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1636" i="2"/>
  <c r="V1636"/>
  <c r="R1636" s="1"/>
  <c r="T1636" s="1"/>
  <c r="P1636"/>
  <c r="N1636"/>
  <c r="N1628"/>
  <c r="P1628"/>
  <c r="V1628"/>
  <c r="R1628" s="1"/>
  <c r="T1628" s="1"/>
  <c r="R1629" s="1"/>
  <c r="T1629" s="1"/>
  <c r="Z1628"/>
  <c r="N1629"/>
  <c r="P1629"/>
  <c r="V1629"/>
  <c r="Z1629"/>
  <c r="Z1625"/>
  <c r="V1625"/>
  <c r="P1625"/>
  <c r="N1625"/>
  <c r="Z1624"/>
  <c r="V1624"/>
  <c r="P1624"/>
  <c r="N1624"/>
  <c r="Z1623"/>
  <c r="V1623"/>
  <c r="P1623"/>
  <c r="N1623"/>
  <c r="Z1622"/>
  <c r="V1622"/>
  <c r="P1622"/>
  <c r="N1622"/>
  <c r="Z1621"/>
  <c r="V1621"/>
  <c r="P1621"/>
  <c r="N1621"/>
  <c r="Z1619"/>
  <c r="V1619"/>
  <c r="P1619"/>
  <c r="N1619"/>
  <c r="Z1612"/>
  <c r="V1612"/>
  <c r="P1612"/>
  <c r="N1612"/>
  <c r="Z1606"/>
  <c r="V1606"/>
  <c r="P1606"/>
  <c r="N1606"/>
  <c r="Z1603"/>
  <c r="V1603"/>
  <c r="P1603"/>
  <c r="N1603"/>
  <c r="Z1602"/>
  <c r="V1602"/>
  <c r="P1602"/>
  <c r="N1602"/>
  <c r="Z1597"/>
  <c r="V1597"/>
  <c r="P1597"/>
  <c r="N1597"/>
  <c r="Z1596"/>
  <c r="V1596"/>
  <c r="P1596"/>
  <c r="N1596"/>
  <c r="Z1595"/>
  <c r="V1595"/>
  <c r="P1595"/>
  <c r="N1595"/>
  <c r="Z1591"/>
  <c r="V1591"/>
  <c r="P1591"/>
  <c r="N1591"/>
  <c r="Z1588"/>
  <c r="V1588"/>
  <c r="P1588"/>
  <c r="N1588"/>
  <c r="Z1587"/>
  <c r="V1587"/>
  <c r="P1587"/>
  <c r="N1587"/>
  <c r="Z1584"/>
  <c r="V1584"/>
  <c r="P1584"/>
  <c r="N1584"/>
  <c r="Z1583"/>
  <c r="V1583"/>
  <c r="P1583"/>
  <c r="N1583"/>
  <c r="Z1580"/>
  <c r="V1580"/>
  <c r="P1580"/>
  <c r="N1580"/>
  <c r="Z1579"/>
  <c r="V1579"/>
  <c r="P1579"/>
  <c r="N1579"/>
  <c r="Z1568"/>
  <c r="V1568"/>
  <c r="P1568"/>
  <c r="N1568"/>
  <c r="Z1567"/>
  <c r="V1567"/>
  <c r="P1567"/>
  <c r="N1567"/>
  <c r="Z1566"/>
  <c r="V1566"/>
  <c r="P1566"/>
  <c r="N1566"/>
  <c r="Z1563"/>
  <c r="V1563"/>
  <c r="P1563"/>
  <c r="N1563"/>
  <c r="Z1559"/>
  <c r="V1559"/>
  <c r="P1559"/>
  <c r="N1559"/>
  <c r="Z1558"/>
  <c r="V1558"/>
  <c r="P1558"/>
  <c r="N1558"/>
  <c r="Z1557"/>
  <c r="V1557"/>
  <c r="P1557"/>
  <c r="N1557"/>
  <c r="Z1555"/>
  <c r="V1555"/>
  <c r="P1555"/>
  <c r="N1555"/>
  <c r="Z1552"/>
  <c r="V1552"/>
  <c r="P1552"/>
  <c r="N1552"/>
  <c r="Z1551"/>
  <c r="V1551"/>
  <c r="P1551"/>
  <c r="N1551"/>
  <c r="Z1547"/>
  <c r="V1547"/>
  <c r="P1547"/>
  <c r="N1547"/>
  <c r="Z1546"/>
  <c r="V1546"/>
  <c r="P1546"/>
  <c r="N1546"/>
  <c r="Z1541"/>
  <c r="V1541"/>
  <c r="P1541"/>
  <c r="N1541"/>
  <c r="Z1540"/>
  <c r="V1540"/>
  <c r="P1540"/>
  <c r="N1540"/>
  <c r="Z1539"/>
  <c r="V1539"/>
  <c r="P1539"/>
  <c r="N1539"/>
  <c r="Z1538"/>
  <c r="V1538"/>
  <c r="P1538"/>
  <c r="N1538"/>
  <c r="Z1537"/>
  <c r="V1537"/>
  <c r="P1537"/>
  <c r="N1537"/>
  <c r="Z1534"/>
  <c r="V1534"/>
  <c r="P1534"/>
  <c r="N1534"/>
  <c r="Z1531"/>
  <c r="V1531"/>
  <c r="P1531"/>
  <c r="N1531"/>
  <c r="Z1525"/>
  <c r="V1525"/>
  <c r="P1525"/>
  <c r="N1525"/>
  <c r="Z1524"/>
  <c r="V1524"/>
  <c r="P1524"/>
  <c r="N1524"/>
  <c r="Z1517"/>
  <c r="V1517"/>
  <c r="P1517"/>
  <c r="N1517"/>
  <c r="Z1513"/>
  <c r="V1513"/>
  <c r="P1513"/>
  <c r="N1513"/>
  <c r="Z1512"/>
  <c r="V1512"/>
  <c r="P1512"/>
  <c r="N1512"/>
  <c r="Z1511"/>
  <c r="V1511"/>
  <c r="P1511"/>
  <c r="N1511"/>
  <c r="Z1510"/>
  <c r="V1510"/>
  <c r="P1510"/>
  <c r="N1510"/>
  <c r="Z1509"/>
  <c r="V1509"/>
  <c r="P1509"/>
  <c r="N1509"/>
  <c r="Z1508"/>
  <c r="V1508"/>
  <c r="P1508"/>
  <c r="N1508"/>
  <c r="Z1502"/>
  <c r="V1502"/>
  <c r="P1502"/>
  <c r="N1502"/>
  <c r="Z1501"/>
  <c r="V1501"/>
  <c r="P1501"/>
  <c r="N1501"/>
  <c r="Z1500"/>
  <c r="V1500"/>
  <c r="P1500"/>
  <c r="N1500"/>
  <c r="Z1499"/>
  <c r="V1499"/>
  <c r="P1499"/>
  <c r="N1499"/>
  <c r="Z1498"/>
  <c r="V1498"/>
  <c r="P1498"/>
  <c r="N1498"/>
  <c r="Z1497"/>
  <c r="V1497"/>
  <c r="P1497"/>
  <c r="N1497"/>
  <c r="Z1496"/>
  <c r="V1496"/>
  <c r="P1496"/>
  <c r="N1496"/>
  <c r="Z1493"/>
  <c r="V1493"/>
  <c r="P1493"/>
  <c r="N1493"/>
  <c r="Z1491"/>
  <c r="V1491"/>
  <c r="P1491"/>
  <c r="N1491"/>
  <c r="Z1486"/>
  <c r="V1486"/>
  <c r="P1486"/>
  <c r="N1486"/>
  <c r="Z1485"/>
  <c r="V1485"/>
  <c r="P1485"/>
  <c r="N1485"/>
  <c r="Z1483"/>
  <c r="V1483"/>
  <c r="P1483"/>
  <c r="N1483"/>
  <c r="Z1476"/>
  <c r="V1476"/>
  <c r="P1476"/>
  <c r="N1476"/>
  <c r="Z1471"/>
  <c r="V1471"/>
  <c r="P1471"/>
  <c r="N1471"/>
  <c r="Z1464"/>
  <c r="V1464"/>
  <c r="P1464"/>
  <c r="N1464"/>
  <c r="Z1463"/>
  <c r="V1463"/>
  <c r="P1463"/>
  <c r="N1463"/>
  <c r="Z1462"/>
  <c r="V1462"/>
  <c r="P1462"/>
  <c r="N1462"/>
  <c r="Z1455"/>
  <c r="V1455"/>
  <c r="P1455"/>
  <c r="N1455"/>
  <c r="Z1454"/>
  <c r="V1454"/>
  <c r="P1454"/>
  <c r="N1454"/>
  <c r="Z1453"/>
  <c r="V1453"/>
  <c r="P1453"/>
  <c r="N1453"/>
  <c r="Z1452"/>
  <c r="V1452"/>
  <c r="P1452"/>
  <c r="N1452"/>
  <c r="Z1451"/>
  <c r="V1451"/>
  <c r="P1451"/>
  <c r="N1451"/>
  <c r="Z1447"/>
  <c r="V1447"/>
  <c r="P1447"/>
  <c r="N1447"/>
  <c r="Z1446"/>
  <c r="V1446"/>
  <c r="P1446"/>
  <c r="N1446"/>
  <c r="Z1444"/>
  <c r="V1444"/>
  <c r="P1444"/>
  <c r="N1444"/>
  <c r="Z1443"/>
  <c r="V1443"/>
  <c r="P1443"/>
  <c r="N1443"/>
  <c r="Z1441"/>
  <c r="V1441"/>
  <c r="P1441"/>
  <c r="N1441"/>
  <c r="Z1434"/>
  <c r="V1434"/>
  <c r="P1434"/>
  <c r="N1434"/>
  <c r="Z1431"/>
  <c r="V1431"/>
  <c r="P1431"/>
  <c r="N1431"/>
  <c r="Z1428"/>
  <c r="V1428"/>
  <c r="P1428"/>
  <c r="N1428"/>
  <c r="Z1424"/>
  <c r="V1424"/>
  <c r="P1424"/>
  <c r="N1424"/>
  <c r="Z1423"/>
  <c r="V1423"/>
  <c r="P1423"/>
  <c r="N1423"/>
  <c r="Z1417"/>
  <c r="V1417"/>
  <c r="P1417"/>
  <c r="N1417"/>
  <c r="Z1415"/>
  <c r="V1415"/>
  <c r="P1415"/>
  <c r="N1415"/>
  <c r="Z1414"/>
  <c r="V1414"/>
  <c r="P1414"/>
  <c r="N1414"/>
  <c r="Z1413"/>
  <c r="V1413"/>
  <c r="P1413"/>
  <c r="N1413"/>
  <c r="Z1409"/>
  <c r="V1409"/>
  <c r="P1409"/>
  <c r="N1409"/>
  <c r="Z1408"/>
  <c r="V1408"/>
  <c r="P1408"/>
  <c r="N1408"/>
  <c r="Z1407"/>
  <c r="V1407"/>
  <c r="P1407"/>
  <c r="N1407"/>
  <c r="Z1406"/>
  <c r="V1406"/>
  <c r="P1406"/>
  <c r="N1406"/>
  <c r="Z1400"/>
  <c r="V1400"/>
  <c r="P1400"/>
  <c r="N1400"/>
  <c r="Z1393"/>
  <c r="V1393"/>
  <c r="P1393"/>
  <c r="N1393"/>
  <c r="Z1391"/>
  <c r="V1391"/>
  <c r="P1391"/>
  <c r="N1391"/>
  <c r="Z1387"/>
  <c r="V1387"/>
  <c r="P1387"/>
  <c r="N1387"/>
  <c r="Z1381"/>
  <c r="V1381"/>
  <c r="P1381"/>
  <c r="N1381"/>
  <c r="Z1380"/>
  <c r="V1380"/>
  <c r="P1380"/>
  <c r="N1380"/>
  <c r="Z1377"/>
  <c r="V1377"/>
  <c r="P1377"/>
  <c r="N1377"/>
  <c r="Z1373"/>
  <c r="V1373"/>
  <c r="P1373"/>
  <c r="N1373"/>
  <c r="Z1372"/>
  <c r="V1372"/>
  <c r="P1372"/>
  <c r="N1372"/>
  <c r="Z1371"/>
  <c r="V1371"/>
  <c r="P1371"/>
  <c r="N1371"/>
  <c r="Z1365"/>
  <c r="V1365"/>
  <c r="P1365"/>
  <c r="N1365"/>
  <c r="Z1363"/>
  <c r="V1363"/>
  <c r="P1363"/>
  <c r="N1363"/>
  <c r="Z1357"/>
  <c r="V1357"/>
  <c r="P1357"/>
  <c r="N1357"/>
  <c r="Z1356"/>
  <c r="V1356"/>
  <c r="P1356"/>
  <c r="N1356"/>
  <c r="Z1355"/>
  <c r="V1355"/>
  <c r="P1355"/>
  <c r="N1355"/>
  <c r="Z1354"/>
  <c r="V1354"/>
  <c r="P1354"/>
  <c r="N1354"/>
  <c r="Z1353"/>
  <c r="V1353"/>
  <c r="P1353"/>
  <c r="N1353"/>
  <c r="Z1349"/>
  <c r="V1349"/>
  <c r="P1349"/>
  <c r="N1349"/>
  <c r="Z1346"/>
  <c r="V1346"/>
  <c r="P1346"/>
  <c r="N1346"/>
  <c r="Z1345"/>
  <c r="V1345"/>
  <c r="P1345"/>
  <c r="N1345"/>
  <c r="Z1340"/>
  <c r="V1340"/>
  <c r="P1340"/>
  <c r="N1340"/>
  <c r="Z1333"/>
  <c r="V1333"/>
  <c r="P1333"/>
  <c r="N1333"/>
  <c r="Z1332"/>
  <c r="V1332"/>
  <c r="P1332"/>
  <c r="N1332"/>
  <c r="Z1331"/>
  <c r="V1331"/>
  <c r="P1331"/>
  <c r="N1331"/>
  <c r="Z1330"/>
  <c r="V1330"/>
  <c r="P1330"/>
  <c r="N1330"/>
  <c r="Z1327"/>
  <c r="V1327"/>
  <c r="P1327"/>
  <c r="N1327"/>
  <c r="Z1324"/>
  <c r="V1324"/>
  <c r="P1324"/>
  <c r="N1324"/>
  <c r="Z1320"/>
  <c r="V1320"/>
  <c r="P1320"/>
  <c r="N1320"/>
  <c r="Z1319"/>
  <c r="V1319"/>
  <c r="P1319"/>
  <c r="N1319"/>
  <c r="Z1316"/>
  <c r="V1316"/>
  <c r="P1316"/>
  <c r="N1316"/>
  <c r="Z1311"/>
  <c r="V1311"/>
  <c r="P1311"/>
  <c r="N1311"/>
  <c r="Z1310"/>
  <c r="V1310"/>
  <c r="P1310"/>
  <c r="N1310"/>
  <c r="Z1308"/>
  <c r="V1308"/>
  <c r="P1308"/>
  <c r="N1308"/>
  <c r="Z1307"/>
  <c r="V1307"/>
  <c r="P1307"/>
  <c r="N1307"/>
  <c r="Z1303"/>
  <c r="V1303"/>
  <c r="P1303"/>
  <c r="N1303"/>
  <c r="Z1300"/>
  <c r="V1300"/>
  <c r="P1300"/>
  <c r="N1300"/>
  <c r="Z1299"/>
  <c r="V1299"/>
  <c r="P1299"/>
  <c r="N1299"/>
  <c r="Z1293"/>
  <c r="V1293"/>
  <c r="P1293"/>
  <c r="N1293"/>
  <c r="Z1292"/>
  <c r="V1292"/>
  <c r="P1292"/>
  <c r="N1292"/>
  <c r="Z1287"/>
  <c r="V1287"/>
  <c r="P1287"/>
  <c r="N1287"/>
  <c r="Z1286"/>
  <c r="V1286"/>
  <c r="P1286"/>
  <c r="N1286"/>
  <c r="Z1285"/>
  <c r="V1285"/>
  <c r="P1285"/>
  <c r="N1285"/>
  <c r="Z1284"/>
  <c r="V1284"/>
  <c r="P1284"/>
  <c r="N1284"/>
  <c r="Z1280"/>
  <c r="V1280"/>
  <c r="P1280"/>
  <c r="N1280"/>
  <c r="Z1279"/>
  <c r="V1279"/>
  <c r="P1279"/>
  <c r="N1279"/>
  <c r="Z1278"/>
  <c r="V1278"/>
  <c r="P1278"/>
  <c r="N1278"/>
  <c r="Z1277"/>
  <c r="V1277"/>
  <c r="P1277"/>
  <c r="N1277"/>
  <c r="Z1276"/>
  <c r="V1276"/>
  <c r="P1276"/>
  <c r="N1276"/>
  <c r="Z1273"/>
  <c r="V1273"/>
  <c r="P1273"/>
  <c r="N1273"/>
  <c r="Z1272"/>
  <c r="V1272"/>
  <c r="P1272"/>
  <c r="N1272"/>
  <c r="Z1271"/>
  <c r="V1271"/>
  <c r="P1271"/>
  <c r="N1271"/>
  <c r="Z1270"/>
  <c r="V1270"/>
  <c r="P1270"/>
  <c r="N1270"/>
  <c r="Z1265"/>
  <c r="V1265"/>
  <c r="P1265"/>
  <c r="N1265"/>
  <c r="Z1264"/>
  <c r="V1264"/>
  <c r="P1264"/>
  <c r="N1264"/>
  <c r="Z1263"/>
  <c r="V1263"/>
  <c r="P1263"/>
  <c r="N1263"/>
  <c r="Z1261"/>
  <c r="V1261"/>
  <c r="P1261"/>
  <c r="N1261"/>
  <c r="Z1256"/>
  <c r="V1256"/>
  <c r="P1256"/>
  <c r="N1256"/>
  <c r="Z1255"/>
  <c r="V1255"/>
  <c r="P1255"/>
  <c r="N1255"/>
  <c r="Z1253"/>
  <c r="V1253"/>
  <c r="P1253"/>
  <c r="N1253"/>
  <c r="Z1252"/>
  <c r="V1252"/>
  <c r="P1252"/>
  <c r="N1252"/>
  <c r="Z1248"/>
  <c r="V1248"/>
  <c r="P1248"/>
  <c r="N1248"/>
  <c r="Z1247"/>
  <c r="V1247"/>
  <c r="P1247"/>
  <c r="N1247"/>
  <c r="Z1246"/>
  <c r="V1246"/>
  <c r="P1246"/>
  <c r="N1246"/>
  <c r="Z1245"/>
  <c r="V1245"/>
  <c r="P1245"/>
  <c r="N1245"/>
  <c r="Z1244"/>
  <c r="V1244"/>
  <c r="P1244"/>
  <c r="N1244"/>
  <c r="Z1238"/>
  <c r="V1238"/>
  <c r="P1238"/>
  <c r="N1238"/>
  <c r="Z1237"/>
  <c r="V1237"/>
  <c r="P1237"/>
  <c r="N1237"/>
  <c r="Z1236"/>
  <c r="V1236"/>
  <c r="P1236"/>
  <c r="N1236"/>
  <c r="Z1235"/>
  <c r="V1235"/>
  <c r="P1235"/>
  <c r="N1235"/>
  <c r="Z1234"/>
  <c r="V1234"/>
  <c r="P1234"/>
  <c r="N1234"/>
  <c r="Z1231"/>
  <c r="V1231"/>
  <c r="P1231"/>
  <c r="N1231"/>
  <c r="Z1228"/>
  <c r="V1228"/>
  <c r="P1228"/>
  <c r="N1228"/>
  <c r="Z1227"/>
  <c r="V1227"/>
  <c r="P1227"/>
  <c r="N1227"/>
  <c r="Z1224"/>
  <c r="V1224"/>
  <c r="P1224"/>
  <c r="N1224"/>
  <c r="Z1222"/>
  <c r="V1222"/>
  <c r="P1222"/>
  <c r="N1222"/>
  <c r="Z1220"/>
  <c r="V1220"/>
  <c r="P1220"/>
  <c r="N1220"/>
  <c r="Z1217"/>
  <c r="V1217"/>
  <c r="P1217"/>
  <c r="N1217"/>
  <c r="Z1215"/>
  <c r="V1215"/>
  <c r="P1215"/>
  <c r="N1215"/>
  <c r="Z1214"/>
  <c r="V1214"/>
  <c r="P1214"/>
  <c r="N1214"/>
  <c r="Z1209"/>
  <c r="V1209"/>
  <c r="P1209"/>
  <c r="N1209"/>
  <c r="Z1205"/>
  <c r="V1205"/>
  <c r="P1205"/>
  <c r="N1205"/>
  <c r="Z1202"/>
  <c r="V1202"/>
  <c r="P1202"/>
  <c r="N1202"/>
  <c r="Z1201"/>
  <c r="V1201"/>
  <c r="P1201"/>
  <c r="N1201"/>
  <c r="Z1200"/>
  <c r="V1200"/>
  <c r="P1200"/>
  <c r="N1200"/>
  <c r="Z1196"/>
  <c r="V1196"/>
  <c r="P1196"/>
  <c r="N1196"/>
  <c r="Z1195"/>
  <c r="V1195"/>
  <c r="P1195"/>
  <c r="N1195"/>
  <c r="Z1189"/>
  <c r="V1189"/>
  <c r="P1189"/>
  <c r="N1189"/>
  <c r="Z1185"/>
  <c r="V1185"/>
  <c r="P1185"/>
  <c r="N1185"/>
  <c r="Z1178"/>
  <c r="V1178"/>
  <c r="P1178"/>
  <c r="N1178"/>
  <c r="Z1177"/>
  <c r="V1177"/>
  <c r="P1177"/>
  <c r="N1177"/>
  <c r="Z1176"/>
  <c r="V1176"/>
  <c r="P1176"/>
  <c r="N1176"/>
  <c r="Z1174"/>
  <c r="V1174"/>
  <c r="P1174"/>
  <c r="N1174"/>
  <c r="Z1170"/>
  <c r="V1170"/>
  <c r="P1170"/>
  <c r="N1170"/>
  <c r="Z1167"/>
  <c r="V1167"/>
  <c r="P1167"/>
  <c r="N1167"/>
  <c r="Z1162"/>
  <c r="V1162"/>
  <c r="P1162"/>
  <c r="N1162"/>
  <c r="Z1161"/>
  <c r="V1161"/>
  <c r="P1161"/>
  <c r="N1161"/>
  <c r="Z1160"/>
  <c r="V1160"/>
  <c r="P1160"/>
  <c r="N1160"/>
  <c r="Z1154"/>
  <c r="V1154"/>
  <c r="P1154"/>
  <c r="N1154"/>
  <c r="Z1139"/>
  <c r="V1139"/>
  <c r="P1139"/>
  <c r="N1139"/>
  <c r="Z1138"/>
  <c r="V1138"/>
  <c r="P1138"/>
  <c r="N1138"/>
  <c r="Z1137"/>
  <c r="V1137"/>
  <c r="P1137"/>
  <c r="N1137"/>
  <c r="Z1128"/>
  <c r="V1128"/>
  <c r="P1128"/>
  <c r="N1128"/>
  <c r="Z1124"/>
  <c r="V1124"/>
  <c r="P1124"/>
  <c r="N1124"/>
  <c r="Z1122"/>
  <c r="V1122"/>
  <c r="P1122"/>
  <c r="N1122"/>
  <c r="Z1121"/>
  <c r="V1121"/>
  <c r="P1121"/>
  <c r="N1121"/>
  <c r="Z1120"/>
  <c r="V1120"/>
  <c r="P1120"/>
  <c r="N1120"/>
  <c r="Z1119"/>
  <c r="V1119"/>
  <c r="P1119"/>
  <c r="N1119"/>
  <c r="Z1118"/>
  <c r="V1118"/>
  <c r="P1118"/>
  <c r="N1118"/>
  <c r="Z1114"/>
  <c r="V1114"/>
  <c r="P1114"/>
  <c r="N1114"/>
  <c r="Z1113"/>
  <c r="V1113"/>
  <c r="P1113"/>
  <c r="N1113"/>
  <c r="Z1108"/>
  <c r="V1108"/>
  <c r="P1108"/>
  <c r="N1108"/>
  <c r="Z1107"/>
  <c r="V1107"/>
  <c r="P1107"/>
  <c r="N1107"/>
  <c r="Z1106"/>
  <c r="V1106"/>
  <c r="P1106"/>
  <c r="N1106"/>
  <c r="Z1104"/>
  <c r="V1104"/>
  <c r="P1104"/>
  <c r="N1104"/>
  <c r="Z1103"/>
  <c r="V1103"/>
  <c r="P1103"/>
  <c r="N1103"/>
  <c r="Z1102"/>
  <c r="V1102"/>
  <c r="P1102"/>
  <c r="N1102"/>
  <c r="Z1096"/>
  <c r="V1096"/>
  <c r="P1096"/>
  <c r="N1096"/>
  <c r="Z1095"/>
  <c r="V1095"/>
  <c r="P1095"/>
  <c r="N1095"/>
  <c r="Z1093"/>
  <c r="V1093"/>
  <c r="P1093"/>
  <c r="N1093"/>
  <c r="Z1092"/>
  <c r="V1092"/>
  <c r="P1092"/>
  <c r="N1092"/>
  <c r="Z1091"/>
  <c r="V1091"/>
  <c r="P1091"/>
  <c r="N1091"/>
  <c r="Z1089"/>
  <c r="V1089"/>
  <c r="P1089"/>
  <c r="N1089"/>
  <c r="Z1087"/>
  <c r="V1087"/>
  <c r="P1087"/>
  <c r="N1087"/>
  <c r="Z1086"/>
  <c r="V1086"/>
  <c r="P1086"/>
  <c r="N1086"/>
  <c r="Z1082"/>
  <c r="V1082"/>
  <c r="P1082"/>
  <c r="N1082"/>
  <c r="Z1081"/>
  <c r="V1081"/>
  <c r="P1081"/>
  <c r="N1081"/>
  <c r="Z1080"/>
  <c r="V1080"/>
  <c r="P1080"/>
  <c r="N1080"/>
  <c r="Z1076"/>
  <c r="V1076"/>
  <c r="P1076"/>
  <c r="N1076"/>
  <c r="Z1075"/>
  <c r="V1075"/>
  <c r="P1075"/>
  <c r="N1075"/>
  <c r="Z1071"/>
  <c r="V1071"/>
  <c r="P1071"/>
  <c r="N1071"/>
  <c r="Z1070"/>
  <c r="V1070"/>
  <c r="P1070"/>
  <c r="N1070"/>
  <c r="Z1069"/>
  <c r="V1069"/>
  <c r="P1069"/>
  <c r="N1069"/>
  <c r="Z1067"/>
  <c r="V1067"/>
  <c r="P1067"/>
  <c r="N1067"/>
  <c r="Z1064"/>
  <c r="V1064"/>
  <c r="P1064"/>
  <c r="N1064"/>
  <c r="Z1063"/>
  <c r="V1063"/>
  <c r="P1063"/>
  <c r="N1063"/>
  <c r="Z1062"/>
  <c r="V1062"/>
  <c r="P1062"/>
  <c r="N1062"/>
  <c r="Z1061"/>
  <c r="V1061"/>
  <c r="P1061"/>
  <c r="N1061"/>
  <c r="Z1060"/>
  <c r="V1060"/>
  <c r="P1060"/>
  <c r="N1060"/>
  <c r="Z1059"/>
  <c r="V1059"/>
  <c r="P1059"/>
  <c r="N1059"/>
  <c r="Z1054"/>
  <c r="V1054"/>
  <c r="P1054"/>
  <c r="N1054"/>
  <c r="Z1053"/>
  <c r="V1053"/>
  <c r="P1053"/>
  <c r="N1053"/>
  <c r="Z1048"/>
  <c r="V1048"/>
  <c r="P1048"/>
  <c r="N1048"/>
  <c r="Z1046"/>
  <c r="V1046"/>
  <c r="P1046"/>
  <c r="N1046"/>
  <c r="Z1045"/>
  <c r="V1045"/>
  <c r="P1045"/>
  <c r="N1045"/>
  <c r="Z1044"/>
  <c r="V1044"/>
  <c r="P1044"/>
  <c r="N1044"/>
  <c r="Z1043"/>
  <c r="V1043"/>
  <c r="P1043"/>
  <c r="N1043"/>
  <c r="Z1039"/>
  <c r="V1039"/>
  <c r="P1039"/>
  <c r="N1039"/>
  <c r="Z1038"/>
  <c r="V1038"/>
  <c r="P1038"/>
  <c r="N1038"/>
  <c r="Z1036"/>
  <c r="V1036"/>
  <c r="P1036"/>
  <c r="N1036"/>
  <c r="Z1035"/>
  <c r="V1035"/>
  <c r="P1035"/>
  <c r="N1035"/>
  <c r="Z1034"/>
  <c r="V1034"/>
  <c r="P1034"/>
  <c r="N1034"/>
  <c r="Z1030"/>
  <c r="V1030"/>
  <c r="P1030"/>
  <c r="N1030"/>
  <c r="Z1029"/>
  <c r="V1029"/>
  <c r="P1029"/>
  <c r="N1029"/>
  <c r="Z1027"/>
  <c r="V1027"/>
  <c r="P1027"/>
  <c r="N1027"/>
  <c r="Z1023"/>
  <c r="V1023"/>
  <c r="P1023"/>
  <c r="N1023"/>
  <c r="Z1022"/>
  <c r="V1022"/>
  <c r="P1022"/>
  <c r="N1022"/>
  <c r="Z1021"/>
  <c r="V1021"/>
  <c r="P1021"/>
  <c r="N1021"/>
  <c r="Z1020"/>
  <c r="V1020"/>
  <c r="P1020"/>
  <c r="N1020"/>
  <c r="Z1019"/>
  <c r="V1019"/>
  <c r="P1019"/>
  <c r="N1019"/>
  <c r="Z1018"/>
  <c r="V1018"/>
  <c r="P1018"/>
  <c r="N1018"/>
  <c r="Z1017"/>
  <c r="V1017"/>
  <c r="P1017"/>
  <c r="N1017"/>
  <c r="Z1016"/>
  <c r="V1016"/>
  <c r="P1016"/>
  <c r="N1016"/>
  <c r="Z1015"/>
  <c r="V1015"/>
  <c r="P1015"/>
  <c r="N1015"/>
  <c r="Z1014"/>
  <c r="V1014"/>
  <c r="P1014"/>
  <c r="N1014"/>
  <c r="Z1010"/>
  <c r="V1010"/>
  <c r="P1010"/>
  <c r="N1010"/>
  <c r="Z1009"/>
  <c r="V1009"/>
  <c r="P1009"/>
  <c r="N1009"/>
  <c r="Z1008"/>
  <c r="V1008"/>
  <c r="P1008"/>
  <c r="N1008"/>
  <c r="Z1007"/>
  <c r="V1007"/>
  <c r="P1007"/>
  <c r="N1007"/>
  <c r="Z1006"/>
  <c r="V1006"/>
  <c r="P1006"/>
  <c r="N1006"/>
  <c r="Z1001"/>
  <c r="V1001"/>
  <c r="P1001"/>
  <c r="N1001"/>
  <c r="Z999"/>
  <c r="V999"/>
  <c r="P999"/>
  <c r="N999"/>
  <c r="Z998"/>
  <c r="V998"/>
  <c r="P998"/>
  <c r="N998"/>
  <c r="Z995"/>
  <c r="V995"/>
  <c r="P995"/>
  <c r="N995"/>
  <c r="Z994"/>
  <c r="V994"/>
  <c r="P994"/>
  <c r="N994"/>
  <c r="Z993"/>
  <c r="V993"/>
  <c r="P993"/>
  <c r="N993"/>
  <c r="Z992"/>
  <c r="V992"/>
  <c r="P992"/>
  <c r="N992"/>
  <c r="Z991"/>
  <c r="V991"/>
  <c r="P991"/>
  <c r="N991"/>
  <c r="Z987"/>
  <c r="V987"/>
  <c r="P987"/>
  <c r="N987"/>
  <c r="Z986"/>
  <c r="V986"/>
  <c r="P986"/>
  <c r="N986"/>
  <c r="Z985"/>
  <c r="V985"/>
  <c r="P985"/>
  <c r="N985"/>
  <c r="Z977"/>
  <c r="V977"/>
  <c r="P977"/>
  <c r="N977"/>
  <c r="Z973"/>
  <c r="V973"/>
  <c r="P973"/>
  <c r="N973"/>
  <c r="Z972"/>
  <c r="V972"/>
  <c r="P972"/>
  <c r="N972"/>
  <c r="Z971"/>
  <c r="V971"/>
  <c r="P971"/>
  <c r="N971"/>
  <c r="Z970"/>
  <c r="V970"/>
  <c r="P970"/>
  <c r="N970"/>
  <c r="Z968"/>
  <c r="V968"/>
  <c r="P968"/>
  <c r="N968"/>
  <c r="Z964"/>
  <c r="V964"/>
  <c r="P964"/>
  <c r="N964"/>
  <c r="Z963"/>
  <c r="V963"/>
  <c r="P963"/>
  <c r="N963"/>
  <c r="Z962"/>
  <c r="V962"/>
  <c r="P962"/>
  <c r="N962"/>
  <c r="Z960"/>
  <c r="V960"/>
  <c r="P960"/>
  <c r="N960"/>
  <c r="Z958"/>
  <c r="V958"/>
  <c r="P958"/>
  <c r="N958"/>
  <c r="Z957"/>
  <c r="V957"/>
  <c r="P957"/>
  <c r="N957"/>
  <c r="Z954"/>
  <c r="V954"/>
  <c r="P954"/>
  <c r="N954"/>
  <c r="Z953"/>
  <c r="V953"/>
  <c r="P953"/>
  <c r="N953"/>
  <c r="Z952"/>
  <c r="V952"/>
  <c r="P952"/>
  <c r="N952"/>
  <c r="Z951"/>
  <c r="V951"/>
  <c r="P951"/>
  <c r="N951"/>
  <c r="Z950"/>
  <c r="V950"/>
  <c r="P950"/>
  <c r="N950"/>
  <c r="Z945"/>
  <c r="V945"/>
  <c r="P945"/>
  <c r="N945"/>
  <c r="Z944"/>
  <c r="V944"/>
  <c r="P944"/>
  <c r="N944"/>
  <c r="Z943"/>
  <c r="V943"/>
  <c r="P943"/>
  <c r="N943"/>
  <c r="Z941"/>
  <c r="V941"/>
  <c r="P941"/>
  <c r="N941"/>
  <c r="Z940"/>
  <c r="V940"/>
  <c r="P940"/>
  <c r="N940"/>
  <c r="Z933"/>
  <c r="V933"/>
  <c r="P933"/>
  <c r="N933"/>
  <c r="Z931"/>
  <c r="V931"/>
  <c r="P931"/>
  <c r="N931"/>
  <c r="Z930"/>
  <c r="V930"/>
  <c r="P930"/>
  <c r="N930"/>
  <c r="Z926"/>
  <c r="V926"/>
  <c r="P926"/>
  <c r="N926"/>
  <c r="Z925"/>
  <c r="V925"/>
  <c r="P925"/>
  <c r="N925"/>
  <c r="Z924"/>
  <c r="V924"/>
  <c r="P924"/>
  <c r="N924"/>
  <c r="Z922"/>
  <c r="V922"/>
  <c r="P922"/>
  <c r="N922"/>
  <c r="Z919"/>
  <c r="V919"/>
  <c r="P919"/>
  <c r="N919"/>
  <c r="Z918"/>
  <c r="V918"/>
  <c r="P918"/>
  <c r="N918"/>
  <c r="Z917"/>
  <c r="V917"/>
  <c r="P917"/>
  <c r="N917"/>
  <c r="Z916"/>
  <c r="V916"/>
  <c r="P916"/>
  <c r="N916"/>
  <c r="Z903"/>
  <c r="V903"/>
  <c r="P903"/>
  <c r="N903"/>
  <c r="Z896"/>
  <c r="V896"/>
  <c r="P896"/>
  <c r="N896"/>
  <c r="Z894"/>
  <c r="V894"/>
  <c r="P894"/>
  <c r="N894"/>
  <c r="Z893"/>
  <c r="V893"/>
  <c r="P893"/>
  <c r="N893"/>
  <c r="Z890"/>
  <c r="V890"/>
  <c r="P890"/>
  <c r="N890"/>
  <c r="Z888"/>
  <c r="V888"/>
  <c r="P888"/>
  <c r="N888"/>
  <c r="Z887"/>
  <c r="V887"/>
  <c r="P887"/>
  <c r="N887"/>
  <c r="Z886"/>
  <c r="V886"/>
  <c r="P886"/>
  <c r="N886"/>
  <c r="Z879"/>
  <c r="V879"/>
  <c r="P879"/>
  <c r="N879"/>
  <c r="Z878"/>
  <c r="V878"/>
  <c r="P878"/>
  <c r="N878"/>
  <c r="Z873"/>
  <c r="V873"/>
  <c r="P873"/>
  <c r="N873"/>
  <c r="Z872"/>
  <c r="V872"/>
  <c r="P872"/>
  <c r="N872"/>
  <c r="Z871"/>
  <c r="V871"/>
  <c r="P871"/>
  <c r="N871"/>
  <c r="Z870"/>
  <c r="V870"/>
  <c r="P870"/>
  <c r="N870"/>
  <c r="Z869"/>
  <c r="V869"/>
  <c r="P869"/>
  <c r="N869"/>
  <c r="Z866"/>
  <c r="V866"/>
  <c r="P866"/>
  <c r="N866"/>
  <c r="Z859"/>
  <c r="V859"/>
  <c r="P859"/>
  <c r="N859"/>
  <c r="Z858"/>
  <c r="V858"/>
  <c r="P858"/>
  <c r="N858"/>
  <c r="Z857"/>
  <c r="V857"/>
  <c r="P857"/>
  <c r="N857"/>
  <c r="Z856"/>
  <c r="V856"/>
  <c r="P856"/>
  <c r="N856"/>
  <c r="Z855"/>
  <c r="V855"/>
  <c r="P855"/>
  <c r="N855"/>
  <c r="Z854"/>
  <c r="V854"/>
  <c r="P854"/>
  <c r="N854"/>
  <c r="Z853"/>
  <c r="V853"/>
  <c r="P853"/>
  <c r="N853"/>
  <c r="Z844"/>
  <c r="V844"/>
  <c r="P844"/>
  <c r="N844"/>
  <c r="Z843"/>
  <c r="V843"/>
  <c r="P843"/>
  <c r="N843"/>
  <c r="Z842"/>
  <c r="V842"/>
  <c r="P842"/>
  <c r="N842"/>
  <c r="Z841"/>
  <c r="V841"/>
  <c r="P841"/>
  <c r="N841"/>
  <c r="Z838"/>
  <c r="V838"/>
  <c r="P838"/>
  <c r="N838"/>
  <c r="Z834"/>
  <c r="V834"/>
  <c r="P834"/>
  <c r="N834"/>
  <c r="Z830"/>
  <c r="V830"/>
  <c r="P830"/>
  <c r="N830"/>
  <c r="Z829"/>
  <c r="V829"/>
  <c r="P829"/>
  <c r="N829"/>
  <c r="Z828"/>
  <c r="V828"/>
  <c r="P828"/>
  <c r="N828"/>
  <c r="Z827"/>
  <c r="V827"/>
  <c r="P827"/>
  <c r="N827"/>
  <c r="Z823"/>
  <c r="V823"/>
  <c r="P823"/>
  <c r="N823"/>
  <c r="Z822"/>
  <c r="V822"/>
  <c r="P822"/>
  <c r="N822"/>
  <c r="Z821"/>
  <c r="V821"/>
  <c r="P821"/>
  <c r="N821"/>
  <c r="Z820"/>
  <c r="V820"/>
  <c r="P820"/>
  <c r="N820"/>
  <c r="Z819"/>
  <c r="V819"/>
  <c r="P819"/>
  <c r="N819"/>
  <c r="Z818"/>
  <c r="V818"/>
  <c r="P818"/>
  <c r="N818"/>
  <c r="Z817"/>
  <c r="V817"/>
  <c r="P817"/>
  <c r="N817"/>
  <c r="Z816"/>
  <c r="V816"/>
  <c r="P816"/>
  <c r="N816"/>
  <c r="Z813"/>
  <c r="V813"/>
  <c r="P813"/>
  <c r="N813"/>
  <c r="Z799"/>
  <c r="V799"/>
  <c r="P799"/>
  <c r="N799"/>
  <c r="Z796"/>
  <c r="V796"/>
  <c r="P796"/>
  <c r="N796"/>
  <c r="Z795"/>
  <c r="V795"/>
  <c r="P795"/>
  <c r="N795"/>
  <c r="Z792"/>
  <c r="V792"/>
  <c r="P792"/>
  <c r="N792"/>
  <c r="Z791"/>
  <c r="V791"/>
  <c r="P791"/>
  <c r="N791"/>
  <c r="Z790"/>
  <c r="V790"/>
  <c r="P790"/>
  <c r="N790"/>
  <c r="Z783"/>
  <c r="V783"/>
  <c r="P783"/>
  <c r="N783"/>
  <c r="Z777"/>
  <c r="V777"/>
  <c r="P777"/>
  <c r="N777"/>
  <c r="Z776"/>
  <c r="V776"/>
  <c r="P776"/>
  <c r="N776"/>
  <c r="Z769"/>
  <c r="V769"/>
  <c r="P769"/>
  <c r="N769"/>
  <c r="Z768"/>
  <c r="V768"/>
  <c r="P768"/>
  <c r="N768"/>
  <c r="Z762"/>
  <c r="V762"/>
  <c r="P762"/>
  <c r="N762"/>
  <c r="Z761"/>
  <c r="V761"/>
  <c r="P761"/>
  <c r="N761"/>
  <c r="Z760"/>
  <c r="V760"/>
  <c r="P760"/>
  <c r="N760"/>
  <c r="Z758"/>
  <c r="V758"/>
  <c r="P758"/>
  <c r="N758"/>
  <c r="Z757"/>
  <c r="V757"/>
  <c r="P757"/>
  <c r="N757"/>
  <c r="Z756"/>
  <c r="V756"/>
  <c r="P756"/>
  <c r="N756"/>
  <c r="Z755"/>
  <c r="V755"/>
  <c r="P755"/>
  <c r="N755"/>
  <c r="Z754"/>
  <c r="V754"/>
  <c r="P754"/>
  <c r="N754"/>
  <c r="Z750"/>
  <c r="V750"/>
  <c r="P750"/>
  <c r="N750"/>
  <c r="Z749"/>
  <c r="V749"/>
  <c r="P749"/>
  <c r="N749"/>
  <c r="Z748"/>
  <c r="V748"/>
  <c r="P748"/>
  <c r="N748"/>
  <c r="Z746"/>
  <c r="V746"/>
  <c r="P746"/>
  <c r="N746"/>
  <c r="Z741"/>
  <c r="V741"/>
  <c r="P741"/>
  <c r="N741"/>
  <c r="Z735"/>
  <c r="V735"/>
  <c r="P735"/>
  <c r="N735"/>
  <c r="Z734"/>
  <c r="V734"/>
  <c r="P734"/>
  <c r="N734"/>
  <c r="Z732"/>
  <c r="V732"/>
  <c r="P732"/>
  <c r="N732"/>
  <c r="Z728"/>
  <c r="V728"/>
  <c r="P728"/>
  <c r="N728"/>
  <c r="Z727"/>
  <c r="V727"/>
  <c r="P727"/>
  <c r="N727"/>
  <c r="Z726"/>
  <c r="V726"/>
  <c r="P726"/>
  <c r="N726"/>
  <c r="Z725"/>
  <c r="V725"/>
  <c r="P725"/>
  <c r="N725"/>
  <c r="Z724"/>
  <c r="V724"/>
  <c r="P724"/>
  <c r="N724"/>
  <c r="Z719"/>
  <c r="V719"/>
  <c r="P719"/>
  <c r="N719"/>
  <c r="Z718"/>
  <c r="V718"/>
  <c r="P718"/>
  <c r="N718"/>
  <c r="Z717"/>
  <c r="V717"/>
  <c r="P717"/>
  <c r="N717"/>
  <c r="Z716"/>
  <c r="V716"/>
  <c r="P716"/>
  <c r="N716"/>
  <c r="Z710"/>
  <c r="V710"/>
  <c r="P710"/>
  <c r="N710"/>
  <c r="Z709"/>
  <c r="V709"/>
  <c r="P709"/>
  <c r="N709"/>
  <c r="Z701"/>
  <c r="V701"/>
  <c r="P701"/>
  <c r="N701"/>
  <c r="Z694"/>
  <c r="V694"/>
  <c r="P694"/>
  <c r="N694"/>
  <c r="Z693"/>
  <c r="V693"/>
  <c r="P693"/>
  <c r="N693"/>
  <c r="Z692"/>
  <c r="V692"/>
  <c r="P692"/>
  <c r="N692"/>
  <c r="Z689"/>
  <c r="V689"/>
  <c r="P689"/>
  <c r="N689"/>
  <c r="Z685"/>
  <c r="V685"/>
  <c r="P685"/>
  <c r="N685"/>
  <c r="Z684"/>
  <c r="V684"/>
  <c r="P684"/>
  <c r="N684"/>
  <c r="Z681"/>
  <c r="V681"/>
  <c r="P681"/>
  <c r="N681"/>
  <c r="Z677"/>
  <c r="V677"/>
  <c r="P677"/>
  <c r="N677"/>
  <c r="Z676"/>
  <c r="V676"/>
  <c r="P676"/>
  <c r="N676"/>
  <c r="Z674"/>
  <c r="V674"/>
  <c r="P674"/>
  <c r="N674"/>
  <c r="Z673"/>
  <c r="V673"/>
  <c r="P673"/>
  <c r="N673"/>
  <c r="Z668"/>
  <c r="V668"/>
  <c r="P668"/>
  <c r="N668"/>
  <c r="Z667"/>
  <c r="V667"/>
  <c r="P667"/>
  <c r="N667"/>
  <c r="Z661"/>
  <c r="V661"/>
  <c r="P661"/>
  <c r="N661"/>
  <c r="Z659"/>
  <c r="V659"/>
  <c r="P659"/>
  <c r="N659"/>
  <c r="Z658"/>
  <c r="V658"/>
  <c r="P658"/>
  <c r="N658"/>
  <c r="Z655"/>
  <c r="V655"/>
  <c r="P655"/>
  <c r="N655"/>
  <c r="Z654"/>
  <c r="V654"/>
  <c r="P654"/>
  <c r="N654"/>
  <c r="Z652"/>
  <c r="V652"/>
  <c r="P652"/>
  <c r="N652"/>
  <c r="Z651"/>
  <c r="V651"/>
  <c r="P651"/>
  <c r="N651"/>
  <c r="Z650"/>
  <c r="V650"/>
  <c r="P650"/>
  <c r="N650"/>
  <c r="Z649"/>
  <c r="V649"/>
  <c r="P649"/>
  <c r="N649"/>
  <c r="Z644"/>
  <c r="V644"/>
  <c r="P644"/>
  <c r="N644"/>
  <c r="Z643"/>
  <c r="V643"/>
  <c r="P643"/>
  <c r="N643"/>
  <c r="Z642"/>
  <c r="V642"/>
  <c r="P642"/>
  <c r="N642"/>
  <c r="Z641"/>
  <c r="V641"/>
  <c r="P641"/>
  <c r="N641"/>
  <c r="Z640"/>
  <c r="V640"/>
  <c r="P640"/>
  <c r="N640"/>
  <c r="Z639"/>
  <c r="V639"/>
  <c r="P639"/>
  <c r="N639"/>
  <c r="Z633"/>
  <c r="V633"/>
  <c r="P633"/>
  <c r="N633"/>
  <c r="Z632"/>
  <c r="V632"/>
  <c r="P632"/>
  <c r="N632"/>
  <c r="Z631"/>
  <c r="V631"/>
  <c r="P631"/>
  <c r="N631"/>
  <c r="V7"/>
  <c r="V12"/>
  <c r="V14"/>
  <c r="V18"/>
  <c r="V22"/>
  <c r="V23"/>
  <c r="V26"/>
  <c r="V29"/>
  <c r="V33"/>
  <c r="V40"/>
  <c r="V42"/>
  <c r="V43"/>
  <c r="V48"/>
  <c r="V49"/>
  <c r="V50"/>
  <c r="V51"/>
  <c r="V52"/>
  <c r="V57"/>
  <c r="V58"/>
  <c r="V59"/>
  <c r="V61"/>
  <c r="V60"/>
  <c r="V65"/>
  <c r="V66"/>
  <c r="V68"/>
  <c r="V71"/>
  <c r="V78"/>
  <c r="V79"/>
  <c r="V80"/>
  <c r="V81"/>
  <c r="V83"/>
  <c r="V87"/>
  <c r="V89"/>
  <c r="V91"/>
  <c r="V92"/>
  <c r="V90"/>
  <c r="V98"/>
  <c r="V99"/>
  <c r="V103"/>
  <c r="V104"/>
  <c r="V106"/>
  <c r="V110"/>
  <c r="V111"/>
  <c r="V112"/>
  <c r="V113"/>
  <c r="V117"/>
  <c r="V119"/>
  <c r="V120"/>
  <c r="V121"/>
  <c r="V122"/>
  <c r="V126"/>
  <c r="V129"/>
  <c r="V128"/>
  <c r="V131"/>
  <c r="V134"/>
  <c r="V135"/>
  <c r="V136"/>
  <c r="V138"/>
  <c r="V139"/>
  <c r="V144"/>
  <c r="V145"/>
  <c r="V146"/>
  <c r="V147"/>
  <c r="V151"/>
  <c r="V153"/>
  <c r="V154"/>
  <c r="V155"/>
  <c r="V161"/>
  <c r="V160"/>
  <c r="V163"/>
  <c r="V166"/>
  <c r="V168"/>
  <c r="V167"/>
  <c r="V169"/>
  <c r="V171"/>
  <c r="V172"/>
  <c r="V176"/>
  <c r="V177"/>
  <c r="V178"/>
  <c r="V179"/>
  <c r="V182"/>
  <c r="V187"/>
  <c r="V186"/>
  <c r="V190"/>
  <c r="V191"/>
  <c r="V193"/>
  <c r="V198"/>
  <c r="V199"/>
  <c r="V200"/>
  <c r="V202"/>
  <c r="V201"/>
  <c r="V203"/>
  <c r="V204"/>
  <c r="V216"/>
  <c r="V215"/>
  <c r="V217"/>
  <c r="V222"/>
  <c r="V223"/>
  <c r="V224"/>
  <c r="V225"/>
  <c r="V227"/>
  <c r="V226"/>
  <c r="V232"/>
  <c r="V231"/>
  <c r="V233"/>
  <c r="V235"/>
  <c r="V236"/>
  <c r="V237"/>
  <c r="V239"/>
  <c r="V238"/>
  <c r="V242"/>
  <c r="V243"/>
  <c r="V245"/>
  <c r="V244"/>
  <c r="V255"/>
  <c r="V258"/>
  <c r="V261"/>
  <c r="V266"/>
  <c r="V265"/>
  <c r="V267"/>
  <c r="V268"/>
  <c r="V269"/>
  <c r="V270"/>
  <c r="V271"/>
  <c r="V283"/>
  <c r="V285"/>
  <c r="V286"/>
  <c r="V296"/>
  <c r="V297"/>
  <c r="V298"/>
  <c r="V301"/>
  <c r="V300"/>
  <c r="V299"/>
  <c r="V303"/>
  <c r="V306"/>
  <c r="V307"/>
  <c r="V310"/>
  <c r="V315"/>
  <c r="V314"/>
  <c r="V317"/>
  <c r="V323"/>
  <c r="V324"/>
  <c r="V325"/>
  <c r="V326"/>
  <c r="V327"/>
  <c r="V331"/>
  <c r="V332"/>
  <c r="V334"/>
  <c r="V339"/>
  <c r="V341"/>
  <c r="V340"/>
  <c r="V342"/>
  <c r="V346"/>
  <c r="V347"/>
  <c r="V348"/>
  <c r="V350"/>
  <c r="V355"/>
  <c r="V356"/>
  <c r="V357"/>
  <c r="V358"/>
  <c r="V369"/>
  <c r="V371"/>
  <c r="V377"/>
  <c r="V379"/>
  <c r="V378"/>
  <c r="V385"/>
  <c r="V387"/>
  <c r="V388"/>
  <c r="V391"/>
  <c r="V392"/>
  <c r="V394"/>
  <c r="V395"/>
  <c r="V400"/>
  <c r="V401"/>
  <c r="V406"/>
  <c r="V408"/>
  <c r="V407"/>
  <c r="V410"/>
  <c r="V411"/>
  <c r="V417"/>
  <c r="V421"/>
  <c r="V422"/>
  <c r="V425"/>
  <c r="V430"/>
  <c r="V431"/>
  <c r="V432"/>
  <c r="V434"/>
  <c r="V437"/>
  <c r="V438"/>
  <c r="V439"/>
  <c r="V440"/>
  <c r="V448"/>
  <c r="V449"/>
  <c r="V455"/>
  <c r="V456"/>
  <c r="V460"/>
  <c r="V461"/>
  <c r="V468"/>
  <c r="V467"/>
  <c r="V471"/>
  <c r="V472"/>
  <c r="V473"/>
  <c r="V483"/>
  <c r="V485"/>
  <c r="V492"/>
  <c r="V494"/>
  <c r="V493"/>
  <c r="V499"/>
  <c r="V502"/>
  <c r="V506"/>
  <c r="V514"/>
  <c r="V512"/>
  <c r="V513"/>
  <c r="V516"/>
  <c r="V515"/>
  <c r="V517"/>
  <c r="V518"/>
  <c r="V519"/>
  <c r="V520"/>
  <c r="V523"/>
  <c r="V526"/>
  <c r="V527"/>
  <c r="V531"/>
  <c r="V532"/>
  <c r="V533"/>
  <c r="V537"/>
  <c r="V540"/>
  <c r="V541"/>
  <c r="V546"/>
  <c r="V547"/>
  <c r="V553"/>
  <c r="V554"/>
  <c r="V555"/>
  <c r="V563"/>
  <c r="V564"/>
  <c r="V565"/>
  <c r="V571"/>
  <c r="V572"/>
  <c r="V576"/>
  <c r="V577"/>
  <c r="V578"/>
  <c r="V587"/>
  <c r="V589"/>
  <c r="V588"/>
  <c r="V592"/>
  <c r="V595"/>
  <c r="V600"/>
  <c r="V602"/>
  <c r="V607"/>
  <c r="V608"/>
  <c r="V610"/>
  <c r="V611"/>
  <c r="V618"/>
  <c r="V617"/>
  <c r="V625"/>
  <c r="V629"/>
  <c r="V630"/>
  <c r="V5"/>
  <c r="Z630"/>
  <c r="P630"/>
  <c r="N630"/>
  <c r="Z629"/>
  <c r="P629"/>
  <c r="N629"/>
  <c r="Z625"/>
  <c r="P625"/>
  <c r="N625"/>
  <c r="Z617"/>
  <c r="P617"/>
  <c r="N617"/>
  <c r="Z618"/>
  <c r="P618"/>
  <c r="N618"/>
  <c r="Z611"/>
  <c r="P611"/>
  <c r="N611"/>
  <c r="Z610"/>
  <c r="P610"/>
  <c r="N610"/>
  <c r="Z608"/>
  <c r="P608"/>
  <c r="N608"/>
  <c r="Z607"/>
  <c r="P607"/>
  <c r="N607"/>
  <c r="Z602"/>
  <c r="P602"/>
  <c r="N602"/>
  <c r="Z600"/>
  <c r="P600"/>
  <c r="N600"/>
  <c r="Z595"/>
  <c r="P595"/>
  <c r="N595"/>
  <c r="Z592"/>
  <c r="P592"/>
  <c r="N592"/>
  <c r="Z588"/>
  <c r="P588"/>
  <c r="N588"/>
  <c r="Z589"/>
  <c r="P589"/>
  <c r="N589"/>
  <c r="Z587"/>
  <c r="P587"/>
  <c r="N587"/>
  <c r="Z578"/>
  <c r="P578"/>
  <c r="N578"/>
  <c r="Z577"/>
  <c r="P577"/>
  <c r="N577"/>
  <c r="Z576"/>
  <c r="P576"/>
  <c r="N576"/>
  <c r="Z572"/>
  <c r="P572"/>
  <c r="N572"/>
  <c r="Z571"/>
  <c r="P571"/>
  <c r="N571"/>
  <c r="Z565"/>
  <c r="P565"/>
  <c r="N565"/>
  <c r="Z564"/>
  <c r="P564"/>
  <c r="N564"/>
  <c r="Z563"/>
  <c r="P563"/>
  <c r="N563"/>
  <c r="Z555"/>
  <c r="P555"/>
  <c r="N555"/>
  <c r="Z554"/>
  <c r="P554"/>
  <c r="N554"/>
  <c r="Z553"/>
  <c r="P553"/>
  <c r="N553"/>
  <c r="Z547"/>
  <c r="P547"/>
  <c r="N547"/>
  <c r="Z546"/>
  <c r="P546"/>
  <c r="N546"/>
  <c r="Z541"/>
  <c r="P541"/>
  <c r="N541"/>
  <c r="Z540"/>
  <c r="P540"/>
  <c r="N540"/>
  <c r="Z537"/>
  <c r="P537"/>
  <c r="N537"/>
  <c r="Z533"/>
  <c r="P533"/>
  <c r="N533"/>
  <c r="Z532"/>
  <c r="P532"/>
  <c r="N532"/>
  <c r="Z531"/>
  <c r="P531"/>
  <c r="N531"/>
  <c r="Z527"/>
  <c r="P527"/>
  <c r="N527"/>
  <c r="Z526"/>
  <c r="P526"/>
  <c r="N526"/>
  <c r="Z523"/>
  <c r="P523"/>
  <c r="N523"/>
  <c r="Z520"/>
  <c r="P520"/>
  <c r="N520"/>
  <c r="Z519"/>
  <c r="P519"/>
  <c r="N519"/>
  <c r="Z518"/>
  <c r="P518"/>
  <c r="N518"/>
  <c r="Z517"/>
  <c r="P517"/>
  <c r="N517"/>
  <c r="Z515"/>
  <c r="P515"/>
  <c r="N515"/>
  <c r="Z516"/>
  <c r="P516"/>
  <c r="N516"/>
  <c r="Z513"/>
  <c r="P513"/>
  <c r="N513"/>
  <c r="Z512"/>
  <c r="P512"/>
  <c r="N512"/>
  <c r="Z514"/>
  <c r="P514"/>
  <c r="N514"/>
  <c r="Z506"/>
  <c r="P506"/>
  <c r="N506"/>
  <c r="Z502"/>
  <c r="P502"/>
  <c r="N502"/>
  <c r="Z499"/>
  <c r="P499"/>
  <c r="N499"/>
  <c r="Z493"/>
  <c r="P493"/>
  <c r="N493"/>
  <c r="Z494"/>
  <c r="P494"/>
  <c r="N494"/>
  <c r="Z492"/>
  <c r="P492"/>
  <c r="N492"/>
  <c r="Z485"/>
  <c r="P485"/>
  <c r="N485"/>
  <c r="Z483"/>
  <c r="P483"/>
  <c r="N483"/>
  <c r="Z473"/>
  <c r="P473"/>
  <c r="N473"/>
  <c r="Z472"/>
  <c r="P472"/>
  <c r="N472"/>
  <c r="Z471"/>
  <c r="P471"/>
  <c r="N471"/>
  <c r="Z467"/>
  <c r="P467"/>
  <c r="N467"/>
  <c r="Z468"/>
  <c r="P468"/>
  <c r="N468"/>
  <c r="Z461"/>
  <c r="P461"/>
  <c r="N461"/>
  <c r="Z460"/>
  <c r="P460"/>
  <c r="N460"/>
  <c r="Z456"/>
  <c r="P456"/>
  <c r="N456"/>
  <c r="Z455"/>
  <c r="P455"/>
  <c r="N455"/>
  <c r="Z449"/>
  <c r="P449"/>
  <c r="N449"/>
  <c r="Z448"/>
  <c r="P448"/>
  <c r="N448"/>
  <c r="Z440"/>
  <c r="P440"/>
  <c r="N440"/>
  <c r="Z439"/>
  <c r="P439"/>
  <c r="N439"/>
  <c r="Z438"/>
  <c r="P438"/>
  <c r="N438"/>
  <c r="Z437"/>
  <c r="P437"/>
  <c r="N437"/>
  <c r="Z434"/>
  <c r="P434"/>
  <c r="N434"/>
  <c r="Z432"/>
  <c r="P432"/>
  <c r="N432"/>
  <c r="Z431"/>
  <c r="P431"/>
  <c r="N431"/>
  <c r="Z430"/>
  <c r="P430"/>
  <c r="N430"/>
  <c r="Z425"/>
  <c r="P425"/>
  <c r="N425"/>
  <c r="Z422"/>
  <c r="P422"/>
  <c r="N422"/>
  <c r="Z421"/>
  <c r="P421"/>
  <c r="N421"/>
  <c r="Z417"/>
  <c r="P417"/>
  <c r="N417"/>
  <c r="Z411"/>
  <c r="P411"/>
  <c r="N411"/>
  <c r="Z410"/>
  <c r="P410"/>
  <c r="N410"/>
  <c r="Z407"/>
  <c r="P407"/>
  <c r="N407"/>
  <c r="Z408"/>
  <c r="P408"/>
  <c r="N408"/>
  <c r="Z406"/>
  <c r="P406"/>
  <c r="N406"/>
  <c r="Z401"/>
  <c r="P401"/>
  <c r="N401"/>
  <c r="Z400"/>
  <c r="P400"/>
  <c r="N400"/>
  <c r="Z395"/>
  <c r="P395"/>
  <c r="N395"/>
  <c r="Z394"/>
  <c r="P394"/>
  <c r="N394"/>
  <c r="Z392"/>
  <c r="P392"/>
  <c r="N392"/>
  <c r="Z391"/>
  <c r="P391"/>
  <c r="N391"/>
  <c r="Z388"/>
  <c r="P388"/>
  <c r="N388"/>
  <c r="Z387"/>
  <c r="P387"/>
  <c r="N387"/>
  <c r="Z385"/>
  <c r="P385"/>
  <c r="N385"/>
  <c r="Z378"/>
  <c r="P378"/>
  <c r="N378"/>
  <c r="Z379"/>
  <c r="P379"/>
  <c r="N379"/>
  <c r="Z377"/>
  <c r="P377"/>
  <c r="N377"/>
  <c r="Z371"/>
  <c r="P371"/>
  <c r="N371"/>
  <c r="Z369"/>
  <c r="P369"/>
  <c r="N369"/>
  <c r="Z358"/>
  <c r="P358"/>
  <c r="N358"/>
  <c r="Z357"/>
  <c r="P357"/>
  <c r="N357"/>
  <c r="Z356"/>
  <c r="P356"/>
  <c r="N356"/>
  <c r="Z355"/>
  <c r="P355"/>
  <c r="N355"/>
  <c r="Z350"/>
  <c r="P350"/>
  <c r="N350"/>
  <c r="Z348"/>
  <c r="P348"/>
  <c r="N348"/>
  <c r="Z347"/>
  <c r="P347"/>
  <c r="N347"/>
  <c r="Z346"/>
  <c r="P346"/>
  <c r="N346"/>
  <c r="Z342"/>
  <c r="P342"/>
  <c r="N342"/>
  <c r="Z340"/>
  <c r="P340"/>
  <c r="N340"/>
  <c r="Z341"/>
  <c r="P341"/>
  <c r="N341"/>
  <c r="Z339"/>
  <c r="P339"/>
  <c r="N339"/>
  <c r="Z334"/>
  <c r="P334"/>
  <c r="N334"/>
  <c r="Z332"/>
  <c r="P332"/>
  <c r="N332"/>
  <c r="Z331"/>
  <c r="P331"/>
  <c r="N331"/>
  <c r="Z327"/>
  <c r="P327"/>
  <c r="N327"/>
  <c r="Z326"/>
  <c r="P326"/>
  <c r="N326"/>
  <c r="Z325"/>
  <c r="P325"/>
  <c r="N325"/>
  <c r="Z324"/>
  <c r="P324"/>
  <c r="N324"/>
  <c r="Z323"/>
  <c r="P323"/>
  <c r="N323"/>
  <c r="Z317"/>
  <c r="P317"/>
  <c r="N317"/>
  <c r="Z314"/>
  <c r="P314"/>
  <c r="N314"/>
  <c r="Z315"/>
  <c r="P315"/>
  <c r="N315"/>
  <c r="Z310"/>
  <c r="P310"/>
  <c r="N310"/>
  <c r="Z307"/>
  <c r="P307"/>
  <c r="N307"/>
  <c r="Z306"/>
  <c r="P306"/>
  <c r="N306"/>
  <c r="Z303"/>
  <c r="P303"/>
  <c r="N303"/>
  <c r="Z299"/>
  <c r="P299"/>
  <c r="N299"/>
  <c r="Z300"/>
  <c r="P300"/>
  <c r="N300"/>
  <c r="Z301"/>
  <c r="P301"/>
  <c r="N301"/>
  <c r="Z298"/>
  <c r="P298"/>
  <c r="N298"/>
  <c r="Z297"/>
  <c r="P297"/>
  <c r="N297"/>
  <c r="Z296"/>
  <c r="P296"/>
  <c r="N296"/>
  <c r="Z286"/>
  <c r="P286"/>
  <c r="N286"/>
  <c r="Z285"/>
  <c r="P285"/>
  <c r="N285"/>
  <c r="Z283"/>
  <c r="P283"/>
  <c r="N283"/>
  <c r="Z271"/>
  <c r="P271"/>
  <c r="N271"/>
  <c r="Z270"/>
  <c r="P270"/>
  <c r="N270"/>
  <c r="Z269"/>
  <c r="P269"/>
  <c r="N269"/>
  <c r="Z268"/>
  <c r="P268"/>
  <c r="N268"/>
  <c r="Z267"/>
  <c r="P267"/>
  <c r="N267"/>
  <c r="Z265"/>
  <c r="P265"/>
  <c r="N265"/>
  <c r="Z266"/>
  <c r="P266"/>
  <c r="N266"/>
  <c r="Z261"/>
  <c r="P261"/>
  <c r="N261"/>
  <c r="Z258"/>
  <c r="P258"/>
  <c r="N258"/>
  <c r="Z255"/>
  <c r="P255"/>
  <c r="N255"/>
  <c r="Z244"/>
  <c r="P244"/>
  <c r="N244"/>
  <c r="Z245"/>
  <c r="P245"/>
  <c r="N245"/>
  <c r="Z243"/>
  <c r="P243"/>
  <c r="N243"/>
  <c r="Z242"/>
  <c r="P242"/>
  <c r="N242"/>
  <c r="Z238"/>
  <c r="P238"/>
  <c r="N238"/>
  <c r="Z239"/>
  <c r="P239"/>
  <c r="N239"/>
  <c r="Z237"/>
  <c r="P237"/>
  <c r="N237"/>
  <c r="Z236"/>
  <c r="P236"/>
  <c r="N236"/>
  <c r="Z235"/>
  <c r="P235"/>
  <c r="N235"/>
  <c r="Z233"/>
  <c r="P233"/>
  <c r="N233"/>
  <c r="Z231"/>
  <c r="P231"/>
  <c r="N231"/>
  <c r="Z232"/>
  <c r="P232"/>
  <c r="N232"/>
  <c r="Z226"/>
  <c r="P226"/>
  <c r="N226"/>
  <c r="Z227"/>
  <c r="P227"/>
  <c r="N227"/>
  <c r="Z225"/>
  <c r="P225"/>
  <c r="N225"/>
  <c r="Z224"/>
  <c r="P224"/>
  <c r="N224"/>
  <c r="Z223"/>
  <c r="P223"/>
  <c r="N223"/>
  <c r="Z222"/>
  <c r="P222"/>
  <c r="N222"/>
  <c r="Z217"/>
  <c r="P217"/>
  <c r="N217"/>
  <c r="Z215"/>
  <c r="P215"/>
  <c r="N215"/>
  <c r="Z216"/>
  <c r="P216"/>
  <c r="N216"/>
  <c r="Z204"/>
  <c r="P204"/>
  <c r="N204"/>
  <c r="Z203"/>
  <c r="P203"/>
  <c r="N203"/>
  <c r="Z201"/>
  <c r="P201"/>
  <c r="N201"/>
  <c r="Z202"/>
  <c r="P202"/>
  <c r="N202"/>
  <c r="Z200"/>
  <c r="P200"/>
  <c r="N200"/>
  <c r="Z199"/>
  <c r="P199"/>
  <c r="N199"/>
  <c r="Z198"/>
  <c r="P198"/>
  <c r="N198"/>
  <c r="Z193"/>
  <c r="P193"/>
  <c r="N193"/>
  <c r="Z191"/>
  <c r="P191"/>
  <c r="N191"/>
  <c r="Z190"/>
  <c r="P190"/>
  <c r="N190"/>
  <c r="Z186"/>
  <c r="P186"/>
  <c r="N186"/>
  <c r="Z187"/>
  <c r="P187"/>
  <c r="N187"/>
  <c r="Z182"/>
  <c r="P182"/>
  <c r="N182"/>
  <c r="Z179"/>
  <c r="P179"/>
  <c r="N179"/>
  <c r="Z178"/>
  <c r="P178"/>
  <c r="N178"/>
  <c r="Z177"/>
  <c r="P177"/>
  <c r="N177"/>
  <c r="Z176"/>
  <c r="P176"/>
  <c r="N176"/>
  <c r="Z172"/>
  <c r="P172"/>
  <c r="N172"/>
  <c r="Z171"/>
  <c r="P171"/>
  <c r="N171"/>
  <c r="Z169"/>
  <c r="P169"/>
  <c r="N169"/>
  <c r="Z167"/>
  <c r="P167"/>
  <c r="N167"/>
  <c r="Z168"/>
  <c r="P168"/>
  <c r="N168"/>
  <c r="Z166"/>
  <c r="P166"/>
  <c r="N166"/>
  <c r="Z163"/>
  <c r="P163"/>
  <c r="N163"/>
  <c r="Z160"/>
  <c r="P160"/>
  <c r="N160"/>
  <c r="Z161"/>
  <c r="P161"/>
  <c r="N161"/>
  <c r="Z155"/>
  <c r="P155"/>
  <c r="N155"/>
  <c r="Z154"/>
  <c r="P154"/>
  <c r="N154"/>
  <c r="Z153"/>
  <c r="P153"/>
  <c r="N153"/>
  <c r="Z151"/>
  <c r="P151"/>
  <c r="N151"/>
  <c r="Z147"/>
  <c r="P147"/>
  <c r="N147"/>
  <c r="Z146"/>
  <c r="P146"/>
  <c r="N146"/>
  <c r="Z145"/>
  <c r="P145"/>
  <c r="N145"/>
  <c r="Z144"/>
  <c r="P144"/>
  <c r="N144"/>
  <c r="Z139"/>
  <c r="P139"/>
  <c r="N139"/>
  <c r="Z138"/>
  <c r="P138"/>
  <c r="N138"/>
  <c r="Z136"/>
  <c r="P136"/>
  <c r="N136"/>
  <c r="Z135"/>
  <c r="P135"/>
  <c r="N135"/>
  <c r="Z134"/>
  <c r="P134"/>
  <c r="N134"/>
  <c r="Z131"/>
  <c r="P131"/>
  <c r="N131"/>
  <c r="Z128"/>
  <c r="P128"/>
  <c r="N128"/>
  <c r="Z129"/>
  <c r="P129"/>
  <c r="N129"/>
  <c r="Z126"/>
  <c r="P126"/>
  <c r="N126"/>
  <c r="Z122"/>
  <c r="P122"/>
  <c r="N122"/>
  <c r="Z121"/>
  <c r="P121"/>
  <c r="N121"/>
  <c r="Z120"/>
  <c r="P120"/>
  <c r="N120"/>
  <c r="Z119"/>
  <c r="P119"/>
  <c r="N119"/>
  <c r="Z117"/>
  <c r="P117"/>
  <c r="N117"/>
  <c r="Z113"/>
  <c r="P113"/>
  <c r="N113"/>
  <c r="Z112"/>
  <c r="P112"/>
  <c r="N112"/>
  <c r="Z111"/>
  <c r="P111"/>
  <c r="N111"/>
  <c r="Z110"/>
  <c r="P110"/>
  <c r="N110"/>
  <c r="Z106"/>
  <c r="P106"/>
  <c r="N106"/>
  <c r="Z104"/>
  <c r="P104"/>
  <c r="N104"/>
  <c r="Z103"/>
  <c r="P103"/>
  <c r="N103"/>
  <c r="Z99"/>
  <c r="P99"/>
  <c r="N99"/>
  <c r="Z98"/>
  <c r="P98"/>
  <c r="N98"/>
  <c r="Z90"/>
  <c r="P90"/>
  <c r="N90"/>
  <c r="Z92"/>
  <c r="P92"/>
  <c r="N92"/>
  <c r="Z91"/>
  <c r="P91"/>
  <c r="N91"/>
  <c r="Z89"/>
  <c r="P89"/>
  <c r="N89"/>
  <c r="Z87"/>
  <c r="P87"/>
  <c r="N87"/>
  <c r="Z83"/>
  <c r="P83"/>
  <c r="N83"/>
  <c r="Z81"/>
  <c r="P81"/>
  <c r="N81"/>
  <c r="Z80"/>
  <c r="P80"/>
  <c r="N80"/>
  <c r="Z79"/>
  <c r="P79"/>
  <c r="N79"/>
  <c r="Z78"/>
  <c r="P78"/>
  <c r="N78"/>
  <c r="Z71"/>
  <c r="P71"/>
  <c r="N71"/>
  <c r="Z68"/>
  <c r="P68"/>
  <c r="N68"/>
  <c r="Z66"/>
  <c r="P66"/>
  <c r="N66"/>
  <c r="Z65"/>
  <c r="P65"/>
  <c r="N65"/>
  <c r="Z60"/>
  <c r="P60"/>
  <c r="N60"/>
  <c r="Z61"/>
  <c r="P61"/>
  <c r="N61"/>
  <c r="Z59"/>
  <c r="P59"/>
  <c r="N59"/>
  <c r="Z58"/>
  <c r="P58"/>
  <c r="N58"/>
  <c r="Z57"/>
  <c r="P57"/>
  <c r="N57"/>
  <c r="Z52"/>
  <c r="P52"/>
  <c r="N52"/>
  <c r="Z51"/>
  <c r="P51"/>
  <c r="N51"/>
  <c r="Z50"/>
  <c r="P50"/>
  <c r="N50"/>
  <c r="Z49"/>
  <c r="P49"/>
  <c r="N49"/>
  <c r="Z48"/>
  <c r="P48"/>
  <c r="N48"/>
  <c r="Z43"/>
  <c r="P43"/>
  <c r="N43"/>
  <c r="Z42"/>
  <c r="P42"/>
  <c r="N42"/>
  <c r="Z40"/>
  <c r="P40"/>
  <c r="N40"/>
  <c r="Z33"/>
  <c r="P33"/>
  <c r="N33"/>
  <c r="Z29"/>
  <c r="P29"/>
  <c r="N29"/>
  <c r="Z26"/>
  <c r="P26"/>
  <c r="N26"/>
  <c r="Z23"/>
  <c r="P23"/>
  <c r="N23"/>
  <c r="Z22"/>
  <c r="P22"/>
  <c r="N22"/>
  <c r="Z18"/>
  <c r="P18"/>
  <c r="N18"/>
  <c r="Z14"/>
  <c r="P14"/>
  <c r="N14"/>
  <c r="Z12"/>
  <c r="P12"/>
  <c r="N12"/>
  <c r="Z7"/>
  <c r="P7"/>
  <c r="N7"/>
  <c r="Z5"/>
  <c r="P5"/>
  <c r="N5"/>
  <c r="M414" i="1"/>
  <c r="O414"/>
  <c r="U414"/>
  <c r="Y414"/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51" s="1"/>
  <c r="A52" s="1"/>
  <c r="A53" s="1"/>
  <c r="A54" s="1"/>
  <c r="A55" s="1"/>
  <c r="A56" s="1"/>
  <c r="A57" s="1"/>
  <c r="A58" s="1"/>
  <c r="A59" s="1"/>
  <c r="A60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2" s="1"/>
  <c r="A83" s="1"/>
  <c r="A84" s="1"/>
  <c r="A85" s="1"/>
  <c r="A86" s="1"/>
  <c r="A87" s="1"/>
  <c r="A88" s="1"/>
  <c r="A89" s="1"/>
  <c r="A90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2" s="1"/>
  <c r="A113" s="1"/>
  <c r="A114" s="1"/>
  <c r="A115" s="1"/>
  <c r="A116" s="1"/>
  <c r="A117" s="1"/>
  <c r="A118" s="1"/>
  <c r="A119" s="1"/>
  <c r="A122" s="1"/>
  <c r="A123" s="1"/>
  <c r="A124" s="1"/>
  <c r="A125" s="1"/>
  <c r="A126" s="1"/>
  <c r="A127" s="1"/>
  <c r="A128" s="1"/>
  <c r="A130" s="1"/>
  <c r="A131" s="1"/>
  <c r="A132" s="1"/>
  <c r="A133" s="1"/>
  <c r="A134" s="1"/>
  <c r="A136" s="1"/>
  <c r="A137" s="1"/>
  <c r="A138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5" s="1"/>
  <c r="A156" s="1"/>
  <c r="A157" s="1"/>
  <c r="A158" s="1"/>
  <c r="A159" s="1"/>
  <c r="A160" s="1"/>
  <c r="A162" s="1"/>
  <c r="A163" s="1"/>
  <c r="A164" s="1"/>
  <c r="A165" s="1"/>
  <c r="A166" s="1"/>
  <c r="A167" s="1"/>
  <c r="A169" s="1"/>
  <c r="A170" s="1"/>
  <c r="A171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8" s="1"/>
  <c r="A189" s="1"/>
  <c r="A190" s="1"/>
  <c r="A191" s="1"/>
  <c r="A192" s="1"/>
  <c r="A193" s="1"/>
  <c r="A194" s="1"/>
  <c r="A195" s="1"/>
  <c r="A196" s="1"/>
  <c r="A197" s="1"/>
  <c r="A198" s="1"/>
  <c r="A200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7" s="1"/>
  <c r="A218" s="1"/>
  <c r="A219" s="1"/>
  <c r="A220" s="1"/>
  <c r="A221" s="1"/>
  <c r="A222" s="1"/>
  <c r="A223" s="1"/>
  <c r="A224" s="1"/>
  <c r="A225" s="1"/>
  <c r="A228" s="1"/>
  <c r="A229" s="1"/>
  <c r="A230" s="1"/>
  <c r="A231" s="1"/>
  <c r="A233" s="1"/>
  <c r="A234" s="1"/>
  <c r="A235" s="1"/>
  <c r="A237" s="1"/>
  <c r="A240" s="1"/>
  <c r="A241" s="1"/>
  <c r="A242" s="1"/>
  <c r="A244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7" s="1"/>
  <c r="A269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9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6" s="1"/>
  <c r="A317" s="1"/>
  <c r="A318" s="1"/>
  <c r="A319" s="1"/>
  <c r="A320" s="1"/>
  <c r="A321" s="1"/>
  <c r="A322" s="1"/>
  <c r="A323" s="1"/>
  <c r="A325" s="1"/>
  <c r="A326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2" s="1"/>
  <c r="A343" s="1"/>
  <c r="A344" s="1"/>
  <c r="A345" s="1"/>
  <c r="A346" s="1"/>
  <c r="A349" s="1"/>
  <c r="A350" s="1"/>
  <c r="A351" s="1"/>
  <c r="A352" s="1"/>
  <c r="A353" s="1"/>
  <c r="A354" s="1"/>
  <c r="A355" s="1"/>
  <c r="A356" s="1"/>
  <c r="A357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9" s="1"/>
  <c r="A410" s="1"/>
  <c r="A412" s="1"/>
  <c r="A413" s="1"/>
  <c r="A414" s="1"/>
  <c r="A415" s="1"/>
  <c r="A416" s="1"/>
  <c r="A417" s="1"/>
  <c r="A418" s="1"/>
  <c r="A419" s="1"/>
  <c r="A420" s="1"/>
  <c r="A421" s="1"/>
  <c r="A423" s="1"/>
  <c r="A424" s="1"/>
  <c r="A425" s="1"/>
  <c r="A426" s="1"/>
  <c r="A427" s="1"/>
  <c r="A428" s="1"/>
  <c r="A429" s="1"/>
  <c r="A430" s="1"/>
  <c r="A431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50" s="1"/>
  <c r="A451" s="1"/>
  <c r="A452" s="1"/>
  <c r="A453" s="1"/>
  <c r="A454" s="1"/>
  <c r="A455" s="1"/>
  <c r="A456" s="1"/>
  <c r="A457" s="1"/>
  <c r="A458" s="1"/>
  <c r="A459" s="1"/>
  <c r="A460" s="1"/>
  <c r="A462" s="1"/>
  <c r="A463" s="1"/>
  <c r="A464" s="1"/>
  <c r="A465" s="1"/>
  <c r="A466" s="1"/>
  <c r="A467" s="1"/>
  <c r="A469" s="1"/>
  <c r="A470" s="1"/>
  <c r="A471" s="1"/>
  <c r="A472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5" s="1"/>
  <c r="A517" s="1"/>
  <c r="A518" s="1"/>
  <c r="A519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6" s="1"/>
  <c r="A567" s="1"/>
  <c r="A568" s="1"/>
  <c r="A569" s="1"/>
  <c r="A570" s="1"/>
  <c r="A571" s="1"/>
  <c r="A573" s="1"/>
  <c r="A574" s="1"/>
  <c r="A575" s="1"/>
  <c r="A576" s="1"/>
  <c r="A578" s="1"/>
  <c r="A579" s="1"/>
  <c r="A580" s="1"/>
  <c r="A581" s="1"/>
  <c r="A582" s="1"/>
  <c r="A583" s="1"/>
  <c r="A584" s="1"/>
  <c r="A585" s="1"/>
  <c r="A586" s="1"/>
  <c r="A587" s="1"/>
  <c r="A588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2" s="1"/>
  <c r="A613" s="1"/>
  <c r="A614" s="1"/>
  <c r="A615" s="1"/>
  <c r="A616" s="1"/>
  <c r="A617" s="1"/>
  <c r="A619" s="1"/>
  <c r="A620" s="1"/>
  <c r="A621" s="1"/>
  <c r="A622" s="1"/>
  <c r="A623" s="1"/>
  <c r="A624" s="1"/>
  <c r="A625" s="1"/>
  <c r="A626" s="1"/>
  <c r="A627" s="1"/>
  <c r="A628" s="1"/>
  <c r="A629" s="1"/>
  <c r="A632" s="1"/>
  <c r="A633" s="1"/>
  <c r="A634" s="1"/>
  <c r="A635" s="1"/>
  <c r="A636" s="1"/>
  <c r="A637" s="1"/>
  <c r="A638" s="1"/>
  <c r="A639" s="1"/>
  <c r="A642" s="1"/>
  <c r="A643" s="1"/>
  <c r="A645" s="1"/>
  <c r="A646" s="1"/>
  <c r="A647" s="1"/>
  <c r="A648" s="1"/>
  <c r="A649" s="1"/>
  <c r="A650" s="1"/>
  <c r="A653" s="1"/>
  <c r="A654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9" s="1"/>
  <c r="A670" s="1"/>
  <c r="A671" s="1"/>
  <c r="A672" s="1"/>
  <c r="A673" s="1"/>
  <c r="A675" s="1"/>
  <c r="A676" s="1"/>
  <c r="A677" s="1"/>
  <c r="A678" s="1"/>
  <c r="A679" s="1"/>
  <c r="A680" s="1"/>
  <c r="A681" s="1"/>
  <c r="A682" s="1"/>
  <c r="A683" s="1"/>
  <c r="A684" s="1"/>
  <c r="A686" s="1"/>
  <c r="A687" s="1"/>
  <c r="A688" s="1"/>
  <c r="A689" s="1"/>
  <c r="A690" s="1"/>
  <c r="A691" s="1"/>
  <c r="A692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1" s="1"/>
  <c r="A712" s="1"/>
  <c r="A713" s="1"/>
  <c r="A714" s="1"/>
  <c r="A715" s="1"/>
  <c r="A716" s="1"/>
  <c r="A718" s="1"/>
  <c r="A720" s="1"/>
  <c r="A721" s="1"/>
  <c r="A722" s="1"/>
  <c r="A723" s="1"/>
  <c r="A724" s="1"/>
  <c r="A726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50" s="1"/>
  <c r="A751" s="1"/>
  <c r="A752" s="1"/>
  <c r="A753" s="1"/>
  <c r="A754" s="1"/>
  <c r="A756" s="1"/>
  <c r="A757" s="1"/>
  <c r="A759" s="1"/>
  <c r="A760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8" s="1"/>
  <c r="A819" s="1"/>
  <c r="A820" s="1"/>
  <c r="A822" s="1"/>
  <c r="A824" s="1"/>
  <c r="A825" s="1"/>
  <c r="A826" s="1"/>
  <c r="A827" s="1"/>
  <c r="A828" s="1"/>
  <c r="A829" s="1"/>
  <c r="A831" s="1"/>
  <c r="A832" s="1"/>
  <c r="A833" s="1"/>
  <c r="A834" s="1"/>
  <c r="A835" s="1"/>
  <c r="A836" s="1"/>
  <c r="A837" s="1"/>
  <c r="A838" s="1"/>
  <c r="A839" s="1"/>
  <c r="A840" s="1"/>
  <c r="A841" s="1"/>
  <c r="A845" s="1"/>
  <c r="A846" s="1"/>
  <c r="A847" s="1"/>
  <c r="A848" s="1"/>
  <c r="A849" s="1"/>
  <c r="A850" s="1"/>
  <c r="A851" s="1"/>
  <c r="A852" s="1"/>
  <c r="A853" s="1"/>
  <c r="A854" s="1"/>
  <c r="A855" s="1"/>
  <c r="A860" s="1"/>
  <c r="A861" s="1"/>
  <c r="A862" s="1"/>
  <c r="A863" s="1"/>
  <c r="A864" s="1"/>
  <c r="A865" s="1"/>
  <c r="A866" s="1"/>
  <c r="A867" s="1"/>
  <c r="A868" s="1"/>
  <c r="A869" s="1"/>
  <c r="A871" s="1"/>
  <c r="A872" s="1"/>
  <c r="A873" s="1"/>
  <c r="A874" s="1"/>
  <c r="A875" s="1"/>
  <c r="A876" s="1"/>
  <c r="A877" s="1"/>
  <c r="A878" s="1"/>
  <c r="A880" s="1"/>
  <c r="A881" s="1"/>
  <c r="A882" s="1"/>
  <c r="A883" s="1"/>
  <c r="A884" s="1"/>
  <c r="A885" s="1"/>
  <c r="A886" s="1"/>
  <c r="A887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9" s="1"/>
  <c r="A920" s="1"/>
  <c r="A921" s="1"/>
  <c r="A922" s="1"/>
  <c r="A923" s="1"/>
  <c r="A924" s="1"/>
  <c r="A925" s="1"/>
  <c r="A927" s="1"/>
  <c r="A928" s="1"/>
  <c r="A929" s="1"/>
  <c r="A930" s="1"/>
  <c r="A932" s="1"/>
  <c r="A933" s="1"/>
  <c r="A934" s="1"/>
  <c r="A935" s="1"/>
  <c r="A936" s="1"/>
  <c r="A937" s="1"/>
  <c r="A938" s="1"/>
  <c r="A939" s="1"/>
  <c r="A940" s="1"/>
  <c r="A942" s="1"/>
  <c r="A943" s="1"/>
  <c r="A946" s="1"/>
  <c r="A947" s="1"/>
  <c r="A948" s="1"/>
  <c r="A949" s="1"/>
  <c r="A950" s="1"/>
  <c r="A953" s="1"/>
  <c r="A954" s="1"/>
  <c r="A955" s="1"/>
  <c r="A956" s="1"/>
  <c r="A957" s="1"/>
  <c r="A959" s="1"/>
  <c r="A960" s="1"/>
  <c r="A961" s="1"/>
  <c r="A962" s="1"/>
  <c r="A965" s="1"/>
  <c r="A966" s="1"/>
  <c r="A967" s="1"/>
  <c r="A968" s="1"/>
  <c r="A969" s="1"/>
  <c r="A970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6" s="1"/>
  <c r="A997" s="1"/>
  <c r="A998" s="1"/>
  <c r="A1000" s="1"/>
  <c r="A1001" s="1"/>
  <c r="A1002" s="1"/>
  <c r="A1003" s="1"/>
  <c r="A1004" s="1"/>
  <c r="A1005" s="1"/>
  <c r="A1006" s="1"/>
  <c r="A1007" s="1"/>
  <c r="A1009" s="1"/>
  <c r="A1010" s="1"/>
  <c r="A1011" s="1"/>
  <c r="A1012" s="1"/>
  <c r="A1013" s="1"/>
  <c r="A1014" s="1"/>
  <c r="A1016" s="1"/>
  <c r="A1019" s="1"/>
  <c r="A1022" s="1"/>
  <c r="A1023" s="1"/>
  <c r="A1024" s="1"/>
  <c r="A1025" s="1"/>
  <c r="A1026" s="1"/>
  <c r="A1027" s="1"/>
  <c r="A1028" s="1"/>
  <c r="A1029" s="1"/>
  <c r="A1031" s="1"/>
  <c r="A1032" s="1"/>
  <c r="A1033" s="1"/>
  <c r="A1034" s="1"/>
  <c r="A1035" s="1"/>
  <c r="A1037" s="1"/>
  <c r="A1038" s="1"/>
  <c r="A1040" s="1"/>
  <c r="A1041" s="1"/>
  <c r="A1042" s="1"/>
  <c r="A1043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1" s="1"/>
  <c r="A1062" s="1"/>
  <c r="A1063" s="1"/>
  <c r="A1065" s="1"/>
  <c r="A1066" s="1"/>
  <c r="A1067" s="1"/>
  <c r="A1068" s="1"/>
  <c r="A1069" s="1"/>
  <c r="A1070" s="1"/>
  <c r="A1072" s="1"/>
  <c r="A1073" s="1"/>
  <c r="A1074" s="1"/>
  <c r="A1075" s="1"/>
  <c r="A1077" s="1"/>
  <c r="A1078" s="1"/>
  <c r="A1079" s="1"/>
  <c r="A1080" s="1"/>
  <c r="A1083" s="1"/>
  <c r="A1084" s="1"/>
  <c r="A1085" s="1"/>
  <c r="A1086" s="1"/>
  <c r="A1087" s="1"/>
  <c r="A1088" s="1"/>
  <c r="A1089" s="1"/>
  <c r="A1090" s="1"/>
  <c r="A1091" s="1"/>
  <c r="A1092" s="1"/>
  <c r="A1094" s="1"/>
  <c r="A1095" s="1"/>
  <c r="A1096" s="1"/>
  <c r="A1097" s="1"/>
  <c r="A1098" s="1"/>
  <c r="A1099" s="1"/>
  <c r="A1100" s="1"/>
  <c r="A1101" s="1"/>
  <c r="A1102" s="1"/>
  <c r="A1105" s="1"/>
  <c r="A1106" s="1"/>
  <c r="A1109" s="1"/>
  <c r="A1110" s="1"/>
  <c r="A1111" s="1"/>
  <c r="A1112" s="1"/>
  <c r="A1113" s="1"/>
  <c r="A1114" s="1"/>
  <c r="A1115" s="1"/>
  <c r="A1116" s="1"/>
  <c r="A1117" s="1"/>
  <c r="A1118" s="1"/>
  <c r="A1120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7" s="1"/>
  <c r="A1198" s="1"/>
  <c r="A1199" s="1"/>
  <c r="A1200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9" s="1"/>
  <c r="A1240" s="1"/>
  <c r="A1241" s="1"/>
  <c r="A1242" s="1"/>
  <c r="A1243" s="1"/>
  <c r="A1244" s="1"/>
  <c r="A1247" s="1"/>
  <c r="A1249" s="1"/>
  <c r="A1250" s="1"/>
  <c r="A1251" s="1"/>
  <c r="A1252" s="1"/>
  <c r="A1254" s="1"/>
  <c r="A1255" s="1"/>
  <c r="A1256" s="1"/>
  <c r="A1257" s="1"/>
  <c r="A1258" s="1"/>
  <c r="A1259" s="1"/>
  <c r="A1260" s="1"/>
  <c r="A1261" s="1"/>
  <c r="A1262" s="1"/>
  <c r="A1263" s="1"/>
  <c r="A1264" s="1"/>
  <c r="A1266" s="1"/>
  <c r="A1267" s="1"/>
  <c r="A1268" s="1"/>
  <c r="A1269" s="1"/>
  <c r="A1270" s="1"/>
  <c r="A1272" s="1"/>
  <c r="A1273" s="1"/>
  <c r="A1274" s="1"/>
  <c r="A1275" s="1"/>
  <c r="A1276" s="1"/>
  <c r="A1277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4" s="1"/>
  <c r="A1295" s="1"/>
  <c r="A1296" s="1"/>
  <c r="A1297" s="1"/>
  <c r="A1298" s="1"/>
  <c r="A1299" s="1"/>
  <c r="A1301" s="1"/>
  <c r="A1302" s="1"/>
  <c r="A1303" s="1"/>
  <c r="A1304" s="1"/>
  <c r="A1305" s="1"/>
  <c r="A1306" s="1"/>
  <c r="A1307" s="1"/>
  <c r="A1308" s="1"/>
  <c r="A1309" s="1"/>
  <c r="A1310" s="1"/>
  <c r="A1312" s="1"/>
  <c r="A1313" s="1"/>
  <c r="A1314" s="1"/>
  <c r="A1315" s="1"/>
  <c r="A1316" s="1"/>
  <c r="A1317" s="1"/>
  <c r="A1318" s="1"/>
  <c r="A1319" s="1"/>
  <c r="A1321" s="1"/>
  <c r="A1322" s="1"/>
  <c r="A1323" s="1"/>
  <c r="A1324" s="1"/>
  <c r="A1325" s="1"/>
  <c r="A1326" s="1"/>
  <c r="A1327" s="1"/>
  <c r="A1328" s="1"/>
  <c r="A1329" s="1"/>
  <c r="A1330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5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5" s="1"/>
  <c r="A1446" s="1"/>
  <c r="A1448" s="1"/>
  <c r="A1449" s="1"/>
  <c r="A1450" s="1"/>
  <c r="A1451" s="1"/>
  <c r="A1452" s="1"/>
  <c r="A1454" s="1"/>
  <c r="A1456" s="1"/>
  <c r="A1457" s="1"/>
  <c r="A1458" s="1"/>
  <c r="A1459" s="1"/>
  <c r="A1460" s="1"/>
  <c r="A1461" s="1"/>
  <c r="A1462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501" s="1"/>
  <c r="A1503" s="1"/>
  <c r="A1504" s="1"/>
  <c r="A1505" s="1"/>
  <c r="A1506" s="1"/>
  <c r="A1507" s="1"/>
  <c r="A1508" s="1"/>
  <c r="A1510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9" s="1"/>
  <c r="A1541" s="1"/>
  <c r="A1542" s="1"/>
  <c r="A1543" s="1"/>
  <c r="A1544" s="1"/>
  <c r="A1545" s="1"/>
  <c r="A1546" s="1"/>
  <c r="A1548" s="1"/>
  <c r="A1549" s="1"/>
  <c r="A1550" s="1"/>
  <c r="A1551" s="1"/>
  <c r="A1553" s="1"/>
  <c r="A1554" s="1"/>
  <c r="A1555" s="1"/>
  <c r="A1556" s="1"/>
  <c r="A1557" s="1"/>
  <c r="A1558" s="1"/>
  <c r="A1560" s="1"/>
  <c r="A1561" s="1"/>
  <c r="A1562" s="1"/>
  <c r="A1563" s="1"/>
  <c r="A1564" s="1"/>
  <c r="A1565" s="1"/>
  <c r="A1566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5" s="1"/>
  <c r="A1586" s="1"/>
  <c r="A1587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51" s="1"/>
  <c r="B52" s="1"/>
  <c r="B53" s="1"/>
  <c r="B54" s="1"/>
  <c r="B55" s="1"/>
  <c r="B56" s="1"/>
  <c r="B57" s="1"/>
  <c r="B58" s="1"/>
  <c r="B59" s="1"/>
  <c r="B60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2" s="1"/>
  <c r="B83" s="1"/>
  <c r="B84" s="1"/>
  <c r="B85" s="1"/>
  <c r="B86" s="1"/>
  <c r="B87" s="1"/>
  <c r="B88" s="1"/>
  <c r="B89" s="1"/>
  <c r="B90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2" s="1"/>
  <c r="B113" s="1"/>
  <c r="B114" s="1"/>
  <c r="B115" s="1"/>
  <c r="B116" s="1"/>
  <c r="B117" s="1"/>
  <c r="B118" s="1"/>
  <c r="B119" s="1"/>
  <c r="B122" s="1"/>
  <c r="B123" s="1"/>
  <c r="B124" s="1"/>
  <c r="B125" s="1"/>
  <c r="B126" s="1"/>
  <c r="B127" s="1"/>
  <c r="B128" s="1"/>
  <c r="B130" s="1"/>
  <c r="B131" s="1"/>
  <c r="B132" s="1"/>
  <c r="B133" s="1"/>
  <c r="B134" s="1"/>
  <c r="B136" s="1"/>
  <c r="B137" s="1"/>
  <c r="B138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5" s="1"/>
  <c r="B156" s="1"/>
  <c r="B157" s="1"/>
  <c r="B158" s="1"/>
  <c r="B159" s="1"/>
  <c r="B160" s="1"/>
  <c r="B162" s="1"/>
  <c r="B163" s="1"/>
  <c r="B164" s="1"/>
  <c r="B165" s="1"/>
  <c r="B166" s="1"/>
  <c r="B167" s="1"/>
  <c r="B169" s="1"/>
  <c r="B170" s="1"/>
  <c r="B171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8" s="1"/>
  <c r="B189" s="1"/>
  <c r="B190" s="1"/>
  <c r="B191" s="1"/>
  <c r="B192" s="1"/>
  <c r="B193" s="1"/>
  <c r="B194" s="1"/>
  <c r="B195" s="1"/>
  <c r="B196" s="1"/>
  <c r="B197" s="1"/>
  <c r="B198" s="1"/>
  <c r="B200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7" s="1"/>
  <c r="B218" s="1"/>
  <c r="B219" s="1"/>
  <c r="B220" s="1"/>
  <c r="B221" s="1"/>
  <c r="B222" s="1"/>
  <c r="B223" s="1"/>
  <c r="B224" s="1"/>
  <c r="B225" s="1"/>
  <c r="B228" s="1"/>
  <c r="B229" s="1"/>
  <c r="B230" s="1"/>
  <c r="B231" s="1"/>
  <c r="B233" s="1"/>
  <c r="B234" s="1"/>
  <c r="B235" s="1"/>
  <c r="B237" s="1"/>
  <c r="B240" s="1"/>
  <c r="B241" s="1"/>
  <c r="B242" s="1"/>
  <c r="B244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7" s="1"/>
  <c r="B269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9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6" s="1"/>
  <c r="B317" s="1"/>
  <c r="B318" s="1"/>
  <c r="B319" s="1"/>
  <c r="B320" s="1"/>
  <c r="B321" s="1"/>
  <c r="B322" s="1"/>
  <c r="B323" s="1"/>
  <c r="B325" s="1"/>
  <c r="B326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2" s="1"/>
  <c r="B343" s="1"/>
  <c r="B344" s="1"/>
  <c r="B345" s="1"/>
  <c r="B346" s="1"/>
  <c r="B349" s="1"/>
  <c r="B350" s="1"/>
  <c r="B351" s="1"/>
  <c r="B352" s="1"/>
  <c r="B353" s="1"/>
  <c r="B354" s="1"/>
  <c r="B355" s="1"/>
  <c r="B356" s="1"/>
  <c r="B357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9" s="1"/>
  <c r="B410" s="1"/>
  <c r="B412" s="1"/>
  <c r="B413" s="1"/>
  <c r="B414" s="1"/>
  <c r="B415" s="1"/>
  <c r="B416" s="1"/>
  <c r="B417" s="1"/>
  <c r="B418" s="1"/>
  <c r="B419" s="1"/>
  <c r="B420" s="1"/>
  <c r="B421" s="1"/>
  <c r="B423" s="1"/>
  <c r="B424" s="1"/>
  <c r="B425" s="1"/>
  <c r="B426" s="1"/>
  <c r="B427" s="1"/>
  <c r="B428" s="1"/>
  <c r="B429" s="1"/>
  <c r="B430" s="1"/>
  <c r="B431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50" s="1"/>
  <c r="B451" s="1"/>
  <c r="B452" s="1"/>
  <c r="B453" s="1"/>
  <c r="B454" s="1"/>
  <c r="B455" s="1"/>
  <c r="B456" s="1"/>
  <c r="B457" s="1"/>
  <c r="B458" s="1"/>
  <c r="B459" s="1"/>
  <c r="B460" s="1"/>
  <c r="B462" s="1"/>
  <c r="B463" s="1"/>
  <c r="B464" s="1"/>
  <c r="B465" s="1"/>
  <c r="B466" s="1"/>
  <c r="B467" s="1"/>
  <c r="B469" s="1"/>
  <c r="B470" s="1"/>
  <c r="B471" s="1"/>
  <c r="B472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5" s="1"/>
  <c r="B517" s="1"/>
  <c r="B518" s="1"/>
  <c r="B519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6" s="1"/>
  <c r="B567" s="1"/>
  <c r="B568" s="1"/>
  <c r="B569" s="1"/>
  <c r="B570" s="1"/>
  <c r="B571" s="1"/>
  <c r="B573" s="1"/>
  <c r="B574" s="1"/>
  <c r="B575" s="1"/>
  <c r="B576" s="1"/>
  <c r="B578" s="1"/>
  <c r="B579" s="1"/>
  <c r="B580" s="1"/>
  <c r="B581" s="1"/>
  <c r="B582" s="1"/>
  <c r="B583" s="1"/>
  <c r="B584" s="1"/>
  <c r="B585" s="1"/>
  <c r="B586" s="1"/>
  <c r="B587" s="1"/>
  <c r="B588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2" s="1"/>
  <c r="B613" s="1"/>
  <c r="B614" s="1"/>
  <c r="B615" s="1"/>
  <c r="B616" s="1"/>
  <c r="B617" s="1"/>
  <c r="B619" s="1"/>
  <c r="B620" s="1"/>
  <c r="B621" s="1"/>
  <c r="B622" s="1"/>
  <c r="B623" s="1"/>
  <c r="B624" s="1"/>
  <c r="B625" s="1"/>
  <c r="B626" s="1"/>
  <c r="B627" s="1"/>
  <c r="B628" s="1"/>
  <c r="B629" s="1"/>
  <c r="B632" s="1"/>
  <c r="B633" s="1"/>
  <c r="B634" s="1"/>
  <c r="B635" s="1"/>
  <c r="B636" s="1"/>
  <c r="B637" s="1"/>
  <c r="B638" s="1"/>
  <c r="B639" s="1"/>
  <c r="B642" s="1"/>
  <c r="B643" s="1"/>
  <c r="B645" s="1"/>
  <c r="B646" s="1"/>
  <c r="B647" s="1"/>
  <c r="B648" s="1"/>
  <c r="B649" s="1"/>
  <c r="B650" s="1"/>
  <c r="B653" s="1"/>
  <c r="B654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9" s="1"/>
  <c r="B670" s="1"/>
  <c r="B671" s="1"/>
  <c r="B672" s="1"/>
  <c r="B673" s="1"/>
  <c r="B675" s="1"/>
  <c r="B676" s="1"/>
  <c r="B677" s="1"/>
  <c r="B678" s="1"/>
  <c r="B679" s="1"/>
  <c r="B680" s="1"/>
  <c r="B681" s="1"/>
  <c r="B682" s="1"/>
  <c r="B683" s="1"/>
  <c r="B684" s="1"/>
  <c r="B686" s="1"/>
  <c r="B687" s="1"/>
  <c r="B688" s="1"/>
  <c r="B689" s="1"/>
  <c r="B690" s="1"/>
  <c r="B691" s="1"/>
  <c r="B692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1" s="1"/>
  <c r="B712" s="1"/>
  <c r="B713" s="1"/>
  <c r="B714" s="1"/>
  <c r="B715" s="1"/>
  <c r="B716" s="1"/>
  <c r="B718" s="1"/>
  <c r="B720" s="1"/>
  <c r="B721" s="1"/>
  <c r="B722" s="1"/>
  <c r="B723" s="1"/>
  <c r="B724" s="1"/>
  <c r="B726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50" s="1"/>
  <c r="B751" s="1"/>
  <c r="B752" s="1"/>
  <c r="B753" s="1"/>
  <c r="B754" s="1"/>
  <c r="B756" s="1"/>
  <c r="B757" s="1"/>
  <c r="B759" s="1"/>
  <c r="B760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8" s="1"/>
  <c r="B819" s="1"/>
  <c r="B820" s="1"/>
  <c r="B822" s="1"/>
  <c r="B824" s="1"/>
  <c r="B825" s="1"/>
  <c r="B826" s="1"/>
  <c r="B827" s="1"/>
  <c r="B828" s="1"/>
  <c r="B829" s="1"/>
  <c r="B831" s="1"/>
  <c r="B832" s="1"/>
  <c r="B833" s="1"/>
  <c r="B834" s="1"/>
  <c r="B835" s="1"/>
  <c r="B836" s="1"/>
  <c r="B837" s="1"/>
  <c r="B838" s="1"/>
  <c r="B839" s="1"/>
  <c r="B840" s="1"/>
  <c r="B841" s="1"/>
  <c r="B845" s="1"/>
  <c r="B846" s="1"/>
  <c r="B847" s="1"/>
  <c r="B848" s="1"/>
  <c r="B849" s="1"/>
  <c r="B850" s="1"/>
  <c r="B851" s="1"/>
  <c r="B852" s="1"/>
  <c r="B853" s="1"/>
  <c r="B854" s="1"/>
  <c r="B855" s="1"/>
  <c r="B860" s="1"/>
  <c r="B861" s="1"/>
  <c r="B862" s="1"/>
  <c r="B863" s="1"/>
  <c r="B864" s="1"/>
  <c r="B865" s="1"/>
  <c r="B866" s="1"/>
  <c r="B867" s="1"/>
  <c r="B868" s="1"/>
  <c r="B869" s="1"/>
  <c r="B871" s="1"/>
  <c r="B872" s="1"/>
  <c r="B873" s="1"/>
  <c r="B874" s="1"/>
  <c r="B875" s="1"/>
  <c r="B876" s="1"/>
  <c r="B877" s="1"/>
  <c r="B878" s="1"/>
  <c r="B880" s="1"/>
  <c r="B881" s="1"/>
  <c r="B882" s="1"/>
  <c r="B883" s="1"/>
  <c r="B884" s="1"/>
  <c r="B885" s="1"/>
  <c r="B886" s="1"/>
  <c r="B887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9" s="1"/>
  <c r="B920" s="1"/>
  <c r="B921" s="1"/>
  <c r="B922" s="1"/>
  <c r="B923" s="1"/>
  <c r="B924" s="1"/>
  <c r="B925" s="1"/>
  <c r="B927" s="1"/>
  <c r="B928" s="1"/>
  <c r="B929" s="1"/>
  <c r="B930" s="1"/>
  <c r="B932" s="1"/>
  <c r="B933" s="1"/>
  <c r="B934" s="1"/>
  <c r="B935" s="1"/>
  <c r="B936" s="1"/>
  <c r="B937" s="1"/>
  <c r="B938" s="1"/>
  <c r="B939" s="1"/>
  <c r="B940" s="1"/>
  <c r="B942" s="1"/>
  <c r="B943" s="1"/>
  <c r="B946" s="1"/>
  <c r="B947" s="1"/>
  <c r="B948" s="1"/>
  <c r="B949" s="1"/>
  <c r="B950" s="1"/>
  <c r="B953" s="1"/>
  <c r="B954" s="1"/>
  <c r="B955" s="1"/>
  <c r="B956" s="1"/>
  <c r="B957" s="1"/>
  <c r="B959" s="1"/>
  <c r="B960" s="1"/>
  <c r="B961" s="1"/>
  <c r="B962" s="1"/>
  <c r="B965" s="1"/>
  <c r="B966" s="1"/>
  <c r="B967" s="1"/>
  <c r="B968" s="1"/>
  <c r="B969" s="1"/>
  <c r="B970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6" s="1"/>
  <c r="B997" s="1"/>
  <c r="B998" s="1"/>
  <c r="B1000" s="1"/>
  <c r="B1001" s="1"/>
  <c r="B1002" s="1"/>
  <c r="B1003" s="1"/>
  <c r="B1004" s="1"/>
  <c r="B1005" s="1"/>
  <c r="B1006" s="1"/>
  <c r="B1007" s="1"/>
  <c r="B1009" s="1"/>
  <c r="B1010" s="1"/>
  <c r="B1011" s="1"/>
  <c r="B1012" s="1"/>
  <c r="B1013" s="1"/>
  <c r="B1014" s="1"/>
  <c r="B1016" s="1"/>
  <c r="B1019" s="1"/>
  <c r="B1022" s="1"/>
  <c r="B1023" s="1"/>
  <c r="B1024" s="1"/>
  <c r="B1025" s="1"/>
  <c r="B1026" s="1"/>
  <c r="B1027" s="1"/>
  <c r="B1028" s="1"/>
  <c r="B1029" s="1"/>
  <c r="B1031" s="1"/>
  <c r="B1032" s="1"/>
  <c r="B1033" s="1"/>
  <c r="B1034" s="1"/>
  <c r="B1035" s="1"/>
  <c r="B1037" s="1"/>
  <c r="B1038" s="1"/>
  <c r="B1040" s="1"/>
  <c r="B1041" s="1"/>
  <c r="B1042" s="1"/>
  <c r="B1043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1" s="1"/>
  <c r="B1062" s="1"/>
  <c r="B1063" s="1"/>
  <c r="B1065" s="1"/>
  <c r="B1066" s="1"/>
  <c r="B1067" s="1"/>
  <c r="B1068" s="1"/>
  <c r="B1069" s="1"/>
  <c r="B1070" s="1"/>
  <c r="B1072" s="1"/>
  <c r="B1073" s="1"/>
  <c r="B1074" s="1"/>
  <c r="B1075" s="1"/>
  <c r="B1077" s="1"/>
  <c r="B1078" s="1"/>
  <c r="B1079" s="1"/>
  <c r="B1080" s="1"/>
  <c r="B1083" s="1"/>
  <c r="B1084" s="1"/>
  <c r="B1085" s="1"/>
  <c r="B1086" s="1"/>
  <c r="B1087" s="1"/>
  <c r="B1088" s="1"/>
  <c r="B1089" s="1"/>
  <c r="B1090" s="1"/>
  <c r="B1091" s="1"/>
  <c r="B1092" s="1"/>
  <c r="B1094" s="1"/>
  <c r="B1095" s="1"/>
  <c r="B1096" s="1"/>
  <c r="B1097" s="1"/>
  <c r="B1098" s="1"/>
  <c r="B1099" s="1"/>
  <c r="B1100" s="1"/>
  <c r="B1101" s="1"/>
  <c r="B1102" s="1"/>
  <c r="B1105" s="1"/>
  <c r="B1106" s="1"/>
  <c r="B1109" s="1"/>
  <c r="B1110" s="1"/>
  <c r="B1111" s="1"/>
  <c r="B1112" s="1"/>
  <c r="B1113" s="1"/>
  <c r="B1114" s="1"/>
  <c r="B1115" s="1"/>
  <c r="B1116" s="1"/>
  <c r="B1117" s="1"/>
  <c r="B1118" s="1"/>
  <c r="B1120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7" s="1"/>
  <c r="B1198" s="1"/>
  <c r="B1199" s="1"/>
  <c r="B1200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9" s="1"/>
  <c r="B1240" s="1"/>
  <c r="B1241" s="1"/>
  <c r="B1242" s="1"/>
  <c r="B1243" s="1"/>
  <c r="B1244" s="1"/>
  <c r="B1247" s="1"/>
  <c r="B1249" s="1"/>
  <c r="B1250" s="1"/>
  <c r="B1251" s="1"/>
  <c r="B1252" s="1"/>
  <c r="B1254" s="1"/>
  <c r="B1255" s="1"/>
  <c r="B1256" s="1"/>
  <c r="B1257" s="1"/>
  <c r="B1258" s="1"/>
  <c r="B1259" s="1"/>
  <c r="B1260" s="1"/>
  <c r="B1261" s="1"/>
  <c r="B1262" s="1"/>
  <c r="B1263" s="1"/>
  <c r="B1264" s="1"/>
  <c r="B1266" s="1"/>
  <c r="B1267" s="1"/>
  <c r="B1268" s="1"/>
  <c r="B1269" s="1"/>
  <c r="B1270" s="1"/>
  <c r="B1272" s="1"/>
  <c r="B1273" s="1"/>
  <c r="B1274" s="1"/>
  <c r="B1275" s="1"/>
  <c r="B1276" s="1"/>
  <c r="B1277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4" s="1"/>
  <c r="B1295" s="1"/>
  <c r="B1296" s="1"/>
  <c r="B1297" s="1"/>
  <c r="B1298" s="1"/>
  <c r="B1299" s="1"/>
  <c r="B1301" s="1"/>
  <c r="B1302" s="1"/>
  <c r="B1303" s="1"/>
  <c r="B1304" s="1"/>
  <c r="B1305" s="1"/>
  <c r="B1306" s="1"/>
  <c r="B1307" s="1"/>
  <c r="B1308" s="1"/>
  <c r="B1309" s="1"/>
  <c r="B1310" s="1"/>
  <c r="B1312" s="1"/>
  <c r="B1313" s="1"/>
  <c r="B1314" s="1"/>
  <c r="B1315" s="1"/>
  <c r="B1316" s="1"/>
  <c r="B1317" s="1"/>
  <c r="B1318" s="1"/>
  <c r="B1319" s="1"/>
  <c r="B1321" s="1"/>
  <c r="B1322" s="1"/>
  <c r="B1323" s="1"/>
  <c r="B1324" s="1"/>
  <c r="B1325" s="1"/>
  <c r="B1326" s="1"/>
  <c r="B1327" s="1"/>
  <c r="B1328" s="1"/>
  <c r="B1329" s="1"/>
  <c r="B1330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5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5" s="1"/>
  <c r="B1446" s="1"/>
  <c r="B1448" s="1"/>
  <c r="B1449" s="1"/>
  <c r="B1450" s="1"/>
  <c r="B1451" s="1"/>
  <c r="B1452" s="1"/>
  <c r="B1454" s="1"/>
  <c r="B1456" s="1"/>
  <c r="B1457" s="1"/>
  <c r="B1458" s="1"/>
  <c r="B1459" s="1"/>
  <c r="B1460" s="1"/>
  <c r="B1461" s="1"/>
  <c r="B1462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501" s="1"/>
  <c r="B1503" s="1"/>
  <c r="B1504" s="1"/>
  <c r="B1505" s="1"/>
  <c r="B1506" s="1"/>
  <c r="B1507" s="1"/>
  <c r="B1508" s="1"/>
  <c r="B1510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9" s="1"/>
  <c r="B1541" s="1"/>
  <c r="B1542" s="1"/>
  <c r="B1543" s="1"/>
  <c r="B1544" s="1"/>
  <c r="B1545" s="1"/>
  <c r="B1546" s="1"/>
  <c r="B1548" s="1"/>
  <c r="B1549" s="1"/>
  <c r="B1550" s="1"/>
  <c r="B1551" s="1"/>
  <c r="B1553" s="1"/>
  <c r="B1554" s="1"/>
  <c r="B1555" s="1"/>
  <c r="B1556" s="1"/>
  <c r="B1557" s="1"/>
  <c r="B1558" s="1"/>
  <c r="B1560" s="1"/>
  <c r="B1561" s="1"/>
  <c r="B1562" s="1"/>
  <c r="B1563" s="1"/>
  <c r="B1564" s="1"/>
  <c r="B1565" s="1"/>
  <c r="B1566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5" s="1"/>
  <c r="B1586" s="1"/>
  <c r="B1587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R675" i="3"/>
  <c r="BQ675"/>
  <c r="BP675"/>
  <c r="BO675"/>
  <c r="BN675"/>
  <c r="BM675"/>
  <c r="BL675"/>
  <c r="BK675"/>
  <c r="BJ675"/>
  <c r="BI675"/>
  <c r="BH675"/>
  <c r="BG675"/>
  <c r="BF675"/>
  <c r="BE675"/>
  <c r="BD675"/>
  <c r="BC675"/>
  <c r="BB675"/>
  <c r="BA675"/>
  <c r="AZ675"/>
  <c r="AY675"/>
  <c r="AX675"/>
  <c r="AW675"/>
  <c r="AV675"/>
  <c r="AU675"/>
  <c r="AT675"/>
  <c r="AS675"/>
  <c r="AR675"/>
  <c r="AQ675"/>
  <c r="AP675"/>
  <c r="AO675"/>
  <c r="AN675"/>
  <c r="AM675"/>
  <c r="AL675"/>
  <c r="AK675"/>
  <c r="AJ675"/>
  <c r="AI675"/>
  <c r="AH675"/>
  <c r="AF675"/>
  <c r="AA675"/>
  <c r="Y675"/>
  <c r="U675"/>
  <c r="O675"/>
  <c r="M675"/>
  <c r="BR674"/>
  <c r="BQ674"/>
  <c r="BP674"/>
  <c r="BO674"/>
  <c r="BN674"/>
  <c r="BM674"/>
  <c r="BL674"/>
  <c r="BK674"/>
  <c r="BJ674"/>
  <c r="BI674"/>
  <c r="BH674"/>
  <c r="BG674"/>
  <c r="BF674"/>
  <c r="BE674"/>
  <c r="BD674"/>
  <c r="BC674"/>
  <c r="BB674"/>
  <c r="BA674"/>
  <c r="AZ674"/>
  <c r="AY674"/>
  <c r="AX674"/>
  <c r="AW674"/>
  <c r="AV674"/>
  <c r="AU674"/>
  <c r="AT674"/>
  <c r="AS674"/>
  <c r="AR674"/>
  <c r="AQ674"/>
  <c r="AP674"/>
  <c r="AO674"/>
  <c r="AN674"/>
  <c r="AM674"/>
  <c r="AL674"/>
  <c r="AK674"/>
  <c r="AJ674"/>
  <c r="AI674"/>
  <c r="AH674"/>
  <c r="AA674"/>
  <c r="Y674"/>
  <c r="AF674" s="1"/>
  <c r="U674"/>
  <c r="O674"/>
  <c r="M674"/>
  <c r="BR673"/>
  <c r="BQ673"/>
  <c r="BP673"/>
  <c r="BO673"/>
  <c r="BN673"/>
  <c r="BM673"/>
  <c r="BL673"/>
  <c r="BK673"/>
  <c r="BJ673"/>
  <c r="BI673"/>
  <c r="BH673"/>
  <c r="BG673"/>
  <c r="BF673"/>
  <c r="BE673"/>
  <c r="BD673"/>
  <c r="BC673"/>
  <c r="BB673"/>
  <c r="BA673"/>
  <c r="AZ673"/>
  <c r="AY673"/>
  <c r="AX673"/>
  <c r="AW673"/>
  <c r="AV673"/>
  <c r="AU673"/>
  <c r="AT673"/>
  <c r="AS673"/>
  <c r="AR673"/>
  <c r="AQ673"/>
  <c r="AP673"/>
  <c r="AO673"/>
  <c r="AN673"/>
  <c r="AM673"/>
  <c r="AL673"/>
  <c r="AK673"/>
  <c r="AJ673"/>
  <c r="AI673"/>
  <c r="AH673"/>
  <c r="AF673"/>
  <c r="AA673"/>
  <c r="Y673"/>
  <c r="U673"/>
  <c r="O673"/>
  <c r="M673"/>
  <c r="BR672"/>
  <c r="BQ672"/>
  <c r="BP672"/>
  <c r="BO672"/>
  <c r="BN672"/>
  <c r="BM672"/>
  <c r="BL672"/>
  <c r="BK672"/>
  <c r="BJ672"/>
  <c r="BI672"/>
  <c r="BH672"/>
  <c r="BG672"/>
  <c r="BF672"/>
  <c r="BE672"/>
  <c r="BD672"/>
  <c r="BC672"/>
  <c r="BB672"/>
  <c r="BA672"/>
  <c r="AZ672"/>
  <c r="AY672"/>
  <c r="AX672"/>
  <c r="AW672"/>
  <c r="AV672"/>
  <c r="AU672"/>
  <c r="AT672"/>
  <c r="AS672"/>
  <c r="AR672"/>
  <c r="AQ672"/>
  <c r="AP672"/>
  <c r="AO672"/>
  <c r="AN672"/>
  <c r="AM672"/>
  <c r="AL672"/>
  <c r="AK672"/>
  <c r="AJ672"/>
  <c r="AI672"/>
  <c r="AH672"/>
  <c r="BT672" s="1"/>
  <c r="AF672"/>
  <c r="AA672"/>
  <c r="Y672"/>
  <c r="U672"/>
  <c r="O672"/>
  <c r="M672"/>
  <c r="BR671"/>
  <c r="BQ671"/>
  <c r="BP671"/>
  <c r="BO671"/>
  <c r="BN671"/>
  <c r="BM671"/>
  <c r="BL671"/>
  <c r="BK671"/>
  <c r="BJ671"/>
  <c r="BI671"/>
  <c r="BH671"/>
  <c r="BG671"/>
  <c r="BF671"/>
  <c r="BE671"/>
  <c r="BD671"/>
  <c r="BC671"/>
  <c r="BB671"/>
  <c r="BA671"/>
  <c r="AZ671"/>
  <c r="AY671"/>
  <c r="AX671"/>
  <c r="AW671"/>
  <c r="AV671"/>
  <c r="AU671"/>
  <c r="AT671"/>
  <c r="AS671"/>
  <c r="AR671"/>
  <c r="AQ671"/>
  <c r="AP671"/>
  <c r="AO671"/>
  <c r="AN671"/>
  <c r="AM671"/>
  <c r="AL671"/>
  <c r="AK671"/>
  <c r="AJ671"/>
  <c r="AI671"/>
  <c r="AH671"/>
  <c r="AF671"/>
  <c r="AA671"/>
  <c r="Y671"/>
  <c r="U671"/>
  <c r="O671"/>
  <c r="M671"/>
  <c r="BR670"/>
  <c r="BQ670"/>
  <c r="BP670"/>
  <c r="BO670"/>
  <c r="BN670"/>
  <c r="BM670"/>
  <c r="BL670"/>
  <c r="BK670"/>
  <c r="BJ670"/>
  <c r="BI670"/>
  <c r="BH670"/>
  <c r="BG670"/>
  <c r="BF670"/>
  <c r="BE670"/>
  <c r="BD670"/>
  <c r="BC670"/>
  <c r="BB670"/>
  <c r="BA670"/>
  <c r="AZ670"/>
  <c r="AY670"/>
  <c r="AX670"/>
  <c r="AW670"/>
  <c r="AV670"/>
  <c r="AU670"/>
  <c r="AT670"/>
  <c r="AS670"/>
  <c r="AR670"/>
  <c r="AQ670"/>
  <c r="AP670"/>
  <c r="AO670"/>
  <c r="AN670"/>
  <c r="AM670"/>
  <c r="AL670"/>
  <c r="AK670"/>
  <c r="AJ670"/>
  <c r="AI670"/>
  <c r="AH670"/>
  <c r="AF670"/>
  <c r="AA670"/>
  <c r="Y670"/>
  <c r="U670"/>
  <c r="O670"/>
  <c r="M670"/>
  <c r="BR669"/>
  <c r="BQ669"/>
  <c r="BP669"/>
  <c r="BO669"/>
  <c r="BN669"/>
  <c r="BM669"/>
  <c r="BL669"/>
  <c r="BK669"/>
  <c r="BJ669"/>
  <c r="BI669"/>
  <c r="BH669"/>
  <c r="BG669"/>
  <c r="BF669"/>
  <c r="BE669"/>
  <c r="BD669"/>
  <c r="BC669"/>
  <c r="BB669"/>
  <c r="BA669"/>
  <c r="AZ669"/>
  <c r="AY669"/>
  <c r="AX669"/>
  <c r="AW669"/>
  <c r="AV669"/>
  <c r="AU669"/>
  <c r="AT669"/>
  <c r="AS669"/>
  <c r="AR669"/>
  <c r="AQ669"/>
  <c r="AP669"/>
  <c r="AO669"/>
  <c r="AN669"/>
  <c r="AM669"/>
  <c r="AL669"/>
  <c r="AK669"/>
  <c r="AJ669"/>
  <c r="AI669"/>
  <c r="AH669"/>
  <c r="AA669"/>
  <c r="Y669"/>
  <c r="AF669" s="1"/>
  <c r="U669"/>
  <c r="O669"/>
  <c r="M669"/>
  <c r="BR668"/>
  <c r="BQ668"/>
  <c r="BP668"/>
  <c r="BO668"/>
  <c r="BN668"/>
  <c r="BM668"/>
  <c r="BL668"/>
  <c r="BK668"/>
  <c r="BJ668"/>
  <c r="BI668"/>
  <c r="BH668"/>
  <c r="BG668"/>
  <c r="BF668"/>
  <c r="BE668"/>
  <c r="BD668"/>
  <c r="BC668"/>
  <c r="BB668"/>
  <c r="BA668"/>
  <c r="AZ668"/>
  <c r="AY668"/>
  <c r="AX668"/>
  <c r="AW668"/>
  <c r="AV668"/>
  <c r="AU668"/>
  <c r="AT668"/>
  <c r="AS668"/>
  <c r="AR668"/>
  <c r="AQ668"/>
  <c r="AP668"/>
  <c r="AO668"/>
  <c r="AN668"/>
  <c r="AM668"/>
  <c r="AL668"/>
  <c r="AK668"/>
  <c r="AJ668"/>
  <c r="AI668"/>
  <c r="AH668"/>
  <c r="AF668"/>
  <c r="AA668"/>
  <c r="Y668"/>
  <c r="U668"/>
  <c r="O668"/>
  <c r="M668"/>
  <c r="BR667"/>
  <c r="BQ667"/>
  <c r="BP667"/>
  <c r="BO667"/>
  <c r="BN667"/>
  <c r="BM667"/>
  <c r="BL667"/>
  <c r="BK667"/>
  <c r="BJ667"/>
  <c r="BI667"/>
  <c r="BH667"/>
  <c r="BG667"/>
  <c r="BF667"/>
  <c r="BE667"/>
  <c r="BD667"/>
  <c r="BC667"/>
  <c r="BB667"/>
  <c r="BA667"/>
  <c r="AZ667"/>
  <c r="AY667"/>
  <c r="AX667"/>
  <c r="AW667"/>
  <c r="AV667"/>
  <c r="AU667"/>
  <c r="AT667"/>
  <c r="AS667"/>
  <c r="AR667"/>
  <c r="AQ667"/>
  <c r="AP667"/>
  <c r="AO667"/>
  <c r="AN667"/>
  <c r="AM667"/>
  <c r="AL667"/>
  <c r="AK667"/>
  <c r="AJ667"/>
  <c r="AI667"/>
  <c r="AH667"/>
  <c r="AA667"/>
  <c r="Y667"/>
  <c r="AF667" s="1"/>
  <c r="U667"/>
  <c r="O667"/>
  <c r="M667"/>
  <c r="BR666"/>
  <c r="BQ666"/>
  <c r="BP666"/>
  <c r="BO666"/>
  <c r="BN666"/>
  <c r="BM666"/>
  <c r="BL666"/>
  <c r="BK666"/>
  <c r="BJ666"/>
  <c r="BI666"/>
  <c r="BH666"/>
  <c r="BG666"/>
  <c r="BF666"/>
  <c r="BE666"/>
  <c r="BD666"/>
  <c r="BC666"/>
  <c r="BB666"/>
  <c r="BA666"/>
  <c r="AZ666"/>
  <c r="AY666"/>
  <c r="AX666"/>
  <c r="AW666"/>
  <c r="AV666"/>
  <c r="AU666"/>
  <c r="AT666"/>
  <c r="AS666"/>
  <c r="AR666"/>
  <c r="AQ666"/>
  <c r="AP666"/>
  <c r="AO666"/>
  <c r="AN666"/>
  <c r="AM666"/>
  <c r="AL666"/>
  <c r="AK666"/>
  <c r="AJ666"/>
  <c r="AI666"/>
  <c r="AH666"/>
  <c r="AF666"/>
  <c r="AA666"/>
  <c r="Y666"/>
  <c r="U666"/>
  <c r="O666"/>
  <c r="M666"/>
  <c r="BR665"/>
  <c r="BQ665"/>
  <c r="BP665"/>
  <c r="BO665"/>
  <c r="BN665"/>
  <c r="BM665"/>
  <c r="BL665"/>
  <c r="BK665"/>
  <c r="BJ665"/>
  <c r="BI665"/>
  <c r="BH665"/>
  <c r="BG665"/>
  <c r="BF665"/>
  <c r="BE665"/>
  <c r="BD665"/>
  <c r="BC665"/>
  <c r="BB665"/>
  <c r="BA665"/>
  <c r="AZ665"/>
  <c r="AY665"/>
  <c r="AX665"/>
  <c r="AW665"/>
  <c r="AV665"/>
  <c r="AU665"/>
  <c r="AT665"/>
  <c r="AS665"/>
  <c r="AR665"/>
  <c r="AQ665"/>
  <c r="AP665"/>
  <c r="AO665"/>
  <c r="AN665"/>
  <c r="AM665"/>
  <c r="AL665"/>
  <c r="AK665"/>
  <c r="AJ665"/>
  <c r="AI665"/>
  <c r="AH665"/>
  <c r="AF665"/>
  <c r="AA665"/>
  <c r="Y665"/>
  <c r="U665"/>
  <c r="O665"/>
  <c r="M665"/>
  <c r="BR664"/>
  <c r="BQ664"/>
  <c r="BP664"/>
  <c r="BO664"/>
  <c r="BN664"/>
  <c r="BM664"/>
  <c r="BL664"/>
  <c r="BK664"/>
  <c r="BJ664"/>
  <c r="BI664"/>
  <c r="BH664"/>
  <c r="BG664"/>
  <c r="BF664"/>
  <c r="BE664"/>
  <c r="BD664"/>
  <c r="BC664"/>
  <c r="BB664"/>
  <c r="BA664"/>
  <c r="AZ664"/>
  <c r="AY664"/>
  <c r="AX664"/>
  <c r="AW664"/>
  <c r="AV664"/>
  <c r="AU664"/>
  <c r="AT664"/>
  <c r="AS664"/>
  <c r="AR664"/>
  <c r="AQ664"/>
  <c r="AP664"/>
  <c r="AO664"/>
  <c r="AN664"/>
  <c r="AM664"/>
  <c r="AL664"/>
  <c r="AK664"/>
  <c r="AJ664"/>
  <c r="AI664"/>
  <c r="AH664"/>
  <c r="AF664"/>
  <c r="AA664"/>
  <c r="Y664"/>
  <c r="U664"/>
  <c r="O664"/>
  <c r="M664"/>
  <c r="BR663"/>
  <c r="BQ663"/>
  <c r="BP663"/>
  <c r="BO663"/>
  <c r="BN663"/>
  <c r="BM663"/>
  <c r="BL663"/>
  <c r="BK663"/>
  <c r="BJ663"/>
  <c r="BI663"/>
  <c r="BH663"/>
  <c r="BG663"/>
  <c r="BF663"/>
  <c r="BE663"/>
  <c r="BD663"/>
  <c r="BC663"/>
  <c r="BB663"/>
  <c r="BA663"/>
  <c r="AZ663"/>
  <c r="AY663"/>
  <c r="AX663"/>
  <c r="AW663"/>
  <c r="AV663"/>
  <c r="AU663"/>
  <c r="AT663"/>
  <c r="AS663"/>
  <c r="AR663"/>
  <c r="AQ663"/>
  <c r="AP663"/>
  <c r="AO663"/>
  <c r="AN663"/>
  <c r="AM663"/>
  <c r="AL663"/>
  <c r="AK663"/>
  <c r="AJ663"/>
  <c r="AI663"/>
  <c r="AH663"/>
  <c r="AF663"/>
  <c r="AA663"/>
  <c r="Y663"/>
  <c r="U663"/>
  <c r="O663"/>
  <c r="M663"/>
  <c r="BR662"/>
  <c r="BQ662"/>
  <c r="BP662"/>
  <c r="BO662"/>
  <c r="BN662"/>
  <c r="BM662"/>
  <c r="BL662"/>
  <c r="BK662"/>
  <c r="BJ662"/>
  <c r="BI662"/>
  <c r="BH662"/>
  <c r="BG662"/>
  <c r="BF662"/>
  <c r="BE662"/>
  <c r="BD662"/>
  <c r="BC662"/>
  <c r="BB662"/>
  <c r="BA662"/>
  <c r="AZ662"/>
  <c r="AY662"/>
  <c r="AX662"/>
  <c r="AW662"/>
  <c r="AV662"/>
  <c r="AU662"/>
  <c r="AT662"/>
  <c r="AS662"/>
  <c r="AR662"/>
  <c r="AQ662"/>
  <c r="AP662"/>
  <c r="AO662"/>
  <c r="AN662"/>
  <c r="AM662"/>
  <c r="AL662"/>
  <c r="AK662"/>
  <c r="AJ662"/>
  <c r="AI662"/>
  <c r="AH662"/>
  <c r="AA662"/>
  <c r="Y662"/>
  <c r="AF662" s="1"/>
  <c r="U662"/>
  <c r="O662"/>
  <c r="M662"/>
  <c r="BR661"/>
  <c r="BQ661"/>
  <c r="BP661"/>
  <c r="BO661"/>
  <c r="BN661"/>
  <c r="BM661"/>
  <c r="BL661"/>
  <c r="BK661"/>
  <c r="BJ661"/>
  <c r="BI661"/>
  <c r="BH661"/>
  <c r="BG661"/>
  <c r="BF661"/>
  <c r="BE661"/>
  <c r="BD661"/>
  <c r="BC661"/>
  <c r="BB661"/>
  <c r="BA661"/>
  <c r="AZ661"/>
  <c r="AY661"/>
  <c r="AX661"/>
  <c r="AW661"/>
  <c r="AV661"/>
  <c r="AU661"/>
  <c r="AT661"/>
  <c r="AS661"/>
  <c r="AR661"/>
  <c r="AQ661"/>
  <c r="AP661"/>
  <c r="AO661"/>
  <c r="AN661"/>
  <c r="AM661"/>
  <c r="AL661"/>
  <c r="AK661"/>
  <c r="AJ661"/>
  <c r="AI661"/>
  <c r="AH661"/>
  <c r="AF661"/>
  <c r="AA661"/>
  <c r="Y661"/>
  <c r="U661"/>
  <c r="O661"/>
  <c r="M661"/>
  <c r="BR660"/>
  <c r="BQ660"/>
  <c r="BP660"/>
  <c r="BO660"/>
  <c r="BN660"/>
  <c r="BM660"/>
  <c r="BL660"/>
  <c r="BK660"/>
  <c r="BJ660"/>
  <c r="BI660"/>
  <c r="BH660"/>
  <c r="BG660"/>
  <c r="BF660"/>
  <c r="BE660"/>
  <c r="BD660"/>
  <c r="BC660"/>
  <c r="BB660"/>
  <c r="BA660"/>
  <c r="AZ660"/>
  <c r="AY660"/>
  <c r="AX660"/>
  <c r="AW660"/>
  <c r="AV660"/>
  <c r="AU660"/>
  <c r="AT660"/>
  <c r="AS660"/>
  <c r="AR660"/>
  <c r="AQ660"/>
  <c r="AP660"/>
  <c r="AO660"/>
  <c r="AN660"/>
  <c r="AM660"/>
  <c r="AL660"/>
  <c r="AK660"/>
  <c r="AJ660"/>
  <c r="AI660"/>
  <c r="AH660"/>
  <c r="AA660"/>
  <c r="Y660"/>
  <c r="AF660" s="1"/>
  <c r="U660"/>
  <c r="O660"/>
  <c r="M660"/>
  <c r="BR659"/>
  <c r="BQ659"/>
  <c r="BP659"/>
  <c r="BO659"/>
  <c r="BN659"/>
  <c r="BM659"/>
  <c r="BL659"/>
  <c r="BK659"/>
  <c r="BJ659"/>
  <c r="BI659"/>
  <c r="BH659"/>
  <c r="BG659"/>
  <c r="BF659"/>
  <c r="BE659"/>
  <c r="BD659"/>
  <c r="BC659"/>
  <c r="BB659"/>
  <c r="BA659"/>
  <c r="AZ659"/>
  <c r="AY659"/>
  <c r="AX659"/>
  <c r="AW659"/>
  <c r="AV659"/>
  <c r="AU659"/>
  <c r="AT659"/>
  <c r="AS659"/>
  <c r="AR659"/>
  <c r="AQ659"/>
  <c r="AP659"/>
  <c r="AO659"/>
  <c r="AN659"/>
  <c r="AM659"/>
  <c r="AL659"/>
  <c r="AK659"/>
  <c r="AJ659"/>
  <c r="AI659"/>
  <c r="AH659"/>
  <c r="AF659"/>
  <c r="AA659"/>
  <c r="Y659"/>
  <c r="U659"/>
  <c r="O659"/>
  <c r="M659"/>
  <c r="BR658"/>
  <c r="BQ658"/>
  <c r="BP658"/>
  <c r="BO658"/>
  <c r="BN658"/>
  <c r="BM658"/>
  <c r="BL658"/>
  <c r="BK658"/>
  <c r="BJ658"/>
  <c r="BI658"/>
  <c r="BH658"/>
  <c r="BG658"/>
  <c r="BF658"/>
  <c r="BE658"/>
  <c r="BD658"/>
  <c r="BC658"/>
  <c r="BB658"/>
  <c r="BA658"/>
  <c r="AZ658"/>
  <c r="AY658"/>
  <c r="AX658"/>
  <c r="AW658"/>
  <c r="AV658"/>
  <c r="AU658"/>
  <c r="AT658"/>
  <c r="AS658"/>
  <c r="AR658"/>
  <c r="AQ658"/>
  <c r="AP658"/>
  <c r="AO658"/>
  <c r="AN658"/>
  <c r="AM658"/>
  <c r="AL658"/>
  <c r="AK658"/>
  <c r="AJ658"/>
  <c r="AI658"/>
  <c r="AH658"/>
  <c r="AF658"/>
  <c r="AA658"/>
  <c r="Y658"/>
  <c r="U658"/>
  <c r="O658"/>
  <c r="M658"/>
  <c r="BR657"/>
  <c r="BQ657"/>
  <c r="BP657"/>
  <c r="BO657"/>
  <c r="BN657"/>
  <c r="BM657"/>
  <c r="BL657"/>
  <c r="BK657"/>
  <c r="BJ657"/>
  <c r="BI657"/>
  <c r="BH657"/>
  <c r="BG657"/>
  <c r="BF657"/>
  <c r="BE657"/>
  <c r="BD657"/>
  <c r="BC657"/>
  <c r="BB657"/>
  <c r="BA657"/>
  <c r="AZ657"/>
  <c r="AY657"/>
  <c r="AX657"/>
  <c r="AW657"/>
  <c r="AV657"/>
  <c r="AU657"/>
  <c r="AT657"/>
  <c r="AS657"/>
  <c r="AR657"/>
  <c r="AQ657"/>
  <c r="AP657"/>
  <c r="AO657"/>
  <c r="AN657"/>
  <c r="AM657"/>
  <c r="AL657"/>
  <c r="AK657"/>
  <c r="AJ657"/>
  <c r="AI657"/>
  <c r="AH657"/>
  <c r="AF657"/>
  <c r="AA657"/>
  <c r="Y657"/>
  <c r="U657"/>
  <c r="O657"/>
  <c r="M657"/>
  <c r="BR656"/>
  <c r="BQ656"/>
  <c r="BP656"/>
  <c r="BO656"/>
  <c r="BN656"/>
  <c r="BM656"/>
  <c r="BL656"/>
  <c r="BK656"/>
  <c r="BJ656"/>
  <c r="BI656"/>
  <c r="BH656"/>
  <c r="BG656"/>
  <c r="BF656"/>
  <c r="BE656"/>
  <c r="BD656"/>
  <c r="BC656"/>
  <c r="BB656"/>
  <c r="BA656"/>
  <c r="AZ656"/>
  <c r="AY656"/>
  <c r="AX656"/>
  <c r="AW656"/>
  <c r="AV656"/>
  <c r="AU656"/>
  <c r="AT656"/>
  <c r="AS656"/>
  <c r="AR656"/>
  <c r="AQ656"/>
  <c r="AP656"/>
  <c r="AO656"/>
  <c r="AN656"/>
  <c r="AM656"/>
  <c r="AL656"/>
  <c r="AK656"/>
  <c r="AJ656"/>
  <c r="AI656"/>
  <c r="AH656"/>
  <c r="AF656"/>
  <c r="AA656"/>
  <c r="Y656"/>
  <c r="U656"/>
  <c r="O656"/>
  <c r="M656"/>
  <c r="BR655"/>
  <c r="BQ655"/>
  <c r="BP655"/>
  <c r="BO655"/>
  <c r="BN655"/>
  <c r="BM655"/>
  <c r="BL655"/>
  <c r="BK655"/>
  <c r="BJ655"/>
  <c r="BI655"/>
  <c r="BH655"/>
  <c r="BG655"/>
  <c r="BF655"/>
  <c r="BE655"/>
  <c r="BD655"/>
  <c r="BC655"/>
  <c r="BB655"/>
  <c r="BA655"/>
  <c r="AZ655"/>
  <c r="AY655"/>
  <c r="AX655"/>
  <c r="AW655"/>
  <c r="AV655"/>
  <c r="AU655"/>
  <c r="AT655"/>
  <c r="AS655"/>
  <c r="AR655"/>
  <c r="AQ655"/>
  <c r="AP655"/>
  <c r="AO655"/>
  <c r="AN655"/>
  <c r="AM655"/>
  <c r="AL655"/>
  <c r="AK655"/>
  <c r="AJ655"/>
  <c r="AI655"/>
  <c r="AH655"/>
  <c r="AA655"/>
  <c r="Y655"/>
  <c r="AF655" s="1"/>
  <c r="U655"/>
  <c r="O655"/>
  <c r="M655"/>
  <c r="BR654"/>
  <c r="BQ654"/>
  <c r="BP654"/>
  <c r="BO654"/>
  <c r="BN654"/>
  <c r="BM654"/>
  <c r="BL654"/>
  <c r="BK654"/>
  <c r="BJ654"/>
  <c r="BI654"/>
  <c r="BH654"/>
  <c r="BG654"/>
  <c r="BF654"/>
  <c r="BE654"/>
  <c r="BD654"/>
  <c r="BC654"/>
  <c r="BB654"/>
  <c r="BA654"/>
  <c r="AZ654"/>
  <c r="AY654"/>
  <c r="AX654"/>
  <c r="AW654"/>
  <c r="AV654"/>
  <c r="AU654"/>
  <c r="AT654"/>
  <c r="AS654"/>
  <c r="AR654"/>
  <c r="AQ654"/>
  <c r="AP654"/>
  <c r="AO654"/>
  <c r="AN654"/>
  <c r="AM654"/>
  <c r="AL654"/>
  <c r="AK654"/>
  <c r="AJ654"/>
  <c r="AI654"/>
  <c r="AH654"/>
  <c r="AF654"/>
  <c r="AA654"/>
  <c r="Y654"/>
  <c r="U654"/>
  <c r="O654"/>
  <c r="M654"/>
  <c r="BR653"/>
  <c r="BQ653"/>
  <c r="BP653"/>
  <c r="BO653"/>
  <c r="BN653"/>
  <c r="BM653"/>
  <c r="BL653"/>
  <c r="BK653"/>
  <c r="BJ653"/>
  <c r="BI653"/>
  <c r="BH653"/>
  <c r="BG653"/>
  <c r="BF653"/>
  <c r="BE653"/>
  <c r="BD653"/>
  <c r="BC653"/>
  <c r="BB653"/>
  <c r="BA653"/>
  <c r="AZ653"/>
  <c r="AY653"/>
  <c r="AX653"/>
  <c r="AW653"/>
  <c r="AV653"/>
  <c r="AU653"/>
  <c r="AT653"/>
  <c r="AS653"/>
  <c r="AR653"/>
  <c r="AQ653"/>
  <c r="AP653"/>
  <c r="AO653"/>
  <c r="AN653"/>
  <c r="AM653"/>
  <c r="AL653"/>
  <c r="AK653"/>
  <c r="AJ653"/>
  <c r="AI653"/>
  <c r="AH653"/>
  <c r="AF653"/>
  <c r="AA653"/>
  <c r="Y653"/>
  <c r="U653"/>
  <c r="O653"/>
  <c r="M653"/>
  <c r="BR652"/>
  <c r="BQ652"/>
  <c r="BP652"/>
  <c r="BO652"/>
  <c r="BN652"/>
  <c r="BM652"/>
  <c r="BL652"/>
  <c r="BK652"/>
  <c r="BJ652"/>
  <c r="BI652"/>
  <c r="BH652"/>
  <c r="BG652"/>
  <c r="BF652"/>
  <c r="BE652"/>
  <c r="BD652"/>
  <c r="BC652"/>
  <c r="BB652"/>
  <c r="BA652"/>
  <c r="AZ652"/>
  <c r="AY652"/>
  <c r="AX652"/>
  <c r="AW652"/>
  <c r="AV652"/>
  <c r="AU652"/>
  <c r="AT652"/>
  <c r="AS652"/>
  <c r="AR652"/>
  <c r="AQ652"/>
  <c r="AP652"/>
  <c r="AO652"/>
  <c r="AN652"/>
  <c r="AM652"/>
  <c r="AL652"/>
  <c r="AK652"/>
  <c r="AJ652"/>
  <c r="AI652"/>
  <c r="AH652"/>
  <c r="AA652"/>
  <c r="Y652"/>
  <c r="AF652" s="1"/>
  <c r="U652"/>
  <c r="O652"/>
  <c r="M652"/>
  <c r="BR651"/>
  <c r="BQ651"/>
  <c r="BP651"/>
  <c r="BO651"/>
  <c r="BN651"/>
  <c r="BM651"/>
  <c r="BL651"/>
  <c r="BK651"/>
  <c r="BJ651"/>
  <c r="BI651"/>
  <c r="BH651"/>
  <c r="BG651"/>
  <c r="BF651"/>
  <c r="BE651"/>
  <c r="BD651"/>
  <c r="BC651"/>
  <c r="BB651"/>
  <c r="BA651"/>
  <c r="AZ651"/>
  <c r="AY651"/>
  <c r="AX651"/>
  <c r="AW651"/>
  <c r="AV651"/>
  <c r="AU651"/>
  <c r="AT651"/>
  <c r="AS651"/>
  <c r="AR651"/>
  <c r="AQ651"/>
  <c r="AP651"/>
  <c r="AO651"/>
  <c r="AN651"/>
  <c r="AM651"/>
  <c r="AL651"/>
  <c r="AK651"/>
  <c r="AJ651"/>
  <c r="AI651"/>
  <c r="AH651"/>
  <c r="AF651"/>
  <c r="AA651"/>
  <c r="Y651"/>
  <c r="U651"/>
  <c r="O651"/>
  <c r="M651"/>
  <c r="BR650"/>
  <c r="BQ650"/>
  <c r="BP650"/>
  <c r="BO650"/>
  <c r="BN650"/>
  <c r="BM650"/>
  <c r="BL650"/>
  <c r="BK650"/>
  <c r="BJ650"/>
  <c r="BI650"/>
  <c r="BH650"/>
  <c r="BG650"/>
  <c r="BF650"/>
  <c r="BE650"/>
  <c r="BD650"/>
  <c r="BC650"/>
  <c r="BB650"/>
  <c r="BA650"/>
  <c r="AZ650"/>
  <c r="AY650"/>
  <c r="AX650"/>
  <c r="AW650"/>
  <c r="AV650"/>
  <c r="AU650"/>
  <c r="AT650"/>
  <c r="AS650"/>
  <c r="AR650"/>
  <c r="AQ650"/>
  <c r="AP650"/>
  <c r="AO650"/>
  <c r="AN650"/>
  <c r="AM650"/>
  <c r="AL650"/>
  <c r="AK650"/>
  <c r="AJ650"/>
  <c r="AI650"/>
  <c r="AH650"/>
  <c r="AA650"/>
  <c r="Y650"/>
  <c r="AF650" s="1"/>
  <c r="U650"/>
  <c r="O650"/>
  <c r="M650"/>
  <c r="BR649"/>
  <c r="BQ649"/>
  <c r="BP649"/>
  <c r="BO649"/>
  <c r="BN649"/>
  <c r="BM649"/>
  <c r="BL649"/>
  <c r="BK649"/>
  <c r="BJ649"/>
  <c r="BI649"/>
  <c r="BH649"/>
  <c r="BG649"/>
  <c r="BF649"/>
  <c r="BE649"/>
  <c r="BD649"/>
  <c r="BC649"/>
  <c r="BB649"/>
  <c r="BA649"/>
  <c r="AZ649"/>
  <c r="AY649"/>
  <c r="AX649"/>
  <c r="AW649"/>
  <c r="AV649"/>
  <c r="AU649"/>
  <c r="AT649"/>
  <c r="AS649"/>
  <c r="AR649"/>
  <c r="AQ649"/>
  <c r="AP649"/>
  <c r="AO649"/>
  <c r="AN649"/>
  <c r="AM649"/>
  <c r="AL649"/>
  <c r="AK649"/>
  <c r="AJ649"/>
  <c r="AI649"/>
  <c r="AH649"/>
  <c r="AF649"/>
  <c r="AA649"/>
  <c r="Y649"/>
  <c r="U649"/>
  <c r="O649"/>
  <c r="M649"/>
  <c r="BR648"/>
  <c r="BQ648"/>
  <c r="BP648"/>
  <c r="BO648"/>
  <c r="BN648"/>
  <c r="BM648"/>
  <c r="BL648"/>
  <c r="BK648"/>
  <c r="BJ648"/>
  <c r="BI648"/>
  <c r="BH648"/>
  <c r="BG648"/>
  <c r="BF648"/>
  <c r="BE648"/>
  <c r="BD648"/>
  <c r="BC648"/>
  <c r="BB648"/>
  <c r="BA648"/>
  <c r="AZ648"/>
  <c r="AY648"/>
  <c r="AX648"/>
  <c r="AW648"/>
  <c r="AV648"/>
  <c r="AU648"/>
  <c r="AT648"/>
  <c r="AS648"/>
  <c r="AR648"/>
  <c r="AQ648"/>
  <c r="AP648"/>
  <c r="AO648"/>
  <c r="AN648"/>
  <c r="AM648"/>
  <c r="AL648"/>
  <c r="AK648"/>
  <c r="AJ648"/>
  <c r="AI648"/>
  <c r="AH648"/>
  <c r="AA648"/>
  <c r="Y648"/>
  <c r="AF648" s="1"/>
  <c r="U648"/>
  <c r="O648"/>
  <c r="M648"/>
  <c r="BR647"/>
  <c r="BQ647"/>
  <c r="BP647"/>
  <c r="BO647"/>
  <c r="BN647"/>
  <c r="BM647"/>
  <c r="BL647"/>
  <c r="BK647"/>
  <c r="BJ647"/>
  <c r="BI647"/>
  <c r="BH647"/>
  <c r="BG647"/>
  <c r="BF647"/>
  <c r="BE647"/>
  <c r="BD647"/>
  <c r="BC647"/>
  <c r="BB647"/>
  <c r="BA647"/>
  <c r="AZ647"/>
  <c r="AY647"/>
  <c r="AX647"/>
  <c r="AW647"/>
  <c r="AV647"/>
  <c r="AU647"/>
  <c r="AT647"/>
  <c r="AS647"/>
  <c r="AR647"/>
  <c r="AQ647"/>
  <c r="AP647"/>
  <c r="AO647"/>
  <c r="AN647"/>
  <c r="AM647"/>
  <c r="AL647"/>
  <c r="AK647"/>
  <c r="AJ647"/>
  <c r="AI647"/>
  <c r="AH647"/>
  <c r="AF647"/>
  <c r="AA647"/>
  <c r="Y647"/>
  <c r="U647"/>
  <c r="O647"/>
  <c r="M647"/>
  <c r="BR646"/>
  <c r="BQ646"/>
  <c r="BP646"/>
  <c r="BO646"/>
  <c r="BN646"/>
  <c r="BM646"/>
  <c r="BL646"/>
  <c r="BK646"/>
  <c r="BJ646"/>
  <c r="BI646"/>
  <c r="BH646"/>
  <c r="BG646"/>
  <c r="BF646"/>
  <c r="BE646"/>
  <c r="BD646"/>
  <c r="BC646"/>
  <c r="BB646"/>
  <c r="BA646"/>
  <c r="AZ646"/>
  <c r="AY646"/>
  <c r="AX646"/>
  <c r="AW646"/>
  <c r="AV646"/>
  <c r="AU646"/>
  <c r="AT646"/>
  <c r="AS646"/>
  <c r="AR646"/>
  <c r="AQ646"/>
  <c r="AP646"/>
  <c r="AO646"/>
  <c r="AN646"/>
  <c r="AM646"/>
  <c r="AL646"/>
  <c r="AK646"/>
  <c r="AJ646"/>
  <c r="AI646"/>
  <c r="AH646"/>
  <c r="AF646"/>
  <c r="AA646"/>
  <c r="Y646"/>
  <c r="U646"/>
  <c r="O646"/>
  <c r="M646"/>
  <c r="BR645"/>
  <c r="BQ645"/>
  <c r="BP645"/>
  <c r="BO645"/>
  <c r="BN645"/>
  <c r="BM645"/>
  <c r="BL645"/>
  <c r="BK645"/>
  <c r="BJ645"/>
  <c r="BI645"/>
  <c r="BH645"/>
  <c r="BG645"/>
  <c r="BF645"/>
  <c r="BE645"/>
  <c r="BD645"/>
  <c r="BC645"/>
  <c r="BB645"/>
  <c r="BA645"/>
  <c r="AZ645"/>
  <c r="AY645"/>
  <c r="AX645"/>
  <c r="AW645"/>
  <c r="AV645"/>
  <c r="AU645"/>
  <c r="AT645"/>
  <c r="AS645"/>
  <c r="AR645"/>
  <c r="AQ645"/>
  <c r="AP645"/>
  <c r="AO645"/>
  <c r="AN645"/>
  <c r="AM645"/>
  <c r="AL645"/>
  <c r="AK645"/>
  <c r="AJ645"/>
  <c r="AI645"/>
  <c r="AH645"/>
  <c r="AF645"/>
  <c r="AA645"/>
  <c r="Y645"/>
  <c r="U645"/>
  <c r="O645"/>
  <c r="M645"/>
  <c r="BR644"/>
  <c r="BQ644"/>
  <c r="BP644"/>
  <c r="BO644"/>
  <c r="BN644"/>
  <c r="BM644"/>
  <c r="BL644"/>
  <c r="BK644"/>
  <c r="BJ644"/>
  <c r="BI644"/>
  <c r="BH644"/>
  <c r="BG644"/>
  <c r="BF644"/>
  <c r="BE644"/>
  <c r="BD644"/>
  <c r="BC644"/>
  <c r="BB644"/>
  <c r="BA644"/>
  <c r="AZ644"/>
  <c r="AY644"/>
  <c r="AX644"/>
  <c r="AW644"/>
  <c r="AV644"/>
  <c r="AU644"/>
  <c r="AT644"/>
  <c r="AS644"/>
  <c r="AR644"/>
  <c r="AQ644"/>
  <c r="AP644"/>
  <c r="AO644"/>
  <c r="AN644"/>
  <c r="AM644"/>
  <c r="AL644"/>
  <c r="AK644"/>
  <c r="AJ644"/>
  <c r="AI644"/>
  <c r="AH644"/>
  <c r="AA644"/>
  <c r="Y644"/>
  <c r="AF644" s="1"/>
  <c r="U644"/>
  <c r="O644"/>
  <c r="M644"/>
  <c r="BR643"/>
  <c r="BQ643"/>
  <c r="BP643"/>
  <c r="BO643"/>
  <c r="BN643"/>
  <c r="BM643"/>
  <c r="BL643"/>
  <c r="BK643"/>
  <c r="BJ643"/>
  <c r="BI643"/>
  <c r="BH643"/>
  <c r="BG643"/>
  <c r="BF643"/>
  <c r="BE643"/>
  <c r="BD643"/>
  <c r="BC643"/>
  <c r="BB643"/>
  <c r="BA643"/>
  <c r="AZ643"/>
  <c r="AY643"/>
  <c r="AX643"/>
  <c r="AW643"/>
  <c r="AV643"/>
  <c r="AU643"/>
  <c r="AT643"/>
  <c r="AS643"/>
  <c r="AR643"/>
  <c r="AQ643"/>
  <c r="AP643"/>
  <c r="AO643"/>
  <c r="AN643"/>
  <c r="AM643"/>
  <c r="AL643"/>
  <c r="AK643"/>
  <c r="AJ643"/>
  <c r="AI643"/>
  <c r="AH643"/>
  <c r="AA643"/>
  <c r="Y643"/>
  <c r="AF643" s="1"/>
  <c r="U643"/>
  <c r="O643"/>
  <c r="M643"/>
  <c r="BR642"/>
  <c r="BQ642"/>
  <c r="BP642"/>
  <c r="BO642"/>
  <c r="BN642"/>
  <c r="BM642"/>
  <c r="BL642"/>
  <c r="BK642"/>
  <c r="BJ642"/>
  <c r="BI642"/>
  <c r="BH642"/>
  <c r="BG642"/>
  <c r="BF642"/>
  <c r="BE642"/>
  <c r="BD642"/>
  <c r="BC642"/>
  <c r="BB642"/>
  <c r="BA642"/>
  <c r="AZ642"/>
  <c r="AY642"/>
  <c r="AX642"/>
  <c r="AW642"/>
  <c r="AV642"/>
  <c r="AU642"/>
  <c r="AT642"/>
  <c r="AS642"/>
  <c r="AR642"/>
  <c r="AQ642"/>
  <c r="AP642"/>
  <c r="AO642"/>
  <c r="AN642"/>
  <c r="AM642"/>
  <c r="AL642"/>
  <c r="AK642"/>
  <c r="AJ642"/>
  <c r="AI642"/>
  <c r="AH642"/>
  <c r="AF642"/>
  <c r="AA642"/>
  <c r="Y642"/>
  <c r="U642"/>
  <c r="O642"/>
  <c r="M642"/>
  <c r="BR641"/>
  <c r="BQ641"/>
  <c r="BP641"/>
  <c r="BO641"/>
  <c r="BN641"/>
  <c r="BM641"/>
  <c r="BL641"/>
  <c r="BK641"/>
  <c r="BJ641"/>
  <c r="BI641"/>
  <c r="BH641"/>
  <c r="BG641"/>
  <c r="BF641"/>
  <c r="BE641"/>
  <c r="BD641"/>
  <c r="BC641"/>
  <c r="BB641"/>
  <c r="BA641"/>
  <c r="AZ641"/>
  <c r="AY641"/>
  <c r="AX641"/>
  <c r="AW641"/>
  <c r="AV641"/>
  <c r="AU641"/>
  <c r="AT641"/>
  <c r="AS641"/>
  <c r="AR641"/>
  <c r="AQ641"/>
  <c r="AP641"/>
  <c r="AO641"/>
  <c r="AN641"/>
  <c r="AM641"/>
  <c r="AL641"/>
  <c r="AK641"/>
  <c r="AJ641"/>
  <c r="AI641"/>
  <c r="AH641"/>
  <c r="AF641"/>
  <c r="AA641"/>
  <c r="Y641"/>
  <c r="U641"/>
  <c r="O641"/>
  <c r="M641"/>
  <c r="BR640"/>
  <c r="BQ640"/>
  <c r="BP640"/>
  <c r="BO640"/>
  <c r="BN640"/>
  <c r="BM640"/>
  <c r="BL640"/>
  <c r="BK640"/>
  <c r="BJ640"/>
  <c r="BI640"/>
  <c r="BH640"/>
  <c r="BG640"/>
  <c r="BF640"/>
  <c r="BE640"/>
  <c r="BD640"/>
  <c r="BC640"/>
  <c r="BB640"/>
  <c r="BA640"/>
  <c r="AZ640"/>
  <c r="AY640"/>
  <c r="AX640"/>
  <c r="AW640"/>
  <c r="AV640"/>
  <c r="AU640"/>
  <c r="AT640"/>
  <c r="AS640"/>
  <c r="AR640"/>
  <c r="AQ640"/>
  <c r="AP640"/>
  <c r="AO640"/>
  <c r="AN640"/>
  <c r="AM640"/>
  <c r="AL640"/>
  <c r="AK640"/>
  <c r="AJ640"/>
  <c r="AI640"/>
  <c r="AH640"/>
  <c r="AA640"/>
  <c r="Y640"/>
  <c r="AF640" s="1"/>
  <c r="U640"/>
  <c r="O640"/>
  <c r="M640"/>
  <c r="BR639"/>
  <c r="BQ639"/>
  <c r="BP639"/>
  <c r="BO639"/>
  <c r="BN639"/>
  <c r="BM639"/>
  <c r="BL639"/>
  <c r="BK639"/>
  <c r="BJ639"/>
  <c r="BI639"/>
  <c r="BH639"/>
  <c r="BG639"/>
  <c r="BF639"/>
  <c r="BE639"/>
  <c r="BD639"/>
  <c r="BC639"/>
  <c r="BB639"/>
  <c r="BA639"/>
  <c r="AZ639"/>
  <c r="AY639"/>
  <c r="AX639"/>
  <c r="AW639"/>
  <c r="AV639"/>
  <c r="AU639"/>
  <c r="AT639"/>
  <c r="AS639"/>
  <c r="AR639"/>
  <c r="AQ639"/>
  <c r="AP639"/>
  <c r="AO639"/>
  <c r="AN639"/>
  <c r="AM639"/>
  <c r="AL639"/>
  <c r="AK639"/>
  <c r="AJ639"/>
  <c r="AI639"/>
  <c r="AH639"/>
  <c r="AF639"/>
  <c r="AA639"/>
  <c r="Y639"/>
  <c r="U639"/>
  <c r="O639"/>
  <c r="M639"/>
  <c r="BR638"/>
  <c r="BQ638"/>
  <c r="BP638"/>
  <c r="BO638"/>
  <c r="BN638"/>
  <c r="BM638"/>
  <c r="BL638"/>
  <c r="BK638"/>
  <c r="BJ638"/>
  <c r="BI638"/>
  <c r="BH638"/>
  <c r="BG638"/>
  <c r="BF638"/>
  <c r="BE638"/>
  <c r="BD638"/>
  <c r="BC638"/>
  <c r="BB638"/>
  <c r="BA638"/>
  <c r="AZ638"/>
  <c r="AY638"/>
  <c r="AX638"/>
  <c r="AW638"/>
  <c r="AV638"/>
  <c r="AU638"/>
  <c r="AT638"/>
  <c r="AS638"/>
  <c r="AR638"/>
  <c r="AQ638"/>
  <c r="AP638"/>
  <c r="AO638"/>
  <c r="AN638"/>
  <c r="AM638"/>
  <c r="AL638"/>
  <c r="AK638"/>
  <c r="AJ638"/>
  <c r="AI638"/>
  <c r="AH638"/>
  <c r="AF638"/>
  <c r="AA638"/>
  <c r="Y638"/>
  <c r="U638"/>
  <c r="O638"/>
  <c r="M638"/>
  <c r="BR637"/>
  <c r="BQ637"/>
  <c r="BP637"/>
  <c r="BO637"/>
  <c r="BN637"/>
  <c r="BM637"/>
  <c r="BL637"/>
  <c r="BK637"/>
  <c r="BJ637"/>
  <c r="BI637"/>
  <c r="BH637"/>
  <c r="BG637"/>
  <c r="BF637"/>
  <c r="BE637"/>
  <c r="BD637"/>
  <c r="BC637"/>
  <c r="BB637"/>
  <c r="BA637"/>
  <c r="AZ637"/>
  <c r="AY637"/>
  <c r="AX637"/>
  <c r="AW637"/>
  <c r="AV637"/>
  <c r="AU637"/>
  <c r="AT637"/>
  <c r="AS637"/>
  <c r="AR637"/>
  <c r="AQ637"/>
  <c r="AP637"/>
  <c r="AO637"/>
  <c r="AN637"/>
  <c r="AM637"/>
  <c r="AL637"/>
  <c r="AK637"/>
  <c r="AJ637"/>
  <c r="AI637"/>
  <c r="AH637"/>
  <c r="AF637"/>
  <c r="AA637"/>
  <c r="Y637"/>
  <c r="U637"/>
  <c r="O637"/>
  <c r="M637"/>
  <c r="BR636"/>
  <c r="BQ636"/>
  <c r="BP636"/>
  <c r="BO636"/>
  <c r="BN636"/>
  <c r="BM636"/>
  <c r="BL636"/>
  <c r="BK636"/>
  <c r="BJ636"/>
  <c r="BI636"/>
  <c r="BH636"/>
  <c r="BG636"/>
  <c r="BF636"/>
  <c r="BE636"/>
  <c r="BD636"/>
  <c r="BC636"/>
  <c r="BB636"/>
  <c r="BA636"/>
  <c r="AZ636"/>
  <c r="AY636"/>
  <c r="AX636"/>
  <c r="AW636"/>
  <c r="AV636"/>
  <c r="AU636"/>
  <c r="AT636"/>
  <c r="AS636"/>
  <c r="AR636"/>
  <c r="AQ636"/>
  <c r="AP636"/>
  <c r="AO636"/>
  <c r="AN636"/>
  <c r="AM636"/>
  <c r="AL636"/>
  <c r="AK636"/>
  <c r="AJ636"/>
  <c r="AI636"/>
  <c r="AH636"/>
  <c r="AF636"/>
  <c r="AA636"/>
  <c r="Y636"/>
  <c r="U636"/>
  <c r="O636"/>
  <c r="M636"/>
  <c r="BR635"/>
  <c r="BQ635"/>
  <c r="BP635"/>
  <c r="BO635"/>
  <c r="BN635"/>
  <c r="BM635"/>
  <c r="BL635"/>
  <c r="BK635"/>
  <c r="BJ635"/>
  <c r="BI635"/>
  <c r="BH635"/>
  <c r="BG635"/>
  <c r="BF635"/>
  <c r="BE635"/>
  <c r="BD635"/>
  <c r="BC635"/>
  <c r="BB635"/>
  <c r="BA635"/>
  <c r="AZ635"/>
  <c r="AY635"/>
  <c r="AX635"/>
  <c r="AW635"/>
  <c r="AV635"/>
  <c r="AU635"/>
  <c r="AT635"/>
  <c r="AS635"/>
  <c r="AR635"/>
  <c r="AQ635"/>
  <c r="AP635"/>
  <c r="AO635"/>
  <c r="AN635"/>
  <c r="AM635"/>
  <c r="AL635"/>
  <c r="AK635"/>
  <c r="AJ635"/>
  <c r="AI635"/>
  <c r="AH635"/>
  <c r="AF635"/>
  <c r="AA635"/>
  <c r="Y635"/>
  <c r="U635"/>
  <c r="O635"/>
  <c r="M635"/>
  <c r="BR634"/>
  <c r="BQ634"/>
  <c r="BP634"/>
  <c r="BO634"/>
  <c r="BN634"/>
  <c r="BM634"/>
  <c r="BL634"/>
  <c r="BK634"/>
  <c r="BJ634"/>
  <c r="BI634"/>
  <c r="BH634"/>
  <c r="BG634"/>
  <c r="BF634"/>
  <c r="BE634"/>
  <c r="BD634"/>
  <c r="BC634"/>
  <c r="BB634"/>
  <c r="BA634"/>
  <c r="AZ634"/>
  <c r="AY634"/>
  <c r="AX634"/>
  <c r="AW634"/>
  <c r="AV634"/>
  <c r="AU634"/>
  <c r="AT634"/>
  <c r="AS634"/>
  <c r="AR634"/>
  <c r="AQ634"/>
  <c r="AP634"/>
  <c r="AO634"/>
  <c r="AN634"/>
  <c r="AM634"/>
  <c r="AL634"/>
  <c r="AK634"/>
  <c r="AJ634"/>
  <c r="AI634"/>
  <c r="AH634"/>
  <c r="AF634"/>
  <c r="AA634"/>
  <c r="Y634"/>
  <c r="U634"/>
  <c r="O634"/>
  <c r="M634"/>
  <c r="BR633"/>
  <c r="BQ633"/>
  <c r="BP633"/>
  <c r="BO633"/>
  <c r="BN633"/>
  <c r="BM633"/>
  <c r="BL633"/>
  <c r="BK633"/>
  <c r="BJ633"/>
  <c r="BI633"/>
  <c r="BH633"/>
  <c r="BG633"/>
  <c r="BF633"/>
  <c r="BE633"/>
  <c r="BD633"/>
  <c r="BC633"/>
  <c r="BB633"/>
  <c r="BA633"/>
  <c r="AZ633"/>
  <c r="AY633"/>
  <c r="AX633"/>
  <c r="AW633"/>
  <c r="AV633"/>
  <c r="AU633"/>
  <c r="AT633"/>
  <c r="AS633"/>
  <c r="AR633"/>
  <c r="AQ633"/>
  <c r="AP633"/>
  <c r="AO633"/>
  <c r="AN633"/>
  <c r="AM633"/>
  <c r="AL633"/>
  <c r="AK633"/>
  <c r="AJ633"/>
  <c r="AI633"/>
  <c r="AH633"/>
  <c r="AA633"/>
  <c r="Y633"/>
  <c r="AF633" s="1"/>
  <c r="U633"/>
  <c r="O633"/>
  <c r="M633"/>
  <c r="BR632"/>
  <c r="BQ632"/>
  <c r="BP632"/>
  <c r="BO632"/>
  <c r="BN632"/>
  <c r="BM632"/>
  <c r="BL632"/>
  <c r="BK632"/>
  <c r="BJ632"/>
  <c r="BI632"/>
  <c r="BH632"/>
  <c r="BG632"/>
  <c r="BF632"/>
  <c r="BE632"/>
  <c r="BD632"/>
  <c r="BC632"/>
  <c r="BB632"/>
  <c r="BA632"/>
  <c r="AZ632"/>
  <c r="AY632"/>
  <c r="AX632"/>
  <c r="AW632"/>
  <c r="AV632"/>
  <c r="AU632"/>
  <c r="AT632"/>
  <c r="AS632"/>
  <c r="AR632"/>
  <c r="AQ632"/>
  <c r="AP632"/>
  <c r="AO632"/>
  <c r="AN632"/>
  <c r="AM632"/>
  <c r="AL632"/>
  <c r="AK632"/>
  <c r="AJ632"/>
  <c r="AI632"/>
  <c r="AH632"/>
  <c r="AA632"/>
  <c r="Y632"/>
  <c r="AF632" s="1"/>
  <c r="U632"/>
  <c r="O632"/>
  <c r="M632"/>
  <c r="BR631"/>
  <c r="BQ631"/>
  <c r="BP631"/>
  <c r="BO631"/>
  <c r="BN631"/>
  <c r="BM631"/>
  <c r="BL631"/>
  <c r="BK631"/>
  <c r="BJ631"/>
  <c r="BI631"/>
  <c r="BH631"/>
  <c r="BG631"/>
  <c r="BF631"/>
  <c r="BE631"/>
  <c r="BD631"/>
  <c r="BC631"/>
  <c r="BB631"/>
  <c r="BA631"/>
  <c r="AZ631"/>
  <c r="AY631"/>
  <c r="AX631"/>
  <c r="AW631"/>
  <c r="AV631"/>
  <c r="AU631"/>
  <c r="AT631"/>
  <c r="AS631"/>
  <c r="AR631"/>
  <c r="AQ631"/>
  <c r="AP631"/>
  <c r="AO631"/>
  <c r="AN631"/>
  <c r="AM631"/>
  <c r="AL631"/>
  <c r="AK631"/>
  <c r="AJ631"/>
  <c r="AI631"/>
  <c r="AH631"/>
  <c r="AF631"/>
  <c r="AA631"/>
  <c r="Y631"/>
  <c r="U631"/>
  <c r="O631"/>
  <c r="M631"/>
  <c r="BR630"/>
  <c r="BQ630"/>
  <c r="BP630"/>
  <c r="BO630"/>
  <c r="BN630"/>
  <c r="BM630"/>
  <c r="BL630"/>
  <c r="BK630"/>
  <c r="BJ630"/>
  <c r="BI630"/>
  <c r="BH630"/>
  <c r="BG630"/>
  <c r="BF630"/>
  <c r="BE630"/>
  <c r="BD630"/>
  <c r="BC630"/>
  <c r="BB630"/>
  <c r="BA630"/>
  <c r="AZ630"/>
  <c r="AY630"/>
  <c r="AX630"/>
  <c r="AW630"/>
  <c r="AV630"/>
  <c r="AU630"/>
  <c r="AT630"/>
  <c r="AS630"/>
  <c r="AR630"/>
  <c r="AQ630"/>
  <c r="AP630"/>
  <c r="AO630"/>
  <c r="AN630"/>
  <c r="AM630"/>
  <c r="AL630"/>
  <c r="AK630"/>
  <c r="AJ630"/>
  <c r="AI630"/>
  <c r="AH630"/>
  <c r="AF630"/>
  <c r="AA630"/>
  <c r="Y630"/>
  <c r="U630"/>
  <c r="O630"/>
  <c r="M630"/>
  <c r="BR629"/>
  <c r="BQ629"/>
  <c r="BP629"/>
  <c r="BO629"/>
  <c r="BN629"/>
  <c r="BM629"/>
  <c r="BL629"/>
  <c r="BK629"/>
  <c r="BJ629"/>
  <c r="BI629"/>
  <c r="BH629"/>
  <c r="BG629"/>
  <c r="BF629"/>
  <c r="BE629"/>
  <c r="BD629"/>
  <c r="BC629"/>
  <c r="BB629"/>
  <c r="BA629"/>
  <c r="AZ629"/>
  <c r="AY629"/>
  <c r="AX629"/>
  <c r="AW629"/>
  <c r="AV629"/>
  <c r="AU629"/>
  <c r="AT629"/>
  <c r="AS629"/>
  <c r="AR629"/>
  <c r="AQ629"/>
  <c r="AP629"/>
  <c r="AO629"/>
  <c r="AN629"/>
  <c r="AM629"/>
  <c r="AL629"/>
  <c r="AK629"/>
  <c r="AJ629"/>
  <c r="AI629"/>
  <c r="AH629"/>
  <c r="AF629"/>
  <c r="AA629"/>
  <c r="Y629"/>
  <c r="U629"/>
  <c r="O629"/>
  <c r="M629"/>
  <c r="BR628"/>
  <c r="BQ628"/>
  <c r="BP628"/>
  <c r="BO628"/>
  <c r="BN628"/>
  <c r="BM628"/>
  <c r="BL628"/>
  <c r="BK628"/>
  <c r="BJ628"/>
  <c r="BI628"/>
  <c r="BH628"/>
  <c r="BG628"/>
  <c r="BF628"/>
  <c r="BE628"/>
  <c r="BD628"/>
  <c r="BC628"/>
  <c r="BB628"/>
  <c r="BA628"/>
  <c r="AZ628"/>
  <c r="AY628"/>
  <c r="AX628"/>
  <c r="AW628"/>
  <c r="AV628"/>
  <c r="AU628"/>
  <c r="AT628"/>
  <c r="AS628"/>
  <c r="AR628"/>
  <c r="AQ628"/>
  <c r="AP628"/>
  <c r="AO628"/>
  <c r="AN628"/>
  <c r="AM628"/>
  <c r="AL628"/>
  <c r="AK628"/>
  <c r="AJ628"/>
  <c r="AI628"/>
  <c r="AH628"/>
  <c r="AF628"/>
  <c r="AA628"/>
  <c r="Y628"/>
  <c r="U628"/>
  <c r="O628"/>
  <c r="M628"/>
  <c r="BR627"/>
  <c r="BQ627"/>
  <c r="BP627"/>
  <c r="BO627"/>
  <c r="BN627"/>
  <c r="BM627"/>
  <c r="BL627"/>
  <c r="BK627"/>
  <c r="BJ627"/>
  <c r="BI627"/>
  <c r="BH627"/>
  <c r="BG627"/>
  <c r="BF627"/>
  <c r="BE627"/>
  <c r="BD627"/>
  <c r="BC627"/>
  <c r="BB627"/>
  <c r="BA627"/>
  <c r="AZ627"/>
  <c r="AY627"/>
  <c r="AX627"/>
  <c r="AW627"/>
  <c r="AV627"/>
  <c r="AU627"/>
  <c r="AT627"/>
  <c r="AS627"/>
  <c r="AR627"/>
  <c r="AQ627"/>
  <c r="AP627"/>
  <c r="AO627"/>
  <c r="AN627"/>
  <c r="AM627"/>
  <c r="AL627"/>
  <c r="AK627"/>
  <c r="AJ627"/>
  <c r="AI627"/>
  <c r="AH627"/>
  <c r="AF627"/>
  <c r="AA627"/>
  <c r="Y627"/>
  <c r="U627"/>
  <c r="O627"/>
  <c r="M627"/>
  <c r="BR626"/>
  <c r="BQ626"/>
  <c r="BP626"/>
  <c r="BO626"/>
  <c r="BN626"/>
  <c r="BM626"/>
  <c r="BL626"/>
  <c r="BK626"/>
  <c r="BJ626"/>
  <c r="BI626"/>
  <c r="BH626"/>
  <c r="BG626"/>
  <c r="BF626"/>
  <c r="BE626"/>
  <c r="BD626"/>
  <c r="BC626"/>
  <c r="BB626"/>
  <c r="BA626"/>
  <c r="AZ626"/>
  <c r="AY626"/>
  <c r="AX626"/>
  <c r="AW626"/>
  <c r="AV626"/>
  <c r="AU626"/>
  <c r="AT626"/>
  <c r="AS626"/>
  <c r="AR626"/>
  <c r="AQ626"/>
  <c r="AP626"/>
  <c r="AO626"/>
  <c r="AN626"/>
  <c r="AM626"/>
  <c r="AL626"/>
  <c r="AK626"/>
  <c r="AJ626"/>
  <c r="AI626"/>
  <c r="AH626"/>
  <c r="AF626"/>
  <c r="AA626"/>
  <c r="Y626"/>
  <c r="U626"/>
  <c r="O626"/>
  <c r="M626"/>
  <c r="BR625"/>
  <c r="BQ625"/>
  <c r="BP625"/>
  <c r="BO625"/>
  <c r="BN625"/>
  <c r="BM625"/>
  <c r="BL625"/>
  <c r="BK625"/>
  <c r="BJ625"/>
  <c r="BI625"/>
  <c r="BH625"/>
  <c r="BG625"/>
  <c r="BF625"/>
  <c r="BE625"/>
  <c r="BD625"/>
  <c r="BC625"/>
  <c r="BB625"/>
  <c r="BA625"/>
  <c r="AZ625"/>
  <c r="AY625"/>
  <c r="AX625"/>
  <c r="AW625"/>
  <c r="AV625"/>
  <c r="AU625"/>
  <c r="AT625"/>
  <c r="AS625"/>
  <c r="AR625"/>
  <c r="AQ625"/>
  <c r="AP625"/>
  <c r="AO625"/>
  <c r="AN625"/>
  <c r="AM625"/>
  <c r="AL625"/>
  <c r="AK625"/>
  <c r="AJ625"/>
  <c r="AI625"/>
  <c r="AH625"/>
  <c r="AA625"/>
  <c r="Y625"/>
  <c r="AF625" s="1"/>
  <c r="U625"/>
  <c r="O625"/>
  <c r="M625"/>
  <c r="BR624"/>
  <c r="BQ624"/>
  <c r="BP624"/>
  <c r="BO624"/>
  <c r="BN624"/>
  <c r="BM624"/>
  <c r="BL624"/>
  <c r="BK624"/>
  <c r="BJ624"/>
  <c r="BI624"/>
  <c r="BH624"/>
  <c r="BG624"/>
  <c r="BF624"/>
  <c r="BE624"/>
  <c r="BD624"/>
  <c r="BC624"/>
  <c r="BB624"/>
  <c r="BA624"/>
  <c r="AZ624"/>
  <c r="AY624"/>
  <c r="AX624"/>
  <c r="AW624"/>
  <c r="AV624"/>
  <c r="AU624"/>
  <c r="AT624"/>
  <c r="AS624"/>
  <c r="AR624"/>
  <c r="AQ624"/>
  <c r="AP624"/>
  <c r="AO624"/>
  <c r="AN624"/>
  <c r="AM624"/>
  <c r="AL624"/>
  <c r="AK624"/>
  <c r="AJ624"/>
  <c r="AI624"/>
  <c r="AH624"/>
  <c r="AA624"/>
  <c r="Y624"/>
  <c r="AF624" s="1"/>
  <c r="U624"/>
  <c r="O624"/>
  <c r="M624"/>
  <c r="BR623"/>
  <c r="BQ623"/>
  <c r="BP623"/>
  <c r="BO623"/>
  <c r="BN623"/>
  <c r="BM623"/>
  <c r="BL623"/>
  <c r="BK623"/>
  <c r="BJ623"/>
  <c r="BI623"/>
  <c r="BH623"/>
  <c r="BG623"/>
  <c r="BF623"/>
  <c r="BE623"/>
  <c r="BD623"/>
  <c r="BC623"/>
  <c r="BB623"/>
  <c r="BA623"/>
  <c r="AZ623"/>
  <c r="AY623"/>
  <c r="AX623"/>
  <c r="AW623"/>
  <c r="AV623"/>
  <c r="AU623"/>
  <c r="AT623"/>
  <c r="AS623"/>
  <c r="AR623"/>
  <c r="AQ623"/>
  <c r="AP623"/>
  <c r="AO623"/>
  <c r="AN623"/>
  <c r="AM623"/>
  <c r="AL623"/>
  <c r="AK623"/>
  <c r="AJ623"/>
  <c r="AI623"/>
  <c r="AH623"/>
  <c r="AF623"/>
  <c r="AA623"/>
  <c r="Y623"/>
  <c r="U623"/>
  <c r="O623"/>
  <c r="M623"/>
  <c r="BR622"/>
  <c r="BQ622"/>
  <c r="BP622"/>
  <c r="BO622"/>
  <c r="BN622"/>
  <c r="BM622"/>
  <c r="BL622"/>
  <c r="BK622"/>
  <c r="BJ622"/>
  <c r="BI622"/>
  <c r="BH622"/>
  <c r="BG622"/>
  <c r="BF622"/>
  <c r="BE622"/>
  <c r="BD622"/>
  <c r="BC622"/>
  <c r="BB622"/>
  <c r="BA622"/>
  <c r="AZ622"/>
  <c r="AY622"/>
  <c r="AX622"/>
  <c r="AW622"/>
  <c r="AV622"/>
  <c r="AU622"/>
  <c r="AT622"/>
  <c r="AS622"/>
  <c r="AR622"/>
  <c r="AQ622"/>
  <c r="AP622"/>
  <c r="AO622"/>
  <c r="AN622"/>
  <c r="AM622"/>
  <c r="AL622"/>
  <c r="AK622"/>
  <c r="AJ622"/>
  <c r="AI622"/>
  <c r="AH622"/>
  <c r="AF622"/>
  <c r="AA622"/>
  <c r="Y622"/>
  <c r="U622"/>
  <c r="O622"/>
  <c r="M622"/>
  <c r="BR621"/>
  <c r="BQ621"/>
  <c r="BP621"/>
  <c r="BO621"/>
  <c r="BN621"/>
  <c r="BM621"/>
  <c r="BL621"/>
  <c r="BK621"/>
  <c r="BJ621"/>
  <c r="BI621"/>
  <c r="BH621"/>
  <c r="BG621"/>
  <c r="BF621"/>
  <c r="BE621"/>
  <c r="BD621"/>
  <c r="BC621"/>
  <c r="BB621"/>
  <c r="BA621"/>
  <c r="AZ621"/>
  <c r="AY621"/>
  <c r="AX621"/>
  <c r="AW621"/>
  <c r="AV621"/>
  <c r="AU621"/>
  <c r="AT621"/>
  <c r="AS621"/>
  <c r="AR621"/>
  <c r="AQ621"/>
  <c r="AP621"/>
  <c r="AO621"/>
  <c r="AN621"/>
  <c r="AM621"/>
  <c r="AL621"/>
  <c r="AK621"/>
  <c r="AJ621"/>
  <c r="AI621"/>
  <c r="AH621"/>
  <c r="AA621"/>
  <c r="Y621"/>
  <c r="AF621" s="1"/>
  <c r="U621"/>
  <c r="O621"/>
  <c r="M621"/>
  <c r="BR620"/>
  <c r="BQ620"/>
  <c r="BP620"/>
  <c r="BO620"/>
  <c r="BN620"/>
  <c r="BM620"/>
  <c r="BL620"/>
  <c r="BK620"/>
  <c r="BJ620"/>
  <c r="BI620"/>
  <c r="BH620"/>
  <c r="BG620"/>
  <c r="BF620"/>
  <c r="BE620"/>
  <c r="BD620"/>
  <c r="BC620"/>
  <c r="BB620"/>
  <c r="BA620"/>
  <c r="AZ620"/>
  <c r="AY620"/>
  <c r="AX620"/>
  <c r="AW620"/>
  <c r="AV620"/>
  <c r="AU620"/>
  <c r="AT620"/>
  <c r="AS620"/>
  <c r="AR620"/>
  <c r="AQ620"/>
  <c r="AP620"/>
  <c r="AO620"/>
  <c r="AN620"/>
  <c r="AM620"/>
  <c r="AL620"/>
  <c r="AK620"/>
  <c r="AJ620"/>
  <c r="AI620"/>
  <c r="AH620"/>
  <c r="AF620"/>
  <c r="AA620"/>
  <c r="Y620"/>
  <c r="U620"/>
  <c r="O620"/>
  <c r="M620"/>
  <c r="BR619"/>
  <c r="BQ619"/>
  <c r="BP619"/>
  <c r="BO619"/>
  <c r="BN619"/>
  <c r="BM619"/>
  <c r="BL619"/>
  <c r="BK619"/>
  <c r="BJ619"/>
  <c r="BI619"/>
  <c r="BH619"/>
  <c r="BG619"/>
  <c r="BF619"/>
  <c r="BE619"/>
  <c r="BD619"/>
  <c r="BC619"/>
  <c r="BB619"/>
  <c r="BA619"/>
  <c r="AZ619"/>
  <c r="AY619"/>
  <c r="AX619"/>
  <c r="AW619"/>
  <c r="AV619"/>
  <c r="AU619"/>
  <c r="AT619"/>
  <c r="AS619"/>
  <c r="AR619"/>
  <c r="AQ619"/>
  <c r="AP619"/>
  <c r="AO619"/>
  <c r="AN619"/>
  <c r="AM619"/>
  <c r="AL619"/>
  <c r="AK619"/>
  <c r="AJ619"/>
  <c r="AI619"/>
  <c r="AH619"/>
  <c r="AA619"/>
  <c r="Y619"/>
  <c r="AF619" s="1"/>
  <c r="U619"/>
  <c r="O619"/>
  <c r="M619"/>
  <c r="BR618"/>
  <c r="BQ618"/>
  <c r="BP618"/>
  <c r="BO618"/>
  <c r="BN618"/>
  <c r="BM618"/>
  <c r="BL618"/>
  <c r="BK618"/>
  <c r="BJ618"/>
  <c r="BI618"/>
  <c r="BH618"/>
  <c r="BG618"/>
  <c r="BF618"/>
  <c r="BE618"/>
  <c r="BD618"/>
  <c r="BC618"/>
  <c r="BB618"/>
  <c r="BA618"/>
  <c r="AZ618"/>
  <c r="AY618"/>
  <c r="AX618"/>
  <c r="AW618"/>
  <c r="AV618"/>
  <c r="AU618"/>
  <c r="AT618"/>
  <c r="AS618"/>
  <c r="AR618"/>
  <c r="AQ618"/>
  <c r="AP618"/>
  <c r="AO618"/>
  <c r="AN618"/>
  <c r="AM618"/>
  <c r="AL618"/>
  <c r="AK618"/>
  <c r="AJ618"/>
  <c r="AI618"/>
  <c r="AH618"/>
  <c r="AF618"/>
  <c r="AA618"/>
  <c r="Y618"/>
  <c r="U618"/>
  <c r="O618"/>
  <c r="M618"/>
  <c r="BR617"/>
  <c r="BQ617"/>
  <c r="BP617"/>
  <c r="BO617"/>
  <c r="BN617"/>
  <c r="BM617"/>
  <c r="BL617"/>
  <c r="BK617"/>
  <c r="BJ617"/>
  <c r="BI617"/>
  <c r="BH617"/>
  <c r="BG617"/>
  <c r="BF617"/>
  <c r="BE617"/>
  <c r="BD617"/>
  <c r="BC617"/>
  <c r="BB617"/>
  <c r="BA617"/>
  <c r="AZ617"/>
  <c r="AY617"/>
  <c r="AX617"/>
  <c r="AW617"/>
  <c r="AV617"/>
  <c r="AU617"/>
  <c r="AT617"/>
  <c r="AS617"/>
  <c r="AR617"/>
  <c r="AQ617"/>
  <c r="AP617"/>
  <c r="AO617"/>
  <c r="AN617"/>
  <c r="AM617"/>
  <c r="AL617"/>
  <c r="AK617"/>
  <c r="AJ617"/>
  <c r="AI617"/>
  <c r="AH617"/>
  <c r="AF617"/>
  <c r="AA617"/>
  <c r="Y617"/>
  <c r="U617"/>
  <c r="O617"/>
  <c r="M617"/>
  <c r="BR616"/>
  <c r="BQ616"/>
  <c r="BP616"/>
  <c r="BO616"/>
  <c r="BN616"/>
  <c r="BM616"/>
  <c r="BL616"/>
  <c r="BK616"/>
  <c r="BJ616"/>
  <c r="BI616"/>
  <c r="BH616"/>
  <c r="BG616"/>
  <c r="BF616"/>
  <c r="BE616"/>
  <c r="BD616"/>
  <c r="BC616"/>
  <c r="BB616"/>
  <c r="BA616"/>
  <c r="AZ616"/>
  <c r="AY616"/>
  <c r="AX616"/>
  <c r="AW616"/>
  <c r="AV616"/>
  <c r="AU616"/>
  <c r="AT616"/>
  <c r="AS616"/>
  <c r="AR616"/>
  <c r="AQ616"/>
  <c r="AP616"/>
  <c r="AO616"/>
  <c r="AN616"/>
  <c r="AM616"/>
  <c r="AL616"/>
  <c r="AK616"/>
  <c r="AJ616"/>
  <c r="AI616"/>
  <c r="AH616"/>
  <c r="AF616"/>
  <c r="AA616"/>
  <c r="Y616"/>
  <c r="U616"/>
  <c r="O616"/>
  <c r="M616"/>
  <c r="BR615"/>
  <c r="BQ615"/>
  <c r="BP615"/>
  <c r="BO615"/>
  <c r="BN615"/>
  <c r="BM615"/>
  <c r="BL615"/>
  <c r="BK615"/>
  <c r="BJ615"/>
  <c r="BI615"/>
  <c r="BH615"/>
  <c r="BG615"/>
  <c r="BF615"/>
  <c r="BE615"/>
  <c r="BD615"/>
  <c r="BC615"/>
  <c r="BB615"/>
  <c r="BA615"/>
  <c r="AZ615"/>
  <c r="AY615"/>
  <c r="AX615"/>
  <c r="AW615"/>
  <c r="AV615"/>
  <c r="AU615"/>
  <c r="AT615"/>
  <c r="AS615"/>
  <c r="AR615"/>
  <c r="AQ615"/>
  <c r="AP615"/>
  <c r="AO615"/>
  <c r="AN615"/>
  <c r="AM615"/>
  <c r="AL615"/>
  <c r="AK615"/>
  <c r="AJ615"/>
  <c r="AI615"/>
  <c r="AH615"/>
  <c r="AF615"/>
  <c r="AA615"/>
  <c r="Y615"/>
  <c r="U615"/>
  <c r="O615"/>
  <c r="M615"/>
  <c r="BR614"/>
  <c r="BQ614"/>
  <c r="BP614"/>
  <c r="BO614"/>
  <c r="BN614"/>
  <c r="BM614"/>
  <c r="BL614"/>
  <c r="BK614"/>
  <c r="BJ614"/>
  <c r="BI614"/>
  <c r="BH614"/>
  <c r="BG614"/>
  <c r="BF614"/>
  <c r="BE614"/>
  <c r="BD614"/>
  <c r="BC614"/>
  <c r="BB614"/>
  <c r="BA614"/>
  <c r="AZ614"/>
  <c r="AY614"/>
  <c r="AX614"/>
  <c r="AW614"/>
  <c r="AV614"/>
  <c r="AU614"/>
  <c r="AT614"/>
  <c r="AS614"/>
  <c r="AR614"/>
  <c r="AQ614"/>
  <c r="AP614"/>
  <c r="AO614"/>
  <c r="AN614"/>
  <c r="AM614"/>
  <c r="AL614"/>
  <c r="AK614"/>
  <c r="AJ614"/>
  <c r="AI614"/>
  <c r="AH614"/>
  <c r="AF614"/>
  <c r="AA614"/>
  <c r="Y614"/>
  <c r="U614"/>
  <c r="O614"/>
  <c r="M614"/>
  <c r="BR613"/>
  <c r="BQ613"/>
  <c r="BP613"/>
  <c r="BO613"/>
  <c r="BN613"/>
  <c r="BM613"/>
  <c r="BL613"/>
  <c r="BK613"/>
  <c r="BJ613"/>
  <c r="BI613"/>
  <c r="BH613"/>
  <c r="BG613"/>
  <c r="BF613"/>
  <c r="BE613"/>
  <c r="BD613"/>
  <c r="BC613"/>
  <c r="BB613"/>
  <c r="BA613"/>
  <c r="AZ613"/>
  <c r="AY613"/>
  <c r="AX613"/>
  <c r="AW613"/>
  <c r="AV613"/>
  <c r="AU613"/>
  <c r="AT613"/>
  <c r="AS613"/>
  <c r="AR613"/>
  <c r="AQ613"/>
  <c r="AP613"/>
  <c r="AO613"/>
  <c r="AN613"/>
  <c r="AM613"/>
  <c r="AL613"/>
  <c r="AK613"/>
  <c r="AJ613"/>
  <c r="AI613"/>
  <c r="AH613"/>
  <c r="AF613"/>
  <c r="AA613"/>
  <c r="Y613"/>
  <c r="U613"/>
  <c r="O613"/>
  <c r="M613"/>
  <c r="BR612"/>
  <c r="BQ612"/>
  <c r="BP612"/>
  <c r="BO612"/>
  <c r="BN612"/>
  <c r="BM612"/>
  <c r="BL612"/>
  <c r="BK612"/>
  <c r="BJ612"/>
  <c r="BI612"/>
  <c r="BH612"/>
  <c r="BG612"/>
  <c r="BF612"/>
  <c r="BE612"/>
  <c r="BD612"/>
  <c r="BC612"/>
  <c r="BB612"/>
  <c r="BA612"/>
  <c r="AZ612"/>
  <c r="AY612"/>
  <c r="AX612"/>
  <c r="AW612"/>
  <c r="AV612"/>
  <c r="AU612"/>
  <c r="AT612"/>
  <c r="AS612"/>
  <c r="AR612"/>
  <c r="AQ612"/>
  <c r="AP612"/>
  <c r="AO612"/>
  <c r="AN612"/>
  <c r="AM612"/>
  <c r="AL612"/>
  <c r="AK612"/>
  <c r="AJ612"/>
  <c r="AI612"/>
  <c r="AH612"/>
  <c r="AA612"/>
  <c r="Y612"/>
  <c r="AF612" s="1"/>
  <c r="U612"/>
  <c r="O612"/>
  <c r="M612"/>
  <c r="BR611"/>
  <c r="BQ611"/>
  <c r="BP611"/>
  <c r="BO611"/>
  <c r="BN611"/>
  <c r="BM611"/>
  <c r="BL611"/>
  <c r="BK611"/>
  <c r="BJ611"/>
  <c r="BI611"/>
  <c r="BH611"/>
  <c r="BG611"/>
  <c r="BF611"/>
  <c r="BE611"/>
  <c r="BD611"/>
  <c r="BC611"/>
  <c r="BB611"/>
  <c r="BA611"/>
  <c r="AZ611"/>
  <c r="AY611"/>
  <c r="AX611"/>
  <c r="AW611"/>
  <c r="AV611"/>
  <c r="AU611"/>
  <c r="AT611"/>
  <c r="AS611"/>
  <c r="AR611"/>
  <c r="AQ611"/>
  <c r="AP611"/>
  <c r="AO611"/>
  <c r="AN611"/>
  <c r="AM611"/>
  <c r="AL611"/>
  <c r="AK611"/>
  <c r="AJ611"/>
  <c r="AI611"/>
  <c r="AH611"/>
  <c r="AF611"/>
  <c r="AA611"/>
  <c r="Y611"/>
  <c r="U611"/>
  <c r="O611"/>
  <c r="M611"/>
  <c r="BR610"/>
  <c r="BQ610"/>
  <c r="BP610"/>
  <c r="BO610"/>
  <c r="BN610"/>
  <c r="BM610"/>
  <c r="BL610"/>
  <c r="BK610"/>
  <c r="BJ610"/>
  <c r="BI610"/>
  <c r="BH610"/>
  <c r="BG610"/>
  <c r="BF610"/>
  <c r="BE610"/>
  <c r="BD610"/>
  <c r="BC610"/>
  <c r="BB610"/>
  <c r="BA610"/>
  <c r="AZ610"/>
  <c r="AY610"/>
  <c r="AX610"/>
  <c r="AW610"/>
  <c r="AV610"/>
  <c r="AU610"/>
  <c r="AT610"/>
  <c r="AS610"/>
  <c r="AR610"/>
  <c r="AQ610"/>
  <c r="AP610"/>
  <c r="AO610"/>
  <c r="AN610"/>
  <c r="AM610"/>
  <c r="AL610"/>
  <c r="AK610"/>
  <c r="AJ610"/>
  <c r="AI610"/>
  <c r="AH610"/>
  <c r="AF610"/>
  <c r="AA610"/>
  <c r="Y610"/>
  <c r="U610"/>
  <c r="O610"/>
  <c r="M610"/>
  <c r="BR609"/>
  <c r="BQ609"/>
  <c r="BP609"/>
  <c r="BO609"/>
  <c r="BN609"/>
  <c r="BM609"/>
  <c r="BL609"/>
  <c r="BK609"/>
  <c r="BJ609"/>
  <c r="BI609"/>
  <c r="BH609"/>
  <c r="BG609"/>
  <c r="BF609"/>
  <c r="BE609"/>
  <c r="BD609"/>
  <c r="BC609"/>
  <c r="BB609"/>
  <c r="BA609"/>
  <c r="AZ609"/>
  <c r="AY609"/>
  <c r="AX609"/>
  <c r="AW609"/>
  <c r="AV609"/>
  <c r="AU609"/>
  <c r="AT609"/>
  <c r="AS609"/>
  <c r="AR609"/>
  <c r="AQ609"/>
  <c r="AP609"/>
  <c r="AO609"/>
  <c r="AN609"/>
  <c r="AM609"/>
  <c r="AL609"/>
  <c r="AK609"/>
  <c r="AJ609"/>
  <c r="AI609"/>
  <c r="AH609"/>
  <c r="AF609"/>
  <c r="AA609"/>
  <c r="Y609"/>
  <c r="U609"/>
  <c r="O609"/>
  <c r="M609"/>
  <c r="BR608"/>
  <c r="BQ608"/>
  <c r="BP608"/>
  <c r="BO608"/>
  <c r="BN608"/>
  <c r="BM608"/>
  <c r="BL608"/>
  <c r="BK608"/>
  <c r="BJ608"/>
  <c r="BI608"/>
  <c r="BH608"/>
  <c r="BG608"/>
  <c r="BF608"/>
  <c r="BE608"/>
  <c r="BD608"/>
  <c r="BC608"/>
  <c r="BB608"/>
  <c r="BA608"/>
  <c r="AZ608"/>
  <c r="AY608"/>
  <c r="AX608"/>
  <c r="AW608"/>
  <c r="AV608"/>
  <c r="AU608"/>
  <c r="AT608"/>
  <c r="AS608"/>
  <c r="AR608"/>
  <c r="AQ608"/>
  <c r="AP608"/>
  <c r="AO608"/>
  <c r="AN608"/>
  <c r="AM608"/>
  <c r="AL608"/>
  <c r="AK608"/>
  <c r="AJ608"/>
  <c r="AI608"/>
  <c r="AH608"/>
  <c r="AF608"/>
  <c r="AA608"/>
  <c r="Y608"/>
  <c r="U608"/>
  <c r="O608"/>
  <c r="M608"/>
  <c r="BR607"/>
  <c r="BQ607"/>
  <c r="BP607"/>
  <c r="BO607"/>
  <c r="BN607"/>
  <c r="BM607"/>
  <c r="BL607"/>
  <c r="BK607"/>
  <c r="BJ607"/>
  <c r="BI607"/>
  <c r="BH607"/>
  <c r="BG607"/>
  <c r="BF607"/>
  <c r="BE607"/>
  <c r="BD607"/>
  <c r="BC607"/>
  <c r="BB607"/>
  <c r="BA607"/>
  <c r="AZ607"/>
  <c r="AY607"/>
  <c r="AX607"/>
  <c r="AW607"/>
  <c r="AV607"/>
  <c r="AU607"/>
  <c r="AT607"/>
  <c r="AS607"/>
  <c r="AR607"/>
  <c r="AQ607"/>
  <c r="AP607"/>
  <c r="AO607"/>
  <c r="AN607"/>
  <c r="AM607"/>
  <c r="AL607"/>
  <c r="AK607"/>
  <c r="AJ607"/>
  <c r="AI607"/>
  <c r="AH607"/>
  <c r="AF607"/>
  <c r="AA607"/>
  <c r="Y607"/>
  <c r="U607"/>
  <c r="O607"/>
  <c r="M607"/>
  <c r="BR606"/>
  <c r="BQ606"/>
  <c r="BP606"/>
  <c r="BO606"/>
  <c r="BN606"/>
  <c r="BM606"/>
  <c r="BL606"/>
  <c r="BK606"/>
  <c r="BJ606"/>
  <c r="BI606"/>
  <c r="BH606"/>
  <c r="BG606"/>
  <c r="BF606"/>
  <c r="BE606"/>
  <c r="BD606"/>
  <c r="BC606"/>
  <c r="BB606"/>
  <c r="BA606"/>
  <c r="AZ606"/>
  <c r="AY606"/>
  <c r="AX606"/>
  <c r="AW606"/>
  <c r="AV606"/>
  <c r="AU606"/>
  <c r="AT606"/>
  <c r="AS606"/>
  <c r="AR606"/>
  <c r="AQ606"/>
  <c r="AP606"/>
  <c r="AO606"/>
  <c r="AN606"/>
  <c r="AM606"/>
  <c r="AL606"/>
  <c r="AK606"/>
  <c r="AJ606"/>
  <c r="AI606"/>
  <c r="AH606"/>
  <c r="AF606"/>
  <c r="AA606"/>
  <c r="Y606"/>
  <c r="U606"/>
  <c r="O606"/>
  <c r="M606"/>
  <c r="BR605"/>
  <c r="BQ605"/>
  <c r="BP605"/>
  <c r="BO605"/>
  <c r="BN605"/>
  <c r="BM605"/>
  <c r="BL605"/>
  <c r="BK605"/>
  <c r="BJ605"/>
  <c r="BI605"/>
  <c r="BH605"/>
  <c r="BG605"/>
  <c r="BF605"/>
  <c r="BE605"/>
  <c r="BD605"/>
  <c r="BC605"/>
  <c r="BB605"/>
  <c r="BA605"/>
  <c r="AZ605"/>
  <c r="AY605"/>
  <c r="AX605"/>
  <c r="AW605"/>
  <c r="AV605"/>
  <c r="AU605"/>
  <c r="AT605"/>
  <c r="AS605"/>
  <c r="AR605"/>
  <c r="AQ605"/>
  <c r="AP605"/>
  <c r="AO605"/>
  <c r="AN605"/>
  <c r="AM605"/>
  <c r="AL605"/>
  <c r="AK605"/>
  <c r="AJ605"/>
  <c r="AI605"/>
  <c r="AH605"/>
  <c r="AF605"/>
  <c r="AA605"/>
  <c r="Y605"/>
  <c r="U605"/>
  <c r="O605"/>
  <c r="M605"/>
  <c r="BR604"/>
  <c r="BQ604"/>
  <c r="BP604"/>
  <c r="BO604"/>
  <c r="BN604"/>
  <c r="BM604"/>
  <c r="BL604"/>
  <c r="BK604"/>
  <c r="BJ604"/>
  <c r="BI604"/>
  <c r="BH604"/>
  <c r="BG604"/>
  <c r="BF604"/>
  <c r="BE604"/>
  <c r="BD604"/>
  <c r="BC604"/>
  <c r="BB604"/>
  <c r="BA604"/>
  <c r="AZ604"/>
  <c r="AY604"/>
  <c r="AX604"/>
  <c r="AW604"/>
  <c r="AV604"/>
  <c r="AU604"/>
  <c r="AT604"/>
  <c r="AS604"/>
  <c r="AR604"/>
  <c r="AQ604"/>
  <c r="AP604"/>
  <c r="AO604"/>
  <c r="AN604"/>
  <c r="AM604"/>
  <c r="AL604"/>
  <c r="AK604"/>
  <c r="AJ604"/>
  <c r="AI604"/>
  <c r="AH604"/>
  <c r="AF604"/>
  <c r="AA604"/>
  <c r="Y604"/>
  <c r="U604"/>
  <c r="O604"/>
  <c r="M604"/>
  <c r="BR603"/>
  <c r="BQ603"/>
  <c r="BP603"/>
  <c r="BO603"/>
  <c r="BN603"/>
  <c r="BM603"/>
  <c r="BL603"/>
  <c r="BK603"/>
  <c r="BJ603"/>
  <c r="BI603"/>
  <c r="BH603"/>
  <c r="BG603"/>
  <c r="BF603"/>
  <c r="BE603"/>
  <c r="BD603"/>
  <c r="BC603"/>
  <c r="BB603"/>
  <c r="BA603"/>
  <c r="AZ603"/>
  <c r="AY603"/>
  <c r="AX603"/>
  <c r="AW603"/>
  <c r="AV603"/>
  <c r="AU603"/>
  <c r="AT603"/>
  <c r="AS603"/>
  <c r="AR603"/>
  <c r="AQ603"/>
  <c r="AP603"/>
  <c r="AO603"/>
  <c r="AN603"/>
  <c r="AM603"/>
  <c r="AL603"/>
  <c r="AK603"/>
  <c r="AJ603"/>
  <c r="AI603"/>
  <c r="AH603"/>
  <c r="AF603"/>
  <c r="AA603"/>
  <c r="Y603"/>
  <c r="U603"/>
  <c r="O603"/>
  <c r="M603"/>
  <c r="BR602"/>
  <c r="BQ602"/>
  <c r="BP602"/>
  <c r="BO602"/>
  <c r="BN602"/>
  <c r="BM602"/>
  <c r="BL602"/>
  <c r="BK602"/>
  <c r="BJ602"/>
  <c r="BI602"/>
  <c r="BH602"/>
  <c r="BG602"/>
  <c r="BF602"/>
  <c r="BE602"/>
  <c r="BD602"/>
  <c r="BC602"/>
  <c r="BB602"/>
  <c r="BA602"/>
  <c r="AZ602"/>
  <c r="AY602"/>
  <c r="AX602"/>
  <c r="AW602"/>
  <c r="AV602"/>
  <c r="AU602"/>
  <c r="AT602"/>
  <c r="AS602"/>
  <c r="AR602"/>
  <c r="AQ602"/>
  <c r="AP602"/>
  <c r="AO602"/>
  <c r="AN602"/>
  <c r="AM602"/>
  <c r="AL602"/>
  <c r="AK602"/>
  <c r="AJ602"/>
  <c r="AI602"/>
  <c r="AH602"/>
  <c r="AF602"/>
  <c r="AA602"/>
  <c r="Y602"/>
  <c r="U602"/>
  <c r="O602"/>
  <c r="M602"/>
  <c r="BR601"/>
  <c r="BQ601"/>
  <c r="BP601"/>
  <c r="BO601"/>
  <c r="BN601"/>
  <c r="BM601"/>
  <c r="BL601"/>
  <c r="BK601"/>
  <c r="BJ601"/>
  <c r="BI601"/>
  <c r="BH601"/>
  <c r="BG601"/>
  <c r="BF601"/>
  <c r="BE601"/>
  <c r="BD601"/>
  <c r="BC601"/>
  <c r="BB601"/>
  <c r="BA601"/>
  <c r="AZ601"/>
  <c r="AY601"/>
  <c r="AX601"/>
  <c r="AW601"/>
  <c r="AV601"/>
  <c r="AU601"/>
  <c r="AT601"/>
  <c r="AS601"/>
  <c r="AR601"/>
  <c r="AQ601"/>
  <c r="AP601"/>
  <c r="AO601"/>
  <c r="AN601"/>
  <c r="AM601"/>
  <c r="AL601"/>
  <c r="AK601"/>
  <c r="AJ601"/>
  <c r="AI601"/>
  <c r="AH601"/>
  <c r="AA601"/>
  <c r="Y601"/>
  <c r="AF601" s="1"/>
  <c r="U601"/>
  <c r="O601"/>
  <c r="M601"/>
  <c r="BR600"/>
  <c r="BQ600"/>
  <c r="BP600"/>
  <c r="BO600"/>
  <c r="BN600"/>
  <c r="BM600"/>
  <c r="BL600"/>
  <c r="BK600"/>
  <c r="BJ600"/>
  <c r="BI600"/>
  <c r="BH600"/>
  <c r="BG600"/>
  <c r="BF600"/>
  <c r="BE600"/>
  <c r="BD600"/>
  <c r="BC600"/>
  <c r="BB600"/>
  <c r="BA600"/>
  <c r="AZ600"/>
  <c r="AY600"/>
  <c r="AX600"/>
  <c r="AW600"/>
  <c r="AV600"/>
  <c r="AU600"/>
  <c r="AT600"/>
  <c r="AS600"/>
  <c r="AR600"/>
  <c r="AQ600"/>
  <c r="AP600"/>
  <c r="AO600"/>
  <c r="AN600"/>
  <c r="AM600"/>
  <c r="AL600"/>
  <c r="AK600"/>
  <c r="AJ600"/>
  <c r="AI600"/>
  <c r="AH600"/>
  <c r="AF600"/>
  <c r="AA600"/>
  <c r="Y600"/>
  <c r="U600"/>
  <c r="O600"/>
  <c r="M600"/>
  <c r="BR599"/>
  <c r="BQ599"/>
  <c r="BP599"/>
  <c r="BO599"/>
  <c r="BN599"/>
  <c r="BM599"/>
  <c r="BL599"/>
  <c r="BK599"/>
  <c r="BJ599"/>
  <c r="BI599"/>
  <c r="BH599"/>
  <c r="BG599"/>
  <c r="BF599"/>
  <c r="BE599"/>
  <c r="BD599"/>
  <c r="BC599"/>
  <c r="BB599"/>
  <c r="BA599"/>
  <c r="AZ599"/>
  <c r="AY599"/>
  <c r="AX599"/>
  <c r="AW599"/>
  <c r="AV599"/>
  <c r="AU599"/>
  <c r="AT599"/>
  <c r="AS599"/>
  <c r="AR599"/>
  <c r="AQ599"/>
  <c r="AP599"/>
  <c r="AO599"/>
  <c r="AN599"/>
  <c r="AM599"/>
  <c r="AL599"/>
  <c r="AK599"/>
  <c r="AJ599"/>
  <c r="AI599"/>
  <c r="AH599"/>
  <c r="AF599"/>
  <c r="AA599"/>
  <c r="Y599"/>
  <c r="U599"/>
  <c r="O599"/>
  <c r="M599"/>
  <c r="BR598"/>
  <c r="BQ598"/>
  <c r="BP598"/>
  <c r="BO598"/>
  <c r="BN598"/>
  <c r="BM598"/>
  <c r="BL598"/>
  <c r="BK598"/>
  <c r="BJ598"/>
  <c r="BI598"/>
  <c r="BH598"/>
  <c r="BG598"/>
  <c r="BF598"/>
  <c r="BE598"/>
  <c r="BD598"/>
  <c r="BC598"/>
  <c r="BB598"/>
  <c r="BA598"/>
  <c r="AZ598"/>
  <c r="AY598"/>
  <c r="AX598"/>
  <c r="AW598"/>
  <c r="AV598"/>
  <c r="AU598"/>
  <c r="AT598"/>
  <c r="AS598"/>
  <c r="AR598"/>
  <c r="AQ598"/>
  <c r="AP598"/>
  <c r="AO598"/>
  <c r="AN598"/>
  <c r="AM598"/>
  <c r="AL598"/>
  <c r="AK598"/>
  <c r="AJ598"/>
  <c r="AI598"/>
  <c r="AH598"/>
  <c r="AF598"/>
  <c r="AA598"/>
  <c r="Y598"/>
  <c r="U598"/>
  <c r="O598"/>
  <c r="M598"/>
  <c r="BR597"/>
  <c r="BQ597"/>
  <c r="BP597"/>
  <c r="BO597"/>
  <c r="BN597"/>
  <c r="BM597"/>
  <c r="BL597"/>
  <c r="BK597"/>
  <c r="BJ597"/>
  <c r="BI597"/>
  <c r="BH597"/>
  <c r="BG597"/>
  <c r="BF597"/>
  <c r="BE597"/>
  <c r="BD597"/>
  <c r="BC597"/>
  <c r="BB597"/>
  <c r="BA597"/>
  <c r="AZ597"/>
  <c r="AY597"/>
  <c r="AX597"/>
  <c r="AW597"/>
  <c r="AV597"/>
  <c r="AU597"/>
  <c r="AT597"/>
  <c r="AS597"/>
  <c r="AR597"/>
  <c r="AQ597"/>
  <c r="AP597"/>
  <c r="AO597"/>
  <c r="AN597"/>
  <c r="AM597"/>
  <c r="AL597"/>
  <c r="AK597"/>
  <c r="AJ597"/>
  <c r="AI597"/>
  <c r="AH597"/>
  <c r="AA597"/>
  <c r="Y597"/>
  <c r="AF597" s="1"/>
  <c r="U597"/>
  <c r="O597"/>
  <c r="M597"/>
  <c r="BR596"/>
  <c r="BQ596"/>
  <c r="BP596"/>
  <c r="BO596"/>
  <c r="BN596"/>
  <c r="BM596"/>
  <c r="BL596"/>
  <c r="BK596"/>
  <c r="BJ596"/>
  <c r="BI596"/>
  <c r="BH596"/>
  <c r="BG596"/>
  <c r="BF596"/>
  <c r="BE596"/>
  <c r="BD596"/>
  <c r="BC596"/>
  <c r="BB596"/>
  <c r="BA596"/>
  <c r="AZ596"/>
  <c r="AY596"/>
  <c r="AX596"/>
  <c r="AW596"/>
  <c r="AV596"/>
  <c r="AU596"/>
  <c r="AT596"/>
  <c r="AS596"/>
  <c r="AR596"/>
  <c r="AQ596"/>
  <c r="AP596"/>
  <c r="AO596"/>
  <c r="AN596"/>
  <c r="AM596"/>
  <c r="AL596"/>
  <c r="AK596"/>
  <c r="AJ596"/>
  <c r="AI596"/>
  <c r="AH596"/>
  <c r="AF596"/>
  <c r="AA596"/>
  <c r="Y596"/>
  <c r="U596"/>
  <c r="O596"/>
  <c r="M596"/>
  <c r="BR595"/>
  <c r="BQ595"/>
  <c r="BP595"/>
  <c r="BO595"/>
  <c r="BN595"/>
  <c r="BM595"/>
  <c r="BL595"/>
  <c r="BK595"/>
  <c r="BJ595"/>
  <c r="BI595"/>
  <c r="BH595"/>
  <c r="BG595"/>
  <c r="BF595"/>
  <c r="BE595"/>
  <c r="BD595"/>
  <c r="BC595"/>
  <c r="BB595"/>
  <c r="BA595"/>
  <c r="AZ595"/>
  <c r="AY595"/>
  <c r="AX595"/>
  <c r="AW595"/>
  <c r="AV595"/>
  <c r="AU595"/>
  <c r="AT595"/>
  <c r="AS595"/>
  <c r="AR595"/>
  <c r="AQ595"/>
  <c r="AP595"/>
  <c r="AO595"/>
  <c r="AN595"/>
  <c r="AM595"/>
  <c r="AL595"/>
  <c r="AK595"/>
  <c r="AJ595"/>
  <c r="AI595"/>
  <c r="AH595"/>
  <c r="AF595"/>
  <c r="AA595"/>
  <c r="Y595"/>
  <c r="U595"/>
  <c r="O595"/>
  <c r="M595"/>
  <c r="BR594"/>
  <c r="BQ594"/>
  <c r="BP594"/>
  <c r="BO594"/>
  <c r="BN594"/>
  <c r="BM594"/>
  <c r="BL594"/>
  <c r="BK594"/>
  <c r="BJ594"/>
  <c r="BI594"/>
  <c r="BH594"/>
  <c r="BG594"/>
  <c r="BF594"/>
  <c r="BE594"/>
  <c r="BD594"/>
  <c r="BC594"/>
  <c r="BB594"/>
  <c r="BA594"/>
  <c r="AZ594"/>
  <c r="AY594"/>
  <c r="AX594"/>
  <c r="AW594"/>
  <c r="AV594"/>
  <c r="AU594"/>
  <c r="AT594"/>
  <c r="AS594"/>
  <c r="AR594"/>
  <c r="AQ594"/>
  <c r="AP594"/>
  <c r="AO594"/>
  <c r="AN594"/>
  <c r="AM594"/>
  <c r="AL594"/>
  <c r="AK594"/>
  <c r="AJ594"/>
  <c r="AI594"/>
  <c r="AH594"/>
  <c r="AF594"/>
  <c r="AA594"/>
  <c r="Y594"/>
  <c r="U594"/>
  <c r="O594"/>
  <c r="M594"/>
  <c r="BR593"/>
  <c r="BQ593"/>
  <c r="BP593"/>
  <c r="BO593"/>
  <c r="BN593"/>
  <c r="BM593"/>
  <c r="BL593"/>
  <c r="BK593"/>
  <c r="BJ593"/>
  <c r="BI593"/>
  <c r="BH593"/>
  <c r="BG593"/>
  <c r="BF593"/>
  <c r="BE593"/>
  <c r="BD593"/>
  <c r="BC593"/>
  <c r="BB593"/>
  <c r="BA593"/>
  <c r="AZ593"/>
  <c r="AY593"/>
  <c r="AX593"/>
  <c r="AW593"/>
  <c r="AV593"/>
  <c r="AU593"/>
  <c r="AT593"/>
  <c r="AS593"/>
  <c r="AR593"/>
  <c r="AQ593"/>
  <c r="AP593"/>
  <c r="AO593"/>
  <c r="AN593"/>
  <c r="AM593"/>
  <c r="AL593"/>
  <c r="AK593"/>
  <c r="AJ593"/>
  <c r="AI593"/>
  <c r="AH593"/>
  <c r="AF593"/>
  <c r="AA593"/>
  <c r="Y593"/>
  <c r="U593"/>
  <c r="O593"/>
  <c r="M593"/>
  <c r="BR592"/>
  <c r="BQ592"/>
  <c r="BP592"/>
  <c r="BO592"/>
  <c r="BN592"/>
  <c r="BM592"/>
  <c r="BL592"/>
  <c r="BK592"/>
  <c r="BJ592"/>
  <c r="BI592"/>
  <c r="BH592"/>
  <c r="BG592"/>
  <c r="BF592"/>
  <c r="BE592"/>
  <c r="BD592"/>
  <c r="BC592"/>
  <c r="BB592"/>
  <c r="BA592"/>
  <c r="AZ592"/>
  <c r="AY592"/>
  <c r="AX592"/>
  <c r="AW592"/>
  <c r="AV592"/>
  <c r="AU592"/>
  <c r="AT592"/>
  <c r="AS592"/>
  <c r="AR592"/>
  <c r="AQ592"/>
  <c r="AP592"/>
  <c r="AO592"/>
  <c r="AN592"/>
  <c r="AM592"/>
  <c r="AL592"/>
  <c r="AK592"/>
  <c r="AJ592"/>
  <c r="AI592"/>
  <c r="AH592"/>
  <c r="AF592"/>
  <c r="AA592"/>
  <c r="Y592"/>
  <c r="U592"/>
  <c r="O592"/>
  <c r="M592"/>
  <c r="BR591"/>
  <c r="BQ591"/>
  <c r="BP591"/>
  <c r="BO591"/>
  <c r="BN591"/>
  <c r="BM591"/>
  <c r="BL591"/>
  <c r="BK591"/>
  <c r="BJ591"/>
  <c r="BI591"/>
  <c r="BH591"/>
  <c r="BG591"/>
  <c r="BF591"/>
  <c r="BE591"/>
  <c r="BD591"/>
  <c r="BC591"/>
  <c r="BB591"/>
  <c r="BA591"/>
  <c r="AZ591"/>
  <c r="AY591"/>
  <c r="AX591"/>
  <c r="AW591"/>
  <c r="AV591"/>
  <c r="AU591"/>
  <c r="AT591"/>
  <c r="AS591"/>
  <c r="AR591"/>
  <c r="AQ591"/>
  <c r="AP591"/>
  <c r="AO591"/>
  <c r="AN591"/>
  <c r="AM591"/>
  <c r="AL591"/>
  <c r="AK591"/>
  <c r="AJ591"/>
  <c r="AI591"/>
  <c r="AH591"/>
  <c r="AA591"/>
  <c r="Y591"/>
  <c r="AF591" s="1"/>
  <c r="U591"/>
  <c r="O591"/>
  <c r="M591"/>
  <c r="BR590"/>
  <c r="BQ590"/>
  <c r="BP590"/>
  <c r="BO590"/>
  <c r="BN590"/>
  <c r="BM590"/>
  <c r="BL590"/>
  <c r="BK590"/>
  <c r="BJ590"/>
  <c r="BI590"/>
  <c r="BH590"/>
  <c r="BG590"/>
  <c r="BF590"/>
  <c r="BE590"/>
  <c r="BD590"/>
  <c r="BC590"/>
  <c r="BB590"/>
  <c r="BA590"/>
  <c r="AZ590"/>
  <c r="AY590"/>
  <c r="AX590"/>
  <c r="AW590"/>
  <c r="AV590"/>
  <c r="AU590"/>
  <c r="AT590"/>
  <c r="AS590"/>
  <c r="AR590"/>
  <c r="AQ590"/>
  <c r="AP590"/>
  <c r="AO590"/>
  <c r="AN590"/>
  <c r="AM590"/>
  <c r="AL590"/>
  <c r="AK590"/>
  <c r="AJ590"/>
  <c r="AI590"/>
  <c r="AH590"/>
  <c r="AF590"/>
  <c r="AA590"/>
  <c r="Y590"/>
  <c r="U590"/>
  <c r="O590"/>
  <c r="M590"/>
  <c r="BR589"/>
  <c r="BQ589"/>
  <c r="BP589"/>
  <c r="BO589"/>
  <c r="BN589"/>
  <c r="BM589"/>
  <c r="BL589"/>
  <c r="BK589"/>
  <c r="BJ589"/>
  <c r="BI589"/>
  <c r="BH589"/>
  <c r="BG589"/>
  <c r="BF589"/>
  <c r="BE589"/>
  <c r="BD589"/>
  <c r="BC589"/>
  <c r="BB589"/>
  <c r="BA589"/>
  <c r="AZ589"/>
  <c r="AY589"/>
  <c r="AX589"/>
  <c r="AW589"/>
  <c r="AV589"/>
  <c r="AU589"/>
  <c r="AT589"/>
  <c r="AS589"/>
  <c r="AR589"/>
  <c r="AQ589"/>
  <c r="AP589"/>
  <c r="AO589"/>
  <c r="AN589"/>
  <c r="AM589"/>
  <c r="AL589"/>
  <c r="AK589"/>
  <c r="AJ589"/>
  <c r="AI589"/>
  <c r="AH589"/>
  <c r="AA589"/>
  <c r="Y589"/>
  <c r="AF589" s="1"/>
  <c r="U589"/>
  <c r="O589"/>
  <c r="M589"/>
  <c r="BR588"/>
  <c r="BQ588"/>
  <c r="BP588"/>
  <c r="BO588"/>
  <c r="BN588"/>
  <c r="BM588"/>
  <c r="BL588"/>
  <c r="BK588"/>
  <c r="BJ588"/>
  <c r="BI588"/>
  <c r="BH588"/>
  <c r="BG588"/>
  <c r="BF588"/>
  <c r="BE588"/>
  <c r="BD588"/>
  <c r="BC588"/>
  <c r="BB588"/>
  <c r="BA588"/>
  <c r="AZ588"/>
  <c r="AY588"/>
  <c r="AX588"/>
  <c r="AW588"/>
  <c r="AV588"/>
  <c r="AU588"/>
  <c r="AT588"/>
  <c r="AS588"/>
  <c r="AR588"/>
  <c r="AQ588"/>
  <c r="AP588"/>
  <c r="AO588"/>
  <c r="AN588"/>
  <c r="AM588"/>
  <c r="AL588"/>
  <c r="AK588"/>
  <c r="AJ588"/>
  <c r="AI588"/>
  <c r="AH588"/>
  <c r="AA588"/>
  <c r="Y588"/>
  <c r="AF588" s="1"/>
  <c r="U588"/>
  <c r="O588"/>
  <c r="M588"/>
  <c r="BR587"/>
  <c r="BQ587"/>
  <c r="BP587"/>
  <c r="BO587"/>
  <c r="BN587"/>
  <c r="BM587"/>
  <c r="BL587"/>
  <c r="BK587"/>
  <c r="BJ587"/>
  <c r="BI587"/>
  <c r="BH587"/>
  <c r="BG587"/>
  <c r="BF587"/>
  <c r="BE587"/>
  <c r="BD587"/>
  <c r="BC587"/>
  <c r="BB587"/>
  <c r="BA587"/>
  <c r="AZ587"/>
  <c r="AY587"/>
  <c r="AX587"/>
  <c r="AW587"/>
  <c r="AV587"/>
  <c r="AU587"/>
  <c r="AT587"/>
  <c r="AS587"/>
  <c r="AR587"/>
  <c r="AQ587"/>
  <c r="AP587"/>
  <c r="AO587"/>
  <c r="AN587"/>
  <c r="AM587"/>
  <c r="AL587"/>
  <c r="AK587"/>
  <c r="AJ587"/>
  <c r="AI587"/>
  <c r="AH587"/>
  <c r="AF587"/>
  <c r="AA587"/>
  <c r="Y587"/>
  <c r="U587"/>
  <c r="O587"/>
  <c r="M587"/>
  <c r="BR586"/>
  <c r="BQ586"/>
  <c r="BP586"/>
  <c r="BO586"/>
  <c r="BN586"/>
  <c r="BM586"/>
  <c r="BL586"/>
  <c r="BK586"/>
  <c r="BJ586"/>
  <c r="BI586"/>
  <c r="BH586"/>
  <c r="BG586"/>
  <c r="BF586"/>
  <c r="BE586"/>
  <c r="BD586"/>
  <c r="BC586"/>
  <c r="BB586"/>
  <c r="BA586"/>
  <c r="AZ586"/>
  <c r="AY586"/>
  <c r="AX586"/>
  <c r="AW586"/>
  <c r="AV586"/>
  <c r="AU586"/>
  <c r="AT586"/>
  <c r="AS586"/>
  <c r="AR586"/>
  <c r="AQ586"/>
  <c r="AP586"/>
  <c r="AO586"/>
  <c r="AN586"/>
  <c r="AM586"/>
  <c r="AL586"/>
  <c r="AK586"/>
  <c r="AJ586"/>
  <c r="AI586"/>
  <c r="AH586"/>
  <c r="AF586"/>
  <c r="AA586"/>
  <c r="Y586"/>
  <c r="U586"/>
  <c r="O586"/>
  <c r="M586"/>
  <c r="BR585"/>
  <c r="BQ585"/>
  <c r="BP585"/>
  <c r="BO585"/>
  <c r="BN585"/>
  <c r="BM585"/>
  <c r="BL585"/>
  <c r="BK585"/>
  <c r="BJ585"/>
  <c r="BI585"/>
  <c r="BH585"/>
  <c r="BG585"/>
  <c r="BF585"/>
  <c r="BE585"/>
  <c r="BD585"/>
  <c r="BC585"/>
  <c r="BB585"/>
  <c r="BA585"/>
  <c r="AZ585"/>
  <c r="AY585"/>
  <c r="AX585"/>
  <c r="AW585"/>
  <c r="AV585"/>
  <c r="AU585"/>
  <c r="AT585"/>
  <c r="AS585"/>
  <c r="AR585"/>
  <c r="AQ585"/>
  <c r="AP585"/>
  <c r="AO585"/>
  <c r="AN585"/>
  <c r="AM585"/>
  <c r="AL585"/>
  <c r="AK585"/>
  <c r="AJ585"/>
  <c r="AI585"/>
  <c r="AH585"/>
  <c r="AF585"/>
  <c r="AA585"/>
  <c r="Y585"/>
  <c r="U585"/>
  <c r="O585"/>
  <c r="M585"/>
  <c r="BR584"/>
  <c r="BQ584"/>
  <c r="BP584"/>
  <c r="BO584"/>
  <c r="BN584"/>
  <c r="BM584"/>
  <c r="BL584"/>
  <c r="BK584"/>
  <c r="BJ584"/>
  <c r="BI584"/>
  <c r="BH584"/>
  <c r="BG584"/>
  <c r="BF584"/>
  <c r="BE584"/>
  <c r="BD584"/>
  <c r="BC584"/>
  <c r="BB584"/>
  <c r="BA584"/>
  <c r="AZ584"/>
  <c r="AY584"/>
  <c r="AX584"/>
  <c r="AW584"/>
  <c r="AV584"/>
  <c r="AU584"/>
  <c r="AT584"/>
  <c r="AS584"/>
  <c r="AR584"/>
  <c r="AQ584"/>
  <c r="AP584"/>
  <c r="AO584"/>
  <c r="AN584"/>
  <c r="AM584"/>
  <c r="AL584"/>
  <c r="AK584"/>
  <c r="AJ584"/>
  <c r="AI584"/>
  <c r="AH584"/>
  <c r="AA584"/>
  <c r="Y584"/>
  <c r="AF584" s="1"/>
  <c r="U584"/>
  <c r="O584"/>
  <c r="M584"/>
  <c r="BR583"/>
  <c r="BQ583"/>
  <c r="BP583"/>
  <c r="BO583"/>
  <c r="BN583"/>
  <c r="BM583"/>
  <c r="BL583"/>
  <c r="BK583"/>
  <c r="BJ583"/>
  <c r="BI583"/>
  <c r="BH583"/>
  <c r="BG583"/>
  <c r="BF583"/>
  <c r="BE583"/>
  <c r="BD583"/>
  <c r="BC583"/>
  <c r="BB583"/>
  <c r="BA583"/>
  <c r="AZ583"/>
  <c r="AY583"/>
  <c r="AX583"/>
  <c r="AW583"/>
  <c r="AV583"/>
  <c r="AU583"/>
  <c r="AT583"/>
  <c r="AS583"/>
  <c r="AR583"/>
  <c r="AQ583"/>
  <c r="AP583"/>
  <c r="AO583"/>
  <c r="AN583"/>
  <c r="AM583"/>
  <c r="AL583"/>
  <c r="AK583"/>
  <c r="AJ583"/>
  <c r="AI583"/>
  <c r="AH583"/>
  <c r="AF583"/>
  <c r="AA583"/>
  <c r="Y583"/>
  <c r="U583"/>
  <c r="O583"/>
  <c r="M583"/>
  <c r="BR582"/>
  <c r="BQ582"/>
  <c r="BP582"/>
  <c r="BO582"/>
  <c r="BN582"/>
  <c r="BM582"/>
  <c r="BL582"/>
  <c r="BK582"/>
  <c r="BJ582"/>
  <c r="BI582"/>
  <c r="BH582"/>
  <c r="BG582"/>
  <c r="BF582"/>
  <c r="BE582"/>
  <c r="BD582"/>
  <c r="BC582"/>
  <c r="BB582"/>
  <c r="BA582"/>
  <c r="AZ582"/>
  <c r="AY582"/>
  <c r="AX582"/>
  <c r="AW582"/>
  <c r="AV582"/>
  <c r="AU582"/>
  <c r="AT582"/>
  <c r="AS582"/>
  <c r="AR582"/>
  <c r="AQ582"/>
  <c r="AP582"/>
  <c r="AO582"/>
  <c r="AN582"/>
  <c r="AM582"/>
  <c r="AL582"/>
  <c r="AK582"/>
  <c r="AJ582"/>
  <c r="AI582"/>
  <c r="AH582"/>
  <c r="AF582"/>
  <c r="AA582"/>
  <c r="Y582"/>
  <c r="U582"/>
  <c r="O582"/>
  <c r="M582"/>
  <c r="BR581"/>
  <c r="BQ581"/>
  <c r="BP581"/>
  <c r="BO581"/>
  <c r="BN581"/>
  <c r="BM581"/>
  <c r="BL581"/>
  <c r="BK581"/>
  <c r="BJ581"/>
  <c r="BI581"/>
  <c r="BH581"/>
  <c r="BG581"/>
  <c r="BF581"/>
  <c r="BE581"/>
  <c r="BD581"/>
  <c r="BC581"/>
  <c r="BB581"/>
  <c r="BA581"/>
  <c r="AZ581"/>
  <c r="AY581"/>
  <c r="AX581"/>
  <c r="AW581"/>
  <c r="AV581"/>
  <c r="AU581"/>
  <c r="AT581"/>
  <c r="AS581"/>
  <c r="AR581"/>
  <c r="AQ581"/>
  <c r="AP581"/>
  <c r="AO581"/>
  <c r="AN581"/>
  <c r="AM581"/>
  <c r="AL581"/>
  <c r="AK581"/>
  <c r="AJ581"/>
  <c r="AI581"/>
  <c r="AH581"/>
  <c r="AF581"/>
  <c r="AA581"/>
  <c r="Y581"/>
  <c r="U581"/>
  <c r="O581"/>
  <c r="M581"/>
  <c r="BR580"/>
  <c r="BQ580"/>
  <c r="BP580"/>
  <c r="BO580"/>
  <c r="BN580"/>
  <c r="BM580"/>
  <c r="BL580"/>
  <c r="BK580"/>
  <c r="BJ580"/>
  <c r="BI580"/>
  <c r="BH580"/>
  <c r="BG580"/>
  <c r="BF580"/>
  <c r="BE580"/>
  <c r="BD580"/>
  <c r="BC580"/>
  <c r="BB580"/>
  <c r="BA580"/>
  <c r="AZ580"/>
  <c r="AY580"/>
  <c r="AX580"/>
  <c r="AW580"/>
  <c r="AV580"/>
  <c r="AU580"/>
  <c r="AT580"/>
  <c r="AS580"/>
  <c r="AR580"/>
  <c r="AQ580"/>
  <c r="AP580"/>
  <c r="AO580"/>
  <c r="AN580"/>
  <c r="AM580"/>
  <c r="AL580"/>
  <c r="AK580"/>
  <c r="AJ580"/>
  <c r="AI580"/>
  <c r="AH580"/>
  <c r="AF580"/>
  <c r="AA580"/>
  <c r="Y580"/>
  <c r="U580"/>
  <c r="O580"/>
  <c r="M580"/>
  <c r="BR579"/>
  <c r="BQ579"/>
  <c r="BP579"/>
  <c r="BO579"/>
  <c r="BN579"/>
  <c r="BM579"/>
  <c r="BL579"/>
  <c r="BK579"/>
  <c r="BJ579"/>
  <c r="BI579"/>
  <c r="BH579"/>
  <c r="BG579"/>
  <c r="BF579"/>
  <c r="BE579"/>
  <c r="BD579"/>
  <c r="BC579"/>
  <c r="BB579"/>
  <c r="BA579"/>
  <c r="AZ579"/>
  <c r="AY579"/>
  <c r="AX579"/>
  <c r="AW579"/>
  <c r="AV579"/>
  <c r="AU579"/>
  <c r="AT579"/>
  <c r="AS579"/>
  <c r="AR579"/>
  <c r="AQ579"/>
  <c r="AP579"/>
  <c r="AO579"/>
  <c r="AN579"/>
  <c r="AM579"/>
  <c r="AL579"/>
  <c r="AK579"/>
  <c r="AJ579"/>
  <c r="AI579"/>
  <c r="AH579"/>
  <c r="AA579"/>
  <c r="Y579"/>
  <c r="AF579" s="1"/>
  <c r="U579"/>
  <c r="O579"/>
  <c r="M579"/>
  <c r="BR578"/>
  <c r="BQ578"/>
  <c r="BP578"/>
  <c r="BO578"/>
  <c r="BN578"/>
  <c r="BM578"/>
  <c r="BL578"/>
  <c r="BK578"/>
  <c r="BJ578"/>
  <c r="BI578"/>
  <c r="BH578"/>
  <c r="BG578"/>
  <c r="BF578"/>
  <c r="BE578"/>
  <c r="BD578"/>
  <c r="BC578"/>
  <c r="BB578"/>
  <c r="BA578"/>
  <c r="AZ578"/>
  <c r="AY578"/>
  <c r="AX578"/>
  <c r="AW578"/>
  <c r="AV578"/>
  <c r="AU578"/>
  <c r="AT578"/>
  <c r="AS578"/>
  <c r="AR578"/>
  <c r="AQ578"/>
  <c r="AP578"/>
  <c r="AO578"/>
  <c r="AN578"/>
  <c r="AM578"/>
  <c r="AL578"/>
  <c r="AK578"/>
  <c r="AJ578"/>
  <c r="AI578"/>
  <c r="AH578"/>
  <c r="AF578"/>
  <c r="AA578"/>
  <c r="Y578"/>
  <c r="U578"/>
  <c r="O578"/>
  <c r="M578"/>
  <c r="BR577"/>
  <c r="BQ577"/>
  <c r="BP577"/>
  <c r="BO577"/>
  <c r="BN577"/>
  <c r="BM577"/>
  <c r="BL577"/>
  <c r="BK577"/>
  <c r="BJ577"/>
  <c r="BI577"/>
  <c r="BH577"/>
  <c r="BG577"/>
  <c r="BF577"/>
  <c r="BE577"/>
  <c r="BD577"/>
  <c r="BC577"/>
  <c r="BB577"/>
  <c r="BA577"/>
  <c r="AZ577"/>
  <c r="AY577"/>
  <c r="AX577"/>
  <c r="AW577"/>
  <c r="AV577"/>
  <c r="AU577"/>
  <c r="AT577"/>
  <c r="AS577"/>
  <c r="AR577"/>
  <c r="AQ577"/>
  <c r="AP577"/>
  <c r="AO577"/>
  <c r="AN577"/>
  <c r="AM577"/>
  <c r="AL577"/>
  <c r="AK577"/>
  <c r="AJ577"/>
  <c r="AI577"/>
  <c r="AH577"/>
  <c r="AF577"/>
  <c r="AA577"/>
  <c r="Y577"/>
  <c r="U577"/>
  <c r="O577"/>
  <c r="M577"/>
  <c r="BR576"/>
  <c r="BQ576"/>
  <c r="BP576"/>
  <c r="BO576"/>
  <c r="BN576"/>
  <c r="BM576"/>
  <c r="BL576"/>
  <c r="BK576"/>
  <c r="BJ576"/>
  <c r="BI576"/>
  <c r="BH576"/>
  <c r="BG576"/>
  <c r="BF576"/>
  <c r="BE576"/>
  <c r="BD576"/>
  <c r="BC576"/>
  <c r="BB576"/>
  <c r="BA576"/>
  <c r="AZ576"/>
  <c r="AY576"/>
  <c r="AX576"/>
  <c r="AW576"/>
  <c r="AV576"/>
  <c r="AU576"/>
  <c r="AT576"/>
  <c r="AS576"/>
  <c r="AR576"/>
  <c r="AQ576"/>
  <c r="AP576"/>
  <c r="AO576"/>
  <c r="AN576"/>
  <c r="AM576"/>
  <c r="AL576"/>
  <c r="AK576"/>
  <c r="AJ576"/>
  <c r="AI576"/>
  <c r="AH576"/>
  <c r="AA576"/>
  <c r="Y576"/>
  <c r="AF576" s="1"/>
  <c r="U576"/>
  <c r="O576"/>
  <c r="M576"/>
  <c r="BR575"/>
  <c r="BQ575"/>
  <c r="BP575"/>
  <c r="BO575"/>
  <c r="BN575"/>
  <c r="BM575"/>
  <c r="BL575"/>
  <c r="BK575"/>
  <c r="BJ575"/>
  <c r="BI575"/>
  <c r="BH575"/>
  <c r="BG575"/>
  <c r="BF575"/>
  <c r="BE575"/>
  <c r="BD575"/>
  <c r="BC575"/>
  <c r="BB575"/>
  <c r="BA575"/>
  <c r="AZ575"/>
  <c r="AY575"/>
  <c r="AX575"/>
  <c r="AW575"/>
  <c r="AV575"/>
  <c r="AU575"/>
  <c r="AT575"/>
  <c r="AS575"/>
  <c r="AR575"/>
  <c r="AQ575"/>
  <c r="AP575"/>
  <c r="AO575"/>
  <c r="AN575"/>
  <c r="AM575"/>
  <c r="AL575"/>
  <c r="AK575"/>
  <c r="AJ575"/>
  <c r="AI575"/>
  <c r="AH575"/>
  <c r="AF575"/>
  <c r="AA575"/>
  <c r="Y575"/>
  <c r="U575"/>
  <c r="O575"/>
  <c r="M575"/>
  <c r="BR574"/>
  <c r="BQ574"/>
  <c r="BP574"/>
  <c r="BO574"/>
  <c r="BN574"/>
  <c r="BM574"/>
  <c r="BL574"/>
  <c r="BK574"/>
  <c r="BJ574"/>
  <c r="BI574"/>
  <c r="BH574"/>
  <c r="BG574"/>
  <c r="BF574"/>
  <c r="BE574"/>
  <c r="BD574"/>
  <c r="BC574"/>
  <c r="BB574"/>
  <c r="BA574"/>
  <c r="AZ574"/>
  <c r="AY574"/>
  <c r="AX574"/>
  <c r="AW574"/>
  <c r="AV574"/>
  <c r="AU574"/>
  <c r="AT574"/>
  <c r="AS574"/>
  <c r="AR574"/>
  <c r="AQ574"/>
  <c r="AP574"/>
  <c r="AO574"/>
  <c r="AN574"/>
  <c r="AM574"/>
  <c r="AL574"/>
  <c r="AK574"/>
  <c r="AJ574"/>
  <c r="AI574"/>
  <c r="AH574"/>
  <c r="AA574"/>
  <c r="Y574"/>
  <c r="AF574" s="1"/>
  <c r="U574"/>
  <c r="O574"/>
  <c r="M574"/>
  <c r="BR573"/>
  <c r="BQ573"/>
  <c r="BP573"/>
  <c r="BO573"/>
  <c r="BN573"/>
  <c r="BM573"/>
  <c r="BL573"/>
  <c r="BK573"/>
  <c r="BJ573"/>
  <c r="BI573"/>
  <c r="BH573"/>
  <c r="BG573"/>
  <c r="BF573"/>
  <c r="BE573"/>
  <c r="BD573"/>
  <c r="BC573"/>
  <c r="BB573"/>
  <c r="BA573"/>
  <c r="AZ573"/>
  <c r="AY573"/>
  <c r="AX573"/>
  <c r="AW573"/>
  <c r="AV573"/>
  <c r="AU573"/>
  <c r="AT573"/>
  <c r="AS573"/>
  <c r="AR573"/>
  <c r="AQ573"/>
  <c r="AP573"/>
  <c r="AO573"/>
  <c r="AN573"/>
  <c r="AM573"/>
  <c r="AL573"/>
  <c r="AK573"/>
  <c r="AJ573"/>
  <c r="AI573"/>
  <c r="AH573"/>
  <c r="AF573"/>
  <c r="AA573"/>
  <c r="Y573"/>
  <c r="U573"/>
  <c r="O573"/>
  <c r="M573"/>
  <c r="BR572"/>
  <c r="BQ572"/>
  <c r="BP572"/>
  <c r="BO572"/>
  <c r="BN572"/>
  <c r="BM572"/>
  <c r="BL572"/>
  <c r="BK572"/>
  <c r="BJ572"/>
  <c r="BI572"/>
  <c r="BH572"/>
  <c r="BG572"/>
  <c r="BF572"/>
  <c r="BE572"/>
  <c r="BD572"/>
  <c r="BC572"/>
  <c r="BB572"/>
  <c r="BA572"/>
  <c r="AZ572"/>
  <c r="AY572"/>
  <c r="AX572"/>
  <c r="AW572"/>
  <c r="AV572"/>
  <c r="AU572"/>
  <c r="AT572"/>
  <c r="AS572"/>
  <c r="AR572"/>
  <c r="AQ572"/>
  <c r="AP572"/>
  <c r="AO572"/>
  <c r="AN572"/>
  <c r="AM572"/>
  <c r="AL572"/>
  <c r="AK572"/>
  <c r="AJ572"/>
  <c r="AI572"/>
  <c r="AH572"/>
  <c r="AF572"/>
  <c r="AA572"/>
  <c r="Y572"/>
  <c r="U572"/>
  <c r="O572"/>
  <c r="M572"/>
  <c r="BR571"/>
  <c r="BQ571"/>
  <c r="BP571"/>
  <c r="BO571"/>
  <c r="BN571"/>
  <c r="BM571"/>
  <c r="BL571"/>
  <c r="BK571"/>
  <c r="BJ571"/>
  <c r="BI571"/>
  <c r="BH571"/>
  <c r="BG571"/>
  <c r="BF571"/>
  <c r="BE571"/>
  <c r="BD571"/>
  <c r="BC571"/>
  <c r="BB571"/>
  <c r="BA571"/>
  <c r="AZ571"/>
  <c r="AY571"/>
  <c r="AX571"/>
  <c r="AW571"/>
  <c r="AV571"/>
  <c r="AU571"/>
  <c r="AT571"/>
  <c r="AS571"/>
  <c r="AR571"/>
  <c r="AQ571"/>
  <c r="AP571"/>
  <c r="AO571"/>
  <c r="AN571"/>
  <c r="AM571"/>
  <c r="AL571"/>
  <c r="AK571"/>
  <c r="AJ571"/>
  <c r="AI571"/>
  <c r="AH571"/>
  <c r="AF571"/>
  <c r="AA571"/>
  <c r="Y571"/>
  <c r="U571"/>
  <c r="O571"/>
  <c r="M571"/>
  <c r="BR570"/>
  <c r="BQ570"/>
  <c r="BP570"/>
  <c r="BO570"/>
  <c r="BN570"/>
  <c r="BM570"/>
  <c r="BL570"/>
  <c r="BK570"/>
  <c r="BJ570"/>
  <c r="BI570"/>
  <c r="BH570"/>
  <c r="BG570"/>
  <c r="BF570"/>
  <c r="BE570"/>
  <c r="BD570"/>
  <c r="BC570"/>
  <c r="BB570"/>
  <c r="BA570"/>
  <c r="AZ570"/>
  <c r="AY570"/>
  <c r="AX570"/>
  <c r="AW570"/>
  <c r="AV570"/>
  <c r="AU570"/>
  <c r="AT570"/>
  <c r="AS570"/>
  <c r="AR570"/>
  <c r="AQ570"/>
  <c r="AP570"/>
  <c r="AO570"/>
  <c r="AN570"/>
  <c r="AM570"/>
  <c r="AL570"/>
  <c r="AK570"/>
  <c r="AJ570"/>
  <c r="AI570"/>
  <c r="AH570"/>
  <c r="AF570"/>
  <c r="AA570"/>
  <c r="Y570"/>
  <c r="U570"/>
  <c r="O570"/>
  <c r="M570"/>
  <c r="BR569"/>
  <c r="BQ569"/>
  <c r="BP569"/>
  <c r="BO569"/>
  <c r="BN569"/>
  <c r="BM569"/>
  <c r="BL569"/>
  <c r="BK569"/>
  <c r="BJ569"/>
  <c r="BI569"/>
  <c r="BH569"/>
  <c r="BG569"/>
  <c r="BF569"/>
  <c r="BE569"/>
  <c r="BD569"/>
  <c r="BC569"/>
  <c r="BB569"/>
  <c r="BA569"/>
  <c r="AZ569"/>
  <c r="AY569"/>
  <c r="AX569"/>
  <c r="AW569"/>
  <c r="AV569"/>
  <c r="AU569"/>
  <c r="AT569"/>
  <c r="AS569"/>
  <c r="AR569"/>
  <c r="AQ569"/>
  <c r="AP569"/>
  <c r="AO569"/>
  <c r="AN569"/>
  <c r="AM569"/>
  <c r="AL569"/>
  <c r="AK569"/>
  <c r="AJ569"/>
  <c r="AI569"/>
  <c r="AH569"/>
  <c r="AA569"/>
  <c r="Y569"/>
  <c r="AF569" s="1"/>
  <c r="U569"/>
  <c r="O569"/>
  <c r="M569"/>
  <c r="BR568"/>
  <c r="BQ568"/>
  <c r="BP568"/>
  <c r="BO568"/>
  <c r="BN568"/>
  <c r="BM568"/>
  <c r="BL568"/>
  <c r="BK568"/>
  <c r="BJ568"/>
  <c r="BI568"/>
  <c r="BH568"/>
  <c r="BG568"/>
  <c r="BF568"/>
  <c r="BE568"/>
  <c r="BD568"/>
  <c r="BC568"/>
  <c r="BB568"/>
  <c r="BA568"/>
  <c r="AZ568"/>
  <c r="AY568"/>
  <c r="AX568"/>
  <c r="AW568"/>
  <c r="AV568"/>
  <c r="AU568"/>
  <c r="AT568"/>
  <c r="AS568"/>
  <c r="AR568"/>
  <c r="AQ568"/>
  <c r="AP568"/>
  <c r="AO568"/>
  <c r="AN568"/>
  <c r="AM568"/>
  <c r="AL568"/>
  <c r="AK568"/>
  <c r="AJ568"/>
  <c r="AI568"/>
  <c r="AH568"/>
  <c r="AF568"/>
  <c r="AA568"/>
  <c r="Y568"/>
  <c r="U568"/>
  <c r="O568"/>
  <c r="M568"/>
  <c r="BR567"/>
  <c r="BQ567"/>
  <c r="BP567"/>
  <c r="BO567"/>
  <c r="BN567"/>
  <c r="BM567"/>
  <c r="BL567"/>
  <c r="BK567"/>
  <c r="BJ567"/>
  <c r="BI567"/>
  <c r="BH567"/>
  <c r="BG567"/>
  <c r="BF567"/>
  <c r="BE567"/>
  <c r="BD567"/>
  <c r="BC567"/>
  <c r="BB567"/>
  <c r="BA567"/>
  <c r="AZ567"/>
  <c r="AY567"/>
  <c r="AX567"/>
  <c r="AW567"/>
  <c r="AV567"/>
  <c r="AU567"/>
  <c r="AT567"/>
  <c r="AS567"/>
  <c r="AR567"/>
  <c r="AQ567"/>
  <c r="AP567"/>
  <c r="AO567"/>
  <c r="AN567"/>
  <c r="AM567"/>
  <c r="AL567"/>
  <c r="AK567"/>
  <c r="AJ567"/>
  <c r="AI567"/>
  <c r="AH567"/>
  <c r="AF567"/>
  <c r="AA567"/>
  <c r="Y567"/>
  <c r="U567"/>
  <c r="O567"/>
  <c r="M567"/>
  <c r="BR566"/>
  <c r="BQ566"/>
  <c r="BP566"/>
  <c r="BO566"/>
  <c r="BN566"/>
  <c r="BM566"/>
  <c r="BL566"/>
  <c r="BK566"/>
  <c r="BJ566"/>
  <c r="BI566"/>
  <c r="BH566"/>
  <c r="BG566"/>
  <c r="BF566"/>
  <c r="BE566"/>
  <c r="BD566"/>
  <c r="BC566"/>
  <c r="BB566"/>
  <c r="BA566"/>
  <c r="AZ566"/>
  <c r="AY566"/>
  <c r="AX566"/>
  <c r="AW566"/>
  <c r="AV566"/>
  <c r="AU566"/>
  <c r="AT566"/>
  <c r="AS566"/>
  <c r="AR566"/>
  <c r="AQ566"/>
  <c r="AP566"/>
  <c r="AO566"/>
  <c r="AN566"/>
  <c r="AM566"/>
  <c r="AL566"/>
  <c r="AK566"/>
  <c r="AJ566"/>
  <c r="AI566"/>
  <c r="AH566"/>
  <c r="AF566"/>
  <c r="AA566"/>
  <c r="Y566"/>
  <c r="U566"/>
  <c r="O566"/>
  <c r="M566"/>
  <c r="BR565"/>
  <c r="BQ565"/>
  <c r="BP565"/>
  <c r="BO565"/>
  <c r="BN565"/>
  <c r="BM565"/>
  <c r="BL565"/>
  <c r="BK565"/>
  <c r="BJ565"/>
  <c r="BI565"/>
  <c r="BH565"/>
  <c r="BG565"/>
  <c r="BF565"/>
  <c r="BE565"/>
  <c r="BD565"/>
  <c r="BC565"/>
  <c r="BB565"/>
  <c r="BA565"/>
  <c r="AZ565"/>
  <c r="AY565"/>
  <c r="AX565"/>
  <c r="AW565"/>
  <c r="AV565"/>
  <c r="AU565"/>
  <c r="AT565"/>
  <c r="AS565"/>
  <c r="AR565"/>
  <c r="AQ565"/>
  <c r="AP565"/>
  <c r="AO565"/>
  <c r="AN565"/>
  <c r="AM565"/>
  <c r="AL565"/>
  <c r="AK565"/>
  <c r="AJ565"/>
  <c r="AI565"/>
  <c r="AH565"/>
  <c r="AA565"/>
  <c r="Y565"/>
  <c r="AF565" s="1"/>
  <c r="U565"/>
  <c r="O565"/>
  <c r="M565"/>
  <c r="BR564"/>
  <c r="BQ564"/>
  <c r="BP564"/>
  <c r="BO564"/>
  <c r="BN564"/>
  <c r="BM564"/>
  <c r="BL564"/>
  <c r="BK564"/>
  <c r="BJ564"/>
  <c r="BI564"/>
  <c r="BH564"/>
  <c r="BG564"/>
  <c r="BF564"/>
  <c r="BE564"/>
  <c r="BD564"/>
  <c r="BC564"/>
  <c r="BB564"/>
  <c r="BA564"/>
  <c r="AZ564"/>
  <c r="AY564"/>
  <c r="AX564"/>
  <c r="AW564"/>
  <c r="AV564"/>
  <c r="AU564"/>
  <c r="AT564"/>
  <c r="AS564"/>
  <c r="AR564"/>
  <c r="AQ564"/>
  <c r="AP564"/>
  <c r="AO564"/>
  <c r="AN564"/>
  <c r="AM564"/>
  <c r="AL564"/>
  <c r="AK564"/>
  <c r="AJ564"/>
  <c r="AI564"/>
  <c r="AH564"/>
  <c r="AA564"/>
  <c r="Y564"/>
  <c r="AF564" s="1"/>
  <c r="U564"/>
  <c r="O564"/>
  <c r="M564"/>
  <c r="BR563"/>
  <c r="BQ563"/>
  <c r="BP563"/>
  <c r="BO563"/>
  <c r="BN563"/>
  <c r="BM563"/>
  <c r="BL563"/>
  <c r="BK563"/>
  <c r="BJ563"/>
  <c r="BI563"/>
  <c r="BH563"/>
  <c r="BG563"/>
  <c r="BF563"/>
  <c r="BE563"/>
  <c r="BD563"/>
  <c r="BC563"/>
  <c r="BB563"/>
  <c r="BA563"/>
  <c r="AZ563"/>
  <c r="AY563"/>
  <c r="AX563"/>
  <c r="AW563"/>
  <c r="AV563"/>
  <c r="AU563"/>
  <c r="AT563"/>
  <c r="AS563"/>
  <c r="AR563"/>
  <c r="AQ563"/>
  <c r="AP563"/>
  <c r="AO563"/>
  <c r="AN563"/>
  <c r="AM563"/>
  <c r="AL563"/>
  <c r="AK563"/>
  <c r="AJ563"/>
  <c r="AI563"/>
  <c r="AH563"/>
  <c r="AA563"/>
  <c r="Y563"/>
  <c r="AF563" s="1"/>
  <c r="U563"/>
  <c r="O563"/>
  <c r="M563"/>
  <c r="BR562"/>
  <c r="BQ562"/>
  <c r="BP562"/>
  <c r="BO562"/>
  <c r="BN562"/>
  <c r="BM562"/>
  <c r="BL562"/>
  <c r="BK562"/>
  <c r="BJ562"/>
  <c r="BI562"/>
  <c r="BH562"/>
  <c r="BG562"/>
  <c r="BF562"/>
  <c r="BE562"/>
  <c r="BD562"/>
  <c r="BC562"/>
  <c r="BB562"/>
  <c r="BA562"/>
  <c r="AZ562"/>
  <c r="AY562"/>
  <c r="AX562"/>
  <c r="AW562"/>
  <c r="AV562"/>
  <c r="AU562"/>
  <c r="AT562"/>
  <c r="AS562"/>
  <c r="AR562"/>
  <c r="AQ562"/>
  <c r="AP562"/>
  <c r="AO562"/>
  <c r="AN562"/>
  <c r="AM562"/>
  <c r="AL562"/>
  <c r="AK562"/>
  <c r="AJ562"/>
  <c r="AI562"/>
  <c r="AH562"/>
  <c r="AF562"/>
  <c r="AA562"/>
  <c r="Y562"/>
  <c r="U562"/>
  <c r="O562"/>
  <c r="M562"/>
  <c r="BR561"/>
  <c r="BQ561"/>
  <c r="BP561"/>
  <c r="BO561"/>
  <c r="BN561"/>
  <c r="BM561"/>
  <c r="BL561"/>
  <c r="BK561"/>
  <c r="BJ561"/>
  <c r="BI561"/>
  <c r="BH561"/>
  <c r="BG561"/>
  <c r="BF561"/>
  <c r="BE561"/>
  <c r="BD561"/>
  <c r="BC561"/>
  <c r="BB561"/>
  <c r="BA561"/>
  <c r="AZ561"/>
  <c r="AY561"/>
  <c r="AX561"/>
  <c r="AW561"/>
  <c r="AV561"/>
  <c r="AU561"/>
  <c r="AT561"/>
  <c r="AS561"/>
  <c r="AR561"/>
  <c r="AQ561"/>
  <c r="AP561"/>
  <c r="AO561"/>
  <c r="AN561"/>
  <c r="AM561"/>
  <c r="AL561"/>
  <c r="AK561"/>
  <c r="AJ561"/>
  <c r="AI561"/>
  <c r="AH561"/>
  <c r="AF561"/>
  <c r="AA561"/>
  <c r="Y561"/>
  <c r="U561"/>
  <c r="O561"/>
  <c r="M561"/>
  <c r="BR560"/>
  <c r="BQ560"/>
  <c r="BP560"/>
  <c r="BO560"/>
  <c r="BN560"/>
  <c r="BM560"/>
  <c r="BL560"/>
  <c r="BK560"/>
  <c r="BJ560"/>
  <c r="BI560"/>
  <c r="BH560"/>
  <c r="BG560"/>
  <c r="BF560"/>
  <c r="BE560"/>
  <c r="BD560"/>
  <c r="BC560"/>
  <c r="BB560"/>
  <c r="BA560"/>
  <c r="AZ560"/>
  <c r="AY560"/>
  <c r="AX560"/>
  <c r="AW560"/>
  <c r="AV560"/>
  <c r="AU560"/>
  <c r="AT560"/>
  <c r="AS560"/>
  <c r="AR560"/>
  <c r="AQ560"/>
  <c r="AP560"/>
  <c r="AO560"/>
  <c r="AN560"/>
  <c r="AM560"/>
  <c r="AL560"/>
  <c r="AK560"/>
  <c r="AJ560"/>
  <c r="AI560"/>
  <c r="AH560"/>
  <c r="AA560"/>
  <c r="Y560"/>
  <c r="AF560" s="1"/>
  <c r="U560"/>
  <c r="O560"/>
  <c r="M560"/>
  <c r="BR559"/>
  <c r="BQ559"/>
  <c r="BP559"/>
  <c r="BO559"/>
  <c r="BN559"/>
  <c r="BM559"/>
  <c r="BL559"/>
  <c r="BK559"/>
  <c r="BJ559"/>
  <c r="BI559"/>
  <c r="BH559"/>
  <c r="BG559"/>
  <c r="BF559"/>
  <c r="BE559"/>
  <c r="BD559"/>
  <c r="BC559"/>
  <c r="BB559"/>
  <c r="BA559"/>
  <c r="AZ559"/>
  <c r="AY559"/>
  <c r="AX559"/>
  <c r="AW559"/>
  <c r="AV559"/>
  <c r="AU559"/>
  <c r="AT559"/>
  <c r="AS559"/>
  <c r="AR559"/>
  <c r="AQ559"/>
  <c r="AP559"/>
  <c r="AO559"/>
  <c r="AN559"/>
  <c r="AM559"/>
  <c r="AL559"/>
  <c r="AK559"/>
  <c r="AJ559"/>
  <c r="AI559"/>
  <c r="AH559"/>
  <c r="AF559"/>
  <c r="AA559"/>
  <c r="Y559"/>
  <c r="U559"/>
  <c r="O559"/>
  <c r="M559"/>
  <c r="BR558"/>
  <c r="BQ558"/>
  <c r="BP558"/>
  <c r="BO558"/>
  <c r="BN558"/>
  <c r="BM558"/>
  <c r="BL558"/>
  <c r="BK558"/>
  <c r="BJ558"/>
  <c r="BI558"/>
  <c r="BH558"/>
  <c r="BG558"/>
  <c r="BF558"/>
  <c r="BE558"/>
  <c r="BD558"/>
  <c r="BC558"/>
  <c r="BB558"/>
  <c r="BA558"/>
  <c r="AZ558"/>
  <c r="AY558"/>
  <c r="AX558"/>
  <c r="AW558"/>
  <c r="AV558"/>
  <c r="AU558"/>
  <c r="AT558"/>
  <c r="AS558"/>
  <c r="AR558"/>
  <c r="AQ558"/>
  <c r="AP558"/>
  <c r="AO558"/>
  <c r="AN558"/>
  <c r="AM558"/>
  <c r="AL558"/>
  <c r="AK558"/>
  <c r="AJ558"/>
  <c r="AI558"/>
  <c r="AH558"/>
  <c r="AF558"/>
  <c r="AA558"/>
  <c r="Y558"/>
  <c r="U558"/>
  <c r="O558"/>
  <c r="M558"/>
  <c r="BR557"/>
  <c r="BQ557"/>
  <c r="BP557"/>
  <c r="BO557"/>
  <c r="BN557"/>
  <c r="BM557"/>
  <c r="BL557"/>
  <c r="BK557"/>
  <c r="BJ557"/>
  <c r="BI557"/>
  <c r="BH557"/>
  <c r="BG557"/>
  <c r="BF557"/>
  <c r="BE557"/>
  <c r="BD557"/>
  <c r="BC557"/>
  <c r="BB557"/>
  <c r="BA557"/>
  <c r="AZ557"/>
  <c r="AY557"/>
  <c r="AX557"/>
  <c r="AW557"/>
  <c r="AV557"/>
  <c r="AU557"/>
  <c r="AT557"/>
  <c r="AS557"/>
  <c r="AR557"/>
  <c r="AQ557"/>
  <c r="AP557"/>
  <c r="AO557"/>
  <c r="AN557"/>
  <c r="AM557"/>
  <c r="AL557"/>
  <c r="AK557"/>
  <c r="AJ557"/>
  <c r="AI557"/>
  <c r="AH557"/>
  <c r="AF557"/>
  <c r="AA557"/>
  <c r="Y557"/>
  <c r="U557"/>
  <c r="O557"/>
  <c r="M557"/>
  <c r="BR556"/>
  <c r="BQ556"/>
  <c r="BP556"/>
  <c r="BO556"/>
  <c r="BN556"/>
  <c r="BM556"/>
  <c r="BL556"/>
  <c r="BK556"/>
  <c r="BJ556"/>
  <c r="BI556"/>
  <c r="BH556"/>
  <c r="BG556"/>
  <c r="BF556"/>
  <c r="BE556"/>
  <c r="BD556"/>
  <c r="BC556"/>
  <c r="BB556"/>
  <c r="BA556"/>
  <c r="AZ556"/>
  <c r="AY556"/>
  <c r="AX556"/>
  <c r="AW556"/>
  <c r="AV556"/>
  <c r="AU556"/>
  <c r="AT556"/>
  <c r="AS556"/>
  <c r="AR556"/>
  <c r="AQ556"/>
  <c r="AP556"/>
  <c r="AO556"/>
  <c r="AN556"/>
  <c r="AM556"/>
  <c r="AL556"/>
  <c r="AK556"/>
  <c r="AJ556"/>
  <c r="AI556"/>
  <c r="AH556"/>
  <c r="AF556"/>
  <c r="AA556"/>
  <c r="Y556"/>
  <c r="U556"/>
  <c r="O556"/>
  <c r="M556"/>
  <c r="BR555"/>
  <c r="BQ555"/>
  <c r="BP555"/>
  <c r="BO555"/>
  <c r="BN555"/>
  <c r="BM555"/>
  <c r="BL555"/>
  <c r="BK555"/>
  <c r="BJ555"/>
  <c r="BI555"/>
  <c r="BH555"/>
  <c r="BG555"/>
  <c r="BF555"/>
  <c r="BE555"/>
  <c r="BD555"/>
  <c r="BC555"/>
  <c r="BB555"/>
  <c r="BA555"/>
  <c r="AZ555"/>
  <c r="AY555"/>
  <c r="AX555"/>
  <c r="AW555"/>
  <c r="AV555"/>
  <c r="AU555"/>
  <c r="AT555"/>
  <c r="AS555"/>
  <c r="AR555"/>
  <c r="AQ555"/>
  <c r="AP555"/>
  <c r="AO555"/>
  <c r="AN555"/>
  <c r="AM555"/>
  <c r="AL555"/>
  <c r="AK555"/>
  <c r="AJ555"/>
  <c r="AI555"/>
  <c r="AH555"/>
  <c r="AF555"/>
  <c r="AA555"/>
  <c r="Y555"/>
  <c r="U555"/>
  <c r="O555"/>
  <c r="M555"/>
  <c r="BR554"/>
  <c r="BQ554"/>
  <c r="BP554"/>
  <c r="BO554"/>
  <c r="BN554"/>
  <c r="BM554"/>
  <c r="BL554"/>
  <c r="BK554"/>
  <c r="BJ554"/>
  <c r="BI554"/>
  <c r="BH554"/>
  <c r="BG554"/>
  <c r="BF554"/>
  <c r="BE554"/>
  <c r="BD554"/>
  <c r="BC554"/>
  <c r="BB554"/>
  <c r="BA554"/>
  <c r="AZ554"/>
  <c r="AY554"/>
  <c r="AX554"/>
  <c r="AW554"/>
  <c r="AV554"/>
  <c r="AU554"/>
  <c r="AT554"/>
  <c r="AS554"/>
  <c r="AR554"/>
  <c r="AQ554"/>
  <c r="AP554"/>
  <c r="AO554"/>
  <c r="AN554"/>
  <c r="AM554"/>
  <c r="AL554"/>
  <c r="AK554"/>
  <c r="AJ554"/>
  <c r="AI554"/>
  <c r="AH554"/>
  <c r="AF554"/>
  <c r="AA554"/>
  <c r="Y554"/>
  <c r="U554"/>
  <c r="O554"/>
  <c r="M554"/>
  <c r="BR553"/>
  <c r="BQ553"/>
  <c r="BP553"/>
  <c r="BO553"/>
  <c r="BN553"/>
  <c r="BM553"/>
  <c r="BL553"/>
  <c r="BK553"/>
  <c r="BJ553"/>
  <c r="BI553"/>
  <c r="BH553"/>
  <c r="BG553"/>
  <c r="BF553"/>
  <c r="BE553"/>
  <c r="BD553"/>
  <c r="BC553"/>
  <c r="BB553"/>
  <c r="BA553"/>
  <c r="AZ553"/>
  <c r="AY553"/>
  <c r="AX553"/>
  <c r="AW553"/>
  <c r="AV553"/>
  <c r="AU553"/>
  <c r="AT553"/>
  <c r="AS553"/>
  <c r="AR553"/>
  <c r="AQ553"/>
  <c r="AP553"/>
  <c r="AO553"/>
  <c r="AN553"/>
  <c r="AM553"/>
  <c r="AL553"/>
  <c r="AK553"/>
  <c r="AJ553"/>
  <c r="AI553"/>
  <c r="AH553"/>
  <c r="AF553"/>
  <c r="AA553"/>
  <c r="Y553"/>
  <c r="U553"/>
  <c r="O553"/>
  <c r="M553"/>
  <c r="BR552"/>
  <c r="BQ552"/>
  <c r="BP552"/>
  <c r="BO552"/>
  <c r="BN552"/>
  <c r="BM552"/>
  <c r="BL552"/>
  <c r="BK552"/>
  <c r="BJ552"/>
  <c r="BI552"/>
  <c r="BH552"/>
  <c r="BG552"/>
  <c r="BF552"/>
  <c r="BE552"/>
  <c r="BD552"/>
  <c r="BC552"/>
  <c r="BB552"/>
  <c r="BA552"/>
  <c r="AZ552"/>
  <c r="AY552"/>
  <c r="AX552"/>
  <c r="AW552"/>
  <c r="AV552"/>
  <c r="AU552"/>
  <c r="AT552"/>
  <c r="AS552"/>
  <c r="AR552"/>
  <c r="AQ552"/>
  <c r="AP552"/>
  <c r="AO552"/>
  <c r="AN552"/>
  <c r="AM552"/>
  <c r="AL552"/>
  <c r="AK552"/>
  <c r="AJ552"/>
  <c r="AI552"/>
  <c r="AH552"/>
  <c r="AA552"/>
  <c r="Y552"/>
  <c r="AF552" s="1"/>
  <c r="U552"/>
  <c r="O552"/>
  <c r="M552"/>
  <c r="BR551"/>
  <c r="BQ551"/>
  <c r="BP551"/>
  <c r="BO551"/>
  <c r="BN551"/>
  <c r="BM551"/>
  <c r="BL551"/>
  <c r="BK551"/>
  <c r="BJ551"/>
  <c r="BI551"/>
  <c r="BH551"/>
  <c r="BG551"/>
  <c r="BF551"/>
  <c r="BE551"/>
  <c r="BD551"/>
  <c r="BC551"/>
  <c r="BB551"/>
  <c r="BA551"/>
  <c r="AZ551"/>
  <c r="AY551"/>
  <c r="AX551"/>
  <c r="AW551"/>
  <c r="AV551"/>
  <c r="AU551"/>
  <c r="AT551"/>
  <c r="AS551"/>
  <c r="AR551"/>
  <c r="AQ551"/>
  <c r="AP551"/>
  <c r="AO551"/>
  <c r="AN551"/>
  <c r="AM551"/>
  <c r="AL551"/>
  <c r="AK551"/>
  <c r="AJ551"/>
  <c r="AI551"/>
  <c r="AH551"/>
  <c r="AF551"/>
  <c r="AA551"/>
  <c r="Y551"/>
  <c r="U551"/>
  <c r="O551"/>
  <c r="M551"/>
  <c r="BR550"/>
  <c r="BQ550"/>
  <c r="BP550"/>
  <c r="BO550"/>
  <c r="BN550"/>
  <c r="BM550"/>
  <c r="BL550"/>
  <c r="BK550"/>
  <c r="BJ550"/>
  <c r="BI550"/>
  <c r="BH550"/>
  <c r="BG550"/>
  <c r="BF550"/>
  <c r="BE550"/>
  <c r="BD550"/>
  <c r="BC550"/>
  <c r="BB550"/>
  <c r="BA550"/>
  <c r="AZ550"/>
  <c r="AY550"/>
  <c r="AX550"/>
  <c r="AW550"/>
  <c r="AV550"/>
  <c r="AU550"/>
  <c r="AT550"/>
  <c r="AS550"/>
  <c r="AR550"/>
  <c r="AQ550"/>
  <c r="AP550"/>
  <c r="AO550"/>
  <c r="AN550"/>
  <c r="AM550"/>
  <c r="AL550"/>
  <c r="AK550"/>
  <c r="AJ550"/>
  <c r="AI550"/>
  <c r="AH550"/>
  <c r="AA550"/>
  <c r="Y550"/>
  <c r="AF550" s="1"/>
  <c r="U550"/>
  <c r="O550"/>
  <c r="M550"/>
  <c r="BR549"/>
  <c r="BQ549"/>
  <c r="BP549"/>
  <c r="BO549"/>
  <c r="BN549"/>
  <c r="BM549"/>
  <c r="BL549"/>
  <c r="BK549"/>
  <c r="BJ549"/>
  <c r="BI549"/>
  <c r="BH549"/>
  <c r="BG549"/>
  <c r="BF549"/>
  <c r="BE549"/>
  <c r="BD549"/>
  <c r="BC549"/>
  <c r="BB549"/>
  <c r="BA549"/>
  <c r="AZ549"/>
  <c r="AY549"/>
  <c r="AX549"/>
  <c r="AW549"/>
  <c r="AV549"/>
  <c r="AU549"/>
  <c r="AT549"/>
  <c r="AS549"/>
  <c r="AR549"/>
  <c r="AQ549"/>
  <c r="AP549"/>
  <c r="AO549"/>
  <c r="AN549"/>
  <c r="AM549"/>
  <c r="AL549"/>
  <c r="AK549"/>
  <c r="AJ549"/>
  <c r="AI549"/>
  <c r="AH549"/>
  <c r="AA549"/>
  <c r="Y549"/>
  <c r="AF549" s="1"/>
  <c r="U549"/>
  <c r="O549"/>
  <c r="M549"/>
  <c r="BR548"/>
  <c r="BQ548"/>
  <c r="BP548"/>
  <c r="BO548"/>
  <c r="BN548"/>
  <c r="BM548"/>
  <c r="BL548"/>
  <c r="BK548"/>
  <c r="BJ548"/>
  <c r="BI548"/>
  <c r="BH548"/>
  <c r="BG548"/>
  <c r="BF548"/>
  <c r="BE548"/>
  <c r="BD548"/>
  <c r="BC548"/>
  <c r="BB548"/>
  <c r="BA548"/>
  <c r="AZ548"/>
  <c r="AY548"/>
  <c r="AX548"/>
  <c r="AW548"/>
  <c r="AV548"/>
  <c r="AU548"/>
  <c r="AT548"/>
  <c r="AS548"/>
  <c r="AR548"/>
  <c r="AQ548"/>
  <c r="AP548"/>
  <c r="AO548"/>
  <c r="AN548"/>
  <c r="AM548"/>
  <c r="AL548"/>
  <c r="AK548"/>
  <c r="AJ548"/>
  <c r="AI548"/>
  <c r="AH548"/>
  <c r="AF548"/>
  <c r="AA548"/>
  <c r="Y548"/>
  <c r="U548"/>
  <c r="O548"/>
  <c r="M548"/>
  <c r="BR547"/>
  <c r="BQ547"/>
  <c r="BP547"/>
  <c r="BO547"/>
  <c r="BN547"/>
  <c r="BM547"/>
  <c r="BL547"/>
  <c r="BK547"/>
  <c r="BJ547"/>
  <c r="BI547"/>
  <c r="BH547"/>
  <c r="BG547"/>
  <c r="BF547"/>
  <c r="BE547"/>
  <c r="BD547"/>
  <c r="BC547"/>
  <c r="BB547"/>
  <c r="BA547"/>
  <c r="AZ547"/>
  <c r="AY547"/>
  <c r="AX547"/>
  <c r="AW547"/>
  <c r="AV547"/>
  <c r="AU547"/>
  <c r="AT547"/>
  <c r="AS547"/>
  <c r="AR547"/>
  <c r="AQ547"/>
  <c r="AP547"/>
  <c r="AO547"/>
  <c r="AN547"/>
  <c r="AM547"/>
  <c r="AL547"/>
  <c r="AK547"/>
  <c r="AJ547"/>
  <c r="AI547"/>
  <c r="AH547"/>
  <c r="AF547"/>
  <c r="AA547"/>
  <c r="Y547"/>
  <c r="U547"/>
  <c r="O547"/>
  <c r="M547"/>
  <c r="BR546"/>
  <c r="BQ546"/>
  <c r="BP546"/>
  <c r="BO546"/>
  <c r="BN546"/>
  <c r="BM546"/>
  <c r="BL546"/>
  <c r="BK546"/>
  <c r="BJ546"/>
  <c r="BI546"/>
  <c r="BH546"/>
  <c r="BG546"/>
  <c r="BF546"/>
  <c r="BE546"/>
  <c r="BD546"/>
  <c r="BC546"/>
  <c r="BB546"/>
  <c r="BA546"/>
  <c r="AZ546"/>
  <c r="AY546"/>
  <c r="AX546"/>
  <c r="AW546"/>
  <c r="AV546"/>
  <c r="AU546"/>
  <c r="AT546"/>
  <c r="AS546"/>
  <c r="AR546"/>
  <c r="AQ546"/>
  <c r="AP546"/>
  <c r="AO546"/>
  <c r="AN546"/>
  <c r="AM546"/>
  <c r="AL546"/>
  <c r="AK546"/>
  <c r="AJ546"/>
  <c r="AI546"/>
  <c r="AH546"/>
  <c r="AA546"/>
  <c r="Y546"/>
  <c r="AF546" s="1"/>
  <c r="U546"/>
  <c r="O546"/>
  <c r="M546"/>
  <c r="BR545"/>
  <c r="BQ545"/>
  <c r="BP545"/>
  <c r="BO545"/>
  <c r="BN545"/>
  <c r="BM545"/>
  <c r="BL545"/>
  <c r="BK545"/>
  <c r="BJ545"/>
  <c r="BI545"/>
  <c r="BH545"/>
  <c r="BG545"/>
  <c r="BF545"/>
  <c r="BE545"/>
  <c r="BD545"/>
  <c r="BC545"/>
  <c r="BB545"/>
  <c r="BA545"/>
  <c r="AZ545"/>
  <c r="AY545"/>
  <c r="AX545"/>
  <c r="AW545"/>
  <c r="AV545"/>
  <c r="AU545"/>
  <c r="AT545"/>
  <c r="AS545"/>
  <c r="AR545"/>
  <c r="AQ545"/>
  <c r="AP545"/>
  <c r="AO545"/>
  <c r="AN545"/>
  <c r="AM545"/>
  <c r="AL545"/>
  <c r="AK545"/>
  <c r="AJ545"/>
  <c r="AI545"/>
  <c r="AH545"/>
  <c r="AF545"/>
  <c r="AA545"/>
  <c r="Y545"/>
  <c r="U545"/>
  <c r="O545"/>
  <c r="M545"/>
  <c r="BR544"/>
  <c r="BQ544"/>
  <c r="BP544"/>
  <c r="BO544"/>
  <c r="BN544"/>
  <c r="BM544"/>
  <c r="BL544"/>
  <c r="BK544"/>
  <c r="BJ544"/>
  <c r="BI544"/>
  <c r="BH544"/>
  <c r="BG544"/>
  <c r="BF544"/>
  <c r="BE544"/>
  <c r="BD544"/>
  <c r="BC544"/>
  <c r="BB544"/>
  <c r="BA544"/>
  <c r="AZ544"/>
  <c r="AY544"/>
  <c r="AX544"/>
  <c r="AW544"/>
  <c r="AV544"/>
  <c r="AU544"/>
  <c r="AT544"/>
  <c r="AS544"/>
  <c r="AR544"/>
  <c r="AQ544"/>
  <c r="AP544"/>
  <c r="AO544"/>
  <c r="AN544"/>
  <c r="AM544"/>
  <c r="AL544"/>
  <c r="AK544"/>
  <c r="AJ544"/>
  <c r="AI544"/>
  <c r="AH544"/>
  <c r="AA544"/>
  <c r="Y544"/>
  <c r="AF544" s="1"/>
  <c r="U544"/>
  <c r="O544"/>
  <c r="M544"/>
  <c r="BR543"/>
  <c r="BQ543"/>
  <c r="BP543"/>
  <c r="BO543"/>
  <c r="BN543"/>
  <c r="BM543"/>
  <c r="BL543"/>
  <c r="BK543"/>
  <c r="BJ543"/>
  <c r="BI543"/>
  <c r="BH543"/>
  <c r="BG543"/>
  <c r="BF543"/>
  <c r="BE543"/>
  <c r="BD543"/>
  <c r="BC543"/>
  <c r="BB543"/>
  <c r="BA543"/>
  <c r="AZ543"/>
  <c r="AY543"/>
  <c r="AX543"/>
  <c r="AW543"/>
  <c r="AV543"/>
  <c r="AU543"/>
  <c r="AT543"/>
  <c r="AS543"/>
  <c r="AR543"/>
  <c r="AQ543"/>
  <c r="AP543"/>
  <c r="AO543"/>
  <c r="AN543"/>
  <c r="AM543"/>
  <c r="AL543"/>
  <c r="AK543"/>
  <c r="AJ543"/>
  <c r="AI543"/>
  <c r="AH543"/>
  <c r="AF543"/>
  <c r="AA543"/>
  <c r="Y543"/>
  <c r="U543"/>
  <c r="O543"/>
  <c r="M543"/>
  <c r="BR542"/>
  <c r="BQ542"/>
  <c r="BP542"/>
  <c r="BO542"/>
  <c r="BN542"/>
  <c r="BM542"/>
  <c r="BL542"/>
  <c r="BK542"/>
  <c r="BJ542"/>
  <c r="BI542"/>
  <c r="BH542"/>
  <c r="BG542"/>
  <c r="BF542"/>
  <c r="BE542"/>
  <c r="BD542"/>
  <c r="BC542"/>
  <c r="BB542"/>
  <c r="BA542"/>
  <c r="AZ542"/>
  <c r="AY542"/>
  <c r="AX542"/>
  <c r="AW542"/>
  <c r="AV542"/>
  <c r="AU542"/>
  <c r="AT542"/>
  <c r="AS542"/>
  <c r="AR542"/>
  <c r="AQ542"/>
  <c r="AP542"/>
  <c r="AO542"/>
  <c r="AN542"/>
  <c r="AM542"/>
  <c r="AL542"/>
  <c r="AK542"/>
  <c r="AJ542"/>
  <c r="AI542"/>
  <c r="AH542"/>
  <c r="AF542"/>
  <c r="AA542"/>
  <c r="Y542"/>
  <c r="U542"/>
  <c r="O542"/>
  <c r="M542"/>
  <c r="BR541"/>
  <c r="BQ541"/>
  <c r="BP541"/>
  <c r="BO541"/>
  <c r="BN541"/>
  <c r="BM541"/>
  <c r="BL541"/>
  <c r="BK541"/>
  <c r="BJ541"/>
  <c r="BI541"/>
  <c r="BH541"/>
  <c r="BG541"/>
  <c r="BF541"/>
  <c r="BE541"/>
  <c r="BD541"/>
  <c r="BC541"/>
  <c r="BB541"/>
  <c r="BA541"/>
  <c r="AZ541"/>
  <c r="AY541"/>
  <c r="AX541"/>
  <c r="AW541"/>
  <c r="AV541"/>
  <c r="AU541"/>
  <c r="AT541"/>
  <c r="AS541"/>
  <c r="AR541"/>
  <c r="AQ541"/>
  <c r="AP541"/>
  <c r="AO541"/>
  <c r="AN541"/>
  <c r="AM541"/>
  <c r="AL541"/>
  <c r="AK541"/>
  <c r="AJ541"/>
  <c r="AI541"/>
  <c r="AH541"/>
  <c r="AF541"/>
  <c r="AA541"/>
  <c r="Y541"/>
  <c r="U541"/>
  <c r="O541"/>
  <c r="M541"/>
  <c r="BR540"/>
  <c r="BQ540"/>
  <c r="BP540"/>
  <c r="BO540"/>
  <c r="BN540"/>
  <c r="BM540"/>
  <c r="BL540"/>
  <c r="BK540"/>
  <c r="BJ540"/>
  <c r="BI540"/>
  <c r="BH540"/>
  <c r="BG540"/>
  <c r="BF540"/>
  <c r="BE540"/>
  <c r="BD540"/>
  <c r="BC540"/>
  <c r="BB540"/>
  <c r="BA540"/>
  <c r="AZ540"/>
  <c r="AY540"/>
  <c r="AX540"/>
  <c r="AW540"/>
  <c r="AV540"/>
  <c r="AU540"/>
  <c r="AT540"/>
  <c r="AS540"/>
  <c r="AR540"/>
  <c r="AQ540"/>
  <c r="AP540"/>
  <c r="AO540"/>
  <c r="AN540"/>
  <c r="AM540"/>
  <c r="AL540"/>
  <c r="AK540"/>
  <c r="AJ540"/>
  <c r="AI540"/>
  <c r="AH540"/>
  <c r="AA540"/>
  <c r="Y540"/>
  <c r="AF540" s="1"/>
  <c r="U540"/>
  <c r="O540"/>
  <c r="M540"/>
  <c r="BR539"/>
  <c r="BQ539"/>
  <c r="BP539"/>
  <c r="BO539"/>
  <c r="BN539"/>
  <c r="BM539"/>
  <c r="BL539"/>
  <c r="BK539"/>
  <c r="BJ539"/>
  <c r="BI539"/>
  <c r="BH539"/>
  <c r="BG539"/>
  <c r="BF539"/>
  <c r="BE539"/>
  <c r="BD539"/>
  <c r="BC539"/>
  <c r="BB539"/>
  <c r="BA539"/>
  <c r="AZ539"/>
  <c r="AY539"/>
  <c r="AX539"/>
  <c r="AW539"/>
  <c r="AV539"/>
  <c r="AU539"/>
  <c r="AT539"/>
  <c r="AS539"/>
  <c r="AR539"/>
  <c r="AQ539"/>
  <c r="AP539"/>
  <c r="AO539"/>
  <c r="AN539"/>
  <c r="AM539"/>
  <c r="AL539"/>
  <c r="AK539"/>
  <c r="AJ539"/>
  <c r="AI539"/>
  <c r="AH539"/>
  <c r="AF539"/>
  <c r="AA539"/>
  <c r="Y539"/>
  <c r="U539"/>
  <c r="O539"/>
  <c r="M539"/>
  <c r="BR538"/>
  <c r="BQ538"/>
  <c r="BP538"/>
  <c r="BO538"/>
  <c r="BN538"/>
  <c r="BM538"/>
  <c r="BL538"/>
  <c r="BK538"/>
  <c r="BJ538"/>
  <c r="BI538"/>
  <c r="BH538"/>
  <c r="BG538"/>
  <c r="BF538"/>
  <c r="BE538"/>
  <c r="BD538"/>
  <c r="BC538"/>
  <c r="BB538"/>
  <c r="BA538"/>
  <c r="AZ538"/>
  <c r="AY538"/>
  <c r="AX538"/>
  <c r="AW538"/>
  <c r="AV538"/>
  <c r="AU538"/>
  <c r="AT538"/>
  <c r="AS538"/>
  <c r="AR538"/>
  <c r="AQ538"/>
  <c r="AP538"/>
  <c r="AO538"/>
  <c r="AN538"/>
  <c r="AM538"/>
  <c r="AL538"/>
  <c r="AK538"/>
  <c r="AJ538"/>
  <c r="AI538"/>
  <c r="AH538"/>
  <c r="AA538"/>
  <c r="Y538"/>
  <c r="AF538" s="1"/>
  <c r="U538"/>
  <c r="O538"/>
  <c r="M538"/>
  <c r="BR537"/>
  <c r="BQ537"/>
  <c r="BP537"/>
  <c r="BO537"/>
  <c r="BN537"/>
  <c r="BM537"/>
  <c r="BL537"/>
  <c r="BK537"/>
  <c r="BJ537"/>
  <c r="BI537"/>
  <c r="BH537"/>
  <c r="BG537"/>
  <c r="BF537"/>
  <c r="BE537"/>
  <c r="BD537"/>
  <c r="BC537"/>
  <c r="BB537"/>
  <c r="BA537"/>
  <c r="AZ537"/>
  <c r="AY537"/>
  <c r="AX537"/>
  <c r="AW537"/>
  <c r="AV537"/>
  <c r="AU537"/>
  <c r="AT537"/>
  <c r="AS537"/>
  <c r="AR537"/>
  <c r="AQ537"/>
  <c r="AP537"/>
  <c r="AO537"/>
  <c r="AN537"/>
  <c r="AM537"/>
  <c r="AL537"/>
  <c r="AK537"/>
  <c r="AJ537"/>
  <c r="AI537"/>
  <c r="AH537"/>
  <c r="AF537"/>
  <c r="AA537"/>
  <c r="Y537"/>
  <c r="U537"/>
  <c r="O537"/>
  <c r="M537"/>
  <c r="BR536"/>
  <c r="BQ536"/>
  <c r="BP536"/>
  <c r="BO536"/>
  <c r="BN536"/>
  <c r="BM536"/>
  <c r="BL536"/>
  <c r="BK536"/>
  <c r="BJ536"/>
  <c r="BI536"/>
  <c r="BH536"/>
  <c r="BG536"/>
  <c r="BF536"/>
  <c r="BE536"/>
  <c r="BD536"/>
  <c r="BC536"/>
  <c r="BB536"/>
  <c r="BA536"/>
  <c r="AZ536"/>
  <c r="AY536"/>
  <c r="AX536"/>
  <c r="AW536"/>
  <c r="AV536"/>
  <c r="AU536"/>
  <c r="AT536"/>
  <c r="AS536"/>
  <c r="AR536"/>
  <c r="AQ536"/>
  <c r="AP536"/>
  <c r="AO536"/>
  <c r="AN536"/>
  <c r="AM536"/>
  <c r="AL536"/>
  <c r="AK536"/>
  <c r="AJ536"/>
  <c r="AI536"/>
  <c r="AH536"/>
  <c r="AF536"/>
  <c r="AA536"/>
  <c r="Y536"/>
  <c r="U536"/>
  <c r="O536"/>
  <c r="M536"/>
  <c r="BR535"/>
  <c r="BQ535"/>
  <c r="BP535"/>
  <c r="BO535"/>
  <c r="BN535"/>
  <c r="BM535"/>
  <c r="BL535"/>
  <c r="BK535"/>
  <c r="BJ535"/>
  <c r="BI535"/>
  <c r="BH535"/>
  <c r="BG535"/>
  <c r="BF535"/>
  <c r="BE535"/>
  <c r="BD535"/>
  <c r="BC535"/>
  <c r="BB535"/>
  <c r="BA535"/>
  <c r="AZ535"/>
  <c r="AY535"/>
  <c r="AX535"/>
  <c r="AW535"/>
  <c r="AV535"/>
  <c r="AU535"/>
  <c r="AT535"/>
  <c r="AS535"/>
  <c r="AR535"/>
  <c r="AQ535"/>
  <c r="AP535"/>
  <c r="AO535"/>
  <c r="AN535"/>
  <c r="AM535"/>
  <c r="AL535"/>
  <c r="AK535"/>
  <c r="AJ535"/>
  <c r="AI535"/>
  <c r="AH535"/>
  <c r="AA535"/>
  <c r="Y535"/>
  <c r="AF535" s="1"/>
  <c r="U535"/>
  <c r="O535"/>
  <c r="M535"/>
  <c r="BR534"/>
  <c r="BQ534"/>
  <c r="BP534"/>
  <c r="BO534"/>
  <c r="BN534"/>
  <c r="BM534"/>
  <c r="BL534"/>
  <c r="BK534"/>
  <c r="BJ534"/>
  <c r="BI534"/>
  <c r="BH534"/>
  <c r="BG534"/>
  <c r="BF534"/>
  <c r="BE534"/>
  <c r="BD534"/>
  <c r="BC534"/>
  <c r="BB534"/>
  <c r="BA534"/>
  <c r="AZ534"/>
  <c r="AY534"/>
  <c r="AX534"/>
  <c r="AW534"/>
  <c r="AV534"/>
  <c r="AU534"/>
  <c r="AT534"/>
  <c r="AS534"/>
  <c r="AR534"/>
  <c r="AQ534"/>
  <c r="AP534"/>
  <c r="AO534"/>
  <c r="AN534"/>
  <c r="AM534"/>
  <c r="AL534"/>
  <c r="AK534"/>
  <c r="AJ534"/>
  <c r="AI534"/>
  <c r="AH534"/>
  <c r="AA534"/>
  <c r="Y534"/>
  <c r="AF534" s="1"/>
  <c r="U534"/>
  <c r="O534"/>
  <c r="M534"/>
  <c r="BR533"/>
  <c r="BQ533"/>
  <c r="BP533"/>
  <c r="BO533"/>
  <c r="BN533"/>
  <c r="BM533"/>
  <c r="BL533"/>
  <c r="BK533"/>
  <c r="BJ533"/>
  <c r="BI533"/>
  <c r="BH533"/>
  <c r="BG533"/>
  <c r="BF533"/>
  <c r="BE533"/>
  <c r="BD533"/>
  <c r="BC533"/>
  <c r="BB533"/>
  <c r="BA533"/>
  <c r="AZ533"/>
  <c r="AY533"/>
  <c r="AX533"/>
  <c r="AW533"/>
  <c r="AV533"/>
  <c r="AU533"/>
  <c r="AT533"/>
  <c r="AS533"/>
  <c r="AR533"/>
  <c r="AQ533"/>
  <c r="AP533"/>
  <c r="AO533"/>
  <c r="AN533"/>
  <c r="AM533"/>
  <c r="AL533"/>
  <c r="AK533"/>
  <c r="AJ533"/>
  <c r="AI533"/>
  <c r="AH533"/>
  <c r="AF533"/>
  <c r="AA533"/>
  <c r="Y533"/>
  <c r="U533"/>
  <c r="O533"/>
  <c r="M533"/>
  <c r="BR532"/>
  <c r="BQ532"/>
  <c r="BP532"/>
  <c r="BO532"/>
  <c r="BN532"/>
  <c r="BM532"/>
  <c r="BL532"/>
  <c r="BK532"/>
  <c r="BJ532"/>
  <c r="BI532"/>
  <c r="BH532"/>
  <c r="BG532"/>
  <c r="BF532"/>
  <c r="BE532"/>
  <c r="BD532"/>
  <c r="BC532"/>
  <c r="BB532"/>
  <c r="BA532"/>
  <c r="AZ532"/>
  <c r="AY532"/>
  <c r="AX532"/>
  <c r="AW532"/>
  <c r="AV532"/>
  <c r="AU532"/>
  <c r="AT532"/>
  <c r="AS532"/>
  <c r="AR532"/>
  <c r="AQ532"/>
  <c r="AP532"/>
  <c r="AO532"/>
  <c r="AN532"/>
  <c r="AM532"/>
  <c r="AL532"/>
  <c r="AK532"/>
  <c r="AJ532"/>
  <c r="AI532"/>
  <c r="AH532"/>
  <c r="AF532"/>
  <c r="AA532"/>
  <c r="Y532"/>
  <c r="U532"/>
  <c r="O532"/>
  <c r="M532"/>
  <c r="BR531"/>
  <c r="BQ531"/>
  <c r="BP531"/>
  <c r="BO531"/>
  <c r="BN531"/>
  <c r="BM531"/>
  <c r="BL531"/>
  <c r="BK531"/>
  <c r="BJ531"/>
  <c r="BI531"/>
  <c r="BH531"/>
  <c r="BG531"/>
  <c r="BF531"/>
  <c r="BE531"/>
  <c r="BD531"/>
  <c r="BC531"/>
  <c r="BB531"/>
  <c r="BA531"/>
  <c r="AZ531"/>
  <c r="AY531"/>
  <c r="AX531"/>
  <c r="AW531"/>
  <c r="AV531"/>
  <c r="AU531"/>
  <c r="AT531"/>
  <c r="AS531"/>
  <c r="AR531"/>
  <c r="AQ531"/>
  <c r="AP531"/>
  <c r="AO531"/>
  <c r="AN531"/>
  <c r="AM531"/>
  <c r="AL531"/>
  <c r="AK531"/>
  <c r="AJ531"/>
  <c r="AI531"/>
  <c r="AH531"/>
  <c r="AA531"/>
  <c r="Y531"/>
  <c r="AF531" s="1"/>
  <c r="U531"/>
  <c r="O531"/>
  <c r="M531"/>
  <c r="BR530"/>
  <c r="BQ530"/>
  <c r="BP530"/>
  <c r="BO530"/>
  <c r="BN530"/>
  <c r="BM530"/>
  <c r="BL530"/>
  <c r="BK530"/>
  <c r="BJ530"/>
  <c r="BI530"/>
  <c r="BH530"/>
  <c r="BG530"/>
  <c r="BF530"/>
  <c r="BE530"/>
  <c r="BD530"/>
  <c r="BC530"/>
  <c r="BB530"/>
  <c r="BA530"/>
  <c r="AZ530"/>
  <c r="AY530"/>
  <c r="AX530"/>
  <c r="AW530"/>
  <c r="AV530"/>
  <c r="AU530"/>
  <c r="AT530"/>
  <c r="AS530"/>
  <c r="AR530"/>
  <c r="AQ530"/>
  <c r="AP530"/>
  <c r="AO530"/>
  <c r="AN530"/>
  <c r="AM530"/>
  <c r="AL530"/>
  <c r="AK530"/>
  <c r="AJ530"/>
  <c r="AI530"/>
  <c r="AH530"/>
  <c r="AF530"/>
  <c r="AA530"/>
  <c r="Y530"/>
  <c r="U530"/>
  <c r="O530"/>
  <c r="M530"/>
  <c r="BR529"/>
  <c r="BQ529"/>
  <c r="BP529"/>
  <c r="BO529"/>
  <c r="BN529"/>
  <c r="BM529"/>
  <c r="BL529"/>
  <c r="BK529"/>
  <c r="BJ529"/>
  <c r="BI529"/>
  <c r="BH529"/>
  <c r="BG529"/>
  <c r="BF529"/>
  <c r="BE529"/>
  <c r="BD529"/>
  <c r="BC529"/>
  <c r="BB529"/>
  <c r="BA529"/>
  <c r="AZ529"/>
  <c r="AY529"/>
  <c r="AX529"/>
  <c r="AW529"/>
  <c r="AV529"/>
  <c r="AU529"/>
  <c r="AT529"/>
  <c r="AS529"/>
  <c r="AR529"/>
  <c r="AQ529"/>
  <c r="AP529"/>
  <c r="AO529"/>
  <c r="AN529"/>
  <c r="AM529"/>
  <c r="AL529"/>
  <c r="AK529"/>
  <c r="AJ529"/>
  <c r="AI529"/>
  <c r="AH529"/>
  <c r="AF529"/>
  <c r="AA529"/>
  <c r="Y529"/>
  <c r="U529"/>
  <c r="O529"/>
  <c r="M529"/>
  <c r="BR528"/>
  <c r="BQ528"/>
  <c r="BP528"/>
  <c r="BO528"/>
  <c r="BN528"/>
  <c r="BM528"/>
  <c r="BL528"/>
  <c r="BK528"/>
  <c r="BJ528"/>
  <c r="BI528"/>
  <c r="BH528"/>
  <c r="BG528"/>
  <c r="BF528"/>
  <c r="BE528"/>
  <c r="BD528"/>
  <c r="BC528"/>
  <c r="BB528"/>
  <c r="BA528"/>
  <c r="AZ528"/>
  <c r="AY528"/>
  <c r="AX528"/>
  <c r="AW528"/>
  <c r="AV528"/>
  <c r="AU528"/>
  <c r="AT528"/>
  <c r="AS528"/>
  <c r="AR528"/>
  <c r="AQ528"/>
  <c r="AP528"/>
  <c r="AO528"/>
  <c r="AN528"/>
  <c r="AM528"/>
  <c r="AL528"/>
  <c r="AK528"/>
  <c r="AJ528"/>
  <c r="AI528"/>
  <c r="AH528"/>
  <c r="AF528"/>
  <c r="AA528"/>
  <c r="Y528"/>
  <c r="U528"/>
  <c r="O528"/>
  <c r="M528"/>
  <c r="BR527"/>
  <c r="BQ527"/>
  <c r="BP527"/>
  <c r="BO527"/>
  <c r="BN527"/>
  <c r="BM527"/>
  <c r="BL527"/>
  <c r="BK527"/>
  <c r="BJ527"/>
  <c r="BI527"/>
  <c r="BH527"/>
  <c r="BG527"/>
  <c r="BF527"/>
  <c r="BE527"/>
  <c r="BD527"/>
  <c r="BC527"/>
  <c r="BB527"/>
  <c r="BA527"/>
  <c r="AZ527"/>
  <c r="AY527"/>
  <c r="AX527"/>
  <c r="AW527"/>
  <c r="AV527"/>
  <c r="AU527"/>
  <c r="AT527"/>
  <c r="AS527"/>
  <c r="AR527"/>
  <c r="AQ527"/>
  <c r="AP527"/>
  <c r="AO527"/>
  <c r="AN527"/>
  <c r="AM527"/>
  <c r="AL527"/>
  <c r="AK527"/>
  <c r="AJ527"/>
  <c r="AI527"/>
  <c r="AH527"/>
  <c r="AF527"/>
  <c r="AA527"/>
  <c r="Y527"/>
  <c r="U527"/>
  <c r="O527"/>
  <c r="M527"/>
  <c r="BR526"/>
  <c r="BQ526"/>
  <c r="BP526"/>
  <c r="BO526"/>
  <c r="BN526"/>
  <c r="BM526"/>
  <c r="BL526"/>
  <c r="BK526"/>
  <c r="BJ526"/>
  <c r="BI526"/>
  <c r="BH526"/>
  <c r="BG526"/>
  <c r="BF526"/>
  <c r="BE526"/>
  <c r="BD526"/>
  <c r="BC526"/>
  <c r="BB526"/>
  <c r="BA526"/>
  <c r="AZ526"/>
  <c r="AY526"/>
  <c r="AX526"/>
  <c r="AW526"/>
  <c r="AV526"/>
  <c r="AU526"/>
  <c r="AT526"/>
  <c r="AS526"/>
  <c r="AR526"/>
  <c r="AQ526"/>
  <c r="AP526"/>
  <c r="AO526"/>
  <c r="AN526"/>
  <c r="AM526"/>
  <c r="AL526"/>
  <c r="AK526"/>
  <c r="AJ526"/>
  <c r="AI526"/>
  <c r="AH526"/>
  <c r="AF526"/>
  <c r="AA526"/>
  <c r="Y526"/>
  <c r="U526"/>
  <c r="O526"/>
  <c r="M526"/>
  <c r="BR525"/>
  <c r="BQ525"/>
  <c r="BP525"/>
  <c r="BO525"/>
  <c r="BN525"/>
  <c r="BM525"/>
  <c r="BL525"/>
  <c r="BK525"/>
  <c r="BJ525"/>
  <c r="BI525"/>
  <c r="BH525"/>
  <c r="BG525"/>
  <c r="BF525"/>
  <c r="BE525"/>
  <c r="BD525"/>
  <c r="BC525"/>
  <c r="BB525"/>
  <c r="BA525"/>
  <c r="AZ525"/>
  <c r="AY525"/>
  <c r="AX525"/>
  <c r="AW525"/>
  <c r="AV525"/>
  <c r="AU525"/>
  <c r="AT525"/>
  <c r="AS525"/>
  <c r="AR525"/>
  <c r="AQ525"/>
  <c r="AP525"/>
  <c r="AO525"/>
  <c r="AN525"/>
  <c r="AM525"/>
  <c r="AL525"/>
  <c r="AK525"/>
  <c r="AJ525"/>
  <c r="AI525"/>
  <c r="AH525"/>
  <c r="AF525"/>
  <c r="AA525"/>
  <c r="Y525"/>
  <c r="U525"/>
  <c r="O525"/>
  <c r="M525"/>
  <c r="BR524"/>
  <c r="BQ524"/>
  <c r="BP524"/>
  <c r="BO524"/>
  <c r="BN524"/>
  <c r="BM524"/>
  <c r="BL524"/>
  <c r="BK524"/>
  <c r="BJ524"/>
  <c r="BI524"/>
  <c r="BH524"/>
  <c r="BG524"/>
  <c r="BF524"/>
  <c r="BE524"/>
  <c r="BD524"/>
  <c r="BC524"/>
  <c r="BB524"/>
  <c r="BA524"/>
  <c r="AZ524"/>
  <c r="AY524"/>
  <c r="AX524"/>
  <c r="AW524"/>
  <c r="AV524"/>
  <c r="AU524"/>
  <c r="AT524"/>
  <c r="AS524"/>
  <c r="AR524"/>
  <c r="AQ524"/>
  <c r="AP524"/>
  <c r="AO524"/>
  <c r="AN524"/>
  <c r="AM524"/>
  <c r="AL524"/>
  <c r="AK524"/>
  <c r="AJ524"/>
  <c r="AI524"/>
  <c r="AH524"/>
  <c r="AF524"/>
  <c r="AA524"/>
  <c r="Y524"/>
  <c r="U524"/>
  <c r="O524"/>
  <c r="M524"/>
  <c r="BR523"/>
  <c r="BQ523"/>
  <c r="BP523"/>
  <c r="BO523"/>
  <c r="BN523"/>
  <c r="BM523"/>
  <c r="BL523"/>
  <c r="BK523"/>
  <c r="BJ523"/>
  <c r="BI523"/>
  <c r="BH523"/>
  <c r="BG523"/>
  <c r="BF523"/>
  <c r="BE523"/>
  <c r="BD523"/>
  <c r="BC523"/>
  <c r="BB523"/>
  <c r="BA523"/>
  <c r="AZ523"/>
  <c r="AY523"/>
  <c r="AX523"/>
  <c r="AW523"/>
  <c r="AV523"/>
  <c r="AU523"/>
  <c r="AT523"/>
  <c r="AS523"/>
  <c r="AR523"/>
  <c r="AQ523"/>
  <c r="AP523"/>
  <c r="AO523"/>
  <c r="AN523"/>
  <c r="AM523"/>
  <c r="AL523"/>
  <c r="AK523"/>
  <c r="AJ523"/>
  <c r="AI523"/>
  <c r="AH523"/>
  <c r="AF523"/>
  <c r="AA523"/>
  <c r="Y523"/>
  <c r="U523"/>
  <c r="O523"/>
  <c r="M523"/>
  <c r="BR522"/>
  <c r="BQ522"/>
  <c r="BP522"/>
  <c r="BO522"/>
  <c r="BN522"/>
  <c r="BM522"/>
  <c r="BL522"/>
  <c r="BK522"/>
  <c r="BJ522"/>
  <c r="BI522"/>
  <c r="BH522"/>
  <c r="BG522"/>
  <c r="BF522"/>
  <c r="BE522"/>
  <c r="BD522"/>
  <c r="BC522"/>
  <c r="BB522"/>
  <c r="BA522"/>
  <c r="AZ522"/>
  <c r="AY522"/>
  <c r="AX522"/>
  <c r="AW522"/>
  <c r="AV522"/>
  <c r="AU522"/>
  <c r="AT522"/>
  <c r="AS522"/>
  <c r="AR522"/>
  <c r="AQ522"/>
  <c r="AP522"/>
  <c r="AO522"/>
  <c r="AN522"/>
  <c r="AM522"/>
  <c r="AL522"/>
  <c r="AK522"/>
  <c r="AJ522"/>
  <c r="AI522"/>
  <c r="AH522"/>
  <c r="AF522"/>
  <c r="AA522"/>
  <c r="Y522"/>
  <c r="U522"/>
  <c r="O522"/>
  <c r="M522"/>
  <c r="BR521"/>
  <c r="BQ521"/>
  <c r="BP521"/>
  <c r="BO521"/>
  <c r="BN521"/>
  <c r="BM521"/>
  <c r="BL521"/>
  <c r="BK521"/>
  <c r="BJ521"/>
  <c r="BI521"/>
  <c r="BH521"/>
  <c r="BG521"/>
  <c r="BF521"/>
  <c r="BE521"/>
  <c r="BD521"/>
  <c r="BC521"/>
  <c r="BB521"/>
  <c r="BA521"/>
  <c r="AZ521"/>
  <c r="AY521"/>
  <c r="AX521"/>
  <c r="AW521"/>
  <c r="AV521"/>
  <c r="AU521"/>
  <c r="AT521"/>
  <c r="AS521"/>
  <c r="AR521"/>
  <c r="AQ521"/>
  <c r="AP521"/>
  <c r="AO521"/>
  <c r="AN521"/>
  <c r="AM521"/>
  <c r="AL521"/>
  <c r="AK521"/>
  <c r="AJ521"/>
  <c r="AI521"/>
  <c r="AH521"/>
  <c r="AF521"/>
  <c r="AA521"/>
  <c r="Y521"/>
  <c r="U521"/>
  <c r="O521"/>
  <c r="M521"/>
  <c r="BR520"/>
  <c r="BQ520"/>
  <c r="BP520"/>
  <c r="BO520"/>
  <c r="BN520"/>
  <c r="BM520"/>
  <c r="BL520"/>
  <c r="BK520"/>
  <c r="BJ520"/>
  <c r="BI520"/>
  <c r="BH520"/>
  <c r="BG520"/>
  <c r="BF520"/>
  <c r="BE520"/>
  <c r="BD520"/>
  <c r="BC520"/>
  <c r="BB520"/>
  <c r="BA520"/>
  <c r="AZ520"/>
  <c r="AY520"/>
  <c r="AX520"/>
  <c r="AW520"/>
  <c r="AV520"/>
  <c r="AU520"/>
  <c r="AT520"/>
  <c r="AS520"/>
  <c r="AR520"/>
  <c r="AQ520"/>
  <c r="AP520"/>
  <c r="AO520"/>
  <c r="AN520"/>
  <c r="AM520"/>
  <c r="AL520"/>
  <c r="AK520"/>
  <c r="AJ520"/>
  <c r="AI520"/>
  <c r="AH520"/>
  <c r="AA520"/>
  <c r="Y520"/>
  <c r="AF520" s="1"/>
  <c r="U520"/>
  <c r="O520"/>
  <c r="M520"/>
  <c r="BR519"/>
  <c r="BQ519"/>
  <c r="BP519"/>
  <c r="BO519"/>
  <c r="BN519"/>
  <c r="BM519"/>
  <c r="BL519"/>
  <c r="BK519"/>
  <c r="BJ519"/>
  <c r="BI519"/>
  <c r="BH519"/>
  <c r="BG519"/>
  <c r="BF519"/>
  <c r="BE519"/>
  <c r="BD519"/>
  <c r="BC519"/>
  <c r="BB519"/>
  <c r="BA519"/>
  <c r="AZ519"/>
  <c r="AY519"/>
  <c r="AX519"/>
  <c r="AW519"/>
  <c r="AV519"/>
  <c r="AU519"/>
  <c r="AT519"/>
  <c r="AS519"/>
  <c r="AR519"/>
  <c r="AQ519"/>
  <c r="AP519"/>
  <c r="AO519"/>
  <c r="AN519"/>
  <c r="AM519"/>
  <c r="AL519"/>
  <c r="AK519"/>
  <c r="AJ519"/>
  <c r="AI519"/>
  <c r="AH519"/>
  <c r="AF519"/>
  <c r="AA519"/>
  <c r="Y519"/>
  <c r="U519"/>
  <c r="O519"/>
  <c r="M519"/>
  <c r="BR518"/>
  <c r="BQ518"/>
  <c r="BP518"/>
  <c r="BO518"/>
  <c r="BN518"/>
  <c r="BM518"/>
  <c r="BL518"/>
  <c r="BK518"/>
  <c r="BJ518"/>
  <c r="BI518"/>
  <c r="BH518"/>
  <c r="BG518"/>
  <c r="BF518"/>
  <c r="BE518"/>
  <c r="BD518"/>
  <c r="BC518"/>
  <c r="BB518"/>
  <c r="BA518"/>
  <c r="AZ518"/>
  <c r="AY518"/>
  <c r="AX518"/>
  <c r="AW518"/>
  <c r="AV518"/>
  <c r="AU518"/>
  <c r="AT518"/>
  <c r="AS518"/>
  <c r="AR518"/>
  <c r="AQ518"/>
  <c r="AP518"/>
  <c r="AO518"/>
  <c r="AN518"/>
  <c r="AM518"/>
  <c r="AL518"/>
  <c r="AK518"/>
  <c r="AJ518"/>
  <c r="AI518"/>
  <c r="AH518"/>
  <c r="AA518"/>
  <c r="Y518"/>
  <c r="AF518" s="1"/>
  <c r="U518"/>
  <c r="O518"/>
  <c r="M518"/>
  <c r="BR517"/>
  <c r="BQ517"/>
  <c r="BP517"/>
  <c r="BO517"/>
  <c r="BN517"/>
  <c r="BM517"/>
  <c r="BL517"/>
  <c r="BK517"/>
  <c r="BJ517"/>
  <c r="BI517"/>
  <c r="BH517"/>
  <c r="BG517"/>
  <c r="BF517"/>
  <c r="BE517"/>
  <c r="BD517"/>
  <c r="BC517"/>
  <c r="BB517"/>
  <c r="BA517"/>
  <c r="AZ517"/>
  <c r="AY517"/>
  <c r="AX517"/>
  <c r="AW517"/>
  <c r="AV517"/>
  <c r="AU517"/>
  <c r="AT517"/>
  <c r="AS517"/>
  <c r="AR517"/>
  <c r="AQ517"/>
  <c r="AP517"/>
  <c r="AO517"/>
  <c r="AN517"/>
  <c r="AM517"/>
  <c r="AL517"/>
  <c r="AK517"/>
  <c r="AJ517"/>
  <c r="AI517"/>
  <c r="AH517"/>
  <c r="AF517"/>
  <c r="AA517"/>
  <c r="Y517"/>
  <c r="U517"/>
  <c r="O517"/>
  <c r="M517"/>
  <c r="BR516"/>
  <c r="BQ516"/>
  <c r="BP516"/>
  <c r="BO516"/>
  <c r="BN516"/>
  <c r="BM516"/>
  <c r="BL516"/>
  <c r="BK516"/>
  <c r="BJ516"/>
  <c r="BI516"/>
  <c r="BH516"/>
  <c r="BG516"/>
  <c r="BF516"/>
  <c r="BE516"/>
  <c r="BD516"/>
  <c r="BC516"/>
  <c r="BB516"/>
  <c r="BA516"/>
  <c r="AZ516"/>
  <c r="AY516"/>
  <c r="AX516"/>
  <c r="AW516"/>
  <c r="AV516"/>
  <c r="AU516"/>
  <c r="AT516"/>
  <c r="AS516"/>
  <c r="AR516"/>
  <c r="AQ516"/>
  <c r="AP516"/>
  <c r="AO516"/>
  <c r="AN516"/>
  <c r="AM516"/>
  <c r="AL516"/>
  <c r="AK516"/>
  <c r="AJ516"/>
  <c r="AI516"/>
  <c r="AH516"/>
  <c r="AF516"/>
  <c r="AA516"/>
  <c r="Y516"/>
  <c r="U516"/>
  <c r="O516"/>
  <c r="M516"/>
  <c r="BR515"/>
  <c r="BQ515"/>
  <c r="BP515"/>
  <c r="BO515"/>
  <c r="BN515"/>
  <c r="BM515"/>
  <c r="BL515"/>
  <c r="BK515"/>
  <c r="BJ515"/>
  <c r="BI515"/>
  <c r="BH515"/>
  <c r="BG515"/>
  <c r="BF515"/>
  <c r="BE515"/>
  <c r="BD515"/>
  <c r="BC515"/>
  <c r="BB515"/>
  <c r="BA515"/>
  <c r="AZ515"/>
  <c r="AY515"/>
  <c r="AX515"/>
  <c r="AW515"/>
  <c r="AV515"/>
  <c r="AU515"/>
  <c r="AT515"/>
  <c r="AS515"/>
  <c r="AR515"/>
  <c r="AQ515"/>
  <c r="AP515"/>
  <c r="AO515"/>
  <c r="AN515"/>
  <c r="AM515"/>
  <c r="AL515"/>
  <c r="AK515"/>
  <c r="AJ515"/>
  <c r="AI515"/>
  <c r="AH515"/>
  <c r="AA515"/>
  <c r="Y515"/>
  <c r="AF515" s="1"/>
  <c r="U515"/>
  <c r="O515"/>
  <c r="M515"/>
  <c r="BR514"/>
  <c r="BQ514"/>
  <c r="BP514"/>
  <c r="BO514"/>
  <c r="BN514"/>
  <c r="BM514"/>
  <c r="BL514"/>
  <c r="BK514"/>
  <c r="BJ514"/>
  <c r="BI514"/>
  <c r="BH514"/>
  <c r="BG514"/>
  <c r="BF514"/>
  <c r="BE514"/>
  <c r="BD514"/>
  <c r="BC514"/>
  <c r="BB514"/>
  <c r="BA514"/>
  <c r="AZ514"/>
  <c r="AY514"/>
  <c r="AX514"/>
  <c r="AW514"/>
  <c r="AV514"/>
  <c r="AU514"/>
  <c r="AT514"/>
  <c r="AS514"/>
  <c r="AR514"/>
  <c r="AQ514"/>
  <c r="AP514"/>
  <c r="AO514"/>
  <c r="AN514"/>
  <c r="AM514"/>
  <c r="AL514"/>
  <c r="AK514"/>
  <c r="AJ514"/>
  <c r="AI514"/>
  <c r="AH514"/>
  <c r="AF514"/>
  <c r="AA514"/>
  <c r="Y514"/>
  <c r="U514"/>
  <c r="O514"/>
  <c r="M514"/>
  <c r="BR513"/>
  <c r="BQ513"/>
  <c r="BP513"/>
  <c r="BO513"/>
  <c r="BN513"/>
  <c r="BM513"/>
  <c r="BL513"/>
  <c r="BK513"/>
  <c r="BJ513"/>
  <c r="BI513"/>
  <c r="BH513"/>
  <c r="BG513"/>
  <c r="BF513"/>
  <c r="BE513"/>
  <c r="BD513"/>
  <c r="BC513"/>
  <c r="BB513"/>
  <c r="BA513"/>
  <c r="AZ513"/>
  <c r="AY513"/>
  <c r="AX513"/>
  <c r="AW513"/>
  <c r="AV513"/>
  <c r="AU513"/>
  <c r="AT513"/>
  <c r="AS513"/>
  <c r="AR513"/>
  <c r="AQ513"/>
  <c r="AP513"/>
  <c r="AO513"/>
  <c r="AN513"/>
  <c r="AM513"/>
  <c r="AL513"/>
  <c r="AK513"/>
  <c r="AJ513"/>
  <c r="AI513"/>
  <c r="AH513"/>
  <c r="AA513"/>
  <c r="Y513"/>
  <c r="AF513" s="1"/>
  <c r="U513"/>
  <c r="O513"/>
  <c r="M513"/>
  <c r="BR512"/>
  <c r="BQ512"/>
  <c r="BP512"/>
  <c r="BO512"/>
  <c r="BN512"/>
  <c r="BM512"/>
  <c r="BL512"/>
  <c r="BK512"/>
  <c r="BJ512"/>
  <c r="BI512"/>
  <c r="BH512"/>
  <c r="BG512"/>
  <c r="BF512"/>
  <c r="BE512"/>
  <c r="BD512"/>
  <c r="BC512"/>
  <c r="BB512"/>
  <c r="BA512"/>
  <c r="AZ512"/>
  <c r="AY512"/>
  <c r="AX512"/>
  <c r="AW512"/>
  <c r="AV512"/>
  <c r="AU512"/>
  <c r="AT512"/>
  <c r="AS512"/>
  <c r="AR512"/>
  <c r="AQ512"/>
  <c r="AP512"/>
  <c r="AO512"/>
  <c r="AN512"/>
  <c r="AM512"/>
  <c r="AL512"/>
  <c r="AK512"/>
  <c r="AJ512"/>
  <c r="AI512"/>
  <c r="AH512"/>
  <c r="AA512"/>
  <c r="Y512"/>
  <c r="AF512" s="1"/>
  <c r="U512"/>
  <c r="O512"/>
  <c r="M512"/>
  <c r="BR511"/>
  <c r="BQ511"/>
  <c r="BP511"/>
  <c r="BO511"/>
  <c r="BN511"/>
  <c r="BM511"/>
  <c r="BL511"/>
  <c r="BK511"/>
  <c r="BJ511"/>
  <c r="BI511"/>
  <c r="BH511"/>
  <c r="BG511"/>
  <c r="BF511"/>
  <c r="BE511"/>
  <c r="BD511"/>
  <c r="BC511"/>
  <c r="BB511"/>
  <c r="BA511"/>
  <c r="AZ511"/>
  <c r="AY511"/>
  <c r="AX511"/>
  <c r="AW511"/>
  <c r="AV511"/>
  <c r="AU511"/>
  <c r="AT511"/>
  <c r="AS511"/>
  <c r="AR511"/>
  <c r="AQ511"/>
  <c r="AP511"/>
  <c r="AO511"/>
  <c r="AN511"/>
  <c r="AM511"/>
  <c r="AL511"/>
  <c r="AK511"/>
  <c r="AJ511"/>
  <c r="AI511"/>
  <c r="AH511"/>
  <c r="AA511"/>
  <c r="Y511"/>
  <c r="AF511" s="1"/>
  <c r="U511"/>
  <c r="O511"/>
  <c r="M511"/>
  <c r="BR510"/>
  <c r="BQ510"/>
  <c r="BP510"/>
  <c r="BO510"/>
  <c r="BN510"/>
  <c r="BM510"/>
  <c r="BL510"/>
  <c r="BK510"/>
  <c r="BJ510"/>
  <c r="BI510"/>
  <c r="BH510"/>
  <c r="BG510"/>
  <c r="BF510"/>
  <c r="BE510"/>
  <c r="BD510"/>
  <c r="BC510"/>
  <c r="BB510"/>
  <c r="BA510"/>
  <c r="AZ510"/>
  <c r="AY510"/>
  <c r="AX510"/>
  <c r="AW510"/>
  <c r="AV510"/>
  <c r="AU510"/>
  <c r="AT510"/>
  <c r="AS510"/>
  <c r="AR510"/>
  <c r="AQ510"/>
  <c r="AP510"/>
  <c r="AO510"/>
  <c r="AN510"/>
  <c r="AM510"/>
  <c r="AL510"/>
  <c r="AK510"/>
  <c r="AJ510"/>
  <c r="AI510"/>
  <c r="AH510"/>
  <c r="AF510"/>
  <c r="AA510"/>
  <c r="Y510"/>
  <c r="U510"/>
  <c r="O510"/>
  <c r="M510"/>
  <c r="BR509"/>
  <c r="BQ509"/>
  <c r="BP509"/>
  <c r="BO509"/>
  <c r="BN509"/>
  <c r="BM509"/>
  <c r="BL509"/>
  <c r="BK509"/>
  <c r="BJ509"/>
  <c r="BI509"/>
  <c r="BH509"/>
  <c r="BG509"/>
  <c r="BF509"/>
  <c r="BE509"/>
  <c r="BD509"/>
  <c r="BC509"/>
  <c r="BB509"/>
  <c r="BA509"/>
  <c r="AZ509"/>
  <c r="AY509"/>
  <c r="AX509"/>
  <c r="AW509"/>
  <c r="AV509"/>
  <c r="AU509"/>
  <c r="AT509"/>
  <c r="AS509"/>
  <c r="AR509"/>
  <c r="AQ509"/>
  <c r="AP509"/>
  <c r="AO509"/>
  <c r="AN509"/>
  <c r="AM509"/>
  <c r="AL509"/>
  <c r="AK509"/>
  <c r="AJ509"/>
  <c r="AI509"/>
  <c r="AH509"/>
  <c r="AF509"/>
  <c r="AA509"/>
  <c r="Y509"/>
  <c r="U509"/>
  <c r="O509"/>
  <c r="M509"/>
  <c r="BR508"/>
  <c r="BQ508"/>
  <c r="BP508"/>
  <c r="BO508"/>
  <c r="BN508"/>
  <c r="BM508"/>
  <c r="BL508"/>
  <c r="BK508"/>
  <c r="BJ508"/>
  <c r="BI508"/>
  <c r="BH508"/>
  <c r="BG508"/>
  <c r="BF508"/>
  <c r="BE508"/>
  <c r="BD508"/>
  <c r="BC508"/>
  <c r="BB508"/>
  <c r="BA508"/>
  <c r="AZ508"/>
  <c r="AY508"/>
  <c r="AX508"/>
  <c r="AW508"/>
  <c r="AV508"/>
  <c r="AU508"/>
  <c r="AT508"/>
  <c r="AS508"/>
  <c r="AR508"/>
  <c r="AQ508"/>
  <c r="AP508"/>
  <c r="AO508"/>
  <c r="AN508"/>
  <c r="AM508"/>
  <c r="AL508"/>
  <c r="AK508"/>
  <c r="AJ508"/>
  <c r="AI508"/>
  <c r="AH508"/>
  <c r="AA508"/>
  <c r="Y508"/>
  <c r="AF508" s="1"/>
  <c r="U508"/>
  <c r="O508"/>
  <c r="M508"/>
  <c r="BR507"/>
  <c r="BQ507"/>
  <c r="BP507"/>
  <c r="BO507"/>
  <c r="BN507"/>
  <c r="BM507"/>
  <c r="BL507"/>
  <c r="BK507"/>
  <c r="BJ507"/>
  <c r="BI507"/>
  <c r="BH507"/>
  <c r="BG507"/>
  <c r="BF507"/>
  <c r="BE507"/>
  <c r="BD507"/>
  <c r="BC507"/>
  <c r="BB507"/>
  <c r="BA507"/>
  <c r="AZ507"/>
  <c r="AY507"/>
  <c r="AX507"/>
  <c r="AW507"/>
  <c r="AV507"/>
  <c r="AU507"/>
  <c r="AT507"/>
  <c r="AS507"/>
  <c r="AR507"/>
  <c r="AQ507"/>
  <c r="AP507"/>
  <c r="AO507"/>
  <c r="AN507"/>
  <c r="AM507"/>
  <c r="AL507"/>
  <c r="AK507"/>
  <c r="AJ507"/>
  <c r="AI507"/>
  <c r="AH507"/>
  <c r="AF507"/>
  <c r="AA507"/>
  <c r="Y507"/>
  <c r="U507"/>
  <c r="O507"/>
  <c r="M507"/>
  <c r="BR506"/>
  <c r="BQ506"/>
  <c r="BP506"/>
  <c r="BO506"/>
  <c r="BN506"/>
  <c r="BM506"/>
  <c r="BL506"/>
  <c r="BK506"/>
  <c r="BJ506"/>
  <c r="BI506"/>
  <c r="BH506"/>
  <c r="BG506"/>
  <c r="BF506"/>
  <c r="BE506"/>
  <c r="BD506"/>
  <c r="BC506"/>
  <c r="BB506"/>
  <c r="BA506"/>
  <c r="AZ506"/>
  <c r="AY506"/>
  <c r="AX506"/>
  <c r="AW506"/>
  <c r="AV506"/>
  <c r="AU506"/>
  <c r="AT506"/>
  <c r="AS506"/>
  <c r="AR506"/>
  <c r="AQ506"/>
  <c r="AP506"/>
  <c r="AO506"/>
  <c r="AN506"/>
  <c r="AM506"/>
  <c r="AL506"/>
  <c r="AK506"/>
  <c r="AJ506"/>
  <c r="AI506"/>
  <c r="AH506"/>
  <c r="AA506"/>
  <c r="Y506"/>
  <c r="AF506" s="1"/>
  <c r="U506"/>
  <c r="O506"/>
  <c r="M506"/>
  <c r="BR505"/>
  <c r="BQ505"/>
  <c r="BP505"/>
  <c r="BO505"/>
  <c r="BN505"/>
  <c r="BM505"/>
  <c r="BL505"/>
  <c r="BK505"/>
  <c r="BJ505"/>
  <c r="BI505"/>
  <c r="BH505"/>
  <c r="BG505"/>
  <c r="BF505"/>
  <c r="BE505"/>
  <c r="BD505"/>
  <c r="BC505"/>
  <c r="BB505"/>
  <c r="BA505"/>
  <c r="AZ505"/>
  <c r="AY505"/>
  <c r="AX505"/>
  <c r="AW505"/>
  <c r="AV505"/>
  <c r="AU505"/>
  <c r="AT505"/>
  <c r="AS505"/>
  <c r="AR505"/>
  <c r="AQ505"/>
  <c r="AP505"/>
  <c r="AO505"/>
  <c r="AN505"/>
  <c r="AM505"/>
  <c r="AL505"/>
  <c r="AK505"/>
  <c r="AJ505"/>
  <c r="AI505"/>
  <c r="AH505"/>
  <c r="AF505"/>
  <c r="AA505"/>
  <c r="Y505"/>
  <c r="U505"/>
  <c r="O505"/>
  <c r="M505"/>
  <c r="BR504"/>
  <c r="BQ504"/>
  <c r="BP504"/>
  <c r="BO504"/>
  <c r="BN504"/>
  <c r="BM504"/>
  <c r="BL504"/>
  <c r="BK504"/>
  <c r="BJ504"/>
  <c r="BI504"/>
  <c r="BH504"/>
  <c r="BG504"/>
  <c r="BF504"/>
  <c r="BE504"/>
  <c r="BD504"/>
  <c r="BC504"/>
  <c r="BB504"/>
  <c r="BA504"/>
  <c r="AZ504"/>
  <c r="AY504"/>
  <c r="AX504"/>
  <c r="AW504"/>
  <c r="AV504"/>
  <c r="AU504"/>
  <c r="AT504"/>
  <c r="AS504"/>
  <c r="AR504"/>
  <c r="AQ504"/>
  <c r="AP504"/>
  <c r="AO504"/>
  <c r="AN504"/>
  <c r="AM504"/>
  <c r="AL504"/>
  <c r="AK504"/>
  <c r="AJ504"/>
  <c r="AI504"/>
  <c r="AH504"/>
  <c r="AF504"/>
  <c r="AA504"/>
  <c r="Y504"/>
  <c r="U504"/>
  <c r="O504"/>
  <c r="M504"/>
  <c r="BR503"/>
  <c r="BQ503"/>
  <c r="BP503"/>
  <c r="BO503"/>
  <c r="BN503"/>
  <c r="BM503"/>
  <c r="BL503"/>
  <c r="BK503"/>
  <c r="BJ503"/>
  <c r="BI503"/>
  <c r="BH503"/>
  <c r="BG503"/>
  <c r="BF503"/>
  <c r="BE503"/>
  <c r="BD503"/>
  <c r="BC503"/>
  <c r="BB503"/>
  <c r="BA503"/>
  <c r="AZ503"/>
  <c r="AY503"/>
  <c r="AX503"/>
  <c r="AW503"/>
  <c r="AV503"/>
  <c r="AU503"/>
  <c r="AT503"/>
  <c r="AS503"/>
  <c r="AR503"/>
  <c r="AQ503"/>
  <c r="AP503"/>
  <c r="AO503"/>
  <c r="AN503"/>
  <c r="AM503"/>
  <c r="AL503"/>
  <c r="AK503"/>
  <c r="AJ503"/>
  <c r="AI503"/>
  <c r="AH503"/>
  <c r="AA503"/>
  <c r="Y503"/>
  <c r="AF503" s="1"/>
  <c r="U503"/>
  <c r="O503"/>
  <c r="M503"/>
  <c r="BR502"/>
  <c r="BQ502"/>
  <c r="BP502"/>
  <c r="BO502"/>
  <c r="BN502"/>
  <c r="BM502"/>
  <c r="BL502"/>
  <c r="BK502"/>
  <c r="BJ502"/>
  <c r="BI502"/>
  <c r="BH502"/>
  <c r="BG502"/>
  <c r="BF502"/>
  <c r="BE502"/>
  <c r="BD502"/>
  <c r="BC502"/>
  <c r="BB502"/>
  <c r="BA502"/>
  <c r="AZ502"/>
  <c r="AY502"/>
  <c r="AX502"/>
  <c r="AW502"/>
  <c r="AV502"/>
  <c r="AU502"/>
  <c r="AT502"/>
  <c r="AS502"/>
  <c r="AR502"/>
  <c r="AQ502"/>
  <c r="AP502"/>
  <c r="AO502"/>
  <c r="AN502"/>
  <c r="AM502"/>
  <c r="AL502"/>
  <c r="AK502"/>
  <c r="AJ502"/>
  <c r="AI502"/>
  <c r="AH502"/>
  <c r="AF502"/>
  <c r="AA502"/>
  <c r="Y502"/>
  <c r="U502"/>
  <c r="O502"/>
  <c r="M502"/>
  <c r="BR501"/>
  <c r="BQ501"/>
  <c r="BP501"/>
  <c r="BO501"/>
  <c r="BN501"/>
  <c r="BM501"/>
  <c r="BL501"/>
  <c r="BK501"/>
  <c r="BJ501"/>
  <c r="BI501"/>
  <c r="BH501"/>
  <c r="BG501"/>
  <c r="BF501"/>
  <c r="BE501"/>
  <c r="BD501"/>
  <c r="BC501"/>
  <c r="BB501"/>
  <c r="BA501"/>
  <c r="AZ501"/>
  <c r="AY501"/>
  <c r="AX501"/>
  <c r="AW501"/>
  <c r="AV501"/>
  <c r="AU501"/>
  <c r="AT501"/>
  <c r="AS501"/>
  <c r="AR501"/>
  <c r="AQ501"/>
  <c r="AP501"/>
  <c r="AO501"/>
  <c r="AN501"/>
  <c r="AM501"/>
  <c r="AL501"/>
  <c r="AK501"/>
  <c r="AJ501"/>
  <c r="AI501"/>
  <c r="AH501"/>
  <c r="AF501"/>
  <c r="AA501"/>
  <c r="Y501"/>
  <c r="U501"/>
  <c r="O501"/>
  <c r="M501"/>
  <c r="BR500"/>
  <c r="BQ500"/>
  <c r="BP500"/>
  <c r="BO500"/>
  <c r="BN500"/>
  <c r="BM500"/>
  <c r="BL500"/>
  <c r="BK500"/>
  <c r="BJ500"/>
  <c r="BI500"/>
  <c r="BH500"/>
  <c r="BG500"/>
  <c r="BF500"/>
  <c r="BE500"/>
  <c r="BD500"/>
  <c r="BC500"/>
  <c r="BB500"/>
  <c r="BA500"/>
  <c r="AZ500"/>
  <c r="AY500"/>
  <c r="AX500"/>
  <c r="AW500"/>
  <c r="AV500"/>
  <c r="AU500"/>
  <c r="AT500"/>
  <c r="AS500"/>
  <c r="AR500"/>
  <c r="AQ500"/>
  <c r="AP500"/>
  <c r="AO500"/>
  <c r="AN500"/>
  <c r="AM500"/>
  <c r="AL500"/>
  <c r="AK500"/>
  <c r="AJ500"/>
  <c r="AI500"/>
  <c r="AH500"/>
  <c r="AA500"/>
  <c r="Y500"/>
  <c r="AF500" s="1"/>
  <c r="U500"/>
  <c r="O500"/>
  <c r="M500"/>
  <c r="BR499"/>
  <c r="BQ499"/>
  <c r="BP499"/>
  <c r="BO499"/>
  <c r="BN499"/>
  <c r="BM499"/>
  <c r="BL499"/>
  <c r="BK499"/>
  <c r="BJ499"/>
  <c r="BI499"/>
  <c r="BH499"/>
  <c r="BG499"/>
  <c r="BF499"/>
  <c r="BE499"/>
  <c r="BD499"/>
  <c r="BC499"/>
  <c r="BB499"/>
  <c r="BA499"/>
  <c r="AZ499"/>
  <c r="AY499"/>
  <c r="AX499"/>
  <c r="AW499"/>
  <c r="AV499"/>
  <c r="AU499"/>
  <c r="AT499"/>
  <c r="AS499"/>
  <c r="AR499"/>
  <c r="AQ499"/>
  <c r="AP499"/>
  <c r="AO499"/>
  <c r="AN499"/>
  <c r="AM499"/>
  <c r="AL499"/>
  <c r="AK499"/>
  <c r="AJ499"/>
  <c r="AI499"/>
  <c r="AH499"/>
  <c r="AA499"/>
  <c r="Y499"/>
  <c r="AF499" s="1"/>
  <c r="U499"/>
  <c r="O499"/>
  <c r="M499"/>
  <c r="BR498"/>
  <c r="BQ498"/>
  <c r="BP498"/>
  <c r="BO498"/>
  <c r="BN498"/>
  <c r="BM498"/>
  <c r="BL498"/>
  <c r="BK498"/>
  <c r="BJ498"/>
  <c r="BI498"/>
  <c r="BH498"/>
  <c r="BG498"/>
  <c r="BF498"/>
  <c r="BE498"/>
  <c r="BD498"/>
  <c r="BC498"/>
  <c r="BB498"/>
  <c r="BA498"/>
  <c r="AZ498"/>
  <c r="AY498"/>
  <c r="AX498"/>
  <c r="AW498"/>
  <c r="AV498"/>
  <c r="AU498"/>
  <c r="AT498"/>
  <c r="AS498"/>
  <c r="AR498"/>
  <c r="AQ498"/>
  <c r="AP498"/>
  <c r="AO498"/>
  <c r="AN498"/>
  <c r="AM498"/>
  <c r="AL498"/>
  <c r="AK498"/>
  <c r="AJ498"/>
  <c r="AI498"/>
  <c r="AH498"/>
  <c r="AF498"/>
  <c r="AA498"/>
  <c r="Y498"/>
  <c r="U498"/>
  <c r="O498"/>
  <c r="M498"/>
  <c r="BR497"/>
  <c r="BQ497"/>
  <c r="BP497"/>
  <c r="BO497"/>
  <c r="BN497"/>
  <c r="BM497"/>
  <c r="BL497"/>
  <c r="BK497"/>
  <c r="BJ497"/>
  <c r="BI497"/>
  <c r="BH497"/>
  <c r="BG497"/>
  <c r="BF497"/>
  <c r="BE497"/>
  <c r="BD497"/>
  <c r="BC497"/>
  <c r="BB497"/>
  <c r="BA497"/>
  <c r="AZ497"/>
  <c r="AY497"/>
  <c r="AX497"/>
  <c r="AW497"/>
  <c r="AV497"/>
  <c r="AU497"/>
  <c r="AT497"/>
  <c r="AS497"/>
  <c r="AR497"/>
  <c r="AQ497"/>
  <c r="AP497"/>
  <c r="AO497"/>
  <c r="AN497"/>
  <c r="AM497"/>
  <c r="AL497"/>
  <c r="AK497"/>
  <c r="AJ497"/>
  <c r="AI497"/>
  <c r="AH497"/>
  <c r="AA497"/>
  <c r="Y497"/>
  <c r="AF497" s="1"/>
  <c r="U497"/>
  <c r="O497"/>
  <c r="M497"/>
  <c r="BR496"/>
  <c r="BQ496"/>
  <c r="BP496"/>
  <c r="BO496"/>
  <c r="BN496"/>
  <c r="BM496"/>
  <c r="BL496"/>
  <c r="BK496"/>
  <c r="BJ496"/>
  <c r="BI496"/>
  <c r="BH496"/>
  <c r="BG496"/>
  <c r="BF496"/>
  <c r="BE496"/>
  <c r="BD496"/>
  <c r="BC496"/>
  <c r="BB496"/>
  <c r="BA496"/>
  <c r="AZ496"/>
  <c r="AY496"/>
  <c r="AX496"/>
  <c r="AW496"/>
  <c r="AV496"/>
  <c r="AU496"/>
  <c r="AT496"/>
  <c r="AS496"/>
  <c r="AR496"/>
  <c r="AQ496"/>
  <c r="AP496"/>
  <c r="AO496"/>
  <c r="AN496"/>
  <c r="AM496"/>
  <c r="AL496"/>
  <c r="AK496"/>
  <c r="AJ496"/>
  <c r="AI496"/>
  <c r="AH496"/>
  <c r="AF496"/>
  <c r="AA496"/>
  <c r="Y496"/>
  <c r="U496"/>
  <c r="O496"/>
  <c r="M496"/>
  <c r="BR495"/>
  <c r="BQ495"/>
  <c r="BP495"/>
  <c r="BO495"/>
  <c r="BN495"/>
  <c r="BM495"/>
  <c r="BL495"/>
  <c r="BK495"/>
  <c r="BJ495"/>
  <c r="BI495"/>
  <c r="BH495"/>
  <c r="BG495"/>
  <c r="BF495"/>
  <c r="BE495"/>
  <c r="BD495"/>
  <c r="BC495"/>
  <c r="BB495"/>
  <c r="BA495"/>
  <c r="AZ495"/>
  <c r="AY495"/>
  <c r="AX495"/>
  <c r="AW495"/>
  <c r="AV495"/>
  <c r="AU495"/>
  <c r="AT495"/>
  <c r="AS495"/>
  <c r="AR495"/>
  <c r="AQ495"/>
  <c r="AP495"/>
  <c r="AO495"/>
  <c r="AN495"/>
  <c r="AM495"/>
  <c r="AL495"/>
  <c r="AK495"/>
  <c r="AJ495"/>
  <c r="AI495"/>
  <c r="AH495"/>
  <c r="AF495"/>
  <c r="AA495"/>
  <c r="Y495"/>
  <c r="U495"/>
  <c r="O495"/>
  <c r="M495"/>
  <c r="BR494"/>
  <c r="BQ494"/>
  <c r="BP494"/>
  <c r="BO494"/>
  <c r="BN494"/>
  <c r="BM494"/>
  <c r="BL494"/>
  <c r="BK494"/>
  <c r="BJ494"/>
  <c r="BI494"/>
  <c r="BH494"/>
  <c r="BG494"/>
  <c r="BF494"/>
  <c r="BE494"/>
  <c r="BD494"/>
  <c r="BC494"/>
  <c r="BB494"/>
  <c r="BA494"/>
  <c r="AZ494"/>
  <c r="AY494"/>
  <c r="AX494"/>
  <c r="AW494"/>
  <c r="AV494"/>
  <c r="AU494"/>
  <c r="AT494"/>
  <c r="AS494"/>
  <c r="AR494"/>
  <c r="AQ494"/>
  <c r="AP494"/>
  <c r="AO494"/>
  <c r="AN494"/>
  <c r="AM494"/>
  <c r="AL494"/>
  <c r="AK494"/>
  <c r="AJ494"/>
  <c r="AI494"/>
  <c r="AH494"/>
  <c r="AA494"/>
  <c r="Y494"/>
  <c r="AF494" s="1"/>
  <c r="U494"/>
  <c r="O494"/>
  <c r="M494"/>
  <c r="BR493"/>
  <c r="BQ493"/>
  <c r="BP493"/>
  <c r="BO493"/>
  <c r="BN493"/>
  <c r="BM493"/>
  <c r="BL493"/>
  <c r="BK493"/>
  <c r="BJ493"/>
  <c r="BI493"/>
  <c r="BH493"/>
  <c r="BG493"/>
  <c r="BF493"/>
  <c r="BE493"/>
  <c r="BD493"/>
  <c r="BC493"/>
  <c r="BB493"/>
  <c r="BA493"/>
  <c r="AZ493"/>
  <c r="AY493"/>
  <c r="AX493"/>
  <c r="AW493"/>
  <c r="AV493"/>
  <c r="AU493"/>
  <c r="AT493"/>
  <c r="AS493"/>
  <c r="AR493"/>
  <c r="AQ493"/>
  <c r="AP493"/>
  <c r="AO493"/>
  <c r="AN493"/>
  <c r="AM493"/>
  <c r="AL493"/>
  <c r="AK493"/>
  <c r="AJ493"/>
  <c r="AI493"/>
  <c r="AH493"/>
  <c r="AF493"/>
  <c r="AA493"/>
  <c r="Y493"/>
  <c r="U493"/>
  <c r="O493"/>
  <c r="M493"/>
  <c r="BR492"/>
  <c r="BQ492"/>
  <c r="BP492"/>
  <c r="BO492"/>
  <c r="BN492"/>
  <c r="BM492"/>
  <c r="BL492"/>
  <c r="BK492"/>
  <c r="BJ492"/>
  <c r="BI492"/>
  <c r="BH492"/>
  <c r="BG492"/>
  <c r="BF492"/>
  <c r="BE492"/>
  <c r="BD492"/>
  <c r="BC492"/>
  <c r="BB492"/>
  <c r="BA492"/>
  <c r="AZ492"/>
  <c r="AY492"/>
  <c r="AX492"/>
  <c r="AW492"/>
  <c r="AV492"/>
  <c r="AU492"/>
  <c r="AT492"/>
  <c r="AS492"/>
  <c r="AR492"/>
  <c r="AQ492"/>
  <c r="AP492"/>
  <c r="AO492"/>
  <c r="AN492"/>
  <c r="AM492"/>
  <c r="AL492"/>
  <c r="AK492"/>
  <c r="AJ492"/>
  <c r="AI492"/>
  <c r="AH492"/>
  <c r="AA492"/>
  <c r="Y492"/>
  <c r="AF492" s="1"/>
  <c r="U492"/>
  <c r="O492"/>
  <c r="M492"/>
  <c r="BR491"/>
  <c r="BQ491"/>
  <c r="BP491"/>
  <c r="BO491"/>
  <c r="BN491"/>
  <c r="BM491"/>
  <c r="BL491"/>
  <c r="BK491"/>
  <c r="BJ491"/>
  <c r="BI491"/>
  <c r="BH491"/>
  <c r="BG491"/>
  <c r="BF491"/>
  <c r="BE491"/>
  <c r="BD491"/>
  <c r="BC491"/>
  <c r="BB491"/>
  <c r="BA491"/>
  <c r="AZ491"/>
  <c r="AY491"/>
  <c r="AX491"/>
  <c r="AW491"/>
  <c r="AV491"/>
  <c r="AU491"/>
  <c r="AT491"/>
  <c r="AS491"/>
  <c r="AR491"/>
  <c r="AQ491"/>
  <c r="AP491"/>
  <c r="AO491"/>
  <c r="AN491"/>
  <c r="AM491"/>
  <c r="AL491"/>
  <c r="AK491"/>
  <c r="AJ491"/>
  <c r="AI491"/>
  <c r="AH491"/>
  <c r="AF491"/>
  <c r="AA491"/>
  <c r="Y491"/>
  <c r="U491"/>
  <c r="O491"/>
  <c r="M491"/>
  <c r="BR490"/>
  <c r="BQ490"/>
  <c r="BP490"/>
  <c r="BO490"/>
  <c r="BN490"/>
  <c r="BM490"/>
  <c r="BL490"/>
  <c r="BK490"/>
  <c r="BJ490"/>
  <c r="BI490"/>
  <c r="BH490"/>
  <c r="BG490"/>
  <c r="BF490"/>
  <c r="BE490"/>
  <c r="BD490"/>
  <c r="BC490"/>
  <c r="BB490"/>
  <c r="BA490"/>
  <c r="AZ490"/>
  <c r="AY490"/>
  <c r="AX490"/>
  <c r="AW490"/>
  <c r="AV490"/>
  <c r="AU490"/>
  <c r="AT490"/>
  <c r="AS490"/>
  <c r="AR490"/>
  <c r="AQ490"/>
  <c r="AP490"/>
  <c r="AO490"/>
  <c r="AN490"/>
  <c r="AM490"/>
  <c r="AL490"/>
  <c r="AK490"/>
  <c r="AJ490"/>
  <c r="AI490"/>
  <c r="AH490"/>
  <c r="AF490"/>
  <c r="AA490"/>
  <c r="Y490"/>
  <c r="U490"/>
  <c r="O490"/>
  <c r="M490"/>
  <c r="BR489"/>
  <c r="BQ489"/>
  <c r="BP489"/>
  <c r="BO489"/>
  <c r="BN489"/>
  <c r="BM489"/>
  <c r="BL489"/>
  <c r="BK489"/>
  <c r="BJ489"/>
  <c r="BI489"/>
  <c r="BH489"/>
  <c r="BG489"/>
  <c r="BF489"/>
  <c r="BE489"/>
  <c r="BD489"/>
  <c r="BC489"/>
  <c r="BB489"/>
  <c r="BA489"/>
  <c r="AZ489"/>
  <c r="AY489"/>
  <c r="AX489"/>
  <c r="AW489"/>
  <c r="AV489"/>
  <c r="AU489"/>
  <c r="AT489"/>
  <c r="AS489"/>
  <c r="AR489"/>
  <c r="AQ489"/>
  <c r="AP489"/>
  <c r="AO489"/>
  <c r="AN489"/>
  <c r="AM489"/>
  <c r="AL489"/>
  <c r="AK489"/>
  <c r="AJ489"/>
  <c r="AI489"/>
  <c r="AH489"/>
  <c r="AA489"/>
  <c r="Y489"/>
  <c r="AF489" s="1"/>
  <c r="U489"/>
  <c r="O489"/>
  <c r="M489"/>
  <c r="BR488"/>
  <c r="BQ488"/>
  <c r="BP488"/>
  <c r="BO488"/>
  <c r="BN488"/>
  <c r="BM488"/>
  <c r="BL488"/>
  <c r="BK488"/>
  <c r="BJ488"/>
  <c r="BI488"/>
  <c r="BH488"/>
  <c r="BG488"/>
  <c r="BF488"/>
  <c r="BE488"/>
  <c r="BD488"/>
  <c r="BC488"/>
  <c r="BB488"/>
  <c r="BA488"/>
  <c r="AZ488"/>
  <c r="AY488"/>
  <c r="AX488"/>
  <c r="AW488"/>
  <c r="AV488"/>
  <c r="AU488"/>
  <c r="AT488"/>
  <c r="AS488"/>
  <c r="AR488"/>
  <c r="AQ488"/>
  <c r="AP488"/>
  <c r="AO488"/>
  <c r="AN488"/>
  <c r="AM488"/>
  <c r="AL488"/>
  <c r="AK488"/>
  <c r="AJ488"/>
  <c r="AI488"/>
  <c r="BT488" s="1"/>
  <c r="AH488"/>
  <c r="AF488"/>
  <c r="AA488"/>
  <c r="Y488"/>
  <c r="U488"/>
  <c r="O488"/>
  <c r="M488"/>
  <c r="BR487"/>
  <c r="BQ487"/>
  <c r="BP487"/>
  <c r="BO487"/>
  <c r="BN487"/>
  <c r="BM487"/>
  <c r="BL487"/>
  <c r="BK487"/>
  <c r="BJ487"/>
  <c r="BI487"/>
  <c r="BH487"/>
  <c r="BG487"/>
  <c r="BF487"/>
  <c r="BE487"/>
  <c r="BD487"/>
  <c r="BC487"/>
  <c r="BB487"/>
  <c r="BA487"/>
  <c r="AZ487"/>
  <c r="AY487"/>
  <c r="AX487"/>
  <c r="AW487"/>
  <c r="AV487"/>
  <c r="AU487"/>
  <c r="AT487"/>
  <c r="AS487"/>
  <c r="AR487"/>
  <c r="AQ487"/>
  <c r="AP487"/>
  <c r="AO487"/>
  <c r="AN487"/>
  <c r="AM487"/>
  <c r="AL487"/>
  <c r="AK487"/>
  <c r="AJ487"/>
  <c r="AI487"/>
  <c r="AH487"/>
  <c r="AF487"/>
  <c r="AA487"/>
  <c r="Y487"/>
  <c r="U487"/>
  <c r="O487"/>
  <c r="M487"/>
  <c r="BR486"/>
  <c r="BQ486"/>
  <c r="BP486"/>
  <c r="BO486"/>
  <c r="BN486"/>
  <c r="BM486"/>
  <c r="BL486"/>
  <c r="BK486"/>
  <c r="BJ486"/>
  <c r="BI486"/>
  <c r="BH486"/>
  <c r="BG486"/>
  <c r="BF486"/>
  <c r="BE486"/>
  <c r="BD486"/>
  <c r="BC486"/>
  <c r="BB486"/>
  <c r="BA486"/>
  <c r="AZ486"/>
  <c r="AY486"/>
  <c r="AX486"/>
  <c r="AW486"/>
  <c r="AV486"/>
  <c r="AU486"/>
  <c r="AT486"/>
  <c r="AS486"/>
  <c r="AR486"/>
  <c r="AQ486"/>
  <c r="AP486"/>
  <c r="AO486"/>
  <c r="AN486"/>
  <c r="AM486"/>
  <c r="AL486"/>
  <c r="AK486"/>
  <c r="AJ486"/>
  <c r="AI486"/>
  <c r="AH486"/>
  <c r="AF486"/>
  <c r="AA486"/>
  <c r="Y486"/>
  <c r="U486"/>
  <c r="O486"/>
  <c r="M486"/>
  <c r="BR485"/>
  <c r="BQ485"/>
  <c r="BP485"/>
  <c r="BO485"/>
  <c r="BN485"/>
  <c r="BM485"/>
  <c r="BL485"/>
  <c r="BK485"/>
  <c r="BJ485"/>
  <c r="BI485"/>
  <c r="BH485"/>
  <c r="BG485"/>
  <c r="BF485"/>
  <c r="BE485"/>
  <c r="BD485"/>
  <c r="BC485"/>
  <c r="BB485"/>
  <c r="BA485"/>
  <c r="AZ485"/>
  <c r="AY485"/>
  <c r="AX485"/>
  <c r="AW485"/>
  <c r="AV485"/>
  <c r="AU485"/>
  <c r="AT485"/>
  <c r="AS485"/>
  <c r="AR485"/>
  <c r="AQ485"/>
  <c r="AP485"/>
  <c r="AO485"/>
  <c r="AN485"/>
  <c r="AM485"/>
  <c r="AL485"/>
  <c r="AK485"/>
  <c r="AJ485"/>
  <c r="AI485"/>
  <c r="AH485"/>
  <c r="AF485"/>
  <c r="AA485"/>
  <c r="Y485"/>
  <c r="U485"/>
  <c r="O485"/>
  <c r="M485"/>
  <c r="BR484"/>
  <c r="BQ484"/>
  <c r="BP484"/>
  <c r="BO484"/>
  <c r="BN484"/>
  <c r="BM484"/>
  <c r="BL484"/>
  <c r="BK484"/>
  <c r="BJ484"/>
  <c r="BI484"/>
  <c r="BH484"/>
  <c r="BG484"/>
  <c r="BF484"/>
  <c r="BE484"/>
  <c r="BD484"/>
  <c r="BC484"/>
  <c r="BB484"/>
  <c r="BA484"/>
  <c r="AZ484"/>
  <c r="AY484"/>
  <c r="AX484"/>
  <c r="AW484"/>
  <c r="AV484"/>
  <c r="AU484"/>
  <c r="AT484"/>
  <c r="AS484"/>
  <c r="AR484"/>
  <c r="AQ484"/>
  <c r="AP484"/>
  <c r="AO484"/>
  <c r="AN484"/>
  <c r="AM484"/>
  <c r="AL484"/>
  <c r="AK484"/>
  <c r="AJ484"/>
  <c r="AI484"/>
  <c r="AH484"/>
  <c r="AF484"/>
  <c r="AA484"/>
  <c r="Y484"/>
  <c r="U484"/>
  <c r="O484"/>
  <c r="M484"/>
  <c r="BR483"/>
  <c r="BQ483"/>
  <c r="BP483"/>
  <c r="BO483"/>
  <c r="BN483"/>
  <c r="BM483"/>
  <c r="BL483"/>
  <c r="BK483"/>
  <c r="BJ483"/>
  <c r="BI483"/>
  <c r="BH483"/>
  <c r="BG483"/>
  <c r="BF483"/>
  <c r="BE483"/>
  <c r="BD483"/>
  <c r="BC483"/>
  <c r="BB483"/>
  <c r="BA483"/>
  <c r="AZ483"/>
  <c r="AY483"/>
  <c r="AX483"/>
  <c r="AW483"/>
  <c r="AV483"/>
  <c r="AU483"/>
  <c r="AT483"/>
  <c r="AS483"/>
  <c r="AR483"/>
  <c r="AQ483"/>
  <c r="AP483"/>
  <c r="AO483"/>
  <c r="AN483"/>
  <c r="AM483"/>
  <c r="AL483"/>
  <c r="AK483"/>
  <c r="AJ483"/>
  <c r="AI483"/>
  <c r="AH483"/>
  <c r="AA483"/>
  <c r="Y483"/>
  <c r="AF483" s="1"/>
  <c r="U483"/>
  <c r="O483"/>
  <c r="M483"/>
  <c r="BR482"/>
  <c r="BQ482"/>
  <c r="BP482"/>
  <c r="BO482"/>
  <c r="BN482"/>
  <c r="BM482"/>
  <c r="BL482"/>
  <c r="BK482"/>
  <c r="BJ482"/>
  <c r="BI482"/>
  <c r="BH482"/>
  <c r="BG482"/>
  <c r="BF482"/>
  <c r="BE482"/>
  <c r="BD482"/>
  <c r="BC482"/>
  <c r="BB482"/>
  <c r="BA482"/>
  <c r="AZ482"/>
  <c r="AY482"/>
  <c r="AX482"/>
  <c r="AW482"/>
  <c r="AV482"/>
  <c r="AU482"/>
  <c r="AT482"/>
  <c r="AS482"/>
  <c r="AR482"/>
  <c r="AQ482"/>
  <c r="AP482"/>
  <c r="AO482"/>
  <c r="AN482"/>
  <c r="AM482"/>
  <c r="AL482"/>
  <c r="AK482"/>
  <c r="AJ482"/>
  <c r="AI482"/>
  <c r="AH482"/>
  <c r="AA482"/>
  <c r="Y482"/>
  <c r="AF482" s="1"/>
  <c r="U482"/>
  <c r="O482"/>
  <c r="M482"/>
  <c r="BR481"/>
  <c r="BQ481"/>
  <c r="BP481"/>
  <c r="BO481"/>
  <c r="BN481"/>
  <c r="BM481"/>
  <c r="BL481"/>
  <c r="BK481"/>
  <c r="BJ481"/>
  <c r="BI481"/>
  <c r="BH481"/>
  <c r="BG481"/>
  <c r="BF481"/>
  <c r="BE481"/>
  <c r="BD481"/>
  <c r="BC481"/>
  <c r="BB481"/>
  <c r="BA481"/>
  <c r="AZ481"/>
  <c r="AY481"/>
  <c r="AX481"/>
  <c r="AW481"/>
  <c r="AV481"/>
  <c r="AU481"/>
  <c r="AT481"/>
  <c r="AS481"/>
  <c r="AR481"/>
  <c r="AQ481"/>
  <c r="AP481"/>
  <c r="AO481"/>
  <c r="AN481"/>
  <c r="AM481"/>
  <c r="AL481"/>
  <c r="AK481"/>
  <c r="AJ481"/>
  <c r="AI481"/>
  <c r="AH481"/>
  <c r="AF481"/>
  <c r="AA481"/>
  <c r="Y481"/>
  <c r="U481"/>
  <c r="O481"/>
  <c r="M481"/>
  <c r="BR480"/>
  <c r="BQ480"/>
  <c r="BP480"/>
  <c r="BO480"/>
  <c r="BN480"/>
  <c r="BM480"/>
  <c r="BL480"/>
  <c r="BK480"/>
  <c r="BJ480"/>
  <c r="BI480"/>
  <c r="BH480"/>
  <c r="BG480"/>
  <c r="BF480"/>
  <c r="BE480"/>
  <c r="BD480"/>
  <c r="BC480"/>
  <c r="BB480"/>
  <c r="BA480"/>
  <c r="AZ480"/>
  <c r="AY480"/>
  <c r="AX480"/>
  <c r="AW480"/>
  <c r="AV480"/>
  <c r="AU480"/>
  <c r="AT480"/>
  <c r="AS480"/>
  <c r="AR480"/>
  <c r="AQ480"/>
  <c r="AP480"/>
  <c r="AO480"/>
  <c r="AN480"/>
  <c r="AM480"/>
  <c r="AL480"/>
  <c r="AK480"/>
  <c r="AJ480"/>
  <c r="AI480"/>
  <c r="AH480"/>
  <c r="AF480"/>
  <c r="AA480"/>
  <c r="Y480"/>
  <c r="U480"/>
  <c r="O480"/>
  <c r="M480"/>
  <c r="BR479"/>
  <c r="BQ479"/>
  <c r="BP479"/>
  <c r="BO479"/>
  <c r="BN479"/>
  <c r="BM479"/>
  <c r="BL479"/>
  <c r="BK479"/>
  <c r="BJ479"/>
  <c r="BI479"/>
  <c r="BH479"/>
  <c r="BG479"/>
  <c r="BF479"/>
  <c r="BE479"/>
  <c r="BD479"/>
  <c r="BC479"/>
  <c r="BB479"/>
  <c r="BA479"/>
  <c r="AZ479"/>
  <c r="AY479"/>
  <c r="AX479"/>
  <c r="AW479"/>
  <c r="AV479"/>
  <c r="AU479"/>
  <c r="AT479"/>
  <c r="AS479"/>
  <c r="AR479"/>
  <c r="AQ479"/>
  <c r="AP479"/>
  <c r="AO479"/>
  <c r="AN479"/>
  <c r="AM479"/>
  <c r="AL479"/>
  <c r="AK479"/>
  <c r="AJ479"/>
  <c r="AI479"/>
  <c r="AH479"/>
  <c r="AF479"/>
  <c r="AA479"/>
  <c r="Y479"/>
  <c r="U479"/>
  <c r="O479"/>
  <c r="M479"/>
  <c r="BR478"/>
  <c r="BQ478"/>
  <c r="BP478"/>
  <c r="BO478"/>
  <c r="BN478"/>
  <c r="BM478"/>
  <c r="BL478"/>
  <c r="BK478"/>
  <c r="BJ478"/>
  <c r="BI478"/>
  <c r="BH478"/>
  <c r="BG478"/>
  <c r="BF478"/>
  <c r="BE478"/>
  <c r="BD478"/>
  <c r="BC478"/>
  <c r="BB478"/>
  <c r="BA478"/>
  <c r="AZ478"/>
  <c r="AY478"/>
  <c r="AX478"/>
  <c r="AW478"/>
  <c r="AV478"/>
  <c r="AU478"/>
  <c r="AT478"/>
  <c r="AS478"/>
  <c r="AR478"/>
  <c r="AQ478"/>
  <c r="AP478"/>
  <c r="AO478"/>
  <c r="AN478"/>
  <c r="AM478"/>
  <c r="AL478"/>
  <c r="AK478"/>
  <c r="AJ478"/>
  <c r="AI478"/>
  <c r="AH478"/>
  <c r="AA478"/>
  <c r="Y478"/>
  <c r="AF478" s="1"/>
  <c r="U478"/>
  <c r="O478"/>
  <c r="M478"/>
  <c r="BR477"/>
  <c r="BQ477"/>
  <c r="BP477"/>
  <c r="BO477"/>
  <c r="BN477"/>
  <c r="BM477"/>
  <c r="BL477"/>
  <c r="BK477"/>
  <c r="BJ477"/>
  <c r="BI477"/>
  <c r="BH477"/>
  <c r="BG477"/>
  <c r="BF477"/>
  <c r="BE477"/>
  <c r="BD477"/>
  <c r="BC477"/>
  <c r="BB477"/>
  <c r="BA477"/>
  <c r="AZ477"/>
  <c r="AY477"/>
  <c r="AX477"/>
  <c r="AW477"/>
  <c r="AV477"/>
  <c r="AU477"/>
  <c r="AT477"/>
  <c r="AS477"/>
  <c r="AR477"/>
  <c r="AQ477"/>
  <c r="AP477"/>
  <c r="AO477"/>
  <c r="AN477"/>
  <c r="AM477"/>
  <c r="AL477"/>
  <c r="AK477"/>
  <c r="AJ477"/>
  <c r="AI477"/>
  <c r="AH477"/>
  <c r="AF477"/>
  <c r="AA477"/>
  <c r="Y477"/>
  <c r="U477"/>
  <c r="O477"/>
  <c r="M477"/>
  <c r="BR476"/>
  <c r="BQ476"/>
  <c r="BP476"/>
  <c r="BO476"/>
  <c r="BN476"/>
  <c r="BM476"/>
  <c r="BL476"/>
  <c r="BK476"/>
  <c r="BJ476"/>
  <c r="BI476"/>
  <c r="BH476"/>
  <c r="BG476"/>
  <c r="BF476"/>
  <c r="BE476"/>
  <c r="BD476"/>
  <c r="BC476"/>
  <c r="BB476"/>
  <c r="BA476"/>
  <c r="AZ476"/>
  <c r="AY476"/>
  <c r="AX476"/>
  <c r="AW476"/>
  <c r="AV476"/>
  <c r="AU476"/>
  <c r="AT476"/>
  <c r="AS476"/>
  <c r="AR476"/>
  <c r="AQ476"/>
  <c r="AP476"/>
  <c r="AO476"/>
  <c r="AN476"/>
  <c r="AM476"/>
  <c r="AL476"/>
  <c r="AK476"/>
  <c r="AJ476"/>
  <c r="AI476"/>
  <c r="AH476"/>
  <c r="AA476"/>
  <c r="Y476"/>
  <c r="AF476" s="1"/>
  <c r="U476"/>
  <c r="O476"/>
  <c r="M476"/>
  <c r="BR475"/>
  <c r="BQ475"/>
  <c r="BP475"/>
  <c r="BO475"/>
  <c r="BN475"/>
  <c r="BM475"/>
  <c r="BL475"/>
  <c r="BK475"/>
  <c r="BJ475"/>
  <c r="BI475"/>
  <c r="BH475"/>
  <c r="BG475"/>
  <c r="BF475"/>
  <c r="BE475"/>
  <c r="BD475"/>
  <c r="BC475"/>
  <c r="BB475"/>
  <c r="BA475"/>
  <c r="AZ475"/>
  <c r="AY475"/>
  <c r="AX475"/>
  <c r="AW475"/>
  <c r="AV475"/>
  <c r="AU475"/>
  <c r="AT475"/>
  <c r="AS475"/>
  <c r="AR475"/>
  <c r="AQ475"/>
  <c r="AP475"/>
  <c r="AO475"/>
  <c r="AN475"/>
  <c r="AM475"/>
  <c r="AL475"/>
  <c r="AK475"/>
  <c r="AJ475"/>
  <c r="AI475"/>
  <c r="AH475"/>
  <c r="AA475"/>
  <c r="Y475"/>
  <c r="AF475" s="1"/>
  <c r="U475"/>
  <c r="O475"/>
  <c r="M475"/>
  <c r="BR474"/>
  <c r="BQ474"/>
  <c r="BP474"/>
  <c r="BO474"/>
  <c r="BN474"/>
  <c r="BM474"/>
  <c r="BL474"/>
  <c r="BK474"/>
  <c r="BJ474"/>
  <c r="BI474"/>
  <c r="BH474"/>
  <c r="BG474"/>
  <c r="BF474"/>
  <c r="BE474"/>
  <c r="BD474"/>
  <c r="BC474"/>
  <c r="BB474"/>
  <c r="BA474"/>
  <c r="AZ474"/>
  <c r="AY474"/>
  <c r="AX474"/>
  <c r="AW474"/>
  <c r="AV474"/>
  <c r="AU474"/>
  <c r="AT474"/>
  <c r="AS474"/>
  <c r="AR474"/>
  <c r="AQ474"/>
  <c r="AP474"/>
  <c r="AO474"/>
  <c r="AN474"/>
  <c r="AM474"/>
  <c r="AL474"/>
  <c r="AK474"/>
  <c r="AJ474"/>
  <c r="AI474"/>
  <c r="AH474"/>
  <c r="AF474"/>
  <c r="AA474"/>
  <c r="Y474"/>
  <c r="U474"/>
  <c r="O474"/>
  <c r="M474"/>
  <c r="BR473"/>
  <c r="BQ473"/>
  <c r="BP473"/>
  <c r="BO473"/>
  <c r="BN473"/>
  <c r="BM473"/>
  <c r="BL473"/>
  <c r="BK473"/>
  <c r="BJ473"/>
  <c r="BI473"/>
  <c r="BH473"/>
  <c r="BG473"/>
  <c r="BF473"/>
  <c r="BE473"/>
  <c r="BD473"/>
  <c r="BC473"/>
  <c r="BB473"/>
  <c r="BA473"/>
  <c r="AZ473"/>
  <c r="AY473"/>
  <c r="AX473"/>
  <c r="AW473"/>
  <c r="AV473"/>
  <c r="AU473"/>
  <c r="AT473"/>
  <c r="AS473"/>
  <c r="AR473"/>
  <c r="AQ473"/>
  <c r="AP473"/>
  <c r="AO473"/>
  <c r="AN473"/>
  <c r="AM473"/>
  <c r="AL473"/>
  <c r="AK473"/>
  <c r="AJ473"/>
  <c r="AI473"/>
  <c r="AH473"/>
  <c r="AA473"/>
  <c r="Y473"/>
  <c r="AF473" s="1"/>
  <c r="U473"/>
  <c r="O473"/>
  <c r="M473"/>
  <c r="BR472"/>
  <c r="BQ472"/>
  <c r="BP472"/>
  <c r="BO472"/>
  <c r="BN472"/>
  <c r="BM472"/>
  <c r="BL472"/>
  <c r="BK472"/>
  <c r="BJ472"/>
  <c r="BI472"/>
  <c r="BH472"/>
  <c r="BG472"/>
  <c r="BF472"/>
  <c r="BE472"/>
  <c r="BD472"/>
  <c r="BC472"/>
  <c r="BB472"/>
  <c r="BA472"/>
  <c r="AZ472"/>
  <c r="AY472"/>
  <c r="AX472"/>
  <c r="AW472"/>
  <c r="AV472"/>
  <c r="AU472"/>
  <c r="AT472"/>
  <c r="AS472"/>
  <c r="AR472"/>
  <c r="AQ472"/>
  <c r="AP472"/>
  <c r="AO472"/>
  <c r="AN472"/>
  <c r="AM472"/>
  <c r="AL472"/>
  <c r="AK472"/>
  <c r="AJ472"/>
  <c r="AI472"/>
  <c r="AH472"/>
  <c r="AA472"/>
  <c r="Y472"/>
  <c r="AF472" s="1"/>
  <c r="U472"/>
  <c r="O472"/>
  <c r="M472"/>
  <c r="BR471"/>
  <c r="BQ471"/>
  <c r="BP471"/>
  <c r="BO471"/>
  <c r="BN471"/>
  <c r="BM471"/>
  <c r="BL471"/>
  <c r="BK471"/>
  <c r="BJ471"/>
  <c r="BI471"/>
  <c r="BH471"/>
  <c r="BG471"/>
  <c r="BF471"/>
  <c r="BE471"/>
  <c r="BD471"/>
  <c r="BC471"/>
  <c r="BB471"/>
  <c r="BA471"/>
  <c r="AZ471"/>
  <c r="AY471"/>
  <c r="AX471"/>
  <c r="AW471"/>
  <c r="AV471"/>
  <c r="AU471"/>
  <c r="AT471"/>
  <c r="AS471"/>
  <c r="AR471"/>
  <c r="AQ471"/>
  <c r="AP471"/>
  <c r="AO471"/>
  <c r="AN471"/>
  <c r="AM471"/>
  <c r="AL471"/>
  <c r="AK471"/>
  <c r="AJ471"/>
  <c r="AI471"/>
  <c r="AH471"/>
  <c r="AF471"/>
  <c r="AA471"/>
  <c r="Y471"/>
  <c r="U471"/>
  <c r="O471"/>
  <c r="M471"/>
  <c r="BR470"/>
  <c r="BQ470"/>
  <c r="BP470"/>
  <c r="BO470"/>
  <c r="BN470"/>
  <c r="BM470"/>
  <c r="BL470"/>
  <c r="BK470"/>
  <c r="BJ470"/>
  <c r="BI470"/>
  <c r="BH470"/>
  <c r="BG470"/>
  <c r="BF470"/>
  <c r="BE470"/>
  <c r="BD470"/>
  <c r="BC470"/>
  <c r="BB470"/>
  <c r="BA470"/>
  <c r="AZ470"/>
  <c r="AY470"/>
  <c r="AX470"/>
  <c r="AW470"/>
  <c r="AV470"/>
  <c r="AU470"/>
  <c r="AT470"/>
  <c r="AS470"/>
  <c r="AR470"/>
  <c r="AQ470"/>
  <c r="AP470"/>
  <c r="AO470"/>
  <c r="AN470"/>
  <c r="AM470"/>
  <c r="AL470"/>
  <c r="AK470"/>
  <c r="AJ470"/>
  <c r="AI470"/>
  <c r="AH470"/>
  <c r="AF470"/>
  <c r="AA470"/>
  <c r="Y470"/>
  <c r="U470"/>
  <c r="O470"/>
  <c r="M470"/>
  <c r="BR469"/>
  <c r="BQ469"/>
  <c r="BP469"/>
  <c r="BO469"/>
  <c r="BN469"/>
  <c r="BM469"/>
  <c r="BL469"/>
  <c r="BK469"/>
  <c r="BJ469"/>
  <c r="BI469"/>
  <c r="BH469"/>
  <c r="BG469"/>
  <c r="BF469"/>
  <c r="BE469"/>
  <c r="BD469"/>
  <c r="BC469"/>
  <c r="BB469"/>
  <c r="BA469"/>
  <c r="AZ469"/>
  <c r="AY469"/>
  <c r="AX469"/>
  <c r="AW469"/>
  <c r="AV469"/>
  <c r="AU469"/>
  <c r="AT469"/>
  <c r="AS469"/>
  <c r="AR469"/>
  <c r="AQ469"/>
  <c r="AP469"/>
  <c r="AO469"/>
  <c r="AN469"/>
  <c r="AM469"/>
  <c r="AL469"/>
  <c r="AK469"/>
  <c r="AJ469"/>
  <c r="AI469"/>
  <c r="AH469"/>
  <c r="AF469"/>
  <c r="AA469"/>
  <c r="Y469"/>
  <c r="U469"/>
  <c r="O469"/>
  <c r="M469"/>
  <c r="BR468"/>
  <c r="BQ468"/>
  <c r="BP468"/>
  <c r="BO468"/>
  <c r="BN468"/>
  <c r="BM468"/>
  <c r="BL468"/>
  <c r="BK468"/>
  <c r="BJ468"/>
  <c r="BI468"/>
  <c r="BH468"/>
  <c r="BG468"/>
  <c r="BF468"/>
  <c r="BE468"/>
  <c r="BD468"/>
  <c r="BC468"/>
  <c r="BB468"/>
  <c r="BA468"/>
  <c r="AZ468"/>
  <c r="AY468"/>
  <c r="AX468"/>
  <c r="AW468"/>
  <c r="AV468"/>
  <c r="AU468"/>
  <c r="AT468"/>
  <c r="AS468"/>
  <c r="AR468"/>
  <c r="AQ468"/>
  <c r="AP468"/>
  <c r="AO468"/>
  <c r="AN468"/>
  <c r="AM468"/>
  <c r="AL468"/>
  <c r="AK468"/>
  <c r="AJ468"/>
  <c r="AI468"/>
  <c r="AH468"/>
  <c r="AF468"/>
  <c r="AA468"/>
  <c r="Y468"/>
  <c r="U468"/>
  <c r="O468"/>
  <c r="M468"/>
  <c r="BR467"/>
  <c r="BQ467"/>
  <c r="BP467"/>
  <c r="BO467"/>
  <c r="BN467"/>
  <c r="BM467"/>
  <c r="BL467"/>
  <c r="BK467"/>
  <c r="BJ467"/>
  <c r="BI467"/>
  <c r="BH467"/>
  <c r="BG467"/>
  <c r="BF467"/>
  <c r="BE467"/>
  <c r="BD467"/>
  <c r="BC467"/>
  <c r="BB467"/>
  <c r="BA467"/>
  <c r="AZ467"/>
  <c r="AY467"/>
  <c r="AX467"/>
  <c r="AW467"/>
  <c r="AV467"/>
  <c r="AU467"/>
  <c r="AT467"/>
  <c r="AS467"/>
  <c r="AR467"/>
  <c r="AQ467"/>
  <c r="AP467"/>
  <c r="AO467"/>
  <c r="AN467"/>
  <c r="AM467"/>
  <c r="AL467"/>
  <c r="AK467"/>
  <c r="AJ467"/>
  <c r="AI467"/>
  <c r="AH467"/>
  <c r="AF467"/>
  <c r="AA467"/>
  <c r="Y467"/>
  <c r="U467"/>
  <c r="O467"/>
  <c r="M467"/>
  <c r="BR466"/>
  <c r="BQ466"/>
  <c r="BP466"/>
  <c r="BO466"/>
  <c r="BN466"/>
  <c r="BM466"/>
  <c r="BL466"/>
  <c r="BK466"/>
  <c r="BJ466"/>
  <c r="BI466"/>
  <c r="BH466"/>
  <c r="BG466"/>
  <c r="BF466"/>
  <c r="BE466"/>
  <c r="BD466"/>
  <c r="BC466"/>
  <c r="BB466"/>
  <c r="BA466"/>
  <c r="AZ466"/>
  <c r="AY466"/>
  <c r="AX466"/>
  <c r="AW466"/>
  <c r="AV466"/>
  <c r="AU466"/>
  <c r="AT466"/>
  <c r="AS466"/>
  <c r="AR466"/>
  <c r="AQ466"/>
  <c r="AP466"/>
  <c r="AO466"/>
  <c r="AN466"/>
  <c r="AM466"/>
  <c r="AL466"/>
  <c r="AK466"/>
  <c r="AJ466"/>
  <c r="AI466"/>
  <c r="AH466"/>
  <c r="AF466"/>
  <c r="AA466"/>
  <c r="Y466"/>
  <c r="U466"/>
  <c r="O466"/>
  <c r="M466"/>
  <c r="BR465"/>
  <c r="BQ465"/>
  <c r="BP465"/>
  <c r="BO465"/>
  <c r="BN465"/>
  <c r="BM465"/>
  <c r="BL465"/>
  <c r="BK465"/>
  <c r="BJ465"/>
  <c r="BI465"/>
  <c r="BH465"/>
  <c r="BG465"/>
  <c r="BF465"/>
  <c r="BE465"/>
  <c r="BD465"/>
  <c r="BC465"/>
  <c r="BB465"/>
  <c r="BA465"/>
  <c r="AZ465"/>
  <c r="AY465"/>
  <c r="AX465"/>
  <c r="AW465"/>
  <c r="AV465"/>
  <c r="AU465"/>
  <c r="AT465"/>
  <c r="AS465"/>
  <c r="AR465"/>
  <c r="AQ465"/>
  <c r="AP465"/>
  <c r="AO465"/>
  <c r="AN465"/>
  <c r="AM465"/>
  <c r="AL465"/>
  <c r="AK465"/>
  <c r="AJ465"/>
  <c r="AI465"/>
  <c r="AH465"/>
  <c r="AF465"/>
  <c r="AA465"/>
  <c r="Y465"/>
  <c r="U465"/>
  <c r="O465"/>
  <c r="M465"/>
  <c r="BR464"/>
  <c r="BQ464"/>
  <c r="BP464"/>
  <c r="BO464"/>
  <c r="BN464"/>
  <c r="BM464"/>
  <c r="BL464"/>
  <c r="BK464"/>
  <c r="BJ464"/>
  <c r="BI464"/>
  <c r="BH464"/>
  <c r="BG464"/>
  <c r="BF464"/>
  <c r="BE464"/>
  <c r="BD464"/>
  <c r="BC464"/>
  <c r="BB464"/>
  <c r="BA464"/>
  <c r="AZ464"/>
  <c r="AY464"/>
  <c r="AX464"/>
  <c r="AW464"/>
  <c r="AV464"/>
  <c r="AU464"/>
  <c r="AT464"/>
  <c r="AS464"/>
  <c r="AR464"/>
  <c r="AQ464"/>
  <c r="AP464"/>
  <c r="AO464"/>
  <c r="AN464"/>
  <c r="AM464"/>
  <c r="AL464"/>
  <c r="AK464"/>
  <c r="AJ464"/>
  <c r="AI464"/>
  <c r="AH464"/>
  <c r="AA464"/>
  <c r="Y464"/>
  <c r="AF464" s="1"/>
  <c r="U464"/>
  <c r="O464"/>
  <c r="M464"/>
  <c r="BR463"/>
  <c r="BQ463"/>
  <c r="BP463"/>
  <c r="BO463"/>
  <c r="BN463"/>
  <c r="BM463"/>
  <c r="BL463"/>
  <c r="BK463"/>
  <c r="BJ463"/>
  <c r="BI463"/>
  <c r="BH463"/>
  <c r="BG463"/>
  <c r="BF463"/>
  <c r="BE463"/>
  <c r="BD463"/>
  <c r="BC463"/>
  <c r="BB463"/>
  <c r="BA463"/>
  <c r="AZ463"/>
  <c r="AY463"/>
  <c r="AX463"/>
  <c r="AW463"/>
  <c r="AV463"/>
  <c r="AU463"/>
  <c r="AT463"/>
  <c r="AS463"/>
  <c r="AR463"/>
  <c r="AQ463"/>
  <c r="AP463"/>
  <c r="AO463"/>
  <c r="AN463"/>
  <c r="AM463"/>
  <c r="AL463"/>
  <c r="AK463"/>
  <c r="AJ463"/>
  <c r="AI463"/>
  <c r="AH463"/>
  <c r="AA463"/>
  <c r="Y463"/>
  <c r="AF463" s="1"/>
  <c r="U463"/>
  <c r="O463"/>
  <c r="M463"/>
  <c r="BR462"/>
  <c r="BQ462"/>
  <c r="BP462"/>
  <c r="BO462"/>
  <c r="BN462"/>
  <c r="BM462"/>
  <c r="BL462"/>
  <c r="BK462"/>
  <c r="BJ462"/>
  <c r="BI462"/>
  <c r="BH462"/>
  <c r="BG462"/>
  <c r="BF462"/>
  <c r="BE462"/>
  <c r="BD462"/>
  <c r="BC462"/>
  <c r="BB462"/>
  <c r="BA462"/>
  <c r="AZ462"/>
  <c r="AY462"/>
  <c r="AX462"/>
  <c r="AW462"/>
  <c r="AV462"/>
  <c r="AU462"/>
  <c r="AT462"/>
  <c r="AS462"/>
  <c r="AR462"/>
  <c r="AQ462"/>
  <c r="AP462"/>
  <c r="AO462"/>
  <c r="AN462"/>
  <c r="AM462"/>
  <c r="AL462"/>
  <c r="AK462"/>
  <c r="AJ462"/>
  <c r="AI462"/>
  <c r="AH462"/>
  <c r="AF462"/>
  <c r="AA462"/>
  <c r="Y462"/>
  <c r="U462"/>
  <c r="O462"/>
  <c r="M462"/>
  <c r="BR461"/>
  <c r="BQ461"/>
  <c r="BP461"/>
  <c r="BO461"/>
  <c r="BN461"/>
  <c r="BM461"/>
  <c r="BL461"/>
  <c r="BK461"/>
  <c r="BJ461"/>
  <c r="BI461"/>
  <c r="BH461"/>
  <c r="BG461"/>
  <c r="BF461"/>
  <c r="BE461"/>
  <c r="BD461"/>
  <c r="BC461"/>
  <c r="BB461"/>
  <c r="BA461"/>
  <c r="AZ461"/>
  <c r="AY461"/>
  <c r="AX461"/>
  <c r="AW461"/>
  <c r="AV461"/>
  <c r="AU461"/>
  <c r="AT461"/>
  <c r="AS461"/>
  <c r="AR461"/>
  <c r="AQ461"/>
  <c r="AP461"/>
  <c r="AO461"/>
  <c r="AN461"/>
  <c r="AM461"/>
  <c r="AL461"/>
  <c r="AK461"/>
  <c r="AJ461"/>
  <c r="AI461"/>
  <c r="AH461"/>
  <c r="AF461"/>
  <c r="AA461"/>
  <c r="Y461"/>
  <c r="U461"/>
  <c r="O461"/>
  <c r="M461"/>
  <c r="BR460"/>
  <c r="BQ460"/>
  <c r="BP460"/>
  <c r="BO460"/>
  <c r="BN460"/>
  <c r="BM460"/>
  <c r="BL460"/>
  <c r="BK460"/>
  <c r="BJ460"/>
  <c r="BI460"/>
  <c r="BH460"/>
  <c r="BG460"/>
  <c r="BF460"/>
  <c r="BE460"/>
  <c r="BD460"/>
  <c r="BC460"/>
  <c r="BB460"/>
  <c r="BA460"/>
  <c r="AZ460"/>
  <c r="AY460"/>
  <c r="AX460"/>
  <c r="AW460"/>
  <c r="AV460"/>
  <c r="AU460"/>
  <c r="AT460"/>
  <c r="AS460"/>
  <c r="AR460"/>
  <c r="AQ460"/>
  <c r="AP460"/>
  <c r="AO460"/>
  <c r="AN460"/>
  <c r="AM460"/>
  <c r="AL460"/>
  <c r="AK460"/>
  <c r="AJ460"/>
  <c r="AI460"/>
  <c r="AH460"/>
  <c r="AA460"/>
  <c r="Y460"/>
  <c r="AF460" s="1"/>
  <c r="U460"/>
  <c r="O460"/>
  <c r="M460"/>
  <c r="BR459"/>
  <c r="BQ459"/>
  <c r="BP459"/>
  <c r="BO459"/>
  <c r="BN459"/>
  <c r="BM459"/>
  <c r="BL459"/>
  <c r="BK459"/>
  <c r="BJ459"/>
  <c r="BI459"/>
  <c r="BH459"/>
  <c r="BG459"/>
  <c r="BF459"/>
  <c r="BE459"/>
  <c r="BD459"/>
  <c r="BC459"/>
  <c r="BB459"/>
  <c r="BA459"/>
  <c r="AZ459"/>
  <c r="AY459"/>
  <c r="AX459"/>
  <c r="AW459"/>
  <c r="AV459"/>
  <c r="AU459"/>
  <c r="AT459"/>
  <c r="AS459"/>
  <c r="AR459"/>
  <c r="AQ459"/>
  <c r="AP459"/>
  <c r="AO459"/>
  <c r="AN459"/>
  <c r="AM459"/>
  <c r="AL459"/>
  <c r="AK459"/>
  <c r="AJ459"/>
  <c r="AI459"/>
  <c r="AH459"/>
  <c r="AA459"/>
  <c r="Y459"/>
  <c r="AF459" s="1"/>
  <c r="U459"/>
  <c r="O459"/>
  <c r="M459"/>
  <c r="BR458"/>
  <c r="BQ458"/>
  <c r="BP458"/>
  <c r="BO458"/>
  <c r="BN458"/>
  <c r="BM458"/>
  <c r="BL458"/>
  <c r="BK458"/>
  <c r="BJ458"/>
  <c r="BI458"/>
  <c r="BH458"/>
  <c r="BG458"/>
  <c r="BF458"/>
  <c r="BE458"/>
  <c r="BD458"/>
  <c r="BC458"/>
  <c r="BB458"/>
  <c r="BA458"/>
  <c r="AZ458"/>
  <c r="AY458"/>
  <c r="AX458"/>
  <c r="AW458"/>
  <c r="AV458"/>
  <c r="AU458"/>
  <c r="AT458"/>
  <c r="AS458"/>
  <c r="AR458"/>
  <c r="AQ458"/>
  <c r="AP458"/>
  <c r="AO458"/>
  <c r="AN458"/>
  <c r="AM458"/>
  <c r="AL458"/>
  <c r="AK458"/>
  <c r="AJ458"/>
  <c r="AI458"/>
  <c r="AH458"/>
  <c r="AF458"/>
  <c r="AA458"/>
  <c r="Y458"/>
  <c r="U458"/>
  <c r="O458"/>
  <c r="M458"/>
  <c r="BR457"/>
  <c r="BQ457"/>
  <c r="BP457"/>
  <c r="BO457"/>
  <c r="BN457"/>
  <c r="BM457"/>
  <c r="BL457"/>
  <c r="BK457"/>
  <c r="BJ457"/>
  <c r="BI457"/>
  <c r="BH457"/>
  <c r="BG457"/>
  <c r="BF457"/>
  <c r="BE457"/>
  <c r="BD457"/>
  <c r="BC457"/>
  <c r="BB457"/>
  <c r="BA457"/>
  <c r="AZ457"/>
  <c r="AY457"/>
  <c r="AX457"/>
  <c r="AW457"/>
  <c r="AV457"/>
  <c r="AU457"/>
  <c r="AT457"/>
  <c r="AS457"/>
  <c r="AR457"/>
  <c r="AQ457"/>
  <c r="AP457"/>
  <c r="AO457"/>
  <c r="AN457"/>
  <c r="AM457"/>
  <c r="AL457"/>
  <c r="AK457"/>
  <c r="AJ457"/>
  <c r="AI457"/>
  <c r="AH457"/>
  <c r="AF457"/>
  <c r="AA457"/>
  <c r="Y457"/>
  <c r="U457"/>
  <c r="O457"/>
  <c r="M457"/>
  <c r="BR456"/>
  <c r="BQ456"/>
  <c r="BP456"/>
  <c r="BO456"/>
  <c r="BN456"/>
  <c r="BM456"/>
  <c r="BL456"/>
  <c r="BK456"/>
  <c r="BJ456"/>
  <c r="BI456"/>
  <c r="BH456"/>
  <c r="BG456"/>
  <c r="BF456"/>
  <c r="BE456"/>
  <c r="BD456"/>
  <c r="BC456"/>
  <c r="BB456"/>
  <c r="BA456"/>
  <c r="AZ456"/>
  <c r="AY456"/>
  <c r="AX456"/>
  <c r="AW456"/>
  <c r="AV456"/>
  <c r="AU456"/>
  <c r="AT456"/>
  <c r="AS456"/>
  <c r="AR456"/>
  <c r="AQ456"/>
  <c r="AP456"/>
  <c r="AO456"/>
  <c r="AN456"/>
  <c r="AM456"/>
  <c r="AL456"/>
  <c r="AK456"/>
  <c r="AJ456"/>
  <c r="AI456"/>
  <c r="AH456"/>
  <c r="AF456"/>
  <c r="AA456"/>
  <c r="Y456"/>
  <c r="U456"/>
  <c r="O456"/>
  <c r="M456"/>
  <c r="BR455"/>
  <c r="BQ455"/>
  <c r="BP455"/>
  <c r="BO455"/>
  <c r="BN455"/>
  <c r="BM455"/>
  <c r="BL455"/>
  <c r="BK455"/>
  <c r="BJ455"/>
  <c r="BI455"/>
  <c r="BH455"/>
  <c r="BG455"/>
  <c r="BF455"/>
  <c r="BE455"/>
  <c r="BD455"/>
  <c r="BC455"/>
  <c r="BB455"/>
  <c r="BA455"/>
  <c r="AZ455"/>
  <c r="AY455"/>
  <c r="AX455"/>
  <c r="AW455"/>
  <c r="AV455"/>
  <c r="AU455"/>
  <c r="AT455"/>
  <c r="AS455"/>
  <c r="AR455"/>
  <c r="AQ455"/>
  <c r="AP455"/>
  <c r="AO455"/>
  <c r="AN455"/>
  <c r="AM455"/>
  <c r="AL455"/>
  <c r="AK455"/>
  <c r="AJ455"/>
  <c r="AI455"/>
  <c r="AH455"/>
  <c r="AA455"/>
  <c r="Y455"/>
  <c r="AF455" s="1"/>
  <c r="U455"/>
  <c r="O455"/>
  <c r="M455"/>
  <c r="BR454"/>
  <c r="BQ454"/>
  <c r="BP454"/>
  <c r="BO454"/>
  <c r="BN454"/>
  <c r="BM454"/>
  <c r="BL454"/>
  <c r="BK454"/>
  <c r="BJ454"/>
  <c r="BI454"/>
  <c r="BH454"/>
  <c r="BG454"/>
  <c r="BF454"/>
  <c r="BE454"/>
  <c r="BD454"/>
  <c r="BC454"/>
  <c r="BB454"/>
  <c r="BA454"/>
  <c r="AZ454"/>
  <c r="AY454"/>
  <c r="AX454"/>
  <c r="AW454"/>
  <c r="AV454"/>
  <c r="AU454"/>
  <c r="AT454"/>
  <c r="AS454"/>
  <c r="AR454"/>
  <c r="AQ454"/>
  <c r="AP454"/>
  <c r="AO454"/>
  <c r="AN454"/>
  <c r="AM454"/>
  <c r="AL454"/>
  <c r="AK454"/>
  <c r="AJ454"/>
  <c r="AI454"/>
  <c r="AH454"/>
  <c r="AA454"/>
  <c r="Y454"/>
  <c r="AF454" s="1"/>
  <c r="U454"/>
  <c r="O454"/>
  <c r="M454"/>
  <c r="BR453"/>
  <c r="BQ453"/>
  <c r="BP453"/>
  <c r="BO453"/>
  <c r="BN453"/>
  <c r="BM453"/>
  <c r="BL453"/>
  <c r="BK453"/>
  <c r="BJ453"/>
  <c r="BI453"/>
  <c r="BH453"/>
  <c r="BG453"/>
  <c r="BF453"/>
  <c r="BE453"/>
  <c r="BD453"/>
  <c r="BC453"/>
  <c r="BB453"/>
  <c r="BA453"/>
  <c r="AZ453"/>
  <c r="AY453"/>
  <c r="AX453"/>
  <c r="AW453"/>
  <c r="AV453"/>
  <c r="AU453"/>
  <c r="AT453"/>
  <c r="AS453"/>
  <c r="AR453"/>
  <c r="AQ453"/>
  <c r="AP453"/>
  <c r="AO453"/>
  <c r="AN453"/>
  <c r="AM453"/>
  <c r="AL453"/>
  <c r="AK453"/>
  <c r="AJ453"/>
  <c r="AI453"/>
  <c r="AH453"/>
  <c r="AF453"/>
  <c r="AA453"/>
  <c r="Y453"/>
  <c r="U453"/>
  <c r="O453"/>
  <c r="M453"/>
  <c r="BR452"/>
  <c r="BQ452"/>
  <c r="BP452"/>
  <c r="BO452"/>
  <c r="BN452"/>
  <c r="BM452"/>
  <c r="BL452"/>
  <c r="BK452"/>
  <c r="BJ452"/>
  <c r="BI452"/>
  <c r="BH452"/>
  <c r="BG452"/>
  <c r="BF452"/>
  <c r="BE452"/>
  <c r="BD452"/>
  <c r="BC452"/>
  <c r="BB452"/>
  <c r="BA452"/>
  <c r="AZ452"/>
  <c r="AY452"/>
  <c r="AX452"/>
  <c r="AW452"/>
  <c r="AV452"/>
  <c r="AU452"/>
  <c r="AT452"/>
  <c r="AS452"/>
  <c r="AR452"/>
  <c r="AQ452"/>
  <c r="AP452"/>
  <c r="AO452"/>
  <c r="AN452"/>
  <c r="AM452"/>
  <c r="AL452"/>
  <c r="AK452"/>
  <c r="AJ452"/>
  <c r="AI452"/>
  <c r="AH452"/>
  <c r="AA452"/>
  <c r="Y452"/>
  <c r="AF452" s="1"/>
  <c r="U452"/>
  <c r="O452"/>
  <c r="M452"/>
  <c r="BR451"/>
  <c r="BQ451"/>
  <c r="BP451"/>
  <c r="BO451"/>
  <c r="BN451"/>
  <c r="BM451"/>
  <c r="BL451"/>
  <c r="BK451"/>
  <c r="BJ451"/>
  <c r="BI451"/>
  <c r="BH451"/>
  <c r="BG451"/>
  <c r="BF451"/>
  <c r="BE451"/>
  <c r="BD451"/>
  <c r="BC451"/>
  <c r="BB451"/>
  <c r="BA451"/>
  <c r="AZ451"/>
  <c r="AY451"/>
  <c r="AX451"/>
  <c r="AW451"/>
  <c r="AV451"/>
  <c r="AU451"/>
  <c r="AT451"/>
  <c r="AS451"/>
  <c r="AR451"/>
  <c r="AQ451"/>
  <c r="AP451"/>
  <c r="AO451"/>
  <c r="AN451"/>
  <c r="AM451"/>
  <c r="AL451"/>
  <c r="AK451"/>
  <c r="AJ451"/>
  <c r="AI451"/>
  <c r="AH451"/>
  <c r="BT451" s="1"/>
  <c r="AF451"/>
  <c r="AA451"/>
  <c r="Y451"/>
  <c r="U451"/>
  <c r="O451"/>
  <c r="M451"/>
  <c r="BR450"/>
  <c r="BQ450"/>
  <c r="BP450"/>
  <c r="BO450"/>
  <c r="BN450"/>
  <c r="BM450"/>
  <c r="BL450"/>
  <c r="BK450"/>
  <c r="BJ450"/>
  <c r="BI450"/>
  <c r="BH450"/>
  <c r="BG450"/>
  <c r="BF450"/>
  <c r="BE450"/>
  <c r="BD450"/>
  <c r="BC450"/>
  <c r="BB450"/>
  <c r="BA450"/>
  <c r="AZ450"/>
  <c r="AY450"/>
  <c r="AX450"/>
  <c r="AW450"/>
  <c r="AV450"/>
  <c r="AU450"/>
  <c r="AT450"/>
  <c r="AS450"/>
  <c r="AR450"/>
  <c r="AQ450"/>
  <c r="AP450"/>
  <c r="AO450"/>
  <c r="AN450"/>
  <c r="AM450"/>
  <c r="AL450"/>
  <c r="AK450"/>
  <c r="AJ450"/>
  <c r="AI450"/>
  <c r="AH450"/>
  <c r="AF450"/>
  <c r="AA450"/>
  <c r="Y450"/>
  <c r="U450"/>
  <c r="O450"/>
  <c r="M450"/>
  <c r="BR449"/>
  <c r="BQ449"/>
  <c r="BP449"/>
  <c r="BO449"/>
  <c r="BN449"/>
  <c r="BM449"/>
  <c r="BL449"/>
  <c r="BK449"/>
  <c r="BJ449"/>
  <c r="BI449"/>
  <c r="BH449"/>
  <c r="BG449"/>
  <c r="BF449"/>
  <c r="BE449"/>
  <c r="BD449"/>
  <c r="BC449"/>
  <c r="BB449"/>
  <c r="BA449"/>
  <c r="AZ449"/>
  <c r="AY449"/>
  <c r="AX449"/>
  <c r="AW449"/>
  <c r="AV449"/>
  <c r="AU449"/>
  <c r="AT449"/>
  <c r="AS449"/>
  <c r="AR449"/>
  <c r="AQ449"/>
  <c r="AP449"/>
  <c r="AO449"/>
  <c r="AN449"/>
  <c r="AM449"/>
  <c r="AL449"/>
  <c r="AK449"/>
  <c r="AJ449"/>
  <c r="AI449"/>
  <c r="AH449"/>
  <c r="AF449"/>
  <c r="AA449"/>
  <c r="Y449"/>
  <c r="U449"/>
  <c r="O449"/>
  <c r="M449"/>
  <c r="BR448"/>
  <c r="BQ448"/>
  <c r="BP448"/>
  <c r="BO448"/>
  <c r="BN448"/>
  <c r="BM448"/>
  <c r="BL448"/>
  <c r="BK448"/>
  <c r="BJ448"/>
  <c r="BI448"/>
  <c r="BH448"/>
  <c r="BG448"/>
  <c r="BF448"/>
  <c r="BE448"/>
  <c r="BD448"/>
  <c r="BC448"/>
  <c r="BB448"/>
  <c r="BA448"/>
  <c r="AZ448"/>
  <c r="AY448"/>
  <c r="AX448"/>
  <c r="AW448"/>
  <c r="AV448"/>
  <c r="AU448"/>
  <c r="AT448"/>
  <c r="AS448"/>
  <c r="AR448"/>
  <c r="AQ448"/>
  <c r="AP448"/>
  <c r="AO448"/>
  <c r="AN448"/>
  <c r="AM448"/>
  <c r="AL448"/>
  <c r="AK448"/>
  <c r="AJ448"/>
  <c r="AI448"/>
  <c r="AH448"/>
  <c r="AF448"/>
  <c r="AA448"/>
  <c r="Y448"/>
  <c r="U448"/>
  <c r="O448"/>
  <c r="M448"/>
  <c r="BR447"/>
  <c r="BQ447"/>
  <c r="BP447"/>
  <c r="BO447"/>
  <c r="BN447"/>
  <c r="BM447"/>
  <c r="BL447"/>
  <c r="BK447"/>
  <c r="BJ447"/>
  <c r="BI447"/>
  <c r="BH447"/>
  <c r="BG447"/>
  <c r="BF447"/>
  <c r="BE447"/>
  <c r="BD447"/>
  <c r="BC447"/>
  <c r="BB447"/>
  <c r="BA447"/>
  <c r="AZ447"/>
  <c r="AY447"/>
  <c r="AX447"/>
  <c r="AW447"/>
  <c r="AV447"/>
  <c r="AU447"/>
  <c r="AT447"/>
  <c r="AS447"/>
  <c r="AR447"/>
  <c r="AQ447"/>
  <c r="AP447"/>
  <c r="AO447"/>
  <c r="AN447"/>
  <c r="AM447"/>
  <c r="AL447"/>
  <c r="AK447"/>
  <c r="AJ447"/>
  <c r="AI447"/>
  <c r="AH447"/>
  <c r="BT447" s="1"/>
  <c r="AA447"/>
  <c r="Y447"/>
  <c r="AF447" s="1"/>
  <c r="U447"/>
  <c r="O447"/>
  <c r="M447"/>
  <c r="BR446"/>
  <c r="BQ446"/>
  <c r="BP446"/>
  <c r="BO446"/>
  <c r="BN446"/>
  <c r="BM446"/>
  <c r="BL446"/>
  <c r="BK446"/>
  <c r="BJ446"/>
  <c r="BI446"/>
  <c r="BH446"/>
  <c r="BG446"/>
  <c r="BF446"/>
  <c r="BE446"/>
  <c r="BD446"/>
  <c r="BC446"/>
  <c r="BB446"/>
  <c r="BA446"/>
  <c r="AZ446"/>
  <c r="AY446"/>
  <c r="AX446"/>
  <c r="AW446"/>
  <c r="AV446"/>
  <c r="AU446"/>
  <c r="AT446"/>
  <c r="AS446"/>
  <c r="AR446"/>
  <c r="AQ446"/>
  <c r="AP446"/>
  <c r="AO446"/>
  <c r="AN446"/>
  <c r="AM446"/>
  <c r="AL446"/>
  <c r="AK446"/>
  <c r="AJ446"/>
  <c r="AI446"/>
  <c r="AH446"/>
  <c r="AF446"/>
  <c r="AA446"/>
  <c r="Y446"/>
  <c r="U446"/>
  <c r="O446"/>
  <c r="M446"/>
  <c r="BR445"/>
  <c r="BQ445"/>
  <c r="BP445"/>
  <c r="BO445"/>
  <c r="BN445"/>
  <c r="BM445"/>
  <c r="BL445"/>
  <c r="BK445"/>
  <c r="BJ445"/>
  <c r="BI445"/>
  <c r="BH445"/>
  <c r="BG445"/>
  <c r="BF445"/>
  <c r="BE445"/>
  <c r="BD445"/>
  <c r="BC445"/>
  <c r="BB445"/>
  <c r="BA445"/>
  <c r="AZ445"/>
  <c r="AY445"/>
  <c r="AX445"/>
  <c r="AW445"/>
  <c r="AV445"/>
  <c r="AU445"/>
  <c r="AT445"/>
  <c r="AS445"/>
  <c r="AR445"/>
  <c r="AQ445"/>
  <c r="AP445"/>
  <c r="AO445"/>
  <c r="AN445"/>
  <c r="AM445"/>
  <c r="AL445"/>
  <c r="AK445"/>
  <c r="AJ445"/>
  <c r="AI445"/>
  <c r="AH445"/>
  <c r="AF445"/>
  <c r="AA445"/>
  <c r="Y445"/>
  <c r="U445"/>
  <c r="O445"/>
  <c r="M445"/>
  <c r="BR444"/>
  <c r="BQ444"/>
  <c r="BP444"/>
  <c r="BO444"/>
  <c r="BN444"/>
  <c r="BM444"/>
  <c r="BL444"/>
  <c r="BK444"/>
  <c r="BJ444"/>
  <c r="BI444"/>
  <c r="BH444"/>
  <c r="BG444"/>
  <c r="BF444"/>
  <c r="BE444"/>
  <c r="BD444"/>
  <c r="BC444"/>
  <c r="BB444"/>
  <c r="BA444"/>
  <c r="AZ444"/>
  <c r="AY444"/>
  <c r="AX444"/>
  <c r="AW444"/>
  <c r="AV444"/>
  <c r="AU444"/>
  <c r="AT444"/>
  <c r="AS444"/>
  <c r="AR444"/>
  <c r="AQ444"/>
  <c r="AP444"/>
  <c r="AO444"/>
  <c r="AN444"/>
  <c r="AM444"/>
  <c r="AL444"/>
  <c r="AK444"/>
  <c r="AJ444"/>
  <c r="AI444"/>
  <c r="AH444"/>
  <c r="AF444"/>
  <c r="AA444"/>
  <c r="Y444"/>
  <c r="U444"/>
  <c r="O444"/>
  <c r="M444"/>
  <c r="BR443"/>
  <c r="BQ443"/>
  <c r="BP443"/>
  <c r="BO443"/>
  <c r="BN443"/>
  <c r="BM443"/>
  <c r="BL443"/>
  <c r="BK443"/>
  <c r="BJ443"/>
  <c r="BI443"/>
  <c r="BH443"/>
  <c r="BG443"/>
  <c r="BF443"/>
  <c r="BE443"/>
  <c r="BD443"/>
  <c r="BC443"/>
  <c r="BB443"/>
  <c r="BA443"/>
  <c r="AZ443"/>
  <c r="AY443"/>
  <c r="AX443"/>
  <c r="AW443"/>
  <c r="AV443"/>
  <c r="AU443"/>
  <c r="AT443"/>
  <c r="AS443"/>
  <c r="AR443"/>
  <c r="AQ443"/>
  <c r="AP443"/>
  <c r="AO443"/>
  <c r="AN443"/>
  <c r="AM443"/>
  <c r="AL443"/>
  <c r="AK443"/>
  <c r="AJ443"/>
  <c r="AI443"/>
  <c r="AH443"/>
  <c r="AF443"/>
  <c r="AA443"/>
  <c r="Y443"/>
  <c r="U443"/>
  <c r="O443"/>
  <c r="M443"/>
  <c r="BR442"/>
  <c r="BQ442"/>
  <c r="BP442"/>
  <c r="BO442"/>
  <c r="BN442"/>
  <c r="BM442"/>
  <c r="BL442"/>
  <c r="BK442"/>
  <c r="BJ442"/>
  <c r="BI442"/>
  <c r="BH442"/>
  <c r="BG442"/>
  <c r="BF442"/>
  <c r="BE442"/>
  <c r="BD442"/>
  <c r="BC442"/>
  <c r="BB442"/>
  <c r="BA442"/>
  <c r="AZ442"/>
  <c r="AY442"/>
  <c r="AX442"/>
  <c r="AW442"/>
  <c r="AV442"/>
  <c r="AU442"/>
  <c r="AT442"/>
  <c r="AS442"/>
  <c r="AR442"/>
  <c r="AQ442"/>
  <c r="AP442"/>
  <c r="AO442"/>
  <c r="AN442"/>
  <c r="AM442"/>
  <c r="AL442"/>
  <c r="AK442"/>
  <c r="AJ442"/>
  <c r="AI442"/>
  <c r="AH442"/>
  <c r="AF442"/>
  <c r="AA442"/>
  <c r="Y442"/>
  <c r="U442"/>
  <c r="O442"/>
  <c r="M442"/>
  <c r="BR441"/>
  <c r="BQ441"/>
  <c r="BP441"/>
  <c r="BO441"/>
  <c r="BN441"/>
  <c r="BM441"/>
  <c r="BL441"/>
  <c r="BK441"/>
  <c r="BJ441"/>
  <c r="BI441"/>
  <c r="BH441"/>
  <c r="BG441"/>
  <c r="BF441"/>
  <c r="BE441"/>
  <c r="BD441"/>
  <c r="BC441"/>
  <c r="BB441"/>
  <c r="BA441"/>
  <c r="AZ441"/>
  <c r="AY441"/>
  <c r="AX441"/>
  <c r="AW441"/>
  <c r="AV441"/>
  <c r="AU441"/>
  <c r="AT441"/>
  <c r="AS441"/>
  <c r="AR441"/>
  <c r="AQ441"/>
  <c r="AP441"/>
  <c r="AO441"/>
  <c r="AN441"/>
  <c r="AM441"/>
  <c r="AL441"/>
  <c r="AK441"/>
  <c r="AJ441"/>
  <c r="AI441"/>
  <c r="AH441"/>
  <c r="AF441"/>
  <c r="AA441"/>
  <c r="Y441"/>
  <c r="U441"/>
  <c r="O441"/>
  <c r="M441"/>
  <c r="BR440"/>
  <c r="BQ440"/>
  <c r="BP440"/>
  <c r="BO440"/>
  <c r="BN440"/>
  <c r="BM440"/>
  <c r="BL440"/>
  <c r="BK440"/>
  <c r="BJ440"/>
  <c r="BI440"/>
  <c r="BH440"/>
  <c r="BG440"/>
  <c r="BF440"/>
  <c r="BE440"/>
  <c r="BD440"/>
  <c r="BC440"/>
  <c r="BB440"/>
  <c r="BA440"/>
  <c r="AZ440"/>
  <c r="AY440"/>
  <c r="AX440"/>
  <c r="AW440"/>
  <c r="AV440"/>
  <c r="AU440"/>
  <c r="AT440"/>
  <c r="AS440"/>
  <c r="AR440"/>
  <c r="AQ440"/>
  <c r="AP440"/>
  <c r="AO440"/>
  <c r="AN440"/>
  <c r="AM440"/>
  <c r="AL440"/>
  <c r="AK440"/>
  <c r="AJ440"/>
  <c r="AI440"/>
  <c r="BT440" s="1"/>
  <c r="AH440"/>
  <c r="AA440"/>
  <c r="Y440"/>
  <c r="AF440" s="1"/>
  <c r="U440"/>
  <c r="O440"/>
  <c r="M440"/>
  <c r="BR439"/>
  <c r="BQ439"/>
  <c r="BP439"/>
  <c r="BO439"/>
  <c r="BN439"/>
  <c r="BM439"/>
  <c r="BL439"/>
  <c r="BK439"/>
  <c r="BJ439"/>
  <c r="BI439"/>
  <c r="BH439"/>
  <c r="BG439"/>
  <c r="BF439"/>
  <c r="BE439"/>
  <c r="BD439"/>
  <c r="BC439"/>
  <c r="BB439"/>
  <c r="BA439"/>
  <c r="AZ439"/>
  <c r="AY439"/>
  <c r="AX439"/>
  <c r="AW439"/>
  <c r="AV439"/>
  <c r="AU439"/>
  <c r="AT439"/>
  <c r="AS439"/>
  <c r="AR439"/>
  <c r="AQ439"/>
  <c r="AP439"/>
  <c r="AO439"/>
  <c r="AN439"/>
  <c r="AM439"/>
  <c r="AL439"/>
  <c r="AK439"/>
  <c r="AJ439"/>
  <c r="AI439"/>
  <c r="AH439"/>
  <c r="AF439"/>
  <c r="AA439"/>
  <c r="Y439"/>
  <c r="U439"/>
  <c r="O439"/>
  <c r="M439"/>
  <c r="BR438"/>
  <c r="BQ438"/>
  <c r="BP438"/>
  <c r="BO438"/>
  <c r="BN438"/>
  <c r="BM438"/>
  <c r="BL438"/>
  <c r="BK438"/>
  <c r="BJ438"/>
  <c r="BI438"/>
  <c r="BH438"/>
  <c r="BG438"/>
  <c r="BF438"/>
  <c r="BE438"/>
  <c r="BD438"/>
  <c r="BC438"/>
  <c r="BB438"/>
  <c r="BA438"/>
  <c r="AZ438"/>
  <c r="AY438"/>
  <c r="AX438"/>
  <c r="AW438"/>
  <c r="AV438"/>
  <c r="AU438"/>
  <c r="AT438"/>
  <c r="AS438"/>
  <c r="AR438"/>
  <c r="AQ438"/>
  <c r="AP438"/>
  <c r="AO438"/>
  <c r="AN438"/>
  <c r="AM438"/>
  <c r="AL438"/>
  <c r="AK438"/>
  <c r="AJ438"/>
  <c r="AI438"/>
  <c r="AH438"/>
  <c r="AF438"/>
  <c r="AA438"/>
  <c r="Y438"/>
  <c r="U438"/>
  <c r="O438"/>
  <c r="M438"/>
  <c r="BR437"/>
  <c r="BQ437"/>
  <c r="BP437"/>
  <c r="BO437"/>
  <c r="BN437"/>
  <c r="BM437"/>
  <c r="BL437"/>
  <c r="BK437"/>
  <c r="BJ437"/>
  <c r="BI437"/>
  <c r="BH437"/>
  <c r="BG437"/>
  <c r="BF437"/>
  <c r="BE437"/>
  <c r="BD437"/>
  <c r="BC437"/>
  <c r="BB437"/>
  <c r="BA437"/>
  <c r="AZ437"/>
  <c r="AY437"/>
  <c r="AX437"/>
  <c r="AW437"/>
  <c r="AV437"/>
  <c r="AU437"/>
  <c r="AT437"/>
  <c r="AS437"/>
  <c r="AR437"/>
  <c r="AQ437"/>
  <c r="AP437"/>
  <c r="AO437"/>
  <c r="AN437"/>
  <c r="AM437"/>
  <c r="AL437"/>
  <c r="AK437"/>
  <c r="AJ437"/>
  <c r="AI437"/>
  <c r="BT437" s="1"/>
  <c r="AH437"/>
  <c r="AA437"/>
  <c r="Y437"/>
  <c r="AF437" s="1"/>
  <c r="U437"/>
  <c r="O437"/>
  <c r="M437"/>
  <c r="BR436"/>
  <c r="BQ436"/>
  <c r="BP436"/>
  <c r="BO436"/>
  <c r="BN436"/>
  <c r="BM436"/>
  <c r="BL436"/>
  <c r="BK436"/>
  <c r="BJ436"/>
  <c r="BI436"/>
  <c r="BH436"/>
  <c r="BG436"/>
  <c r="BF436"/>
  <c r="BE436"/>
  <c r="BD436"/>
  <c r="BC436"/>
  <c r="BB436"/>
  <c r="BA436"/>
  <c r="AZ436"/>
  <c r="AY436"/>
  <c r="AX436"/>
  <c r="AW436"/>
  <c r="AV436"/>
  <c r="AU436"/>
  <c r="AT436"/>
  <c r="AS436"/>
  <c r="AR436"/>
  <c r="AQ436"/>
  <c r="AP436"/>
  <c r="AO436"/>
  <c r="AN436"/>
  <c r="AM436"/>
  <c r="AL436"/>
  <c r="AK436"/>
  <c r="AJ436"/>
  <c r="AI436"/>
  <c r="AH436"/>
  <c r="AF436"/>
  <c r="AA436"/>
  <c r="Y436"/>
  <c r="U436"/>
  <c r="O436"/>
  <c r="M436"/>
  <c r="BR435"/>
  <c r="BQ435"/>
  <c r="BP435"/>
  <c r="BO435"/>
  <c r="BN435"/>
  <c r="BM435"/>
  <c r="BL435"/>
  <c r="BK435"/>
  <c r="BJ435"/>
  <c r="BI435"/>
  <c r="BH435"/>
  <c r="BG435"/>
  <c r="BF435"/>
  <c r="BE435"/>
  <c r="BD435"/>
  <c r="BC435"/>
  <c r="BB435"/>
  <c r="BA435"/>
  <c r="AZ435"/>
  <c r="AY435"/>
  <c r="AX435"/>
  <c r="AW435"/>
  <c r="AV435"/>
  <c r="AU435"/>
  <c r="AT435"/>
  <c r="AS435"/>
  <c r="AR435"/>
  <c r="AQ435"/>
  <c r="AP435"/>
  <c r="AO435"/>
  <c r="AN435"/>
  <c r="AM435"/>
  <c r="AL435"/>
  <c r="AK435"/>
  <c r="AJ435"/>
  <c r="AI435"/>
  <c r="AH435"/>
  <c r="AF435"/>
  <c r="AA435"/>
  <c r="Y435"/>
  <c r="U435"/>
  <c r="O435"/>
  <c r="M435"/>
  <c r="BR434"/>
  <c r="BQ434"/>
  <c r="BP434"/>
  <c r="BO434"/>
  <c r="BN434"/>
  <c r="BM434"/>
  <c r="BL434"/>
  <c r="BK434"/>
  <c r="BJ434"/>
  <c r="BI434"/>
  <c r="BH434"/>
  <c r="BG434"/>
  <c r="BF434"/>
  <c r="BE434"/>
  <c r="BD434"/>
  <c r="BC434"/>
  <c r="BB434"/>
  <c r="BA434"/>
  <c r="AZ434"/>
  <c r="AY434"/>
  <c r="AX434"/>
  <c r="AW434"/>
  <c r="AV434"/>
  <c r="AU434"/>
  <c r="AT434"/>
  <c r="AS434"/>
  <c r="AR434"/>
  <c r="AQ434"/>
  <c r="AP434"/>
  <c r="AO434"/>
  <c r="AN434"/>
  <c r="AM434"/>
  <c r="AL434"/>
  <c r="AK434"/>
  <c r="AJ434"/>
  <c r="AI434"/>
  <c r="AH434"/>
  <c r="AF434"/>
  <c r="AA434"/>
  <c r="Y434"/>
  <c r="U434"/>
  <c r="O434"/>
  <c r="M434"/>
  <c r="BR433"/>
  <c r="BQ433"/>
  <c r="BP433"/>
  <c r="BO433"/>
  <c r="BN433"/>
  <c r="BM433"/>
  <c r="BL433"/>
  <c r="BK433"/>
  <c r="BJ433"/>
  <c r="BI433"/>
  <c r="BH433"/>
  <c r="BG433"/>
  <c r="BF433"/>
  <c r="BE433"/>
  <c r="BD433"/>
  <c r="BC433"/>
  <c r="BB433"/>
  <c r="BA433"/>
  <c r="AZ433"/>
  <c r="AY433"/>
  <c r="AX433"/>
  <c r="AW433"/>
  <c r="AV433"/>
  <c r="AU433"/>
  <c r="AT433"/>
  <c r="AS433"/>
  <c r="AR433"/>
  <c r="AQ433"/>
  <c r="AP433"/>
  <c r="AO433"/>
  <c r="AN433"/>
  <c r="AM433"/>
  <c r="AL433"/>
  <c r="AK433"/>
  <c r="AJ433"/>
  <c r="AI433"/>
  <c r="AH433"/>
  <c r="AF433"/>
  <c r="AA433"/>
  <c r="Y433"/>
  <c r="U433"/>
  <c r="O433"/>
  <c r="M433"/>
  <c r="BR432"/>
  <c r="BQ432"/>
  <c r="BP432"/>
  <c r="BO432"/>
  <c r="BN432"/>
  <c r="BM432"/>
  <c r="BL432"/>
  <c r="BK432"/>
  <c r="BJ432"/>
  <c r="BI432"/>
  <c r="BH432"/>
  <c r="BG432"/>
  <c r="BF432"/>
  <c r="BE432"/>
  <c r="BD432"/>
  <c r="BC432"/>
  <c r="BB432"/>
  <c r="BA432"/>
  <c r="AZ432"/>
  <c r="AY432"/>
  <c r="AX432"/>
  <c r="AW432"/>
  <c r="AV432"/>
  <c r="AU432"/>
  <c r="AT432"/>
  <c r="AS432"/>
  <c r="AR432"/>
  <c r="AQ432"/>
  <c r="AP432"/>
  <c r="AO432"/>
  <c r="AN432"/>
  <c r="AM432"/>
  <c r="AL432"/>
  <c r="AK432"/>
  <c r="AJ432"/>
  <c r="AI432"/>
  <c r="AH432"/>
  <c r="AF432"/>
  <c r="AA432"/>
  <c r="Y432"/>
  <c r="U432"/>
  <c r="O432"/>
  <c r="M432"/>
  <c r="BR431"/>
  <c r="BQ431"/>
  <c r="BP431"/>
  <c r="BO431"/>
  <c r="BN431"/>
  <c r="BM431"/>
  <c r="BL431"/>
  <c r="BK431"/>
  <c r="BJ431"/>
  <c r="BI431"/>
  <c r="BH431"/>
  <c r="BG431"/>
  <c r="BF431"/>
  <c r="BE431"/>
  <c r="BD431"/>
  <c r="BC431"/>
  <c r="BB431"/>
  <c r="BA431"/>
  <c r="AZ431"/>
  <c r="AY431"/>
  <c r="AX431"/>
  <c r="AW431"/>
  <c r="AV431"/>
  <c r="AU431"/>
  <c r="AT431"/>
  <c r="AS431"/>
  <c r="AR431"/>
  <c r="AQ431"/>
  <c r="AP431"/>
  <c r="AO431"/>
  <c r="AN431"/>
  <c r="AM431"/>
  <c r="AL431"/>
  <c r="AK431"/>
  <c r="AJ431"/>
  <c r="AI431"/>
  <c r="AH431"/>
  <c r="AF431"/>
  <c r="AA431"/>
  <c r="Y431"/>
  <c r="U431"/>
  <c r="O431"/>
  <c r="M431"/>
  <c r="BR430"/>
  <c r="BQ430"/>
  <c r="BP430"/>
  <c r="BO430"/>
  <c r="BN430"/>
  <c r="BM430"/>
  <c r="BL430"/>
  <c r="BK430"/>
  <c r="BJ430"/>
  <c r="BI430"/>
  <c r="BH430"/>
  <c r="BG430"/>
  <c r="BF430"/>
  <c r="BE430"/>
  <c r="BD430"/>
  <c r="BC430"/>
  <c r="BB430"/>
  <c r="BA430"/>
  <c r="AZ430"/>
  <c r="AY430"/>
  <c r="AX430"/>
  <c r="AW430"/>
  <c r="AV430"/>
  <c r="AU430"/>
  <c r="AT430"/>
  <c r="AS430"/>
  <c r="AR430"/>
  <c r="AQ430"/>
  <c r="AP430"/>
  <c r="AO430"/>
  <c r="AN430"/>
  <c r="AM430"/>
  <c r="AL430"/>
  <c r="AK430"/>
  <c r="AJ430"/>
  <c r="AI430"/>
  <c r="BT430" s="1"/>
  <c r="AH430"/>
  <c r="AF430"/>
  <c r="AA430"/>
  <c r="Y430"/>
  <c r="U430"/>
  <c r="O430"/>
  <c r="M430"/>
  <c r="BR429"/>
  <c r="BQ429"/>
  <c r="BP429"/>
  <c r="BO429"/>
  <c r="BN429"/>
  <c r="BM429"/>
  <c r="BL429"/>
  <c r="BK429"/>
  <c r="BJ429"/>
  <c r="BI429"/>
  <c r="BH429"/>
  <c r="BG429"/>
  <c r="BF429"/>
  <c r="BE429"/>
  <c r="BD429"/>
  <c r="BC429"/>
  <c r="BB429"/>
  <c r="BA429"/>
  <c r="AZ429"/>
  <c r="AY429"/>
  <c r="AX429"/>
  <c r="AW429"/>
  <c r="AV429"/>
  <c r="AU429"/>
  <c r="AT429"/>
  <c r="AS429"/>
  <c r="AR429"/>
  <c r="AQ429"/>
  <c r="AP429"/>
  <c r="AO429"/>
  <c r="AN429"/>
  <c r="AM429"/>
  <c r="AL429"/>
  <c r="AK429"/>
  <c r="AJ429"/>
  <c r="AI429"/>
  <c r="AH429"/>
  <c r="AA429"/>
  <c r="Y429"/>
  <c r="AF429" s="1"/>
  <c r="U429"/>
  <c r="O429"/>
  <c r="M429"/>
  <c r="BR428"/>
  <c r="BQ428"/>
  <c r="BP428"/>
  <c r="BO428"/>
  <c r="BN428"/>
  <c r="BM428"/>
  <c r="BL428"/>
  <c r="BK428"/>
  <c r="BJ428"/>
  <c r="BI428"/>
  <c r="BH428"/>
  <c r="BG428"/>
  <c r="BF428"/>
  <c r="BE428"/>
  <c r="BD428"/>
  <c r="BC428"/>
  <c r="BB428"/>
  <c r="BA428"/>
  <c r="AZ428"/>
  <c r="AY428"/>
  <c r="AX428"/>
  <c r="AW428"/>
  <c r="AV428"/>
  <c r="AU428"/>
  <c r="AT428"/>
  <c r="AS428"/>
  <c r="AR428"/>
  <c r="AQ428"/>
  <c r="AP428"/>
  <c r="AO428"/>
  <c r="AN428"/>
  <c r="AM428"/>
  <c r="AL428"/>
  <c r="AK428"/>
  <c r="AJ428"/>
  <c r="AI428"/>
  <c r="AH428"/>
  <c r="AF428"/>
  <c r="AA428"/>
  <c r="Y428"/>
  <c r="U428"/>
  <c r="O428"/>
  <c r="M428"/>
  <c r="BR427"/>
  <c r="BQ427"/>
  <c r="BP427"/>
  <c r="BO427"/>
  <c r="BN427"/>
  <c r="BM427"/>
  <c r="BL427"/>
  <c r="BK427"/>
  <c r="BJ427"/>
  <c r="BI427"/>
  <c r="BH427"/>
  <c r="BG427"/>
  <c r="BF427"/>
  <c r="BE427"/>
  <c r="BD427"/>
  <c r="BC427"/>
  <c r="BB427"/>
  <c r="BA427"/>
  <c r="AZ427"/>
  <c r="AY427"/>
  <c r="AX427"/>
  <c r="AW427"/>
  <c r="AV427"/>
  <c r="AU427"/>
  <c r="AT427"/>
  <c r="AS427"/>
  <c r="AR427"/>
  <c r="AQ427"/>
  <c r="AP427"/>
  <c r="AO427"/>
  <c r="AN427"/>
  <c r="AM427"/>
  <c r="AL427"/>
  <c r="AK427"/>
  <c r="AJ427"/>
  <c r="AI427"/>
  <c r="AH427"/>
  <c r="AF427"/>
  <c r="AA427"/>
  <c r="Y427"/>
  <c r="U427"/>
  <c r="O427"/>
  <c r="M427"/>
  <c r="BR426"/>
  <c r="BQ426"/>
  <c r="BP426"/>
  <c r="BO426"/>
  <c r="BN426"/>
  <c r="BM426"/>
  <c r="BL426"/>
  <c r="BK426"/>
  <c r="BJ426"/>
  <c r="BI426"/>
  <c r="BH426"/>
  <c r="BG426"/>
  <c r="BF426"/>
  <c r="BE426"/>
  <c r="BD426"/>
  <c r="BC426"/>
  <c r="BB426"/>
  <c r="BA426"/>
  <c r="AZ426"/>
  <c r="AY426"/>
  <c r="AX426"/>
  <c r="AW426"/>
  <c r="AV426"/>
  <c r="AU426"/>
  <c r="AT426"/>
  <c r="AS426"/>
  <c r="AR426"/>
  <c r="AQ426"/>
  <c r="AP426"/>
  <c r="AO426"/>
  <c r="AN426"/>
  <c r="AM426"/>
  <c r="AL426"/>
  <c r="AK426"/>
  <c r="AJ426"/>
  <c r="AI426"/>
  <c r="AH426"/>
  <c r="AA426"/>
  <c r="Y426"/>
  <c r="AF426" s="1"/>
  <c r="U426"/>
  <c r="O426"/>
  <c r="M426"/>
  <c r="BR425"/>
  <c r="BQ425"/>
  <c r="BP425"/>
  <c r="BO425"/>
  <c r="BN425"/>
  <c r="BM425"/>
  <c r="BL425"/>
  <c r="BK425"/>
  <c r="BJ425"/>
  <c r="BI425"/>
  <c r="BH425"/>
  <c r="BG425"/>
  <c r="BF425"/>
  <c r="BE425"/>
  <c r="BD425"/>
  <c r="BC425"/>
  <c r="BB425"/>
  <c r="BA425"/>
  <c r="AZ425"/>
  <c r="AY425"/>
  <c r="AX425"/>
  <c r="AW425"/>
  <c r="AV425"/>
  <c r="AU425"/>
  <c r="AT425"/>
  <c r="AS425"/>
  <c r="AR425"/>
  <c r="AQ425"/>
  <c r="AP425"/>
  <c r="AO425"/>
  <c r="AN425"/>
  <c r="AM425"/>
  <c r="AL425"/>
  <c r="AK425"/>
  <c r="AJ425"/>
  <c r="AI425"/>
  <c r="AH425"/>
  <c r="AA425"/>
  <c r="Y425"/>
  <c r="AF425" s="1"/>
  <c r="U425"/>
  <c r="O425"/>
  <c r="M425"/>
  <c r="BR424"/>
  <c r="BQ424"/>
  <c r="BP424"/>
  <c r="BO424"/>
  <c r="BN424"/>
  <c r="BM424"/>
  <c r="BL424"/>
  <c r="BK424"/>
  <c r="BJ424"/>
  <c r="BI424"/>
  <c r="BH424"/>
  <c r="BG424"/>
  <c r="BF424"/>
  <c r="BE424"/>
  <c r="BD424"/>
  <c r="BC424"/>
  <c r="BB424"/>
  <c r="BA424"/>
  <c r="AZ424"/>
  <c r="AY424"/>
  <c r="AX424"/>
  <c r="AW424"/>
  <c r="AV424"/>
  <c r="AU424"/>
  <c r="AT424"/>
  <c r="AS424"/>
  <c r="AR424"/>
  <c r="AQ424"/>
  <c r="AP424"/>
  <c r="AO424"/>
  <c r="AN424"/>
  <c r="AM424"/>
  <c r="AL424"/>
  <c r="AK424"/>
  <c r="AJ424"/>
  <c r="AI424"/>
  <c r="BT424" s="1"/>
  <c r="AH424"/>
  <c r="AF424"/>
  <c r="AA424"/>
  <c r="Y424"/>
  <c r="U424"/>
  <c r="O424"/>
  <c r="M424"/>
  <c r="BR423"/>
  <c r="BQ423"/>
  <c r="BP423"/>
  <c r="BO423"/>
  <c r="BN423"/>
  <c r="BM423"/>
  <c r="BL423"/>
  <c r="BK423"/>
  <c r="BJ423"/>
  <c r="BI423"/>
  <c r="BH423"/>
  <c r="BG423"/>
  <c r="BF423"/>
  <c r="BE423"/>
  <c r="BD423"/>
  <c r="BC423"/>
  <c r="BB423"/>
  <c r="BA423"/>
  <c r="AZ423"/>
  <c r="AY423"/>
  <c r="AX423"/>
  <c r="AW423"/>
  <c r="AV423"/>
  <c r="AU423"/>
  <c r="AT423"/>
  <c r="AS423"/>
  <c r="AR423"/>
  <c r="AQ423"/>
  <c r="AP423"/>
  <c r="AO423"/>
  <c r="AN423"/>
  <c r="AM423"/>
  <c r="AL423"/>
  <c r="AK423"/>
  <c r="AJ423"/>
  <c r="AI423"/>
  <c r="AH423"/>
  <c r="BT423" s="1"/>
  <c r="AA423"/>
  <c r="Y423"/>
  <c r="AF423" s="1"/>
  <c r="U423"/>
  <c r="O423"/>
  <c r="M423"/>
  <c r="BR422"/>
  <c r="BQ422"/>
  <c r="BP422"/>
  <c r="BO422"/>
  <c r="BN422"/>
  <c r="BM422"/>
  <c r="BL422"/>
  <c r="BK422"/>
  <c r="BJ422"/>
  <c r="BI422"/>
  <c r="BH422"/>
  <c r="BG422"/>
  <c r="BF422"/>
  <c r="BE422"/>
  <c r="BD422"/>
  <c r="BC422"/>
  <c r="BB422"/>
  <c r="BA422"/>
  <c r="AZ422"/>
  <c r="AY422"/>
  <c r="AX422"/>
  <c r="AW422"/>
  <c r="AV422"/>
  <c r="AU422"/>
  <c r="AT422"/>
  <c r="AS422"/>
  <c r="AR422"/>
  <c r="AQ422"/>
  <c r="AP422"/>
  <c r="AO422"/>
  <c r="AN422"/>
  <c r="AM422"/>
  <c r="AL422"/>
  <c r="AK422"/>
  <c r="AJ422"/>
  <c r="AI422"/>
  <c r="AH422"/>
  <c r="AF422"/>
  <c r="AA422"/>
  <c r="Y422"/>
  <c r="U422"/>
  <c r="O422"/>
  <c r="M422"/>
  <c r="BR421"/>
  <c r="BQ421"/>
  <c r="BP421"/>
  <c r="BO421"/>
  <c r="BN421"/>
  <c r="BM421"/>
  <c r="BL421"/>
  <c r="BK421"/>
  <c r="BJ421"/>
  <c r="BI421"/>
  <c r="BH421"/>
  <c r="BG421"/>
  <c r="BF421"/>
  <c r="BE421"/>
  <c r="BD421"/>
  <c r="BC421"/>
  <c r="BB421"/>
  <c r="BA421"/>
  <c r="AZ421"/>
  <c r="AY421"/>
  <c r="AX421"/>
  <c r="AW421"/>
  <c r="AV421"/>
  <c r="AU421"/>
  <c r="AT421"/>
  <c r="AS421"/>
  <c r="AR421"/>
  <c r="AQ421"/>
  <c r="AP421"/>
  <c r="AO421"/>
  <c r="AN421"/>
  <c r="AM421"/>
  <c r="AL421"/>
  <c r="AK421"/>
  <c r="AJ421"/>
  <c r="AI421"/>
  <c r="AH421"/>
  <c r="AF421"/>
  <c r="AA421"/>
  <c r="Y421"/>
  <c r="U421"/>
  <c r="O421"/>
  <c r="M421"/>
  <c r="BR420"/>
  <c r="BQ420"/>
  <c r="BP420"/>
  <c r="BO420"/>
  <c r="BN420"/>
  <c r="BM420"/>
  <c r="BL420"/>
  <c r="BK420"/>
  <c r="BJ420"/>
  <c r="BI420"/>
  <c r="BH420"/>
  <c r="BG420"/>
  <c r="BF420"/>
  <c r="BE420"/>
  <c r="BD420"/>
  <c r="BC420"/>
  <c r="BB420"/>
  <c r="BA420"/>
  <c r="AZ420"/>
  <c r="AY420"/>
  <c r="AX420"/>
  <c r="AW420"/>
  <c r="AV420"/>
  <c r="AU420"/>
  <c r="AT420"/>
  <c r="AS420"/>
  <c r="AR420"/>
  <c r="AQ420"/>
  <c r="AP420"/>
  <c r="AO420"/>
  <c r="AN420"/>
  <c r="AM420"/>
  <c r="AL420"/>
  <c r="AK420"/>
  <c r="AJ420"/>
  <c r="AI420"/>
  <c r="AH420"/>
  <c r="AF420"/>
  <c r="AA420"/>
  <c r="Y420"/>
  <c r="U420"/>
  <c r="O420"/>
  <c r="M420"/>
  <c r="BR419"/>
  <c r="BQ419"/>
  <c r="BP419"/>
  <c r="BO419"/>
  <c r="BN419"/>
  <c r="BM419"/>
  <c r="BL419"/>
  <c r="BK419"/>
  <c r="BJ419"/>
  <c r="BI419"/>
  <c r="BH419"/>
  <c r="BG419"/>
  <c r="BF419"/>
  <c r="BE419"/>
  <c r="BD419"/>
  <c r="BC419"/>
  <c r="BB419"/>
  <c r="BA419"/>
  <c r="AZ419"/>
  <c r="AY419"/>
  <c r="AX419"/>
  <c r="AW419"/>
  <c r="AV419"/>
  <c r="AU419"/>
  <c r="AT419"/>
  <c r="AS419"/>
  <c r="AR419"/>
  <c r="AQ419"/>
  <c r="AP419"/>
  <c r="AO419"/>
  <c r="AN419"/>
  <c r="AM419"/>
  <c r="AL419"/>
  <c r="AK419"/>
  <c r="AJ419"/>
  <c r="AI419"/>
  <c r="AH419"/>
  <c r="AF419"/>
  <c r="AA419"/>
  <c r="Y419"/>
  <c r="U419"/>
  <c r="O419"/>
  <c r="M419"/>
  <c r="BR418"/>
  <c r="BQ418"/>
  <c r="BP418"/>
  <c r="BO418"/>
  <c r="BN418"/>
  <c r="BM418"/>
  <c r="BL418"/>
  <c r="BK418"/>
  <c r="BJ418"/>
  <c r="BI418"/>
  <c r="BH418"/>
  <c r="BG418"/>
  <c r="BF418"/>
  <c r="BE418"/>
  <c r="BD418"/>
  <c r="BC418"/>
  <c r="BB418"/>
  <c r="BA418"/>
  <c r="AZ418"/>
  <c r="AY418"/>
  <c r="AX418"/>
  <c r="AW418"/>
  <c r="AV418"/>
  <c r="AU418"/>
  <c r="AT418"/>
  <c r="AS418"/>
  <c r="AR418"/>
  <c r="AQ418"/>
  <c r="AP418"/>
  <c r="AO418"/>
  <c r="AN418"/>
  <c r="AM418"/>
  <c r="AL418"/>
  <c r="AK418"/>
  <c r="AJ418"/>
  <c r="AI418"/>
  <c r="AH418"/>
  <c r="AF418"/>
  <c r="AA418"/>
  <c r="Y418"/>
  <c r="U418"/>
  <c r="O418"/>
  <c r="M418"/>
  <c r="BR417"/>
  <c r="BQ417"/>
  <c r="BP417"/>
  <c r="BO417"/>
  <c r="BN417"/>
  <c r="BM417"/>
  <c r="BL417"/>
  <c r="BK417"/>
  <c r="BJ417"/>
  <c r="BI417"/>
  <c r="BH417"/>
  <c r="BG417"/>
  <c r="BF417"/>
  <c r="BE417"/>
  <c r="BD417"/>
  <c r="BC417"/>
  <c r="BB417"/>
  <c r="BA417"/>
  <c r="AZ417"/>
  <c r="AY417"/>
  <c r="AX417"/>
  <c r="AW417"/>
  <c r="AV417"/>
  <c r="AU417"/>
  <c r="AT417"/>
  <c r="AS417"/>
  <c r="AR417"/>
  <c r="AQ417"/>
  <c r="AP417"/>
  <c r="AO417"/>
  <c r="AN417"/>
  <c r="AM417"/>
  <c r="AL417"/>
  <c r="AK417"/>
  <c r="AJ417"/>
  <c r="AI417"/>
  <c r="AH417"/>
  <c r="AA417"/>
  <c r="Y417"/>
  <c r="AF417" s="1"/>
  <c r="U417"/>
  <c r="O417"/>
  <c r="M417"/>
  <c r="BR416"/>
  <c r="BQ416"/>
  <c r="BP416"/>
  <c r="BO416"/>
  <c r="BN416"/>
  <c r="BM416"/>
  <c r="BL416"/>
  <c r="BK416"/>
  <c r="BJ416"/>
  <c r="BI416"/>
  <c r="BH416"/>
  <c r="BG416"/>
  <c r="BF416"/>
  <c r="BE416"/>
  <c r="BD416"/>
  <c r="BC416"/>
  <c r="BB416"/>
  <c r="BA416"/>
  <c r="AZ416"/>
  <c r="AY416"/>
  <c r="AX416"/>
  <c r="AW416"/>
  <c r="AV416"/>
  <c r="AU416"/>
  <c r="AT416"/>
  <c r="AS416"/>
  <c r="AR416"/>
  <c r="AQ416"/>
  <c r="AP416"/>
  <c r="AO416"/>
  <c r="AN416"/>
  <c r="AM416"/>
  <c r="AL416"/>
  <c r="AK416"/>
  <c r="AJ416"/>
  <c r="AI416"/>
  <c r="AH416"/>
  <c r="AF416"/>
  <c r="AA416"/>
  <c r="Y416"/>
  <c r="U416"/>
  <c r="O416"/>
  <c r="M416"/>
  <c r="BR415"/>
  <c r="BQ415"/>
  <c r="BP415"/>
  <c r="BO415"/>
  <c r="BN415"/>
  <c r="BM415"/>
  <c r="BL415"/>
  <c r="BK415"/>
  <c r="BJ415"/>
  <c r="BI415"/>
  <c r="BH415"/>
  <c r="BG415"/>
  <c r="BF415"/>
  <c r="BE415"/>
  <c r="BD415"/>
  <c r="BC415"/>
  <c r="BB415"/>
  <c r="BA415"/>
  <c r="AZ415"/>
  <c r="AY415"/>
  <c r="AX415"/>
  <c r="AW415"/>
  <c r="AV415"/>
  <c r="AU415"/>
  <c r="AT415"/>
  <c r="AS415"/>
  <c r="AR415"/>
  <c r="AQ415"/>
  <c r="AP415"/>
  <c r="AO415"/>
  <c r="AN415"/>
  <c r="AM415"/>
  <c r="AL415"/>
  <c r="AK415"/>
  <c r="AJ415"/>
  <c r="AI415"/>
  <c r="AH415"/>
  <c r="AF415"/>
  <c r="AA415"/>
  <c r="Y415"/>
  <c r="U415"/>
  <c r="O415"/>
  <c r="M415"/>
  <c r="BR414"/>
  <c r="BQ414"/>
  <c r="BP414"/>
  <c r="BO414"/>
  <c r="BN414"/>
  <c r="BM414"/>
  <c r="BL414"/>
  <c r="BK414"/>
  <c r="BJ414"/>
  <c r="BI414"/>
  <c r="BH414"/>
  <c r="BG414"/>
  <c r="BF414"/>
  <c r="BE414"/>
  <c r="BD414"/>
  <c r="BC414"/>
  <c r="BB414"/>
  <c r="BA414"/>
  <c r="AZ414"/>
  <c r="AY414"/>
  <c r="AX414"/>
  <c r="AW414"/>
  <c r="AV414"/>
  <c r="AU414"/>
  <c r="AT414"/>
  <c r="AS414"/>
  <c r="AR414"/>
  <c r="AQ414"/>
  <c r="AP414"/>
  <c r="AO414"/>
  <c r="AN414"/>
  <c r="AM414"/>
  <c r="AL414"/>
  <c r="AK414"/>
  <c r="AJ414"/>
  <c r="AI414"/>
  <c r="BT414" s="1"/>
  <c r="AH414"/>
  <c r="AF414"/>
  <c r="AA414"/>
  <c r="Y414"/>
  <c r="U414"/>
  <c r="O414"/>
  <c r="M414"/>
  <c r="BR413"/>
  <c r="BQ413"/>
  <c r="BP413"/>
  <c r="BO413"/>
  <c r="BN413"/>
  <c r="BM413"/>
  <c r="BL413"/>
  <c r="BK413"/>
  <c r="BJ413"/>
  <c r="BI413"/>
  <c r="BH413"/>
  <c r="BG413"/>
  <c r="BF413"/>
  <c r="BE413"/>
  <c r="BD413"/>
  <c r="BC413"/>
  <c r="BB413"/>
  <c r="BA413"/>
  <c r="AZ413"/>
  <c r="AY413"/>
  <c r="AX413"/>
  <c r="AW413"/>
  <c r="AV413"/>
  <c r="AU413"/>
  <c r="AT413"/>
  <c r="AS413"/>
  <c r="AR413"/>
  <c r="AQ413"/>
  <c r="AP413"/>
  <c r="AO413"/>
  <c r="AN413"/>
  <c r="AM413"/>
  <c r="AL413"/>
  <c r="AK413"/>
  <c r="AJ413"/>
  <c r="AI413"/>
  <c r="AH413"/>
  <c r="AA413"/>
  <c r="Y413"/>
  <c r="AF413" s="1"/>
  <c r="U413"/>
  <c r="O413"/>
  <c r="M413"/>
  <c r="BR412"/>
  <c r="BQ412"/>
  <c r="BP412"/>
  <c r="BO412"/>
  <c r="BN412"/>
  <c r="BM412"/>
  <c r="BL412"/>
  <c r="BK412"/>
  <c r="BJ412"/>
  <c r="BI412"/>
  <c r="BH412"/>
  <c r="BG412"/>
  <c r="BF412"/>
  <c r="BE412"/>
  <c r="BD412"/>
  <c r="BC412"/>
  <c r="BB412"/>
  <c r="BA412"/>
  <c r="AZ412"/>
  <c r="AY412"/>
  <c r="AX412"/>
  <c r="AW412"/>
  <c r="AV412"/>
  <c r="AU412"/>
  <c r="AT412"/>
  <c r="AS412"/>
  <c r="AR412"/>
  <c r="AQ412"/>
  <c r="AP412"/>
  <c r="AO412"/>
  <c r="AN412"/>
  <c r="AM412"/>
  <c r="AL412"/>
  <c r="AK412"/>
  <c r="AJ412"/>
  <c r="AI412"/>
  <c r="AH412"/>
  <c r="AF412"/>
  <c r="AA412"/>
  <c r="Y412"/>
  <c r="U412"/>
  <c r="O412"/>
  <c r="M412"/>
  <c r="BR411"/>
  <c r="BQ411"/>
  <c r="BP411"/>
  <c r="BO411"/>
  <c r="BN411"/>
  <c r="BM411"/>
  <c r="BL411"/>
  <c r="BK411"/>
  <c r="BJ411"/>
  <c r="BI411"/>
  <c r="BH411"/>
  <c r="BG411"/>
  <c r="BF411"/>
  <c r="BE411"/>
  <c r="BD411"/>
  <c r="BC411"/>
  <c r="BB411"/>
  <c r="BA411"/>
  <c r="AZ411"/>
  <c r="AY411"/>
  <c r="AX411"/>
  <c r="AW411"/>
  <c r="AV411"/>
  <c r="AU411"/>
  <c r="AT411"/>
  <c r="AS411"/>
  <c r="AR411"/>
  <c r="AQ411"/>
  <c r="AP411"/>
  <c r="AO411"/>
  <c r="AN411"/>
  <c r="AM411"/>
  <c r="AL411"/>
  <c r="AK411"/>
  <c r="AJ411"/>
  <c r="AI411"/>
  <c r="AH411"/>
  <c r="AA411"/>
  <c r="Y411"/>
  <c r="AF411" s="1"/>
  <c r="U411"/>
  <c r="O411"/>
  <c r="M411"/>
  <c r="BR410"/>
  <c r="BQ410"/>
  <c r="BP410"/>
  <c r="BO410"/>
  <c r="BN410"/>
  <c r="BM410"/>
  <c r="BL410"/>
  <c r="BK410"/>
  <c r="BJ410"/>
  <c r="BI410"/>
  <c r="BH410"/>
  <c r="BG410"/>
  <c r="BF410"/>
  <c r="BE410"/>
  <c r="BD410"/>
  <c r="BC410"/>
  <c r="BB410"/>
  <c r="BA410"/>
  <c r="AZ410"/>
  <c r="AY410"/>
  <c r="AX410"/>
  <c r="AW410"/>
  <c r="AV410"/>
  <c r="AU410"/>
  <c r="AT410"/>
  <c r="AS410"/>
  <c r="AR410"/>
  <c r="AQ410"/>
  <c r="AP410"/>
  <c r="AO410"/>
  <c r="AN410"/>
  <c r="AM410"/>
  <c r="AL410"/>
  <c r="AK410"/>
  <c r="AJ410"/>
  <c r="AI410"/>
  <c r="AH410"/>
  <c r="AF410"/>
  <c r="AA410"/>
  <c r="Y410"/>
  <c r="U410"/>
  <c r="O410"/>
  <c r="M410"/>
  <c r="BR409"/>
  <c r="BQ409"/>
  <c r="BP409"/>
  <c r="BO409"/>
  <c r="BN409"/>
  <c r="BM409"/>
  <c r="BL409"/>
  <c r="BK409"/>
  <c r="BJ409"/>
  <c r="BI409"/>
  <c r="BH409"/>
  <c r="BG409"/>
  <c r="BF409"/>
  <c r="BE409"/>
  <c r="BD409"/>
  <c r="BC409"/>
  <c r="BB409"/>
  <c r="BA409"/>
  <c r="AZ409"/>
  <c r="AY409"/>
  <c r="AX409"/>
  <c r="AW409"/>
  <c r="AV409"/>
  <c r="AU409"/>
  <c r="AT409"/>
  <c r="AS409"/>
  <c r="AR409"/>
  <c r="AQ409"/>
  <c r="AP409"/>
  <c r="AO409"/>
  <c r="AN409"/>
  <c r="AM409"/>
  <c r="AL409"/>
  <c r="AK409"/>
  <c r="AJ409"/>
  <c r="AI409"/>
  <c r="AH409"/>
  <c r="AF409"/>
  <c r="AA409"/>
  <c r="Y409"/>
  <c r="U409"/>
  <c r="O409"/>
  <c r="M409"/>
  <c r="BR408"/>
  <c r="BQ408"/>
  <c r="BP408"/>
  <c r="BO408"/>
  <c r="BN408"/>
  <c r="BM408"/>
  <c r="BL408"/>
  <c r="BK408"/>
  <c r="BJ408"/>
  <c r="BI408"/>
  <c r="BH408"/>
  <c r="BG408"/>
  <c r="BF408"/>
  <c r="BE408"/>
  <c r="BD408"/>
  <c r="BC408"/>
  <c r="BB408"/>
  <c r="BA408"/>
  <c r="AZ408"/>
  <c r="AY408"/>
  <c r="AX408"/>
  <c r="AW408"/>
  <c r="AV408"/>
  <c r="AU408"/>
  <c r="AT408"/>
  <c r="AS408"/>
  <c r="AR408"/>
  <c r="AQ408"/>
  <c r="AP408"/>
  <c r="AO408"/>
  <c r="AN408"/>
  <c r="AM408"/>
  <c r="AL408"/>
  <c r="AK408"/>
  <c r="AJ408"/>
  <c r="AI408"/>
  <c r="AH408"/>
  <c r="AA408"/>
  <c r="Y408"/>
  <c r="AF408" s="1"/>
  <c r="U408"/>
  <c r="O408"/>
  <c r="M408"/>
  <c r="BR407"/>
  <c r="BQ407"/>
  <c r="BP407"/>
  <c r="BO407"/>
  <c r="BN407"/>
  <c r="BM407"/>
  <c r="BL407"/>
  <c r="BK407"/>
  <c r="BJ407"/>
  <c r="BI407"/>
  <c r="BH407"/>
  <c r="BG407"/>
  <c r="BF407"/>
  <c r="BE407"/>
  <c r="BD407"/>
  <c r="BC407"/>
  <c r="BB407"/>
  <c r="BA407"/>
  <c r="AZ407"/>
  <c r="AY407"/>
  <c r="AX407"/>
  <c r="AW407"/>
  <c r="AV407"/>
  <c r="AU407"/>
  <c r="AT407"/>
  <c r="AS407"/>
  <c r="AR407"/>
  <c r="AQ407"/>
  <c r="AP407"/>
  <c r="AO407"/>
  <c r="AN407"/>
  <c r="AM407"/>
  <c r="AL407"/>
  <c r="AK407"/>
  <c r="AJ407"/>
  <c r="AI407"/>
  <c r="AH407"/>
  <c r="AF407"/>
  <c r="AA407"/>
  <c r="Y407"/>
  <c r="U407"/>
  <c r="O407"/>
  <c r="M407"/>
  <c r="BR406"/>
  <c r="BQ406"/>
  <c r="BP406"/>
  <c r="BO406"/>
  <c r="BN406"/>
  <c r="BM406"/>
  <c r="BL406"/>
  <c r="BK406"/>
  <c r="BJ406"/>
  <c r="BI406"/>
  <c r="BH406"/>
  <c r="BG406"/>
  <c r="BF406"/>
  <c r="BE406"/>
  <c r="BD406"/>
  <c r="BC406"/>
  <c r="BB406"/>
  <c r="BA406"/>
  <c r="AZ406"/>
  <c r="AY406"/>
  <c r="AX406"/>
  <c r="AW406"/>
  <c r="AV406"/>
  <c r="AU406"/>
  <c r="AT406"/>
  <c r="AS406"/>
  <c r="AR406"/>
  <c r="AQ406"/>
  <c r="AP406"/>
  <c r="AO406"/>
  <c r="AN406"/>
  <c r="AM406"/>
  <c r="AL406"/>
  <c r="AK406"/>
  <c r="AJ406"/>
  <c r="AI406"/>
  <c r="AH406"/>
  <c r="AF406"/>
  <c r="AA406"/>
  <c r="Y406"/>
  <c r="U406"/>
  <c r="O406"/>
  <c r="M406"/>
  <c r="BR405"/>
  <c r="BQ405"/>
  <c r="BP405"/>
  <c r="BO405"/>
  <c r="BN405"/>
  <c r="BM405"/>
  <c r="BL405"/>
  <c r="BK405"/>
  <c r="BJ405"/>
  <c r="BI405"/>
  <c r="BH405"/>
  <c r="BG405"/>
  <c r="BF405"/>
  <c r="BE405"/>
  <c r="BD405"/>
  <c r="BC405"/>
  <c r="BB405"/>
  <c r="BA405"/>
  <c r="AZ405"/>
  <c r="AY405"/>
  <c r="AX405"/>
  <c r="AW405"/>
  <c r="AV405"/>
  <c r="AU405"/>
  <c r="AT405"/>
  <c r="AS405"/>
  <c r="AR405"/>
  <c r="AQ405"/>
  <c r="AP405"/>
  <c r="AO405"/>
  <c r="AN405"/>
  <c r="AM405"/>
  <c r="AL405"/>
  <c r="AK405"/>
  <c r="AJ405"/>
  <c r="AI405"/>
  <c r="AH405"/>
  <c r="AA405"/>
  <c r="Y405"/>
  <c r="AF405" s="1"/>
  <c r="U405"/>
  <c r="O405"/>
  <c r="M405"/>
  <c r="BR404"/>
  <c r="BQ404"/>
  <c r="BP404"/>
  <c r="BO404"/>
  <c r="BN404"/>
  <c r="BM404"/>
  <c r="BL404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AA404"/>
  <c r="Y404"/>
  <c r="AF404" s="1"/>
  <c r="U404"/>
  <c r="O404"/>
  <c r="M404"/>
  <c r="BR403"/>
  <c r="BQ403"/>
  <c r="BP403"/>
  <c r="BO403"/>
  <c r="BN403"/>
  <c r="BM403"/>
  <c r="BL403"/>
  <c r="BK403"/>
  <c r="BJ403"/>
  <c r="BI403"/>
  <c r="BH403"/>
  <c r="BG403"/>
  <c r="BF403"/>
  <c r="BE403"/>
  <c r="BD403"/>
  <c r="BC403"/>
  <c r="BB403"/>
  <c r="BA403"/>
  <c r="AZ403"/>
  <c r="AY403"/>
  <c r="AX403"/>
  <c r="AW403"/>
  <c r="AV403"/>
  <c r="AU403"/>
  <c r="AT403"/>
  <c r="AS403"/>
  <c r="AR403"/>
  <c r="AQ403"/>
  <c r="AP403"/>
  <c r="AO403"/>
  <c r="AN403"/>
  <c r="AM403"/>
  <c r="AL403"/>
  <c r="AK403"/>
  <c r="AJ403"/>
  <c r="AI403"/>
  <c r="AH403"/>
  <c r="AF403"/>
  <c r="AA403"/>
  <c r="Y403"/>
  <c r="U403"/>
  <c r="O403"/>
  <c r="M403"/>
  <c r="BR402"/>
  <c r="BQ402"/>
  <c r="BP402"/>
  <c r="BO402"/>
  <c r="BN402"/>
  <c r="BM402"/>
  <c r="BL402"/>
  <c r="BK402"/>
  <c r="BJ402"/>
  <c r="BI402"/>
  <c r="BH402"/>
  <c r="BG402"/>
  <c r="BF402"/>
  <c r="BE402"/>
  <c r="BD402"/>
  <c r="BC402"/>
  <c r="BB402"/>
  <c r="BA402"/>
  <c r="AZ402"/>
  <c r="AY402"/>
  <c r="AX402"/>
  <c r="AW402"/>
  <c r="AV402"/>
  <c r="AU402"/>
  <c r="AT402"/>
  <c r="AS402"/>
  <c r="AR402"/>
  <c r="AQ402"/>
  <c r="AP402"/>
  <c r="AO402"/>
  <c r="AN402"/>
  <c r="AM402"/>
  <c r="AL402"/>
  <c r="AK402"/>
  <c r="AJ402"/>
  <c r="AI402"/>
  <c r="AH402"/>
  <c r="AF402"/>
  <c r="AA402"/>
  <c r="Y402"/>
  <c r="U402"/>
  <c r="O402"/>
  <c r="M402"/>
  <c r="BR401"/>
  <c r="BQ401"/>
  <c r="BP401"/>
  <c r="BO401"/>
  <c r="BN401"/>
  <c r="BM401"/>
  <c r="BL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AA401"/>
  <c r="Y401"/>
  <c r="AF401" s="1"/>
  <c r="U401"/>
  <c r="O401"/>
  <c r="M401"/>
  <c r="BR400"/>
  <c r="BQ400"/>
  <c r="BP400"/>
  <c r="BO400"/>
  <c r="BN400"/>
  <c r="BM400"/>
  <c r="BL400"/>
  <c r="BK400"/>
  <c r="BJ400"/>
  <c r="BI400"/>
  <c r="BH400"/>
  <c r="BG400"/>
  <c r="BF400"/>
  <c r="BE400"/>
  <c r="BD400"/>
  <c r="BC400"/>
  <c r="BB400"/>
  <c r="BA400"/>
  <c r="AZ400"/>
  <c r="AY400"/>
  <c r="AX400"/>
  <c r="AW400"/>
  <c r="AV400"/>
  <c r="AU400"/>
  <c r="AT400"/>
  <c r="AS400"/>
  <c r="AR400"/>
  <c r="AQ400"/>
  <c r="AP400"/>
  <c r="AO400"/>
  <c r="AN400"/>
  <c r="AM400"/>
  <c r="AL400"/>
  <c r="AK400"/>
  <c r="AJ400"/>
  <c r="AI400"/>
  <c r="AH400"/>
  <c r="AA400"/>
  <c r="Y400"/>
  <c r="AF400" s="1"/>
  <c r="U400"/>
  <c r="O400"/>
  <c r="M400"/>
  <c r="BR399"/>
  <c r="BQ399"/>
  <c r="BP399"/>
  <c r="BO399"/>
  <c r="BN399"/>
  <c r="BM399"/>
  <c r="BL399"/>
  <c r="BK399"/>
  <c r="BJ399"/>
  <c r="BI399"/>
  <c r="BH399"/>
  <c r="BG399"/>
  <c r="BF399"/>
  <c r="BE399"/>
  <c r="BD399"/>
  <c r="BC399"/>
  <c r="BB399"/>
  <c r="BA399"/>
  <c r="AZ399"/>
  <c r="AY399"/>
  <c r="AX399"/>
  <c r="AW399"/>
  <c r="AV399"/>
  <c r="AU399"/>
  <c r="AT399"/>
  <c r="AS399"/>
  <c r="AR399"/>
  <c r="AQ399"/>
  <c r="AP399"/>
  <c r="AO399"/>
  <c r="AN399"/>
  <c r="AM399"/>
  <c r="AL399"/>
  <c r="AK399"/>
  <c r="AJ399"/>
  <c r="AI399"/>
  <c r="AH399"/>
  <c r="AF399"/>
  <c r="AA399"/>
  <c r="Y399"/>
  <c r="U399"/>
  <c r="O399"/>
  <c r="M399"/>
  <c r="BR398"/>
  <c r="BQ398"/>
  <c r="BP398"/>
  <c r="BO398"/>
  <c r="BN398"/>
  <c r="BM398"/>
  <c r="BL398"/>
  <c r="BK398"/>
  <c r="BJ398"/>
  <c r="BI398"/>
  <c r="BH398"/>
  <c r="BG398"/>
  <c r="BF398"/>
  <c r="BE398"/>
  <c r="BD398"/>
  <c r="BC398"/>
  <c r="BB398"/>
  <c r="BA398"/>
  <c r="AZ398"/>
  <c r="AY398"/>
  <c r="AX398"/>
  <c r="AW398"/>
  <c r="AV398"/>
  <c r="AU398"/>
  <c r="AT398"/>
  <c r="AS398"/>
  <c r="AR398"/>
  <c r="AQ398"/>
  <c r="AP398"/>
  <c r="AO398"/>
  <c r="AN398"/>
  <c r="AM398"/>
  <c r="AL398"/>
  <c r="AK398"/>
  <c r="AJ398"/>
  <c r="AI398"/>
  <c r="AH398"/>
  <c r="AF398"/>
  <c r="AA398"/>
  <c r="Y398"/>
  <c r="U398"/>
  <c r="O398"/>
  <c r="M398"/>
  <c r="BR397"/>
  <c r="BQ397"/>
  <c r="BP397"/>
  <c r="BO397"/>
  <c r="BN397"/>
  <c r="BM397"/>
  <c r="BL397"/>
  <c r="BK397"/>
  <c r="BJ397"/>
  <c r="BI397"/>
  <c r="BH397"/>
  <c r="BG397"/>
  <c r="BF397"/>
  <c r="BE397"/>
  <c r="BD397"/>
  <c r="BC397"/>
  <c r="BB397"/>
  <c r="BA397"/>
  <c r="AZ397"/>
  <c r="AY397"/>
  <c r="AX397"/>
  <c r="AW397"/>
  <c r="AV397"/>
  <c r="AU397"/>
  <c r="AT397"/>
  <c r="AS397"/>
  <c r="AR397"/>
  <c r="AQ397"/>
  <c r="AP397"/>
  <c r="AO397"/>
  <c r="AN397"/>
  <c r="AM397"/>
  <c r="AL397"/>
  <c r="AK397"/>
  <c r="AJ397"/>
  <c r="AI397"/>
  <c r="AH397"/>
  <c r="AA397"/>
  <c r="Y397"/>
  <c r="AF397" s="1"/>
  <c r="U397"/>
  <c r="O397"/>
  <c r="M397"/>
  <c r="BR396"/>
  <c r="BQ396"/>
  <c r="BP396"/>
  <c r="BO396"/>
  <c r="BN396"/>
  <c r="BM396"/>
  <c r="BL396"/>
  <c r="BK396"/>
  <c r="BJ396"/>
  <c r="BI396"/>
  <c r="BH396"/>
  <c r="BG396"/>
  <c r="BF396"/>
  <c r="BE396"/>
  <c r="BD396"/>
  <c r="BC396"/>
  <c r="BB396"/>
  <c r="BA396"/>
  <c r="AZ396"/>
  <c r="AY396"/>
  <c r="AX396"/>
  <c r="AW396"/>
  <c r="AV396"/>
  <c r="AU396"/>
  <c r="AT396"/>
  <c r="AS396"/>
  <c r="AR396"/>
  <c r="AQ396"/>
  <c r="AP396"/>
  <c r="AO396"/>
  <c r="AN396"/>
  <c r="AM396"/>
  <c r="AL396"/>
  <c r="AK396"/>
  <c r="AJ396"/>
  <c r="AI396"/>
  <c r="AH396"/>
  <c r="AF396"/>
  <c r="AA396"/>
  <c r="Y396"/>
  <c r="U396"/>
  <c r="O396"/>
  <c r="M396"/>
  <c r="BR395"/>
  <c r="BQ395"/>
  <c r="BP395"/>
  <c r="BO395"/>
  <c r="BN395"/>
  <c r="BM395"/>
  <c r="BL395"/>
  <c r="BK395"/>
  <c r="BJ395"/>
  <c r="BI395"/>
  <c r="BH395"/>
  <c r="BG395"/>
  <c r="BF395"/>
  <c r="BE395"/>
  <c r="BD395"/>
  <c r="BC395"/>
  <c r="BB395"/>
  <c r="BA395"/>
  <c r="AZ395"/>
  <c r="AY395"/>
  <c r="AX395"/>
  <c r="AW395"/>
  <c r="AV395"/>
  <c r="AU395"/>
  <c r="AT395"/>
  <c r="AS395"/>
  <c r="AR395"/>
  <c r="AQ395"/>
  <c r="AP395"/>
  <c r="AO395"/>
  <c r="AN395"/>
  <c r="AM395"/>
  <c r="AL395"/>
  <c r="AK395"/>
  <c r="AJ395"/>
  <c r="AI395"/>
  <c r="AH395"/>
  <c r="AA395"/>
  <c r="Y395"/>
  <c r="AF395" s="1"/>
  <c r="U395"/>
  <c r="O395"/>
  <c r="M395"/>
  <c r="BR394"/>
  <c r="BQ394"/>
  <c r="BP394"/>
  <c r="BO394"/>
  <c r="BN394"/>
  <c r="BM394"/>
  <c r="BL394"/>
  <c r="BK394"/>
  <c r="BJ394"/>
  <c r="BI394"/>
  <c r="BH394"/>
  <c r="BG394"/>
  <c r="BF394"/>
  <c r="BE394"/>
  <c r="BD394"/>
  <c r="BC394"/>
  <c r="BB394"/>
  <c r="BA394"/>
  <c r="AZ394"/>
  <c r="AY394"/>
  <c r="AX394"/>
  <c r="AW394"/>
  <c r="AV394"/>
  <c r="AU394"/>
  <c r="AT394"/>
  <c r="AS394"/>
  <c r="AR394"/>
  <c r="AQ394"/>
  <c r="AP394"/>
  <c r="AO394"/>
  <c r="AN394"/>
  <c r="AM394"/>
  <c r="AL394"/>
  <c r="AK394"/>
  <c r="AJ394"/>
  <c r="AI394"/>
  <c r="AH394"/>
  <c r="AF394"/>
  <c r="AA394"/>
  <c r="Y394"/>
  <c r="U394"/>
  <c r="BV431" s="1"/>
  <c r="O394"/>
  <c r="M394"/>
  <c r="BR393"/>
  <c r="BQ393"/>
  <c r="BP393"/>
  <c r="BO393"/>
  <c r="BN393"/>
  <c r="BM393"/>
  <c r="BL393"/>
  <c r="BK393"/>
  <c r="BJ393"/>
  <c r="BI393"/>
  <c r="BH393"/>
  <c r="BG393"/>
  <c r="BF393"/>
  <c r="BE393"/>
  <c r="BD393"/>
  <c r="BC393"/>
  <c r="BB393"/>
  <c r="BA393"/>
  <c r="AZ393"/>
  <c r="AY393"/>
  <c r="AX393"/>
  <c r="AW393"/>
  <c r="AV393"/>
  <c r="AU393"/>
  <c r="AT393"/>
  <c r="AS393"/>
  <c r="AR393"/>
  <c r="AQ393"/>
  <c r="AP393"/>
  <c r="AO393"/>
  <c r="AN393"/>
  <c r="AM393"/>
  <c r="AL393"/>
  <c r="AK393"/>
  <c r="AJ393"/>
  <c r="AI393"/>
  <c r="AH393"/>
  <c r="AA393"/>
  <c r="Y393"/>
  <c r="AF393" s="1"/>
  <c r="U393"/>
  <c r="O393"/>
  <c r="M393"/>
  <c r="BR392"/>
  <c r="BQ392"/>
  <c r="BP392"/>
  <c r="BO392"/>
  <c r="BN392"/>
  <c r="BM392"/>
  <c r="BL392"/>
  <c r="BK392"/>
  <c r="BJ392"/>
  <c r="BI392"/>
  <c r="BH392"/>
  <c r="BG392"/>
  <c r="BF392"/>
  <c r="BE392"/>
  <c r="BD392"/>
  <c r="BC392"/>
  <c r="BB392"/>
  <c r="BA392"/>
  <c r="AZ392"/>
  <c r="AY392"/>
  <c r="AX392"/>
  <c r="AW392"/>
  <c r="AV392"/>
  <c r="AU392"/>
  <c r="AT392"/>
  <c r="AS392"/>
  <c r="AR392"/>
  <c r="AQ392"/>
  <c r="AP392"/>
  <c r="AO392"/>
  <c r="AN392"/>
  <c r="AM392"/>
  <c r="AL392"/>
  <c r="AK392"/>
  <c r="AJ392"/>
  <c r="AI392"/>
  <c r="AH392"/>
  <c r="AF392"/>
  <c r="AA392"/>
  <c r="Y392"/>
  <c r="U392"/>
  <c r="O392"/>
  <c r="M392"/>
  <c r="BR391"/>
  <c r="BQ391"/>
  <c r="BP391"/>
  <c r="BO391"/>
  <c r="BN391"/>
  <c r="BM391"/>
  <c r="BL391"/>
  <c r="BK391"/>
  <c r="BJ391"/>
  <c r="BI391"/>
  <c r="BH391"/>
  <c r="BG391"/>
  <c r="BF391"/>
  <c r="BE391"/>
  <c r="BD391"/>
  <c r="BC391"/>
  <c r="BB391"/>
  <c r="BA391"/>
  <c r="AZ391"/>
  <c r="AY391"/>
  <c r="AX391"/>
  <c r="AW391"/>
  <c r="AV391"/>
  <c r="AU391"/>
  <c r="AT391"/>
  <c r="AS391"/>
  <c r="AR391"/>
  <c r="AQ391"/>
  <c r="AP391"/>
  <c r="AO391"/>
  <c r="AN391"/>
  <c r="AM391"/>
  <c r="AL391"/>
  <c r="AK391"/>
  <c r="AJ391"/>
  <c r="AI391"/>
  <c r="AH391"/>
  <c r="AF391"/>
  <c r="AA391"/>
  <c r="Y391"/>
  <c r="U391"/>
  <c r="BV426" s="1"/>
  <c r="O391"/>
  <c r="M391"/>
  <c r="BR390"/>
  <c r="BQ390"/>
  <c r="BP390"/>
  <c r="BO390"/>
  <c r="BN390"/>
  <c r="BM390"/>
  <c r="BL390"/>
  <c r="BK390"/>
  <c r="BJ390"/>
  <c r="BI390"/>
  <c r="BH390"/>
  <c r="BG390"/>
  <c r="BF390"/>
  <c r="BE390"/>
  <c r="BD390"/>
  <c r="BC390"/>
  <c r="BB390"/>
  <c r="BA390"/>
  <c r="AZ390"/>
  <c r="AY390"/>
  <c r="AX390"/>
  <c r="AW390"/>
  <c r="AV390"/>
  <c r="AU390"/>
  <c r="AT390"/>
  <c r="AS390"/>
  <c r="AR390"/>
  <c r="AQ390"/>
  <c r="AP390"/>
  <c r="AO390"/>
  <c r="AN390"/>
  <c r="AM390"/>
  <c r="AL390"/>
  <c r="AK390"/>
  <c r="AJ390"/>
  <c r="AI390"/>
  <c r="AH390"/>
  <c r="AF390"/>
  <c r="AA390"/>
  <c r="Y390"/>
  <c r="U390"/>
  <c r="O390"/>
  <c r="M390"/>
  <c r="BR389"/>
  <c r="BQ389"/>
  <c r="BP389"/>
  <c r="BO389"/>
  <c r="BN389"/>
  <c r="BM389"/>
  <c r="BL389"/>
  <c r="BK389"/>
  <c r="BJ389"/>
  <c r="BI389"/>
  <c r="BH389"/>
  <c r="BG389"/>
  <c r="BF389"/>
  <c r="BE389"/>
  <c r="BD389"/>
  <c r="BC389"/>
  <c r="BB389"/>
  <c r="BA389"/>
  <c r="AZ389"/>
  <c r="AY389"/>
  <c r="AX389"/>
  <c r="AW389"/>
  <c r="AV389"/>
  <c r="AU389"/>
  <c r="AT389"/>
  <c r="AS389"/>
  <c r="AR389"/>
  <c r="AQ389"/>
  <c r="AP389"/>
  <c r="AO389"/>
  <c r="AN389"/>
  <c r="AM389"/>
  <c r="AL389"/>
  <c r="AK389"/>
  <c r="AJ389"/>
  <c r="AI389"/>
  <c r="AH389"/>
  <c r="AF389"/>
  <c r="AA389"/>
  <c r="Y389"/>
  <c r="U389"/>
  <c r="O389"/>
  <c r="M389"/>
  <c r="BR388"/>
  <c r="BQ388"/>
  <c r="BP388"/>
  <c r="BO388"/>
  <c r="BN388"/>
  <c r="BM388"/>
  <c r="BL388"/>
  <c r="BK388"/>
  <c r="BJ388"/>
  <c r="BI388"/>
  <c r="BH388"/>
  <c r="BG388"/>
  <c r="BF388"/>
  <c r="BE388"/>
  <c r="BD388"/>
  <c r="BC388"/>
  <c r="BB388"/>
  <c r="BA388"/>
  <c r="AZ388"/>
  <c r="AY388"/>
  <c r="AX388"/>
  <c r="AW388"/>
  <c r="AV388"/>
  <c r="AU388"/>
  <c r="AT388"/>
  <c r="AS388"/>
  <c r="AR388"/>
  <c r="AQ388"/>
  <c r="AP388"/>
  <c r="AO388"/>
  <c r="AN388"/>
  <c r="AM388"/>
  <c r="AL388"/>
  <c r="AK388"/>
  <c r="AJ388"/>
  <c r="AI388"/>
  <c r="AH388"/>
  <c r="AF388"/>
  <c r="AA388"/>
  <c r="Y388"/>
  <c r="U388"/>
  <c r="O388"/>
  <c r="M388"/>
  <c r="BR387"/>
  <c r="BQ387"/>
  <c r="BP387"/>
  <c r="BO387"/>
  <c r="BN387"/>
  <c r="BM387"/>
  <c r="BL387"/>
  <c r="BK387"/>
  <c r="BJ387"/>
  <c r="BI387"/>
  <c r="BH387"/>
  <c r="BG387"/>
  <c r="BF387"/>
  <c r="BE387"/>
  <c r="BD387"/>
  <c r="BC387"/>
  <c r="BB387"/>
  <c r="BA387"/>
  <c r="AZ387"/>
  <c r="AY387"/>
  <c r="AX387"/>
  <c r="AW387"/>
  <c r="AV387"/>
  <c r="AU387"/>
  <c r="AT387"/>
  <c r="AS387"/>
  <c r="AR387"/>
  <c r="AQ387"/>
  <c r="AP387"/>
  <c r="AO387"/>
  <c r="AN387"/>
  <c r="AM387"/>
  <c r="AL387"/>
  <c r="AK387"/>
  <c r="AJ387"/>
  <c r="AI387"/>
  <c r="AH387"/>
  <c r="AF387"/>
  <c r="AA387"/>
  <c r="Y387"/>
  <c r="U387"/>
  <c r="O387"/>
  <c r="M387"/>
  <c r="BR386"/>
  <c r="BQ386"/>
  <c r="BP386"/>
  <c r="BO386"/>
  <c r="BN386"/>
  <c r="BM386"/>
  <c r="BL386"/>
  <c r="BK386"/>
  <c r="BJ386"/>
  <c r="BI386"/>
  <c r="BH386"/>
  <c r="BG386"/>
  <c r="BF386"/>
  <c r="BE386"/>
  <c r="BD386"/>
  <c r="BC386"/>
  <c r="BB386"/>
  <c r="BA386"/>
  <c r="AZ386"/>
  <c r="AY386"/>
  <c r="AX386"/>
  <c r="AW386"/>
  <c r="AV386"/>
  <c r="AU386"/>
  <c r="AT386"/>
  <c r="AS386"/>
  <c r="AR386"/>
  <c r="AQ386"/>
  <c r="AP386"/>
  <c r="AO386"/>
  <c r="AN386"/>
  <c r="AM386"/>
  <c r="AL386"/>
  <c r="AK386"/>
  <c r="AJ386"/>
  <c r="AI386"/>
  <c r="AH386"/>
  <c r="AF386"/>
  <c r="AA386"/>
  <c r="Y386"/>
  <c r="U386"/>
  <c r="O386"/>
  <c r="M386"/>
  <c r="BR385"/>
  <c r="BQ385"/>
  <c r="BP385"/>
  <c r="BO385"/>
  <c r="BN385"/>
  <c r="BM385"/>
  <c r="BL385"/>
  <c r="BK385"/>
  <c r="BJ385"/>
  <c r="BI385"/>
  <c r="BH385"/>
  <c r="BG385"/>
  <c r="BF385"/>
  <c r="BE385"/>
  <c r="BD385"/>
  <c r="BC385"/>
  <c r="BB385"/>
  <c r="BA385"/>
  <c r="AZ385"/>
  <c r="AY385"/>
  <c r="AX385"/>
  <c r="AW385"/>
  <c r="AV385"/>
  <c r="AU385"/>
  <c r="AT385"/>
  <c r="AS385"/>
  <c r="AR385"/>
  <c r="AQ385"/>
  <c r="AP385"/>
  <c r="AO385"/>
  <c r="AN385"/>
  <c r="AM385"/>
  <c r="AL385"/>
  <c r="AK385"/>
  <c r="AJ385"/>
  <c r="AI385"/>
  <c r="AH385"/>
  <c r="AA385"/>
  <c r="Y385"/>
  <c r="AF385" s="1"/>
  <c r="U385"/>
  <c r="O385"/>
  <c r="M385"/>
  <c r="BR384"/>
  <c r="BQ384"/>
  <c r="BP384"/>
  <c r="BO384"/>
  <c r="BN384"/>
  <c r="BM384"/>
  <c r="BL384"/>
  <c r="BK384"/>
  <c r="BJ384"/>
  <c r="BI384"/>
  <c r="BH384"/>
  <c r="BG384"/>
  <c r="BF384"/>
  <c r="BE384"/>
  <c r="BD384"/>
  <c r="BC384"/>
  <c r="BB384"/>
  <c r="BA384"/>
  <c r="AZ384"/>
  <c r="AY384"/>
  <c r="AX384"/>
  <c r="AW384"/>
  <c r="AV384"/>
  <c r="AU384"/>
  <c r="AT384"/>
  <c r="AS384"/>
  <c r="AR384"/>
  <c r="AQ384"/>
  <c r="AP384"/>
  <c r="AO384"/>
  <c r="AN384"/>
  <c r="AM384"/>
  <c r="AL384"/>
  <c r="AK384"/>
  <c r="AJ384"/>
  <c r="AI384"/>
  <c r="AH384"/>
  <c r="AF384"/>
  <c r="AA384"/>
  <c r="Y384"/>
  <c r="U384"/>
  <c r="O384"/>
  <c r="M384"/>
  <c r="BR383"/>
  <c r="BQ383"/>
  <c r="BP383"/>
  <c r="BO383"/>
  <c r="BN383"/>
  <c r="BM383"/>
  <c r="BL383"/>
  <c r="BK383"/>
  <c r="BJ383"/>
  <c r="BI383"/>
  <c r="BH383"/>
  <c r="BG383"/>
  <c r="BF383"/>
  <c r="BE383"/>
  <c r="BD383"/>
  <c r="BC383"/>
  <c r="BB383"/>
  <c r="BA383"/>
  <c r="AZ383"/>
  <c r="AY383"/>
  <c r="AX383"/>
  <c r="AW383"/>
  <c r="AV383"/>
  <c r="AU383"/>
  <c r="AT383"/>
  <c r="AS383"/>
  <c r="AR383"/>
  <c r="AQ383"/>
  <c r="AP383"/>
  <c r="AO383"/>
  <c r="AN383"/>
  <c r="AM383"/>
  <c r="AL383"/>
  <c r="AK383"/>
  <c r="AJ383"/>
  <c r="AI383"/>
  <c r="AH383"/>
  <c r="AF383"/>
  <c r="AA383"/>
  <c r="Y383"/>
  <c r="U383"/>
  <c r="O383"/>
  <c r="M383"/>
  <c r="BR382"/>
  <c r="BQ382"/>
  <c r="BP382"/>
  <c r="BO382"/>
  <c r="BN382"/>
  <c r="BM382"/>
  <c r="BL382"/>
  <c r="BK382"/>
  <c r="BJ382"/>
  <c r="BI382"/>
  <c r="BH382"/>
  <c r="BG382"/>
  <c r="BF382"/>
  <c r="BE382"/>
  <c r="BD382"/>
  <c r="BC382"/>
  <c r="BB382"/>
  <c r="BA382"/>
  <c r="AZ382"/>
  <c r="AY382"/>
  <c r="AX382"/>
  <c r="AW382"/>
  <c r="AV382"/>
  <c r="AU382"/>
  <c r="AT382"/>
  <c r="AS382"/>
  <c r="AR382"/>
  <c r="AQ382"/>
  <c r="AP382"/>
  <c r="AO382"/>
  <c r="AN382"/>
  <c r="AM382"/>
  <c r="AL382"/>
  <c r="AK382"/>
  <c r="AJ382"/>
  <c r="AI382"/>
  <c r="AH382"/>
  <c r="AA382"/>
  <c r="Y382"/>
  <c r="AF382" s="1"/>
  <c r="U382"/>
  <c r="O382"/>
  <c r="M382"/>
  <c r="BR381"/>
  <c r="BQ381"/>
  <c r="BP381"/>
  <c r="BO381"/>
  <c r="BN381"/>
  <c r="BM381"/>
  <c r="BL381"/>
  <c r="BK381"/>
  <c r="BJ381"/>
  <c r="BI381"/>
  <c r="BH381"/>
  <c r="BG381"/>
  <c r="BF381"/>
  <c r="BE381"/>
  <c r="BD381"/>
  <c r="BC381"/>
  <c r="BB381"/>
  <c r="BA381"/>
  <c r="AZ381"/>
  <c r="AY381"/>
  <c r="AX381"/>
  <c r="AW381"/>
  <c r="AV381"/>
  <c r="AU381"/>
  <c r="AT381"/>
  <c r="AS381"/>
  <c r="AR381"/>
  <c r="AQ381"/>
  <c r="AP381"/>
  <c r="AO381"/>
  <c r="AN381"/>
  <c r="AM381"/>
  <c r="AL381"/>
  <c r="AK381"/>
  <c r="AJ381"/>
  <c r="AI381"/>
  <c r="AH381"/>
  <c r="AF381"/>
  <c r="AA381"/>
  <c r="Y381"/>
  <c r="U381"/>
  <c r="O381"/>
  <c r="M381"/>
  <c r="BR380"/>
  <c r="BQ380"/>
  <c r="BP380"/>
  <c r="BO380"/>
  <c r="BN380"/>
  <c r="BM380"/>
  <c r="BL380"/>
  <c r="BK380"/>
  <c r="BJ380"/>
  <c r="BI380"/>
  <c r="BH380"/>
  <c r="BG380"/>
  <c r="BF380"/>
  <c r="BE380"/>
  <c r="BD380"/>
  <c r="BC380"/>
  <c r="BB380"/>
  <c r="BA380"/>
  <c r="AZ380"/>
  <c r="AY380"/>
  <c r="AX380"/>
  <c r="AW380"/>
  <c r="AV380"/>
  <c r="AU380"/>
  <c r="AT380"/>
  <c r="AS380"/>
  <c r="AR380"/>
  <c r="AQ380"/>
  <c r="AP380"/>
  <c r="AO380"/>
  <c r="AN380"/>
  <c r="AM380"/>
  <c r="AL380"/>
  <c r="AK380"/>
  <c r="AJ380"/>
  <c r="AI380"/>
  <c r="AH380"/>
  <c r="AF380"/>
  <c r="AA380"/>
  <c r="Y380"/>
  <c r="U380"/>
  <c r="O380"/>
  <c r="M380"/>
  <c r="BR379"/>
  <c r="BQ379"/>
  <c r="BP379"/>
  <c r="BO379"/>
  <c r="BN379"/>
  <c r="BM379"/>
  <c r="BL379"/>
  <c r="BK379"/>
  <c r="BJ379"/>
  <c r="BI379"/>
  <c r="BH379"/>
  <c r="BG379"/>
  <c r="BF379"/>
  <c r="BE379"/>
  <c r="BD379"/>
  <c r="BC379"/>
  <c r="BB379"/>
  <c r="BA379"/>
  <c r="AZ379"/>
  <c r="AY379"/>
  <c r="AX379"/>
  <c r="AW379"/>
  <c r="AV379"/>
  <c r="AU379"/>
  <c r="AT379"/>
  <c r="AS379"/>
  <c r="AR379"/>
  <c r="AQ379"/>
  <c r="AP379"/>
  <c r="AO379"/>
  <c r="AN379"/>
  <c r="AM379"/>
  <c r="AL379"/>
  <c r="AK379"/>
  <c r="AJ379"/>
  <c r="AI379"/>
  <c r="AH379"/>
  <c r="AF379"/>
  <c r="AA379"/>
  <c r="Y379"/>
  <c r="U379"/>
  <c r="O379"/>
  <c r="M379"/>
  <c r="BR378"/>
  <c r="BQ378"/>
  <c r="BP378"/>
  <c r="BO378"/>
  <c r="BN378"/>
  <c r="BM378"/>
  <c r="BL378"/>
  <c r="BK378"/>
  <c r="BJ378"/>
  <c r="BI378"/>
  <c r="BH378"/>
  <c r="BG378"/>
  <c r="BF378"/>
  <c r="BE378"/>
  <c r="BD378"/>
  <c r="BC378"/>
  <c r="BB378"/>
  <c r="BA378"/>
  <c r="AZ378"/>
  <c r="AY378"/>
  <c r="AX378"/>
  <c r="AW378"/>
  <c r="AV378"/>
  <c r="AU378"/>
  <c r="AT378"/>
  <c r="AS378"/>
  <c r="AR378"/>
  <c r="AQ378"/>
  <c r="AP378"/>
  <c r="AO378"/>
  <c r="AN378"/>
  <c r="AM378"/>
  <c r="AL378"/>
  <c r="AK378"/>
  <c r="AJ378"/>
  <c r="AI378"/>
  <c r="AH378"/>
  <c r="AF378"/>
  <c r="AA378"/>
  <c r="Y378"/>
  <c r="U378"/>
  <c r="O378"/>
  <c r="M378"/>
  <c r="BR377"/>
  <c r="BQ377"/>
  <c r="BP377"/>
  <c r="BO377"/>
  <c r="BN377"/>
  <c r="BM377"/>
  <c r="BL377"/>
  <c r="BK377"/>
  <c r="BJ377"/>
  <c r="BI377"/>
  <c r="BH377"/>
  <c r="BG377"/>
  <c r="BF377"/>
  <c r="BE377"/>
  <c r="BD377"/>
  <c r="BC377"/>
  <c r="BB377"/>
  <c r="BA377"/>
  <c r="AZ377"/>
  <c r="AY377"/>
  <c r="AX377"/>
  <c r="AW377"/>
  <c r="AV377"/>
  <c r="AU377"/>
  <c r="AT377"/>
  <c r="AS377"/>
  <c r="AR377"/>
  <c r="AQ377"/>
  <c r="AP377"/>
  <c r="AO377"/>
  <c r="AN377"/>
  <c r="AM377"/>
  <c r="AL377"/>
  <c r="AK377"/>
  <c r="AJ377"/>
  <c r="AI377"/>
  <c r="AH377"/>
  <c r="AA377"/>
  <c r="Y377"/>
  <c r="AF377" s="1"/>
  <c r="U377"/>
  <c r="O377"/>
  <c r="M377"/>
  <c r="BR376"/>
  <c r="BQ376"/>
  <c r="BP376"/>
  <c r="BO376"/>
  <c r="BN376"/>
  <c r="BM376"/>
  <c r="BL376"/>
  <c r="BK376"/>
  <c r="BJ376"/>
  <c r="BI376"/>
  <c r="BH376"/>
  <c r="BG376"/>
  <c r="BF376"/>
  <c r="BE376"/>
  <c r="BD376"/>
  <c r="BC376"/>
  <c r="BB376"/>
  <c r="BA376"/>
  <c r="AZ376"/>
  <c r="AY376"/>
  <c r="AX376"/>
  <c r="AW376"/>
  <c r="AV376"/>
  <c r="AU376"/>
  <c r="AT376"/>
  <c r="AS376"/>
  <c r="AR376"/>
  <c r="AQ376"/>
  <c r="AP376"/>
  <c r="AO376"/>
  <c r="AN376"/>
  <c r="AM376"/>
  <c r="AL376"/>
  <c r="AK376"/>
  <c r="AJ376"/>
  <c r="AI376"/>
  <c r="AH376"/>
  <c r="AA376"/>
  <c r="Y376"/>
  <c r="AF376" s="1"/>
  <c r="U376"/>
  <c r="O376"/>
  <c r="M376"/>
  <c r="BR375"/>
  <c r="BQ375"/>
  <c r="BP375"/>
  <c r="BO375"/>
  <c r="BN375"/>
  <c r="BM375"/>
  <c r="BL375"/>
  <c r="BK375"/>
  <c r="BJ375"/>
  <c r="BI375"/>
  <c r="BH375"/>
  <c r="BG375"/>
  <c r="BF375"/>
  <c r="BE375"/>
  <c r="BD375"/>
  <c r="BC375"/>
  <c r="BB375"/>
  <c r="BA375"/>
  <c r="AZ375"/>
  <c r="AY375"/>
  <c r="AX375"/>
  <c r="AW375"/>
  <c r="AV375"/>
  <c r="AU375"/>
  <c r="AT375"/>
  <c r="AS375"/>
  <c r="AR375"/>
  <c r="AQ375"/>
  <c r="AP375"/>
  <c r="AO375"/>
  <c r="AN375"/>
  <c r="AM375"/>
  <c r="AL375"/>
  <c r="AK375"/>
  <c r="AJ375"/>
  <c r="AI375"/>
  <c r="AH375"/>
  <c r="AF375"/>
  <c r="AA375"/>
  <c r="Y375"/>
  <c r="U375"/>
  <c r="O375"/>
  <c r="M375"/>
  <c r="BR374"/>
  <c r="BQ374"/>
  <c r="BP374"/>
  <c r="BO374"/>
  <c r="BN374"/>
  <c r="BM374"/>
  <c r="BL374"/>
  <c r="BK374"/>
  <c r="BJ374"/>
  <c r="BI374"/>
  <c r="BH374"/>
  <c r="BG374"/>
  <c r="BF374"/>
  <c r="BE374"/>
  <c r="BD374"/>
  <c r="BC374"/>
  <c r="BB374"/>
  <c r="BA374"/>
  <c r="AZ374"/>
  <c r="AY374"/>
  <c r="AX374"/>
  <c r="AW374"/>
  <c r="AV374"/>
  <c r="AU374"/>
  <c r="AT374"/>
  <c r="AS374"/>
  <c r="AR374"/>
  <c r="AQ374"/>
  <c r="AP374"/>
  <c r="AO374"/>
  <c r="AN374"/>
  <c r="AM374"/>
  <c r="AL374"/>
  <c r="AK374"/>
  <c r="AJ374"/>
  <c r="AI374"/>
  <c r="AH374"/>
  <c r="AF374"/>
  <c r="AA374"/>
  <c r="Y374"/>
  <c r="U374"/>
  <c r="O374"/>
  <c r="M374"/>
  <c r="BR373"/>
  <c r="BQ373"/>
  <c r="BP373"/>
  <c r="BO373"/>
  <c r="BN373"/>
  <c r="BM373"/>
  <c r="BL373"/>
  <c r="BK373"/>
  <c r="BJ373"/>
  <c r="BI373"/>
  <c r="BH373"/>
  <c r="BG373"/>
  <c r="BF373"/>
  <c r="BE373"/>
  <c r="BD373"/>
  <c r="BC373"/>
  <c r="BB373"/>
  <c r="BA373"/>
  <c r="AZ373"/>
  <c r="AY373"/>
  <c r="AX373"/>
  <c r="AW373"/>
  <c r="AV373"/>
  <c r="AU373"/>
  <c r="AT373"/>
  <c r="AS373"/>
  <c r="AR373"/>
  <c r="AQ373"/>
  <c r="AP373"/>
  <c r="AO373"/>
  <c r="AN373"/>
  <c r="AM373"/>
  <c r="AL373"/>
  <c r="AK373"/>
  <c r="AJ373"/>
  <c r="AI373"/>
  <c r="AH373"/>
  <c r="AA373"/>
  <c r="Y373"/>
  <c r="AF373" s="1"/>
  <c r="U373"/>
  <c r="O373"/>
  <c r="M373"/>
  <c r="BR372"/>
  <c r="BQ372"/>
  <c r="BP372"/>
  <c r="BO372"/>
  <c r="BN372"/>
  <c r="BM372"/>
  <c r="BL372"/>
  <c r="BK372"/>
  <c r="BJ372"/>
  <c r="BI372"/>
  <c r="BH372"/>
  <c r="BG372"/>
  <c r="BF372"/>
  <c r="BE372"/>
  <c r="BD372"/>
  <c r="BC372"/>
  <c r="BB372"/>
  <c r="BA372"/>
  <c r="AZ372"/>
  <c r="AY372"/>
  <c r="AX372"/>
  <c r="AW372"/>
  <c r="AV372"/>
  <c r="AU372"/>
  <c r="AT372"/>
  <c r="AS372"/>
  <c r="AR372"/>
  <c r="AQ372"/>
  <c r="AP372"/>
  <c r="AO372"/>
  <c r="AN372"/>
  <c r="AM372"/>
  <c r="AL372"/>
  <c r="AK372"/>
  <c r="AJ372"/>
  <c r="AI372"/>
  <c r="AH372"/>
  <c r="AF372"/>
  <c r="AA372"/>
  <c r="Y372"/>
  <c r="U372"/>
  <c r="O372"/>
  <c r="M372"/>
  <c r="BR371"/>
  <c r="BQ371"/>
  <c r="BP371"/>
  <c r="BO371"/>
  <c r="BN371"/>
  <c r="BM371"/>
  <c r="BL371"/>
  <c r="BK371"/>
  <c r="BJ371"/>
  <c r="BI371"/>
  <c r="BH371"/>
  <c r="BG371"/>
  <c r="BF371"/>
  <c r="BE371"/>
  <c r="BD371"/>
  <c r="BC371"/>
  <c r="BB371"/>
  <c r="BA371"/>
  <c r="AZ371"/>
  <c r="AY371"/>
  <c r="AX371"/>
  <c r="AW371"/>
  <c r="AV371"/>
  <c r="AU371"/>
  <c r="AT371"/>
  <c r="AS371"/>
  <c r="AR371"/>
  <c r="AQ371"/>
  <c r="AP371"/>
  <c r="AO371"/>
  <c r="AN371"/>
  <c r="AM371"/>
  <c r="AL371"/>
  <c r="AK371"/>
  <c r="AJ371"/>
  <c r="AI371"/>
  <c r="AH371"/>
  <c r="AA371"/>
  <c r="Y371"/>
  <c r="AF371" s="1"/>
  <c r="U371"/>
  <c r="O371"/>
  <c r="M371"/>
  <c r="BR370"/>
  <c r="BQ370"/>
  <c r="BP370"/>
  <c r="BO370"/>
  <c r="BN370"/>
  <c r="BM370"/>
  <c r="BL370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AF370"/>
  <c r="AA370"/>
  <c r="Y370"/>
  <c r="U370"/>
  <c r="O370"/>
  <c r="M370"/>
  <c r="BR369"/>
  <c r="BQ369"/>
  <c r="BP369"/>
  <c r="BO369"/>
  <c r="BN369"/>
  <c r="BM369"/>
  <c r="BL369"/>
  <c r="BK369"/>
  <c r="BJ369"/>
  <c r="BI369"/>
  <c r="BH369"/>
  <c r="BG369"/>
  <c r="BF369"/>
  <c r="BE369"/>
  <c r="BD369"/>
  <c r="BC369"/>
  <c r="BB369"/>
  <c r="BA369"/>
  <c r="AZ369"/>
  <c r="AY369"/>
  <c r="AX369"/>
  <c r="AW369"/>
  <c r="AV369"/>
  <c r="AU369"/>
  <c r="AT369"/>
  <c r="AS369"/>
  <c r="AR369"/>
  <c r="AQ369"/>
  <c r="AP369"/>
  <c r="AO369"/>
  <c r="AN369"/>
  <c r="AM369"/>
  <c r="AL369"/>
  <c r="AK369"/>
  <c r="AJ369"/>
  <c r="AI369"/>
  <c r="AH369"/>
  <c r="AA369"/>
  <c r="Y369"/>
  <c r="AF369" s="1"/>
  <c r="U369"/>
  <c r="O369"/>
  <c r="M369"/>
  <c r="BR368"/>
  <c r="BQ368"/>
  <c r="BP368"/>
  <c r="BO368"/>
  <c r="BN368"/>
  <c r="BM368"/>
  <c r="BL368"/>
  <c r="BK368"/>
  <c r="BJ368"/>
  <c r="BI368"/>
  <c r="BH368"/>
  <c r="BG368"/>
  <c r="BF368"/>
  <c r="BE368"/>
  <c r="BD368"/>
  <c r="BC368"/>
  <c r="BB368"/>
  <c r="BA368"/>
  <c r="AZ368"/>
  <c r="AY368"/>
  <c r="AX368"/>
  <c r="AW368"/>
  <c r="AV368"/>
  <c r="AU368"/>
  <c r="AT368"/>
  <c r="AS368"/>
  <c r="AR368"/>
  <c r="AQ368"/>
  <c r="AP368"/>
  <c r="AO368"/>
  <c r="AN368"/>
  <c r="AM368"/>
  <c r="AL368"/>
  <c r="AK368"/>
  <c r="AJ368"/>
  <c r="AI368"/>
  <c r="AH368"/>
  <c r="AA368"/>
  <c r="Y368"/>
  <c r="AF368" s="1"/>
  <c r="U368"/>
  <c r="O368"/>
  <c r="M368"/>
  <c r="BR367"/>
  <c r="BQ367"/>
  <c r="BP367"/>
  <c r="BO367"/>
  <c r="BN367"/>
  <c r="BM367"/>
  <c r="BL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AA367"/>
  <c r="Y367"/>
  <c r="AF367" s="1"/>
  <c r="U367"/>
  <c r="O367"/>
  <c r="M367"/>
  <c r="BR366"/>
  <c r="BQ366"/>
  <c r="BP366"/>
  <c r="BO366"/>
  <c r="BN366"/>
  <c r="BM366"/>
  <c r="BL366"/>
  <c r="BK366"/>
  <c r="BJ366"/>
  <c r="BI366"/>
  <c r="BH366"/>
  <c r="BG366"/>
  <c r="BF366"/>
  <c r="BE366"/>
  <c r="BD366"/>
  <c r="BC366"/>
  <c r="BB366"/>
  <c r="BA366"/>
  <c r="AZ366"/>
  <c r="AY366"/>
  <c r="AX366"/>
  <c r="AW366"/>
  <c r="AV366"/>
  <c r="AU366"/>
  <c r="AT366"/>
  <c r="AS366"/>
  <c r="AR366"/>
  <c r="AQ366"/>
  <c r="AP366"/>
  <c r="AO366"/>
  <c r="AN366"/>
  <c r="AM366"/>
  <c r="AL366"/>
  <c r="AK366"/>
  <c r="AJ366"/>
  <c r="AI366"/>
  <c r="AH366"/>
  <c r="AF366"/>
  <c r="AA366"/>
  <c r="Y366"/>
  <c r="U366"/>
  <c r="O366"/>
  <c r="M366"/>
  <c r="BR365"/>
  <c r="BQ365"/>
  <c r="BP365"/>
  <c r="BO365"/>
  <c r="BN365"/>
  <c r="BM365"/>
  <c r="BL365"/>
  <c r="BK365"/>
  <c r="BJ365"/>
  <c r="BI365"/>
  <c r="BH365"/>
  <c r="BG365"/>
  <c r="BF365"/>
  <c r="BE365"/>
  <c r="BD365"/>
  <c r="BC365"/>
  <c r="BB365"/>
  <c r="BA365"/>
  <c r="AZ365"/>
  <c r="AY365"/>
  <c r="AX365"/>
  <c r="AW365"/>
  <c r="AV365"/>
  <c r="AU365"/>
  <c r="AT365"/>
  <c r="AS365"/>
  <c r="AR365"/>
  <c r="AQ365"/>
  <c r="AP365"/>
  <c r="AO365"/>
  <c r="AN365"/>
  <c r="AM365"/>
  <c r="AL365"/>
  <c r="AK365"/>
  <c r="AJ365"/>
  <c r="AI365"/>
  <c r="AH365"/>
  <c r="AF365"/>
  <c r="AA365"/>
  <c r="Y365"/>
  <c r="U365"/>
  <c r="O365"/>
  <c r="M365"/>
  <c r="BR364"/>
  <c r="BQ364"/>
  <c r="BP364"/>
  <c r="BO364"/>
  <c r="BN364"/>
  <c r="BM364"/>
  <c r="BL364"/>
  <c r="BK364"/>
  <c r="BJ364"/>
  <c r="BI364"/>
  <c r="BH364"/>
  <c r="BG364"/>
  <c r="BF364"/>
  <c r="BE364"/>
  <c r="BD364"/>
  <c r="BC364"/>
  <c r="BB364"/>
  <c r="BA364"/>
  <c r="AZ364"/>
  <c r="AY364"/>
  <c r="AX364"/>
  <c r="AW364"/>
  <c r="AV364"/>
  <c r="AU364"/>
  <c r="AT364"/>
  <c r="AS364"/>
  <c r="AR364"/>
  <c r="AQ364"/>
  <c r="AP364"/>
  <c r="AO364"/>
  <c r="AN364"/>
  <c r="AM364"/>
  <c r="AL364"/>
  <c r="AK364"/>
  <c r="AJ364"/>
  <c r="AI364"/>
  <c r="AH364"/>
  <c r="AA364"/>
  <c r="Y364"/>
  <c r="AF364" s="1"/>
  <c r="U364"/>
  <c r="O364"/>
  <c r="M364"/>
  <c r="BR363"/>
  <c r="BQ363"/>
  <c r="BP363"/>
  <c r="BO363"/>
  <c r="BN363"/>
  <c r="BM363"/>
  <c r="BL363"/>
  <c r="BK363"/>
  <c r="BJ363"/>
  <c r="BI363"/>
  <c r="BH363"/>
  <c r="BG363"/>
  <c r="BF363"/>
  <c r="BE363"/>
  <c r="BD363"/>
  <c r="BC363"/>
  <c r="BB363"/>
  <c r="BA363"/>
  <c r="AZ363"/>
  <c r="AY363"/>
  <c r="AX363"/>
  <c r="AW363"/>
  <c r="AV363"/>
  <c r="AU363"/>
  <c r="AT363"/>
  <c r="AS363"/>
  <c r="AR363"/>
  <c r="AQ363"/>
  <c r="AP363"/>
  <c r="AO363"/>
  <c r="AN363"/>
  <c r="AM363"/>
  <c r="AL363"/>
  <c r="AK363"/>
  <c r="AJ363"/>
  <c r="AI363"/>
  <c r="AH363"/>
  <c r="AF363"/>
  <c r="AA363"/>
  <c r="Y363"/>
  <c r="U363"/>
  <c r="O363"/>
  <c r="M363"/>
  <c r="BR362"/>
  <c r="BQ362"/>
  <c r="BP362"/>
  <c r="BO362"/>
  <c r="BN362"/>
  <c r="BM362"/>
  <c r="BL362"/>
  <c r="BK362"/>
  <c r="BJ362"/>
  <c r="BI362"/>
  <c r="BH362"/>
  <c r="BG362"/>
  <c r="BF362"/>
  <c r="BE362"/>
  <c r="BD362"/>
  <c r="BC362"/>
  <c r="BB362"/>
  <c r="BA362"/>
  <c r="AZ362"/>
  <c r="AY362"/>
  <c r="AX362"/>
  <c r="AW362"/>
  <c r="AV362"/>
  <c r="AU362"/>
  <c r="AT362"/>
  <c r="AS362"/>
  <c r="AR362"/>
  <c r="AQ362"/>
  <c r="AP362"/>
  <c r="AO362"/>
  <c r="AN362"/>
  <c r="AM362"/>
  <c r="AL362"/>
  <c r="AK362"/>
  <c r="AJ362"/>
  <c r="AI362"/>
  <c r="AH362"/>
  <c r="AF362"/>
  <c r="AA362"/>
  <c r="Y362"/>
  <c r="U362"/>
  <c r="O362"/>
  <c r="M362"/>
  <c r="BR361"/>
  <c r="BQ361"/>
  <c r="BP361"/>
  <c r="BO361"/>
  <c r="BN361"/>
  <c r="BM361"/>
  <c r="BL361"/>
  <c r="BK361"/>
  <c r="BJ361"/>
  <c r="BI361"/>
  <c r="BH361"/>
  <c r="BG361"/>
  <c r="BF361"/>
  <c r="BE361"/>
  <c r="BD361"/>
  <c r="BC361"/>
  <c r="BB361"/>
  <c r="BA361"/>
  <c r="AZ361"/>
  <c r="AY361"/>
  <c r="AX361"/>
  <c r="AW361"/>
  <c r="AV361"/>
  <c r="AU361"/>
  <c r="AT361"/>
  <c r="AS361"/>
  <c r="AR361"/>
  <c r="AQ361"/>
  <c r="AP361"/>
  <c r="AO361"/>
  <c r="AN361"/>
  <c r="AM361"/>
  <c r="AL361"/>
  <c r="AK361"/>
  <c r="AJ361"/>
  <c r="AI361"/>
  <c r="AH361"/>
  <c r="AA361"/>
  <c r="Y361"/>
  <c r="AF361" s="1"/>
  <c r="U361"/>
  <c r="O361"/>
  <c r="M361"/>
  <c r="BR360"/>
  <c r="BQ360"/>
  <c r="BP360"/>
  <c r="BO360"/>
  <c r="BN360"/>
  <c r="BM360"/>
  <c r="BL360"/>
  <c r="BK360"/>
  <c r="BJ360"/>
  <c r="BI360"/>
  <c r="BH360"/>
  <c r="BG360"/>
  <c r="BF360"/>
  <c r="BE360"/>
  <c r="BD360"/>
  <c r="BC360"/>
  <c r="BB360"/>
  <c r="BA360"/>
  <c r="AZ360"/>
  <c r="AY360"/>
  <c r="AX360"/>
  <c r="AW360"/>
  <c r="AV360"/>
  <c r="AU360"/>
  <c r="AT360"/>
  <c r="AS360"/>
  <c r="AR360"/>
  <c r="AQ360"/>
  <c r="AP360"/>
  <c r="AO360"/>
  <c r="AN360"/>
  <c r="AM360"/>
  <c r="AL360"/>
  <c r="AK360"/>
  <c r="AJ360"/>
  <c r="AI360"/>
  <c r="AH360"/>
  <c r="AF360"/>
  <c r="AA360"/>
  <c r="Y360"/>
  <c r="U360"/>
  <c r="O360"/>
  <c r="M360"/>
  <c r="BR359"/>
  <c r="BQ359"/>
  <c r="BP359"/>
  <c r="BO359"/>
  <c r="BN359"/>
  <c r="BM359"/>
  <c r="BL359"/>
  <c r="BK359"/>
  <c r="BJ359"/>
  <c r="BI359"/>
  <c r="BH359"/>
  <c r="BG359"/>
  <c r="BF359"/>
  <c r="BE359"/>
  <c r="BD359"/>
  <c r="BC359"/>
  <c r="BB359"/>
  <c r="BA359"/>
  <c r="AZ359"/>
  <c r="AY359"/>
  <c r="AX359"/>
  <c r="AW359"/>
  <c r="AV359"/>
  <c r="AU359"/>
  <c r="AT359"/>
  <c r="AS359"/>
  <c r="AR359"/>
  <c r="AQ359"/>
  <c r="AP359"/>
  <c r="AO359"/>
  <c r="AN359"/>
  <c r="AM359"/>
  <c r="AL359"/>
  <c r="AK359"/>
  <c r="AJ359"/>
  <c r="AI359"/>
  <c r="AH359"/>
  <c r="AA359"/>
  <c r="Y359"/>
  <c r="AF359" s="1"/>
  <c r="U359"/>
  <c r="O359"/>
  <c r="M359"/>
  <c r="BR358"/>
  <c r="BQ358"/>
  <c r="BP358"/>
  <c r="BO358"/>
  <c r="BN358"/>
  <c r="BM358"/>
  <c r="BL358"/>
  <c r="BK358"/>
  <c r="BJ358"/>
  <c r="BI358"/>
  <c r="BH358"/>
  <c r="BG358"/>
  <c r="BF358"/>
  <c r="BE358"/>
  <c r="BD358"/>
  <c r="BC358"/>
  <c r="BB358"/>
  <c r="BA358"/>
  <c r="AZ358"/>
  <c r="AY358"/>
  <c r="AX358"/>
  <c r="AW358"/>
  <c r="AV358"/>
  <c r="AU358"/>
  <c r="AT358"/>
  <c r="AS358"/>
  <c r="AR358"/>
  <c r="AQ358"/>
  <c r="AP358"/>
  <c r="AO358"/>
  <c r="AN358"/>
  <c r="AM358"/>
  <c r="AL358"/>
  <c r="AK358"/>
  <c r="AJ358"/>
  <c r="AI358"/>
  <c r="AH358"/>
  <c r="AF358"/>
  <c r="AA358"/>
  <c r="Y358"/>
  <c r="U358"/>
  <c r="O358"/>
  <c r="M358"/>
  <c r="BR357"/>
  <c r="BQ357"/>
  <c r="BP357"/>
  <c r="BO357"/>
  <c r="BN357"/>
  <c r="BM357"/>
  <c r="BL357"/>
  <c r="BK357"/>
  <c r="BJ357"/>
  <c r="BI357"/>
  <c r="BH357"/>
  <c r="BG357"/>
  <c r="BF357"/>
  <c r="BE357"/>
  <c r="BD357"/>
  <c r="BC357"/>
  <c r="BB357"/>
  <c r="BA357"/>
  <c r="AZ357"/>
  <c r="AY357"/>
  <c r="AX357"/>
  <c r="AW357"/>
  <c r="AV357"/>
  <c r="AU357"/>
  <c r="AT357"/>
  <c r="AS357"/>
  <c r="AR357"/>
  <c r="AQ357"/>
  <c r="AP357"/>
  <c r="AO357"/>
  <c r="AN357"/>
  <c r="AM357"/>
  <c r="AL357"/>
  <c r="AK357"/>
  <c r="AJ357"/>
  <c r="AI357"/>
  <c r="AH357"/>
  <c r="AA357"/>
  <c r="Y357"/>
  <c r="AF357" s="1"/>
  <c r="U357"/>
  <c r="O357"/>
  <c r="M357"/>
  <c r="BR356"/>
  <c r="BQ356"/>
  <c r="BP356"/>
  <c r="BO356"/>
  <c r="BN356"/>
  <c r="BM356"/>
  <c r="BL356"/>
  <c r="BK356"/>
  <c r="BJ356"/>
  <c r="BI356"/>
  <c r="BH356"/>
  <c r="BG356"/>
  <c r="BF356"/>
  <c r="BE356"/>
  <c r="BD356"/>
  <c r="BC356"/>
  <c r="BB356"/>
  <c r="BA356"/>
  <c r="AZ356"/>
  <c r="AY356"/>
  <c r="AX356"/>
  <c r="AW356"/>
  <c r="AV356"/>
  <c r="AU356"/>
  <c r="AT356"/>
  <c r="AS356"/>
  <c r="AR356"/>
  <c r="AQ356"/>
  <c r="AP356"/>
  <c r="AO356"/>
  <c r="AN356"/>
  <c r="AM356"/>
  <c r="AL356"/>
  <c r="AK356"/>
  <c r="AJ356"/>
  <c r="AI356"/>
  <c r="AH356"/>
  <c r="AF356"/>
  <c r="AA356"/>
  <c r="Y356"/>
  <c r="U356"/>
  <c r="O356"/>
  <c r="M356"/>
  <c r="BR355"/>
  <c r="BQ355"/>
  <c r="BP355"/>
  <c r="BO355"/>
  <c r="BN355"/>
  <c r="BM355"/>
  <c r="BL355"/>
  <c r="BK355"/>
  <c r="BJ355"/>
  <c r="BI355"/>
  <c r="BH355"/>
  <c r="BG355"/>
  <c r="BF355"/>
  <c r="BE355"/>
  <c r="BD355"/>
  <c r="BC355"/>
  <c r="BB355"/>
  <c r="BA355"/>
  <c r="AZ355"/>
  <c r="AY355"/>
  <c r="AX355"/>
  <c r="AW355"/>
  <c r="AV355"/>
  <c r="AU355"/>
  <c r="AT355"/>
  <c r="AS355"/>
  <c r="AR355"/>
  <c r="AQ355"/>
  <c r="AP355"/>
  <c r="AO355"/>
  <c r="AN355"/>
  <c r="AM355"/>
  <c r="AL355"/>
  <c r="AK355"/>
  <c r="AJ355"/>
  <c r="AI355"/>
  <c r="AH355"/>
  <c r="AA355"/>
  <c r="Y355"/>
  <c r="AF355" s="1"/>
  <c r="U355"/>
  <c r="O355"/>
  <c r="M355"/>
  <c r="BR354"/>
  <c r="BQ354"/>
  <c r="BP354"/>
  <c r="BO354"/>
  <c r="BN354"/>
  <c r="BM354"/>
  <c r="BL354"/>
  <c r="BK354"/>
  <c r="BJ354"/>
  <c r="BI354"/>
  <c r="BH354"/>
  <c r="BG354"/>
  <c r="BF354"/>
  <c r="BE354"/>
  <c r="BD354"/>
  <c r="BC354"/>
  <c r="BB354"/>
  <c r="BA354"/>
  <c r="AZ354"/>
  <c r="AY354"/>
  <c r="AX354"/>
  <c r="AW354"/>
  <c r="AV354"/>
  <c r="AU354"/>
  <c r="AT354"/>
  <c r="AS354"/>
  <c r="AR354"/>
  <c r="AQ354"/>
  <c r="AP354"/>
  <c r="AO354"/>
  <c r="AN354"/>
  <c r="AM354"/>
  <c r="AL354"/>
  <c r="AK354"/>
  <c r="AJ354"/>
  <c r="AI354"/>
  <c r="AH354"/>
  <c r="AF354"/>
  <c r="AA354"/>
  <c r="Y354"/>
  <c r="U354"/>
  <c r="O354"/>
  <c r="M354"/>
  <c r="BR353"/>
  <c r="BQ353"/>
  <c r="BP353"/>
  <c r="BO353"/>
  <c r="BN353"/>
  <c r="BM353"/>
  <c r="BL353"/>
  <c r="BK353"/>
  <c r="BJ353"/>
  <c r="BI353"/>
  <c r="BH353"/>
  <c r="BG353"/>
  <c r="BF353"/>
  <c r="BE353"/>
  <c r="BD353"/>
  <c r="BC353"/>
  <c r="BB353"/>
  <c r="BA353"/>
  <c r="AZ353"/>
  <c r="AY353"/>
  <c r="AX353"/>
  <c r="AW353"/>
  <c r="AV353"/>
  <c r="AU353"/>
  <c r="AT353"/>
  <c r="AS353"/>
  <c r="AR353"/>
  <c r="AQ353"/>
  <c r="AP353"/>
  <c r="AO353"/>
  <c r="AN353"/>
  <c r="AM353"/>
  <c r="AL353"/>
  <c r="AK353"/>
  <c r="AJ353"/>
  <c r="AI353"/>
  <c r="AH353"/>
  <c r="AF353"/>
  <c r="AA353"/>
  <c r="Y353"/>
  <c r="U353"/>
  <c r="O353"/>
  <c r="M353"/>
  <c r="BR352"/>
  <c r="BQ352"/>
  <c r="BP352"/>
  <c r="BO352"/>
  <c r="BN352"/>
  <c r="BM352"/>
  <c r="BL352"/>
  <c r="BK352"/>
  <c r="BJ352"/>
  <c r="BI352"/>
  <c r="BH352"/>
  <c r="BG352"/>
  <c r="BF352"/>
  <c r="BE352"/>
  <c r="BD352"/>
  <c r="BC352"/>
  <c r="BB352"/>
  <c r="BA352"/>
  <c r="AZ352"/>
  <c r="AY352"/>
  <c r="AX352"/>
  <c r="AW352"/>
  <c r="AV352"/>
  <c r="AU352"/>
  <c r="AT352"/>
  <c r="AS352"/>
  <c r="AR352"/>
  <c r="AQ352"/>
  <c r="AP352"/>
  <c r="AO352"/>
  <c r="AN352"/>
  <c r="AM352"/>
  <c r="AL352"/>
  <c r="AK352"/>
  <c r="AJ352"/>
  <c r="AI352"/>
  <c r="AH352"/>
  <c r="AA352"/>
  <c r="Y352"/>
  <c r="AF352" s="1"/>
  <c r="U352"/>
  <c r="O352"/>
  <c r="M352"/>
  <c r="BR351"/>
  <c r="BQ351"/>
  <c r="BP351"/>
  <c r="BO351"/>
  <c r="BN351"/>
  <c r="BM351"/>
  <c r="BL351"/>
  <c r="BK351"/>
  <c r="BJ351"/>
  <c r="BI351"/>
  <c r="BH351"/>
  <c r="BG351"/>
  <c r="BF351"/>
  <c r="BE351"/>
  <c r="BD351"/>
  <c r="BC351"/>
  <c r="BB351"/>
  <c r="BA351"/>
  <c r="AZ351"/>
  <c r="AY351"/>
  <c r="AX351"/>
  <c r="AW351"/>
  <c r="AV351"/>
  <c r="AU351"/>
  <c r="AT351"/>
  <c r="AS351"/>
  <c r="AR351"/>
  <c r="AQ351"/>
  <c r="AP351"/>
  <c r="AO351"/>
  <c r="AN351"/>
  <c r="AM351"/>
  <c r="AL351"/>
  <c r="AK351"/>
  <c r="AJ351"/>
  <c r="AI351"/>
  <c r="AH351"/>
  <c r="AF351"/>
  <c r="AA351"/>
  <c r="Y351"/>
  <c r="U351"/>
  <c r="O351"/>
  <c r="M351"/>
  <c r="BR350"/>
  <c r="BQ350"/>
  <c r="BP350"/>
  <c r="BO350"/>
  <c r="BN350"/>
  <c r="BM350"/>
  <c r="BL350"/>
  <c r="BK350"/>
  <c r="BJ350"/>
  <c r="BI350"/>
  <c r="BH350"/>
  <c r="BG350"/>
  <c r="BF350"/>
  <c r="BE350"/>
  <c r="BD350"/>
  <c r="BC350"/>
  <c r="BB350"/>
  <c r="BA350"/>
  <c r="AZ350"/>
  <c r="AY350"/>
  <c r="AX350"/>
  <c r="AW350"/>
  <c r="AV350"/>
  <c r="AU350"/>
  <c r="AT350"/>
  <c r="AS350"/>
  <c r="AR350"/>
  <c r="AQ350"/>
  <c r="AP350"/>
  <c r="AO350"/>
  <c r="AN350"/>
  <c r="AM350"/>
  <c r="AL350"/>
  <c r="AK350"/>
  <c r="AJ350"/>
  <c r="AI350"/>
  <c r="AH350"/>
  <c r="AF350"/>
  <c r="AA350"/>
  <c r="Y350"/>
  <c r="U350"/>
  <c r="O350"/>
  <c r="M350"/>
  <c r="BR349"/>
  <c r="BQ349"/>
  <c r="BP349"/>
  <c r="BO349"/>
  <c r="BN349"/>
  <c r="BM349"/>
  <c r="BL349"/>
  <c r="BK349"/>
  <c r="BJ349"/>
  <c r="BI349"/>
  <c r="BH349"/>
  <c r="BG349"/>
  <c r="BF349"/>
  <c r="BE349"/>
  <c r="BD349"/>
  <c r="BC349"/>
  <c r="BB349"/>
  <c r="BA349"/>
  <c r="AZ349"/>
  <c r="AY349"/>
  <c r="AX349"/>
  <c r="AW349"/>
  <c r="AV349"/>
  <c r="AU349"/>
  <c r="AT349"/>
  <c r="AS349"/>
  <c r="AR349"/>
  <c r="AQ349"/>
  <c r="AP349"/>
  <c r="AO349"/>
  <c r="AN349"/>
  <c r="AM349"/>
  <c r="AL349"/>
  <c r="AK349"/>
  <c r="AJ349"/>
  <c r="AI349"/>
  <c r="AH349"/>
  <c r="AF349"/>
  <c r="AA349"/>
  <c r="Y349"/>
  <c r="U349"/>
  <c r="O349"/>
  <c r="M349"/>
  <c r="BR348"/>
  <c r="BQ348"/>
  <c r="BP348"/>
  <c r="BO348"/>
  <c r="BN348"/>
  <c r="BM348"/>
  <c r="BL348"/>
  <c r="BK348"/>
  <c r="BJ348"/>
  <c r="BI348"/>
  <c r="BH348"/>
  <c r="BG348"/>
  <c r="BF348"/>
  <c r="BE348"/>
  <c r="BD348"/>
  <c r="BC348"/>
  <c r="BB348"/>
  <c r="BA348"/>
  <c r="AZ348"/>
  <c r="AY348"/>
  <c r="AX348"/>
  <c r="AW348"/>
  <c r="AV348"/>
  <c r="AU348"/>
  <c r="AT348"/>
  <c r="AS348"/>
  <c r="AR348"/>
  <c r="AQ348"/>
  <c r="AP348"/>
  <c r="AO348"/>
  <c r="AN348"/>
  <c r="AM348"/>
  <c r="AL348"/>
  <c r="AK348"/>
  <c r="AJ348"/>
  <c r="AI348"/>
  <c r="AH348"/>
  <c r="AA348"/>
  <c r="Y348"/>
  <c r="AF348" s="1"/>
  <c r="U348"/>
  <c r="O348"/>
  <c r="M348"/>
  <c r="BR347"/>
  <c r="BQ347"/>
  <c r="BP347"/>
  <c r="BO347"/>
  <c r="BN347"/>
  <c r="BM347"/>
  <c r="BL347"/>
  <c r="BK347"/>
  <c r="BJ347"/>
  <c r="BI347"/>
  <c r="BH347"/>
  <c r="BG347"/>
  <c r="BF347"/>
  <c r="BE347"/>
  <c r="BD347"/>
  <c r="BC347"/>
  <c r="BB347"/>
  <c r="BA347"/>
  <c r="AZ347"/>
  <c r="AY347"/>
  <c r="AX347"/>
  <c r="AW347"/>
  <c r="AV347"/>
  <c r="AU347"/>
  <c r="AT347"/>
  <c r="AS347"/>
  <c r="AR347"/>
  <c r="AQ347"/>
  <c r="AP347"/>
  <c r="AO347"/>
  <c r="AN347"/>
  <c r="AM347"/>
  <c r="AL347"/>
  <c r="AK347"/>
  <c r="AJ347"/>
  <c r="AI347"/>
  <c r="AH347"/>
  <c r="AF347"/>
  <c r="AA347"/>
  <c r="Y347"/>
  <c r="U347"/>
  <c r="O347"/>
  <c r="M347"/>
  <c r="BR346"/>
  <c r="BQ346"/>
  <c r="BP346"/>
  <c r="BO346"/>
  <c r="BN346"/>
  <c r="BM346"/>
  <c r="BL346"/>
  <c r="BK346"/>
  <c r="BJ346"/>
  <c r="BI346"/>
  <c r="BH346"/>
  <c r="BG346"/>
  <c r="BF346"/>
  <c r="BE346"/>
  <c r="BD346"/>
  <c r="BC346"/>
  <c r="BB346"/>
  <c r="BA346"/>
  <c r="AZ346"/>
  <c r="AY346"/>
  <c r="AX346"/>
  <c r="AW346"/>
  <c r="AV346"/>
  <c r="AU346"/>
  <c r="AT346"/>
  <c r="AS346"/>
  <c r="AR346"/>
  <c r="AQ346"/>
  <c r="AP346"/>
  <c r="AO346"/>
  <c r="AN346"/>
  <c r="AM346"/>
  <c r="AL346"/>
  <c r="AK346"/>
  <c r="AJ346"/>
  <c r="AI346"/>
  <c r="AH346"/>
  <c r="AF346"/>
  <c r="AA346"/>
  <c r="Y346"/>
  <c r="U346"/>
  <c r="O346"/>
  <c r="M346"/>
  <c r="BR345"/>
  <c r="BQ345"/>
  <c r="BP345"/>
  <c r="BO345"/>
  <c r="BN345"/>
  <c r="BM345"/>
  <c r="BL345"/>
  <c r="BK345"/>
  <c r="BJ345"/>
  <c r="BI345"/>
  <c r="BH345"/>
  <c r="BG345"/>
  <c r="BF345"/>
  <c r="BE345"/>
  <c r="BD345"/>
  <c r="BC345"/>
  <c r="BB345"/>
  <c r="BA345"/>
  <c r="AZ345"/>
  <c r="AY345"/>
  <c r="AX345"/>
  <c r="AW345"/>
  <c r="AV345"/>
  <c r="AU345"/>
  <c r="AT345"/>
  <c r="AS345"/>
  <c r="AR345"/>
  <c r="AQ345"/>
  <c r="AP345"/>
  <c r="AO345"/>
  <c r="AN345"/>
  <c r="AM345"/>
  <c r="AL345"/>
  <c r="AK345"/>
  <c r="AJ345"/>
  <c r="AI345"/>
  <c r="AH345"/>
  <c r="AA345"/>
  <c r="Y345"/>
  <c r="AF345" s="1"/>
  <c r="U345"/>
  <c r="O345"/>
  <c r="M345"/>
  <c r="BR344"/>
  <c r="BQ344"/>
  <c r="BP344"/>
  <c r="BO344"/>
  <c r="BN344"/>
  <c r="BM344"/>
  <c r="BL344"/>
  <c r="BK344"/>
  <c r="BJ344"/>
  <c r="BI344"/>
  <c r="BH344"/>
  <c r="BG344"/>
  <c r="BF344"/>
  <c r="BE344"/>
  <c r="BD344"/>
  <c r="BC344"/>
  <c r="BB344"/>
  <c r="BA344"/>
  <c r="AZ344"/>
  <c r="AY344"/>
  <c r="AX344"/>
  <c r="AW344"/>
  <c r="AV344"/>
  <c r="AU344"/>
  <c r="AT344"/>
  <c r="AS344"/>
  <c r="AR344"/>
  <c r="AQ344"/>
  <c r="AP344"/>
  <c r="AO344"/>
  <c r="AN344"/>
  <c r="AM344"/>
  <c r="AL344"/>
  <c r="AK344"/>
  <c r="AJ344"/>
  <c r="AI344"/>
  <c r="AH344"/>
  <c r="AF344"/>
  <c r="AA344"/>
  <c r="Y344"/>
  <c r="U344"/>
  <c r="O344"/>
  <c r="M344"/>
  <c r="BR343"/>
  <c r="BQ343"/>
  <c r="BP343"/>
  <c r="BO343"/>
  <c r="BN343"/>
  <c r="BM343"/>
  <c r="BL343"/>
  <c r="BK343"/>
  <c r="BJ343"/>
  <c r="BI343"/>
  <c r="BH343"/>
  <c r="BG343"/>
  <c r="BF343"/>
  <c r="BE343"/>
  <c r="BD343"/>
  <c r="BC343"/>
  <c r="BB343"/>
  <c r="BA343"/>
  <c r="AZ343"/>
  <c r="AY343"/>
  <c r="AX343"/>
  <c r="AW343"/>
  <c r="AV343"/>
  <c r="AU343"/>
  <c r="AT343"/>
  <c r="AS343"/>
  <c r="AR343"/>
  <c r="AQ343"/>
  <c r="AP343"/>
  <c r="AO343"/>
  <c r="AN343"/>
  <c r="AM343"/>
  <c r="AL343"/>
  <c r="AK343"/>
  <c r="AJ343"/>
  <c r="AI343"/>
  <c r="AH343"/>
  <c r="AF343"/>
  <c r="AA343"/>
  <c r="Y343"/>
  <c r="U343"/>
  <c r="O343"/>
  <c r="M343"/>
  <c r="BR342"/>
  <c r="BQ342"/>
  <c r="BP342"/>
  <c r="BO342"/>
  <c r="BN342"/>
  <c r="BM342"/>
  <c r="BL342"/>
  <c r="BK342"/>
  <c r="BJ342"/>
  <c r="BI342"/>
  <c r="BH342"/>
  <c r="BG342"/>
  <c r="BF342"/>
  <c r="BE342"/>
  <c r="BD342"/>
  <c r="BC342"/>
  <c r="BB342"/>
  <c r="BA342"/>
  <c r="AZ342"/>
  <c r="AY342"/>
  <c r="AX342"/>
  <c r="AW342"/>
  <c r="AV342"/>
  <c r="AU342"/>
  <c r="AT342"/>
  <c r="AS342"/>
  <c r="AR342"/>
  <c r="AQ342"/>
  <c r="AP342"/>
  <c r="AO342"/>
  <c r="AN342"/>
  <c r="AM342"/>
  <c r="AL342"/>
  <c r="AK342"/>
  <c r="AJ342"/>
  <c r="AI342"/>
  <c r="AH342"/>
  <c r="AF342"/>
  <c r="AA342"/>
  <c r="Y342"/>
  <c r="U342"/>
  <c r="O342"/>
  <c r="M342"/>
  <c r="BR341"/>
  <c r="BQ341"/>
  <c r="BP341"/>
  <c r="BO341"/>
  <c r="BN341"/>
  <c r="BM341"/>
  <c r="BL341"/>
  <c r="BK341"/>
  <c r="BJ341"/>
  <c r="BI341"/>
  <c r="BH341"/>
  <c r="BG341"/>
  <c r="BF341"/>
  <c r="BE341"/>
  <c r="BD341"/>
  <c r="BC341"/>
  <c r="BB341"/>
  <c r="BA341"/>
  <c r="AZ341"/>
  <c r="AY341"/>
  <c r="AX341"/>
  <c r="AW341"/>
  <c r="AV341"/>
  <c r="AU341"/>
  <c r="AT341"/>
  <c r="AS341"/>
  <c r="AR341"/>
  <c r="AQ341"/>
  <c r="AP341"/>
  <c r="AO341"/>
  <c r="AN341"/>
  <c r="AM341"/>
  <c r="AL341"/>
  <c r="AK341"/>
  <c r="AJ341"/>
  <c r="AI341"/>
  <c r="AH341"/>
  <c r="AF341"/>
  <c r="AA341"/>
  <c r="Y341"/>
  <c r="U341"/>
  <c r="O341"/>
  <c r="M341"/>
  <c r="BR340"/>
  <c r="BQ340"/>
  <c r="BP340"/>
  <c r="BO340"/>
  <c r="BN340"/>
  <c r="BM340"/>
  <c r="BL340"/>
  <c r="BK340"/>
  <c r="BJ340"/>
  <c r="BI340"/>
  <c r="BH340"/>
  <c r="BG340"/>
  <c r="BF340"/>
  <c r="BE340"/>
  <c r="BD340"/>
  <c r="BC340"/>
  <c r="BB340"/>
  <c r="BA340"/>
  <c r="AZ340"/>
  <c r="AY340"/>
  <c r="AX340"/>
  <c r="AW340"/>
  <c r="AV340"/>
  <c r="AU340"/>
  <c r="AT340"/>
  <c r="AS340"/>
  <c r="AR340"/>
  <c r="AQ340"/>
  <c r="AP340"/>
  <c r="AO340"/>
  <c r="AN340"/>
  <c r="AM340"/>
  <c r="AL340"/>
  <c r="AK340"/>
  <c r="AJ340"/>
  <c r="AI340"/>
  <c r="AH340"/>
  <c r="AF340"/>
  <c r="AA340"/>
  <c r="Y340"/>
  <c r="U340"/>
  <c r="O340"/>
  <c r="M340"/>
  <c r="BR339"/>
  <c r="BQ339"/>
  <c r="BP339"/>
  <c r="BO339"/>
  <c r="BN339"/>
  <c r="BM339"/>
  <c r="BL339"/>
  <c r="BK339"/>
  <c r="BJ339"/>
  <c r="BI339"/>
  <c r="BH339"/>
  <c r="BG339"/>
  <c r="BF339"/>
  <c r="BE339"/>
  <c r="BD339"/>
  <c r="BC339"/>
  <c r="BB339"/>
  <c r="BA339"/>
  <c r="AZ339"/>
  <c r="AY339"/>
  <c r="AX339"/>
  <c r="AW339"/>
  <c r="AV339"/>
  <c r="AU339"/>
  <c r="AT339"/>
  <c r="AS339"/>
  <c r="AR339"/>
  <c r="AQ339"/>
  <c r="AP339"/>
  <c r="AO339"/>
  <c r="AN339"/>
  <c r="AM339"/>
  <c r="AL339"/>
  <c r="AK339"/>
  <c r="AJ339"/>
  <c r="AI339"/>
  <c r="AH339"/>
  <c r="AA339"/>
  <c r="Y339"/>
  <c r="AF339" s="1"/>
  <c r="U339"/>
  <c r="O339"/>
  <c r="M339"/>
  <c r="BR338"/>
  <c r="BQ338"/>
  <c r="BP338"/>
  <c r="BO338"/>
  <c r="BN338"/>
  <c r="BM338"/>
  <c r="BL338"/>
  <c r="BK338"/>
  <c r="BJ338"/>
  <c r="BI338"/>
  <c r="BH338"/>
  <c r="BG338"/>
  <c r="BF338"/>
  <c r="BE338"/>
  <c r="BD338"/>
  <c r="BC338"/>
  <c r="BB338"/>
  <c r="BA338"/>
  <c r="AZ338"/>
  <c r="AY338"/>
  <c r="AX338"/>
  <c r="AW338"/>
  <c r="AV338"/>
  <c r="AU338"/>
  <c r="AT338"/>
  <c r="AS338"/>
  <c r="AR338"/>
  <c r="AQ338"/>
  <c r="AP338"/>
  <c r="AO338"/>
  <c r="AN338"/>
  <c r="AM338"/>
  <c r="AL338"/>
  <c r="AK338"/>
  <c r="AJ338"/>
  <c r="AI338"/>
  <c r="AH338"/>
  <c r="AF338"/>
  <c r="AA338"/>
  <c r="Y338"/>
  <c r="U338"/>
  <c r="O338"/>
  <c r="M338"/>
  <c r="BR337"/>
  <c r="BQ337"/>
  <c r="BP337"/>
  <c r="BO337"/>
  <c r="BN337"/>
  <c r="BM337"/>
  <c r="BL337"/>
  <c r="BK337"/>
  <c r="BJ337"/>
  <c r="BI337"/>
  <c r="BH337"/>
  <c r="BG337"/>
  <c r="BF337"/>
  <c r="BE337"/>
  <c r="BD337"/>
  <c r="BC337"/>
  <c r="BB337"/>
  <c r="BA337"/>
  <c r="AZ337"/>
  <c r="AY337"/>
  <c r="AX337"/>
  <c r="AW337"/>
  <c r="AV337"/>
  <c r="AU337"/>
  <c r="AT337"/>
  <c r="AS337"/>
  <c r="AR337"/>
  <c r="AQ337"/>
  <c r="AP337"/>
  <c r="AO337"/>
  <c r="AN337"/>
  <c r="AM337"/>
  <c r="AL337"/>
  <c r="AK337"/>
  <c r="AJ337"/>
  <c r="AI337"/>
  <c r="AH337"/>
  <c r="AF337"/>
  <c r="AA337"/>
  <c r="Y337"/>
  <c r="U337"/>
  <c r="O337"/>
  <c r="M337"/>
  <c r="BR336"/>
  <c r="BQ336"/>
  <c r="BP336"/>
  <c r="BO336"/>
  <c r="BN336"/>
  <c r="BM336"/>
  <c r="BL336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AA336"/>
  <c r="Y336"/>
  <c r="AF336" s="1"/>
  <c r="U336"/>
  <c r="O336"/>
  <c r="M336"/>
  <c r="BR335"/>
  <c r="BQ335"/>
  <c r="BP335"/>
  <c r="BO335"/>
  <c r="BN335"/>
  <c r="BM335"/>
  <c r="BL335"/>
  <c r="BK335"/>
  <c r="BJ335"/>
  <c r="BI335"/>
  <c r="BH335"/>
  <c r="BG335"/>
  <c r="BF335"/>
  <c r="BE335"/>
  <c r="BD335"/>
  <c r="BC335"/>
  <c r="BB335"/>
  <c r="BA335"/>
  <c r="AZ335"/>
  <c r="AY335"/>
  <c r="AX335"/>
  <c r="AW335"/>
  <c r="AV335"/>
  <c r="AU335"/>
  <c r="AT335"/>
  <c r="AS335"/>
  <c r="AR335"/>
  <c r="AQ335"/>
  <c r="AP335"/>
  <c r="AO335"/>
  <c r="AN335"/>
  <c r="AM335"/>
  <c r="AL335"/>
  <c r="AK335"/>
  <c r="AJ335"/>
  <c r="AI335"/>
  <c r="AH335"/>
  <c r="AF335"/>
  <c r="AA335"/>
  <c r="Y335"/>
  <c r="U335"/>
  <c r="O335"/>
  <c r="M335"/>
  <c r="BR334"/>
  <c r="BQ334"/>
  <c r="BP334"/>
  <c r="BO334"/>
  <c r="BN334"/>
  <c r="BM334"/>
  <c r="BL334"/>
  <c r="BK334"/>
  <c r="BJ334"/>
  <c r="BI334"/>
  <c r="BH334"/>
  <c r="BG334"/>
  <c r="BF334"/>
  <c r="BE334"/>
  <c r="BD334"/>
  <c r="BC334"/>
  <c r="BB334"/>
  <c r="BA334"/>
  <c r="AZ334"/>
  <c r="AY334"/>
  <c r="AX334"/>
  <c r="AW334"/>
  <c r="AV334"/>
  <c r="AU334"/>
  <c r="AT334"/>
  <c r="AS334"/>
  <c r="AR334"/>
  <c r="AQ334"/>
  <c r="AP334"/>
  <c r="AO334"/>
  <c r="AN334"/>
  <c r="AM334"/>
  <c r="AL334"/>
  <c r="AK334"/>
  <c r="AJ334"/>
  <c r="AI334"/>
  <c r="AH334"/>
  <c r="AA334"/>
  <c r="Y334"/>
  <c r="AF334" s="1"/>
  <c r="U334"/>
  <c r="O334"/>
  <c r="M334"/>
  <c r="BR333"/>
  <c r="BQ333"/>
  <c r="BP333"/>
  <c r="BO333"/>
  <c r="BN333"/>
  <c r="BM333"/>
  <c r="BL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AF333"/>
  <c r="AA333"/>
  <c r="Y333"/>
  <c r="U333"/>
  <c r="O333"/>
  <c r="M333"/>
  <c r="BR332"/>
  <c r="BQ332"/>
  <c r="BP332"/>
  <c r="BO332"/>
  <c r="BN332"/>
  <c r="BM332"/>
  <c r="BL332"/>
  <c r="BK332"/>
  <c r="BJ332"/>
  <c r="BI332"/>
  <c r="BH332"/>
  <c r="BG332"/>
  <c r="BF332"/>
  <c r="BE332"/>
  <c r="BD332"/>
  <c r="BC332"/>
  <c r="BB332"/>
  <c r="BA332"/>
  <c r="AZ332"/>
  <c r="AY332"/>
  <c r="AX332"/>
  <c r="AW332"/>
  <c r="AV332"/>
  <c r="AU332"/>
  <c r="AT332"/>
  <c r="AS332"/>
  <c r="AR332"/>
  <c r="AQ332"/>
  <c r="AP332"/>
  <c r="AO332"/>
  <c r="AN332"/>
  <c r="AM332"/>
  <c r="AL332"/>
  <c r="AK332"/>
  <c r="AJ332"/>
  <c r="AI332"/>
  <c r="AH332"/>
  <c r="AF332"/>
  <c r="AA332"/>
  <c r="Y332"/>
  <c r="U332"/>
  <c r="O332"/>
  <c r="M332"/>
  <c r="BR331"/>
  <c r="BQ331"/>
  <c r="BP331"/>
  <c r="BO331"/>
  <c r="BN331"/>
  <c r="BM331"/>
  <c r="BL331"/>
  <c r="BK331"/>
  <c r="BJ331"/>
  <c r="BI331"/>
  <c r="BH331"/>
  <c r="BG331"/>
  <c r="BF331"/>
  <c r="BE331"/>
  <c r="BD331"/>
  <c r="BC331"/>
  <c r="BB331"/>
  <c r="BA331"/>
  <c r="AZ331"/>
  <c r="AY331"/>
  <c r="AX331"/>
  <c r="AW331"/>
  <c r="AV331"/>
  <c r="AU331"/>
  <c r="AT331"/>
  <c r="AS331"/>
  <c r="AR331"/>
  <c r="AQ331"/>
  <c r="AP331"/>
  <c r="AO331"/>
  <c r="AN331"/>
  <c r="AM331"/>
  <c r="AL331"/>
  <c r="AK331"/>
  <c r="AJ331"/>
  <c r="AI331"/>
  <c r="AH331"/>
  <c r="AF331"/>
  <c r="AA331"/>
  <c r="Y331"/>
  <c r="U331"/>
  <c r="O331"/>
  <c r="M331"/>
  <c r="BR330"/>
  <c r="BQ330"/>
  <c r="BP330"/>
  <c r="BO330"/>
  <c r="BN330"/>
  <c r="BM330"/>
  <c r="BL330"/>
  <c r="BK330"/>
  <c r="BJ330"/>
  <c r="BI330"/>
  <c r="BH330"/>
  <c r="BG330"/>
  <c r="BF330"/>
  <c r="BE330"/>
  <c r="BD330"/>
  <c r="BC330"/>
  <c r="BB330"/>
  <c r="BA330"/>
  <c r="AZ330"/>
  <c r="AY330"/>
  <c r="AX330"/>
  <c r="AW330"/>
  <c r="AV330"/>
  <c r="AU330"/>
  <c r="AT330"/>
  <c r="AS330"/>
  <c r="AR330"/>
  <c r="AQ330"/>
  <c r="AP330"/>
  <c r="AO330"/>
  <c r="AN330"/>
  <c r="AM330"/>
  <c r="AL330"/>
  <c r="AK330"/>
  <c r="AJ330"/>
  <c r="AI330"/>
  <c r="AH330"/>
  <c r="AA330"/>
  <c r="Y330"/>
  <c r="AF330" s="1"/>
  <c r="U330"/>
  <c r="O330"/>
  <c r="M330"/>
  <c r="BR329"/>
  <c r="BQ329"/>
  <c r="BP329"/>
  <c r="BO329"/>
  <c r="BN329"/>
  <c r="BM329"/>
  <c r="BL329"/>
  <c r="BK329"/>
  <c r="BJ329"/>
  <c r="BI329"/>
  <c r="BH329"/>
  <c r="BG329"/>
  <c r="BF329"/>
  <c r="BE329"/>
  <c r="BD329"/>
  <c r="BC329"/>
  <c r="BB329"/>
  <c r="BA329"/>
  <c r="AZ329"/>
  <c r="AY329"/>
  <c r="AX329"/>
  <c r="AW329"/>
  <c r="AV329"/>
  <c r="AU329"/>
  <c r="AT329"/>
  <c r="AS329"/>
  <c r="AR329"/>
  <c r="AQ329"/>
  <c r="AP329"/>
  <c r="AO329"/>
  <c r="AN329"/>
  <c r="AM329"/>
  <c r="AL329"/>
  <c r="AK329"/>
  <c r="AJ329"/>
  <c r="AI329"/>
  <c r="AH329"/>
  <c r="AA329"/>
  <c r="Y329"/>
  <c r="AF329" s="1"/>
  <c r="U329"/>
  <c r="O329"/>
  <c r="M329"/>
  <c r="BR328"/>
  <c r="BQ328"/>
  <c r="BP328"/>
  <c r="BO328"/>
  <c r="BN328"/>
  <c r="BM328"/>
  <c r="BL328"/>
  <c r="BK328"/>
  <c r="BJ328"/>
  <c r="BI328"/>
  <c r="BH328"/>
  <c r="BG328"/>
  <c r="BF328"/>
  <c r="BE328"/>
  <c r="BD328"/>
  <c r="BC328"/>
  <c r="BB328"/>
  <c r="BA328"/>
  <c r="AZ328"/>
  <c r="AY328"/>
  <c r="AX328"/>
  <c r="AW328"/>
  <c r="AV328"/>
  <c r="AU328"/>
  <c r="AT328"/>
  <c r="AS328"/>
  <c r="AR328"/>
  <c r="AQ328"/>
  <c r="AP328"/>
  <c r="AO328"/>
  <c r="AN328"/>
  <c r="AM328"/>
  <c r="AL328"/>
  <c r="AK328"/>
  <c r="AJ328"/>
  <c r="AI328"/>
  <c r="AH328"/>
  <c r="AF328"/>
  <c r="AA328"/>
  <c r="Y328"/>
  <c r="U328"/>
  <c r="O328"/>
  <c r="M328"/>
  <c r="BR327"/>
  <c r="BQ327"/>
  <c r="BP327"/>
  <c r="BO327"/>
  <c r="BN327"/>
  <c r="BM327"/>
  <c r="BL327"/>
  <c r="BK327"/>
  <c r="BJ327"/>
  <c r="BI327"/>
  <c r="BH327"/>
  <c r="BG327"/>
  <c r="BF327"/>
  <c r="BE327"/>
  <c r="BD327"/>
  <c r="BC327"/>
  <c r="BB327"/>
  <c r="BA327"/>
  <c r="AZ327"/>
  <c r="AY327"/>
  <c r="AX327"/>
  <c r="AW327"/>
  <c r="AV327"/>
  <c r="AU327"/>
  <c r="AT327"/>
  <c r="AS327"/>
  <c r="AR327"/>
  <c r="AQ327"/>
  <c r="AP327"/>
  <c r="AO327"/>
  <c r="AN327"/>
  <c r="AM327"/>
  <c r="AL327"/>
  <c r="AK327"/>
  <c r="AJ327"/>
  <c r="AI327"/>
  <c r="AH327"/>
  <c r="AF327"/>
  <c r="AA327"/>
  <c r="Y327"/>
  <c r="U327"/>
  <c r="O327"/>
  <c r="M327"/>
  <c r="BR326"/>
  <c r="BQ326"/>
  <c r="BP326"/>
  <c r="BO326"/>
  <c r="BN326"/>
  <c r="BM326"/>
  <c r="BL326"/>
  <c r="BK326"/>
  <c r="BJ326"/>
  <c r="BI326"/>
  <c r="BH326"/>
  <c r="BG326"/>
  <c r="BF326"/>
  <c r="BE326"/>
  <c r="BD326"/>
  <c r="BC326"/>
  <c r="BB326"/>
  <c r="BA326"/>
  <c r="AZ326"/>
  <c r="AY326"/>
  <c r="AX326"/>
  <c r="AW326"/>
  <c r="AV326"/>
  <c r="AU326"/>
  <c r="AT326"/>
  <c r="AS326"/>
  <c r="AR326"/>
  <c r="AQ326"/>
  <c r="AP326"/>
  <c r="AO326"/>
  <c r="AN326"/>
  <c r="AM326"/>
  <c r="AL326"/>
  <c r="AK326"/>
  <c r="AJ326"/>
  <c r="AI326"/>
  <c r="AH326"/>
  <c r="AA326"/>
  <c r="Y326"/>
  <c r="AF326" s="1"/>
  <c r="U326"/>
  <c r="O326"/>
  <c r="M326"/>
  <c r="BR325"/>
  <c r="BQ325"/>
  <c r="BP325"/>
  <c r="BO325"/>
  <c r="BN325"/>
  <c r="BM325"/>
  <c r="BL325"/>
  <c r="BK325"/>
  <c r="BJ325"/>
  <c r="BI325"/>
  <c r="BH325"/>
  <c r="BG325"/>
  <c r="BF325"/>
  <c r="BE325"/>
  <c r="BD325"/>
  <c r="BC325"/>
  <c r="BB325"/>
  <c r="BA325"/>
  <c r="AZ325"/>
  <c r="AY325"/>
  <c r="AX325"/>
  <c r="AW325"/>
  <c r="AV325"/>
  <c r="AU325"/>
  <c r="AT325"/>
  <c r="AS325"/>
  <c r="AR325"/>
  <c r="AQ325"/>
  <c r="AP325"/>
  <c r="AO325"/>
  <c r="AN325"/>
  <c r="AM325"/>
  <c r="AL325"/>
  <c r="AK325"/>
  <c r="AJ325"/>
  <c r="AI325"/>
  <c r="AH325"/>
  <c r="AF325"/>
  <c r="AA325"/>
  <c r="Y325"/>
  <c r="U325"/>
  <c r="O325"/>
  <c r="M325"/>
  <c r="BR324"/>
  <c r="BQ324"/>
  <c r="BP324"/>
  <c r="BO324"/>
  <c r="BN324"/>
  <c r="BM324"/>
  <c r="BL324"/>
  <c r="BK324"/>
  <c r="BJ324"/>
  <c r="BI324"/>
  <c r="BH324"/>
  <c r="BG324"/>
  <c r="BF324"/>
  <c r="BE324"/>
  <c r="BD324"/>
  <c r="BC324"/>
  <c r="BB324"/>
  <c r="BA324"/>
  <c r="AZ324"/>
  <c r="AY324"/>
  <c r="AX324"/>
  <c r="AW324"/>
  <c r="AV324"/>
  <c r="AU324"/>
  <c r="AT324"/>
  <c r="AS324"/>
  <c r="AR324"/>
  <c r="AQ324"/>
  <c r="AP324"/>
  <c r="AO324"/>
  <c r="AN324"/>
  <c r="AM324"/>
  <c r="AL324"/>
  <c r="AK324"/>
  <c r="AJ324"/>
  <c r="AI324"/>
  <c r="AH324"/>
  <c r="AF324"/>
  <c r="AA324"/>
  <c r="Y324"/>
  <c r="U324"/>
  <c r="O324"/>
  <c r="M324"/>
  <c r="BR323"/>
  <c r="BQ323"/>
  <c r="BP323"/>
  <c r="BO323"/>
  <c r="BN323"/>
  <c r="BM323"/>
  <c r="BL323"/>
  <c r="BK323"/>
  <c r="BJ323"/>
  <c r="BI323"/>
  <c r="BH323"/>
  <c r="BG323"/>
  <c r="BF323"/>
  <c r="BE323"/>
  <c r="BD323"/>
  <c r="BC323"/>
  <c r="BB323"/>
  <c r="BA323"/>
  <c r="AZ323"/>
  <c r="AY323"/>
  <c r="AX323"/>
  <c r="AW323"/>
  <c r="AV323"/>
  <c r="AU323"/>
  <c r="AT323"/>
  <c r="AS323"/>
  <c r="AR323"/>
  <c r="AQ323"/>
  <c r="AP323"/>
  <c r="AO323"/>
  <c r="AN323"/>
  <c r="AM323"/>
  <c r="AL323"/>
  <c r="AK323"/>
  <c r="AJ323"/>
  <c r="AI323"/>
  <c r="AH323"/>
  <c r="AF323"/>
  <c r="AA323"/>
  <c r="Y323"/>
  <c r="U323"/>
  <c r="O323"/>
  <c r="M323"/>
  <c r="BR322"/>
  <c r="BQ322"/>
  <c r="BP322"/>
  <c r="BO322"/>
  <c r="BN322"/>
  <c r="BM322"/>
  <c r="BL322"/>
  <c r="BK322"/>
  <c r="BJ322"/>
  <c r="BI322"/>
  <c r="BH322"/>
  <c r="BG322"/>
  <c r="BF322"/>
  <c r="BE322"/>
  <c r="BD322"/>
  <c r="BC322"/>
  <c r="BB322"/>
  <c r="BA322"/>
  <c r="AZ322"/>
  <c r="AY322"/>
  <c r="AX322"/>
  <c r="AW322"/>
  <c r="AV322"/>
  <c r="AU322"/>
  <c r="AT322"/>
  <c r="AS322"/>
  <c r="AR322"/>
  <c r="AQ322"/>
  <c r="AP322"/>
  <c r="AO322"/>
  <c r="AN322"/>
  <c r="AM322"/>
  <c r="AL322"/>
  <c r="AK322"/>
  <c r="AJ322"/>
  <c r="AI322"/>
  <c r="AH322"/>
  <c r="AA322"/>
  <c r="Y322"/>
  <c r="AF322" s="1"/>
  <c r="U322"/>
  <c r="O322"/>
  <c r="M322"/>
  <c r="BR321"/>
  <c r="BQ321"/>
  <c r="BP321"/>
  <c r="BO321"/>
  <c r="BN321"/>
  <c r="BM321"/>
  <c r="BL321"/>
  <c r="BK321"/>
  <c r="BJ321"/>
  <c r="BI321"/>
  <c r="BH321"/>
  <c r="BG321"/>
  <c r="BF321"/>
  <c r="BE321"/>
  <c r="BD321"/>
  <c r="BC321"/>
  <c r="BB321"/>
  <c r="BA321"/>
  <c r="AZ321"/>
  <c r="AY321"/>
  <c r="AX321"/>
  <c r="AW321"/>
  <c r="AV321"/>
  <c r="AU321"/>
  <c r="AT321"/>
  <c r="AS321"/>
  <c r="AR321"/>
  <c r="AQ321"/>
  <c r="AP321"/>
  <c r="AO321"/>
  <c r="AN321"/>
  <c r="AM321"/>
  <c r="AL321"/>
  <c r="AK321"/>
  <c r="AJ321"/>
  <c r="AI321"/>
  <c r="AH321"/>
  <c r="AA321"/>
  <c r="Y321"/>
  <c r="AF321" s="1"/>
  <c r="U321"/>
  <c r="O321"/>
  <c r="M321"/>
  <c r="BR320"/>
  <c r="BQ320"/>
  <c r="BP320"/>
  <c r="BO320"/>
  <c r="BN320"/>
  <c r="BM320"/>
  <c r="BL320"/>
  <c r="BK320"/>
  <c r="BJ320"/>
  <c r="BI320"/>
  <c r="BH320"/>
  <c r="BG320"/>
  <c r="BF320"/>
  <c r="BE320"/>
  <c r="BD320"/>
  <c r="BC320"/>
  <c r="BB320"/>
  <c r="BA320"/>
  <c r="AZ320"/>
  <c r="AY320"/>
  <c r="AX320"/>
  <c r="AW320"/>
  <c r="AV320"/>
  <c r="AU320"/>
  <c r="AT320"/>
  <c r="AS320"/>
  <c r="AR320"/>
  <c r="AQ320"/>
  <c r="AP320"/>
  <c r="AO320"/>
  <c r="AN320"/>
  <c r="AM320"/>
  <c r="AL320"/>
  <c r="AK320"/>
  <c r="AJ320"/>
  <c r="AI320"/>
  <c r="AH320"/>
  <c r="AF320"/>
  <c r="AA320"/>
  <c r="Y320"/>
  <c r="U320"/>
  <c r="O320"/>
  <c r="M320"/>
  <c r="BR319"/>
  <c r="BQ319"/>
  <c r="BP319"/>
  <c r="BO319"/>
  <c r="BN319"/>
  <c r="BM319"/>
  <c r="BL319"/>
  <c r="BK319"/>
  <c r="BJ319"/>
  <c r="BI319"/>
  <c r="BH319"/>
  <c r="BG319"/>
  <c r="BF319"/>
  <c r="BE319"/>
  <c r="BD319"/>
  <c r="BC319"/>
  <c r="BB319"/>
  <c r="BA319"/>
  <c r="AZ319"/>
  <c r="AY319"/>
  <c r="AX319"/>
  <c r="AW319"/>
  <c r="AV319"/>
  <c r="AU319"/>
  <c r="AT319"/>
  <c r="AS319"/>
  <c r="AR319"/>
  <c r="AQ319"/>
  <c r="AP319"/>
  <c r="AO319"/>
  <c r="AN319"/>
  <c r="AM319"/>
  <c r="AL319"/>
  <c r="AK319"/>
  <c r="AJ319"/>
  <c r="AI319"/>
  <c r="AH319"/>
  <c r="AF319"/>
  <c r="AA319"/>
  <c r="Y319"/>
  <c r="U319"/>
  <c r="O319"/>
  <c r="M319"/>
  <c r="BR318"/>
  <c r="BQ318"/>
  <c r="BP318"/>
  <c r="BO318"/>
  <c r="BN318"/>
  <c r="BM318"/>
  <c r="BL318"/>
  <c r="BK318"/>
  <c r="BJ318"/>
  <c r="BI318"/>
  <c r="BH318"/>
  <c r="BG318"/>
  <c r="BF318"/>
  <c r="BE318"/>
  <c r="BD318"/>
  <c r="BC318"/>
  <c r="BB318"/>
  <c r="BA318"/>
  <c r="AZ318"/>
  <c r="AY318"/>
  <c r="AX318"/>
  <c r="AW318"/>
  <c r="AV318"/>
  <c r="AU318"/>
  <c r="AT318"/>
  <c r="AS318"/>
  <c r="AR318"/>
  <c r="AQ318"/>
  <c r="AP318"/>
  <c r="AO318"/>
  <c r="AN318"/>
  <c r="AM318"/>
  <c r="AL318"/>
  <c r="AK318"/>
  <c r="AJ318"/>
  <c r="AI318"/>
  <c r="AH318"/>
  <c r="AF318"/>
  <c r="AA318"/>
  <c r="Y318"/>
  <c r="U318"/>
  <c r="O318"/>
  <c r="M318"/>
  <c r="BR317"/>
  <c r="BQ317"/>
  <c r="BP317"/>
  <c r="BO317"/>
  <c r="BN317"/>
  <c r="BM317"/>
  <c r="BL317"/>
  <c r="BK317"/>
  <c r="BJ317"/>
  <c r="BI317"/>
  <c r="BH317"/>
  <c r="BG317"/>
  <c r="BF317"/>
  <c r="BE317"/>
  <c r="BD317"/>
  <c r="BC317"/>
  <c r="BB317"/>
  <c r="BA317"/>
  <c r="AZ317"/>
  <c r="AY317"/>
  <c r="AX317"/>
  <c r="AW317"/>
  <c r="AV317"/>
  <c r="AU317"/>
  <c r="AT317"/>
  <c r="AS317"/>
  <c r="AR317"/>
  <c r="AQ317"/>
  <c r="AP317"/>
  <c r="AO317"/>
  <c r="AN317"/>
  <c r="AM317"/>
  <c r="AL317"/>
  <c r="AK317"/>
  <c r="AJ317"/>
  <c r="AI317"/>
  <c r="AH317"/>
  <c r="AA317"/>
  <c r="Y317"/>
  <c r="AF317" s="1"/>
  <c r="U317"/>
  <c r="O317"/>
  <c r="M317"/>
  <c r="BR316"/>
  <c r="BQ316"/>
  <c r="BP316"/>
  <c r="BO316"/>
  <c r="BN316"/>
  <c r="BM316"/>
  <c r="BL316"/>
  <c r="BK316"/>
  <c r="BJ316"/>
  <c r="BI316"/>
  <c r="BH316"/>
  <c r="BG316"/>
  <c r="BF316"/>
  <c r="BE316"/>
  <c r="BD316"/>
  <c r="BC316"/>
  <c r="BB316"/>
  <c r="BA316"/>
  <c r="AZ316"/>
  <c r="AY316"/>
  <c r="AX316"/>
  <c r="AW316"/>
  <c r="AV316"/>
  <c r="AU316"/>
  <c r="AT316"/>
  <c r="AS316"/>
  <c r="AR316"/>
  <c r="AQ316"/>
  <c r="AP316"/>
  <c r="AO316"/>
  <c r="AN316"/>
  <c r="AM316"/>
  <c r="AL316"/>
  <c r="AK316"/>
  <c r="AJ316"/>
  <c r="AI316"/>
  <c r="AH316"/>
  <c r="AF316"/>
  <c r="AA316"/>
  <c r="Y316"/>
  <c r="U316"/>
  <c r="O316"/>
  <c r="M316"/>
  <c r="BR315"/>
  <c r="BQ315"/>
  <c r="BP315"/>
  <c r="BO315"/>
  <c r="BN315"/>
  <c r="BM315"/>
  <c r="BL315"/>
  <c r="BK315"/>
  <c r="BJ315"/>
  <c r="BI315"/>
  <c r="BH315"/>
  <c r="BG315"/>
  <c r="BF315"/>
  <c r="BE315"/>
  <c r="BD315"/>
  <c r="BC315"/>
  <c r="BB315"/>
  <c r="BA315"/>
  <c r="AZ315"/>
  <c r="AY315"/>
  <c r="AX315"/>
  <c r="AW315"/>
  <c r="AV315"/>
  <c r="AU315"/>
  <c r="AT315"/>
  <c r="AS315"/>
  <c r="AR315"/>
  <c r="AQ315"/>
  <c r="AP315"/>
  <c r="AO315"/>
  <c r="AN315"/>
  <c r="AM315"/>
  <c r="AL315"/>
  <c r="AK315"/>
  <c r="AJ315"/>
  <c r="AI315"/>
  <c r="AH315"/>
  <c r="AA315"/>
  <c r="Y315"/>
  <c r="AF315" s="1"/>
  <c r="U315"/>
  <c r="O315"/>
  <c r="M315"/>
  <c r="BR314"/>
  <c r="BQ314"/>
  <c r="BP314"/>
  <c r="BO314"/>
  <c r="BN314"/>
  <c r="BM314"/>
  <c r="BL314"/>
  <c r="BK314"/>
  <c r="BJ314"/>
  <c r="BI314"/>
  <c r="BH314"/>
  <c r="BG314"/>
  <c r="BF314"/>
  <c r="BE314"/>
  <c r="BD314"/>
  <c r="BC314"/>
  <c r="BB314"/>
  <c r="BA314"/>
  <c r="AZ314"/>
  <c r="AY314"/>
  <c r="AX314"/>
  <c r="AW314"/>
  <c r="AV314"/>
  <c r="AU314"/>
  <c r="AT314"/>
  <c r="AS314"/>
  <c r="AR314"/>
  <c r="AQ314"/>
  <c r="AP314"/>
  <c r="AO314"/>
  <c r="AN314"/>
  <c r="AM314"/>
  <c r="AL314"/>
  <c r="AK314"/>
  <c r="AJ314"/>
  <c r="AI314"/>
  <c r="AH314"/>
  <c r="AF314"/>
  <c r="AA314"/>
  <c r="Y314"/>
  <c r="U314"/>
  <c r="O314"/>
  <c r="M314"/>
  <c r="BR313"/>
  <c r="BQ313"/>
  <c r="BP313"/>
  <c r="BO313"/>
  <c r="BN313"/>
  <c r="BM313"/>
  <c r="BL313"/>
  <c r="BK313"/>
  <c r="BJ313"/>
  <c r="BI313"/>
  <c r="BH313"/>
  <c r="BG313"/>
  <c r="BF313"/>
  <c r="BE313"/>
  <c r="BD313"/>
  <c r="BC313"/>
  <c r="BB313"/>
  <c r="BA313"/>
  <c r="AZ313"/>
  <c r="AY313"/>
  <c r="AX313"/>
  <c r="AW313"/>
  <c r="AV313"/>
  <c r="AU313"/>
  <c r="AT313"/>
  <c r="AS313"/>
  <c r="AR313"/>
  <c r="AQ313"/>
  <c r="AP313"/>
  <c r="AO313"/>
  <c r="AN313"/>
  <c r="AM313"/>
  <c r="AL313"/>
  <c r="AK313"/>
  <c r="AJ313"/>
  <c r="AI313"/>
  <c r="AH313"/>
  <c r="AA313"/>
  <c r="Y313"/>
  <c r="AF313" s="1"/>
  <c r="U313"/>
  <c r="O313"/>
  <c r="M313"/>
  <c r="BR312"/>
  <c r="BQ312"/>
  <c r="BP312"/>
  <c r="BO312"/>
  <c r="BN312"/>
  <c r="BM312"/>
  <c r="BL312"/>
  <c r="BK312"/>
  <c r="BJ312"/>
  <c r="BI312"/>
  <c r="BH312"/>
  <c r="BG312"/>
  <c r="BF312"/>
  <c r="BE312"/>
  <c r="BD312"/>
  <c r="BC312"/>
  <c r="BB312"/>
  <c r="BA312"/>
  <c r="AZ312"/>
  <c r="AY312"/>
  <c r="AX312"/>
  <c r="AW312"/>
  <c r="AV312"/>
  <c r="AU312"/>
  <c r="AT312"/>
  <c r="AS312"/>
  <c r="AR312"/>
  <c r="AQ312"/>
  <c r="AP312"/>
  <c r="AO312"/>
  <c r="AN312"/>
  <c r="AM312"/>
  <c r="AL312"/>
  <c r="AK312"/>
  <c r="AJ312"/>
  <c r="AI312"/>
  <c r="AH312"/>
  <c r="AA312"/>
  <c r="Y312"/>
  <c r="AF312" s="1"/>
  <c r="U312"/>
  <c r="O312"/>
  <c r="M312"/>
  <c r="BR311"/>
  <c r="BQ311"/>
  <c r="BP311"/>
  <c r="BO311"/>
  <c r="BN311"/>
  <c r="BM311"/>
  <c r="BL311"/>
  <c r="BK311"/>
  <c r="BJ311"/>
  <c r="BI311"/>
  <c r="BH311"/>
  <c r="BG311"/>
  <c r="BF311"/>
  <c r="BE311"/>
  <c r="BD311"/>
  <c r="BC311"/>
  <c r="BB311"/>
  <c r="BA311"/>
  <c r="AZ311"/>
  <c r="AY311"/>
  <c r="AX311"/>
  <c r="AW311"/>
  <c r="AV311"/>
  <c r="AU311"/>
  <c r="AT311"/>
  <c r="AS311"/>
  <c r="AR311"/>
  <c r="AQ311"/>
  <c r="AP311"/>
  <c r="AO311"/>
  <c r="AN311"/>
  <c r="AM311"/>
  <c r="AL311"/>
  <c r="AK311"/>
  <c r="AJ311"/>
  <c r="AI311"/>
  <c r="AH311"/>
  <c r="AF311"/>
  <c r="AA311"/>
  <c r="Y311"/>
  <c r="U311"/>
  <c r="O311"/>
  <c r="M311"/>
  <c r="BR310"/>
  <c r="BQ310"/>
  <c r="BP310"/>
  <c r="BO310"/>
  <c r="BN310"/>
  <c r="BM310"/>
  <c r="BL310"/>
  <c r="BK310"/>
  <c r="BJ310"/>
  <c r="BI310"/>
  <c r="BH310"/>
  <c r="BG310"/>
  <c r="BF310"/>
  <c r="BE310"/>
  <c r="BD310"/>
  <c r="BC310"/>
  <c r="BB310"/>
  <c r="BA310"/>
  <c r="AZ310"/>
  <c r="AY310"/>
  <c r="AX310"/>
  <c r="AW310"/>
  <c r="AV310"/>
  <c r="AU310"/>
  <c r="AT310"/>
  <c r="AS310"/>
  <c r="AR310"/>
  <c r="AQ310"/>
  <c r="AP310"/>
  <c r="AO310"/>
  <c r="AN310"/>
  <c r="AM310"/>
  <c r="AL310"/>
  <c r="AK310"/>
  <c r="AJ310"/>
  <c r="AI310"/>
  <c r="AH310"/>
  <c r="AF310"/>
  <c r="AA310"/>
  <c r="Y310"/>
  <c r="U310"/>
  <c r="O310"/>
  <c r="M310"/>
  <c r="BR309"/>
  <c r="BQ309"/>
  <c r="BP309"/>
  <c r="BO309"/>
  <c r="BN309"/>
  <c r="BM309"/>
  <c r="BL309"/>
  <c r="BK309"/>
  <c r="BJ309"/>
  <c r="BI309"/>
  <c r="BH309"/>
  <c r="BG309"/>
  <c r="BF309"/>
  <c r="BE309"/>
  <c r="BD309"/>
  <c r="BC309"/>
  <c r="BB309"/>
  <c r="BA309"/>
  <c r="AZ309"/>
  <c r="AY309"/>
  <c r="AX309"/>
  <c r="AW309"/>
  <c r="AV309"/>
  <c r="AU309"/>
  <c r="AT309"/>
  <c r="AS309"/>
  <c r="AR309"/>
  <c r="AQ309"/>
  <c r="AP309"/>
  <c r="AO309"/>
  <c r="AN309"/>
  <c r="AM309"/>
  <c r="AL309"/>
  <c r="AK309"/>
  <c r="AJ309"/>
  <c r="AI309"/>
  <c r="AH309"/>
  <c r="AA309"/>
  <c r="Y309"/>
  <c r="AF309" s="1"/>
  <c r="U309"/>
  <c r="O309"/>
  <c r="M309"/>
  <c r="BR308"/>
  <c r="BQ308"/>
  <c r="BP308"/>
  <c r="BO308"/>
  <c r="BN308"/>
  <c r="BM308"/>
  <c r="BL308"/>
  <c r="BK308"/>
  <c r="BJ308"/>
  <c r="BI308"/>
  <c r="BH308"/>
  <c r="BG308"/>
  <c r="BF308"/>
  <c r="BE308"/>
  <c r="BD308"/>
  <c r="BC308"/>
  <c r="BB308"/>
  <c r="BA308"/>
  <c r="AZ308"/>
  <c r="AY308"/>
  <c r="AX308"/>
  <c r="AW308"/>
  <c r="AV308"/>
  <c r="AU308"/>
  <c r="AT308"/>
  <c r="AS308"/>
  <c r="AR308"/>
  <c r="AQ308"/>
  <c r="AP308"/>
  <c r="AO308"/>
  <c r="AN308"/>
  <c r="AM308"/>
  <c r="AL308"/>
  <c r="AK308"/>
  <c r="AJ308"/>
  <c r="AI308"/>
  <c r="AH308"/>
  <c r="AF308"/>
  <c r="AA308"/>
  <c r="Y308"/>
  <c r="U308"/>
  <c r="O308"/>
  <c r="M308"/>
  <c r="BR307"/>
  <c r="BQ307"/>
  <c r="BP307"/>
  <c r="BO307"/>
  <c r="BN307"/>
  <c r="BM307"/>
  <c r="BL307"/>
  <c r="BK307"/>
  <c r="BJ307"/>
  <c r="BI307"/>
  <c r="BH307"/>
  <c r="BG307"/>
  <c r="BF307"/>
  <c r="BE307"/>
  <c r="BD307"/>
  <c r="BC307"/>
  <c r="BB307"/>
  <c r="BA307"/>
  <c r="AZ307"/>
  <c r="AY307"/>
  <c r="AX307"/>
  <c r="AW307"/>
  <c r="AV307"/>
  <c r="AU307"/>
  <c r="AT307"/>
  <c r="AS307"/>
  <c r="AR307"/>
  <c r="AQ307"/>
  <c r="AP307"/>
  <c r="AO307"/>
  <c r="AN307"/>
  <c r="AM307"/>
  <c r="AL307"/>
  <c r="AK307"/>
  <c r="AJ307"/>
  <c r="AI307"/>
  <c r="AH307"/>
  <c r="AF307"/>
  <c r="AA307"/>
  <c r="Y307"/>
  <c r="U307"/>
  <c r="O307"/>
  <c r="M307"/>
  <c r="BR306"/>
  <c r="BQ306"/>
  <c r="BP306"/>
  <c r="BO306"/>
  <c r="BN306"/>
  <c r="BM306"/>
  <c r="BL306"/>
  <c r="BK306"/>
  <c r="BJ306"/>
  <c r="BI306"/>
  <c r="BH306"/>
  <c r="BG306"/>
  <c r="BF306"/>
  <c r="BE306"/>
  <c r="BD306"/>
  <c r="BC306"/>
  <c r="BB306"/>
  <c r="BA306"/>
  <c r="AZ306"/>
  <c r="AY306"/>
  <c r="AX306"/>
  <c r="AW306"/>
  <c r="AV306"/>
  <c r="AU306"/>
  <c r="AT306"/>
  <c r="AS306"/>
  <c r="AR306"/>
  <c r="AQ306"/>
  <c r="AP306"/>
  <c r="AO306"/>
  <c r="AN306"/>
  <c r="AM306"/>
  <c r="AL306"/>
  <c r="AK306"/>
  <c r="AJ306"/>
  <c r="AI306"/>
  <c r="AH306"/>
  <c r="AF306"/>
  <c r="AA306"/>
  <c r="Y306"/>
  <c r="U306"/>
  <c r="O306"/>
  <c r="M306"/>
  <c r="BR305"/>
  <c r="BQ305"/>
  <c r="BP305"/>
  <c r="BO305"/>
  <c r="BN305"/>
  <c r="BM305"/>
  <c r="BL305"/>
  <c r="BK305"/>
  <c r="BJ305"/>
  <c r="BI305"/>
  <c r="BH305"/>
  <c r="BG305"/>
  <c r="BF305"/>
  <c r="BE305"/>
  <c r="BD305"/>
  <c r="BC305"/>
  <c r="BB305"/>
  <c r="BA305"/>
  <c r="AZ305"/>
  <c r="AY305"/>
  <c r="AX305"/>
  <c r="AW305"/>
  <c r="AV305"/>
  <c r="AU305"/>
  <c r="AT305"/>
  <c r="AS305"/>
  <c r="AR305"/>
  <c r="AQ305"/>
  <c r="AP305"/>
  <c r="AO305"/>
  <c r="AN305"/>
  <c r="AM305"/>
  <c r="AL305"/>
  <c r="AK305"/>
  <c r="AJ305"/>
  <c r="AI305"/>
  <c r="AH305"/>
  <c r="AF305"/>
  <c r="AA305"/>
  <c r="Y305"/>
  <c r="U305"/>
  <c r="O305"/>
  <c r="M305"/>
  <c r="BR304"/>
  <c r="BQ304"/>
  <c r="BP304"/>
  <c r="BO304"/>
  <c r="BN304"/>
  <c r="BM304"/>
  <c r="BL304"/>
  <c r="BK304"/>
  <c r="BJ304"/>
  <c r="BI304"/>
  <c r="BH304"/>
  <c r="BG304"/>
  <c r="BF304"/>
  <c r="BE304"/>
  <c r="BD304"/>
  <c r="BC304"/>
  <c r="BB304"/>
  <c r="BA304"/>
  <c r="AZ304"/>
  <c r="AY304"/>
  <c r="AX304"/>
  <c r="AW304"/>
  <c r="AV304"/>
  <c r="AU304"/>
  <c r="AT304"/>
  <c r="AS304"/>
  <c r="AR304"/>
  <c r="AQ304"/>
  <c r="AP304"/>
  <c r="AO304"/>
  <c r="AN304"/>
  <c r="AM304"/>
  <c r="AL304"/>
  <c r="AK304"/>
  <c r="AJ304"/>
  <c r="AI304"/>
  <c r="AH304"/>
  <c r="AF304"/>
  <c r="AA304"/>
  <c r="Y304"/>
  <c r="U304"/>
  <c r="O304"/>
  <c r="M304"/>
  <c r="BR303"/>
  <c r="BQ303"/>
  <c r="BP303"/>
  <c r="BO303"/>
  <c r="BN303"/>
  <c r="BM303"/>
  <c r="BL303"/>
  <c r="BK303"/>
  <c r="BJ303"/>
  <c r="BI303"/>
  <c r="BH303"/>
  <c r="BG303"/>
  <c r="BF303"/>
  <c r="BE303"/>
  <c r="BD303"/>
  <c r="BC303"/>
  <c r="BB303"/>
  <c r="BA303"/>
  <c r="AZ303"/>
  <c r="AY303"/>
  <c r="AX303"/>
  <c r="AW303"/>
  <c r="AV303"/>
  <c r="AU303"/>
  <c r="AT303"/>
  <c r="AS303"/>
  <c r="AR303"/>
  <c r="AQ303"/>
  <c r="AP303"/>
  <c r="AO303"/>
  <c r="AN303"/>
  <c r="AM303"/>
  <c r="AL303"/>
  <c r="AK303"/>
  <c r="AJ303"/>
  <c r="AI303"/>
  <c r="AH303"/>
  <c r="AF303"/>
  <c r="AA303"/>
  <c r="Y303"/>
  <c r="U303"/>
  <c r="O303"/>
  <c r="M303"/>
  <c r="BR302"/>
  <c r="BQ302"/>
  <c r="BP302"/>
  <c r="BO302"/>
  <c r="BN302"/>
  <c r="BM302"/>
  <c r="BL302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AF302"/>
  <c r="AA302"/>
  <c r="Y302"/>
  <c r="U302"/>
  <c r="O302"/>
  <c r="M302"/>
  <c r="BR301"/>
  <c r="BQ301"/>
  <c r="BP301"/>
  <c r="BO301"/>
  <c r="BN301"/>
  <c r="BM301"/>
  <c r="BL301"/>
  <c r="BK301"/>
  <c r="BJ301"/>
  <c r="BI301"/>
  <c r="BH301"/>
  <c r="BG301"/>
  <c r="BF301"/>
  <c r="BE301"/>
  <c r="BD301"/>
  <c r="BC301"/>
  <c r="BB301"/>
  <c r="BA301"/>
  <c r="AZ301"/>
  <c r="AY301"/>
  <c r="AX301"/>
  <c r="AW301"/>
  <c r="AV301"/>
  <c r="AU301"/>
  <c r="AT301"/>
  <c r="AS301"/>
  <c r="AR301"/>
  <c r="AQ301"/>
  <c r="AP301"/>
  <c r="AO301"/>
  <c r="AN301"/>
  <c r="AM301"/>
  <c r="AL301"/>
  <c r="AK301"/>
  <c r="AJ301"/>
  <c r="AI301"/>
  <c r="AH301"/>
  <c r="AF301"/>
  <c r="AA301"/>
  <c r="Y301"/>
  <c r="U301"/>
  <c r="O301"/>
  <c r="M301"/>
  <c r="BR300"/>
  <c r="BQ300"/>
  <c r="BP300"/>
  <c r="BO300"/>
  <c r="BN300"/>
  <c r="BM300"/>
  <c r="BL300"/>
  <c r="BK300"/>
  <c r="BJ300"/>
  <c r="BI300"/>
  <c r="BH300"/>
  <c r="BG300"/>
  <c r="BF300"/>
  <c r="BE300"/>
  <c r="BD300"/>
  <c r="BC300"/>
  <c r="BB300"/>
  <c r="BA300"/>
  <c r="AZ300"/>
  <c r="AY300"/>
  <c r="AX300"/>
  <c r="AW300"/>
  <c r="AV300"/>
  <c r="AU300"/>
  <c r="AT300"/>
  <c r="AS300"/>
  <c r="AR300"/>
  <c r="AQ300"/>
  <c r="AP300"/>
  <c r="AO300"/>
  <c r="AN300"/>
  <c r="AM300"/>
  <c r="AL300"/>
  <c r="AK300"/>
  <c r="AJ300"/>
  <c r="AI300"/>
  <c r="AH300"/>
  <c r="AA300"/>
  <c r="Y300"/>
  <c r="AF300" s="1"/>
  <c r="U300"/>
  <c r="O300"/>
  <c r="M300"/>
  <c r="BR299"/>
  <c r="BQ299"/>
  <c r="BP299"/>
  <c r="BO299"/>
  <c r="BN299"/>
  <c r="BM299"/>
  <c r="BL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AF299"/>
  <c r="AA299"/>
  <c r="Y299"/>
  <c r="U299"/>
  <c r="O299"/>
  <c r="M299"/>
  <c r="BR298"/>
  <c r="BQ298"/>
  <c r="BP298"/>
  <c r="BO298"/>
  <c r="BN298"/>
  <c r="BM298"/>
  <c r="BL298"/>
  <c r="BK298"/>
  <c r="BJ298"/>
  <c r="BI298"/>
  <c r="BH298"/>
  <c r="BG298"/>
  <c r="BF298"/>
  <c r="BE298"/>
  <c r="BD298"/>
  <c r="BC298"/>
  <c r="BB298"/>
  <c r="BA298"/>
  <c r="AZ298"/>
  <c r="AY298"/>
  <c r="AX298"/>
  <c r="AW298"/>
  <c r="AV298"/>
  <c r="AU298"/>
  <c r="AT298"/>
  <c r="AS298"/>
  <c r="AR298"/>
  <c r="AQ298"/>
  <c r="AP298"/>
  <c r="AO298"/>
  <c r="AN298"/>
  <c r="AM298"/>
  <c r="AL298"/>
  <c r="AK298"/>
  <c r="AJ298"/>
  <c r="AI298"/>
  <c r="AH298"/>
  <c r="AA298"/>
  <c r="Y298"/>
  <c r="AF298" s="1"/>
  <c r="U298"/>
  <c r="O298"/>
  <c r="M298"/>
  <c r="BR297"/>
  <c r="BQ297"/>
  <c r="BP297"/>
  <c r="BO297"/>
  <c r="BN297"/>
  <c r="BM297"/>
  <c r="BL297"/>
  <c r="BK297"/>
  <c r="BJ297"/>
  <c r="BI297"/>
  <c r="BH297"/>
  <c r="BG297"/>
  <c r="BF297"/>
  <c r="BE297"/>
  <c r="BD297"/>
  <c r="BC297"/>
  <c r="BB297"/>
  <c r="BA297"/>
  <c r="AZ297"/>
  <c r="AY297"/>
  <c r="AX297"/>
  <c r="AW297"/>
  <c r="AV297"/>
  <c r="AU297"/>
  <c r="AT297"/>
  <c r="AS297"/>
  <c r="AR297"/>
  <c r="AQ297"/>
  <c r="AP297"/>
  <c r="AO297"/>
  <c r="AN297"/>
  <c r="AM297"/>
  <c r="AL297"/>
  <c r="AK297"/>
  <c r="AJ297"/>
  <c r="AI297"/>
  <c r="AH297"/>
  <c r="AF297"/>
  <c r="AA297"/>
  <c r="Y297"/>
  <c r="U297"/>
  <c r="O297"/>
  <c r="M297"/>
  <c r="BR296"/>
  <c r="BQ296"/>
  <c r="BP296"/>
  <c r="BO296"/>
  <c r="BN296"/>
  <c r="BM296"/>
  <c r="BL296"/>
  <c r="BK296"/>
  <c r="BJ296"/>
  <c r="BI296"/>
  <c r="BH296"/>
  <c r="BG296"/>
  <c r="BF296"/>
  <c r="BE296"/>
  <c r="BD296"/>
  <c r="BC296"/>
  <c r="BB296"/>
  <c r="BA296"/>
  <c r="AZ296"/>
  <c r="AY296"/>
  <c r="AX296"/>
  <c r="AW296"/>
  <c r="AV296"/>
  <c r="AU296"/>
  <c r="AT296"/>
  <c r="AS296"/>
  <c r="AR296"/>
  <c r="AQ296"/>
  <c r="AP296"/>
  <c r="AO296"/>
  <c r="AN296"/>
  <c r="AM296"/>
  <c r="AL296"/>
  <c r="AK296"/>
  <c r="AJ296"/>
  <c r="AI296"/>
  <c r="AH296"/>
  <c r="AF296"/>
  <c r="AA296"/>
  <c r="Y296"/>
  <c r="U296"/>
  <c r="O296"/>
  <c r="M296"/>
  <c r="BR295"/>
  <c r="BQ295"/>
  <c r="BP295"/>
  <c r="BO295"/>
  <c r="BN295"/>
  <c r="BM295"/>
  <c r="BL295"/>
  <c r="BK295"/>
  <c r="BJ295"/>
  <c r="BI295"/>
  <c r="BH295"/>
  <c r="BG295"/>
  <c r="BF295"/>
  <c r="BE295"/>
  <c r="BD295"/>
  <c r="BC295"/>
  <c r="BB295"/>
  <c r="BA295"/>
  <c r="AZ295"/>
  <c r="AY295"/>
  <c r="AX295"/>
  <c r="AW295"/>
  <c r="AV295"/>
  <c r="AU295"/>
  <c r="AT295"/>
  <c r="AS295"/>
  <c r="AR295"/>
  <c r="AQ295"/>
  <c r="AP295"/>
  <c r="AO295"/>
  <c r="AN295"/>
  <c r="AM295"/>
  <c r="AL295"/>
  <c r="AK295"/>
  <c r="AJ295"/>
  <c r="AI295"/>
  <c r="AH295"/>
  <c r="AF295"/>
  <c r="AA295"/>
  <c r="Y295"/>
  <c r="U295"/>
  <c r="O295"/>
  <c r="M295"/>
  <c r="BR294"/>
  <c r="BQ294"/>
  <c r="BP294"/>
  <c r="BO294"/>
  <c r="BN294"/>
  <c r="BM294"/>
  <c r="BL294"/>
  <c r="BK294"/>
  <c r="BJ294"/>
  <c r="BI294"/>
  <c r="BH294"/>
  <c r="BG294"/>
  <c r="BF294"/>
  <c r="BE294"/>
  <c r="BD294"/>
  <c r="BC294"/>
  <c r="BB294"/>
  <c r="BA294"/>
  <c r="AZ294"/>
  <c r="AY294"/>
  <c r="AX294"/>
  <c r="AW294"/>
  <c r="AV294"/>
  <c r="AU294"/>
  <c r="AT294"/>
  <c r="AS294"/>
  <c r="AR294"/>
  <c r="AQ294"/>
  <c r="AP294"/>
  <c r="AO294"/>
  <c r="AN294"/>
  <c r="AM294"/>
  <c r="AL294"/>
  <c r="AK294"/>
  <c r="AJ294"/>
  <c r="AI294"/>
  <c r="AH294"/>
  <c r="AF294"/>
  <c r="AA294"/>
  <c r="Y294"/>
  <c r="U294"/>
  <c r="O294"/>
  <c r="M294"/>
  <c r="BR293"/>
  <c r="BQ293"/>
  <c r="BP293"/>
  <c r="BO293"/>
  <c r="BN293"/>
  <c r="BM293"/>
  <c r="BL293"/>
  <c r="BK293"/>
  <c r="BJ293"/>
  <c r="BI293"/>
  <c r="BH293"/>
  <c r="BG293"/>
  <c r="BF293"/>
  <c r="BE293"/>
  <c r="BD293"/>
  <c r="BC293"/>
  <c r="BB293"/>
  <c r="BA293"/>
  <c r="AZ293"/>
  <c r="AY293"/>
  <c r="AX293"/>
  <c r="AW293"/>
  <c r="AV293"/>
  <c r="AU293"/>
  <c r="AT293"/>
  <c r="AS293"/>
  <c r="AR293"/>
  <c r="AQ293"/>
  <c r="AP293"/>
  <c r="AO293"/>
  <c r="AN293"/>
  <c r="AM293"/>
  <c r="AL293"/>
  <c r="AK293"/>
  <c r="AJ293"/>
  <c r="AI293"/>
  <c r="AH293"/>
  <c r="AA293"/>
  <c r="Y293"/>
  <c r="AF293" s="1"/>
  <c r="U293"/>
  <c r="O293"/>
  <c r="M293"/>
  <c r="BR292"/>
  <c r="BQ292"/>
  <c r="BP292"/>
  <c r="BO292"/>
  <c r="BN292"/>
  <c r="BM292"/>
  <c r="BL292"/>
  <c r="BK292"/>
  <c r="BJ292"/>
  <c r="BI292"/>
  <c r="BH292"/>
  <c r="BG292"/>
  <c r="BF292"/>
  <c r="BE292"/>
  <c r="BD292"/>
  <c r="BC292"/>
  <c r="BB292"/>
  <c r="BA292"/>
  <c r="AZ292"/>
  <c r="AY292"/>
  <c r="AX292"/>
  <c r="AW292"/>
  <c r="AV292"/>
  <c r="AU292"/>
  <c r="AT292"/>
  <c r="AS292"/>
  <c r="AR292"/>
  <c r="AQ292"/>
  <c r="AP292"/>
  <c r="AO292"/>
  <c r="AN292"/>
  <c r="AM292"/>
  <c r="AL292"/>
  <c r="AK292"/>
  <c r="AJ292"/>
  <c r="AI292"/>
  <c r="AH292"/>
  <c r="AF292"/>
  <c r="AA292"/>
  <c r="Y292"/>
  <c r="U292"/>
  <c r="O292"/>
  <c r="M292"/>
  <c r="BR291"/>
  <c r="BQ291"/>
  <c r="BP291"/>
  <c r="BO291"/>
  <c r="BN291"/>
  <c r="BM291"/>
  <c r="BL291"/>
  <c r="BK291"/>
  <c r="BJ291"/>
  <c r="BI291"/>
  <c r="BH291"/>
  <c r="BG291"/>
  <c r="BF291"/>
  <c r="BE291"/>
  <c r="BD291"/>
  <c r="BC291"/>
  <c r="BB291"/>
  <c r="BA291"/>
  <c r="AZ291"/>
  <c r="AY291"/>
  <c r="AX291"/>
  <c r="AW291"/>
  <c r="AV291"/>
  <c r="AU291"/>
  <c r="AT291"/>
  <c r="AS291"/>
  <c r="AR291"/>
  <c r="AQ291"/>
  <c r="AP291"/>
  <c r="AO291"/>
  <c r="AN291"/>
  <c r="AM291"/>
  <c r="AL291"/>
  <c r="AK291"/>
  <c r="AJ291"/>
  <c r="AI291"/>
  <c r="AH291"/>
  <c r="AF291"/>
  <c r="AA291"/>
  <c r="Y291"/>
  <c r="U291"/>
  <c r="O291"/>
  <c r="M291"/>
  <c r="BR290"/>
  <c r="BQ290"/>
  <c r="BP290"/>
  <c r="BO290"/>
  <c r="BN290"/>
  <c r="BM290"/>
  <c r="BL290"/>
  <c r="BK290"/>
  <c r="BJ290"/>
  <c r="BI290"/>
  <c r="BH290"/>
  <c r="BG290"/>
  <c r="BF290"/>
  <c r="BE290"/>
  <c r="BD290"/>
  <c r="BC290"/>
  <c r="BB290"/>
  <c r="BA290"/>
  <c r="AZ290"/>
  <c r="AY290"/>
  <c r="AX290"/>
  <c r="AW290"/>
  <c r="AV290"/>
  <c r="AU290"/>
  <c r="AT290"/>
  <c r="AS290"/>
  <c r="AR290"/>
  <c r="AQ290"/>
  <c r="AP290"/>
  <c r="AO290"/>
  <c r="AN290"/>
  <c r="AM290"/>
  <c r="AL290"/>
  <c r="AK290"/>
  <c r="AJ290"/>
  <c r="AI290"/>
  <c r="AH290"/>
  <c r="AF290"/>
  <c r="AA290"/>
  <c r="Y290"/>
  <c r="U290"/>
  <c r="O290"/>
  <c r="M290"/>
  <c r="BR289"/>
  <c r="BQ289"/>
  <c r="BP289"/>
  <c r="BO289"/>
  <c r="BN289"/>
  <c r="BM289"/>
  <c r="BL289"/>
  <c r="BK289"/>
  <c r="BJ289"/>
  <c r="BI289"/>
  <c r="BH289"/>
  <c r="BG289"/>
  <c r="BF289"/>
  <c r="BE289"/>
  <c r="BD289"/>
  <c r="BC289"/>
  <c r="BB289"/>
  <c r="BA289"/>
  <c r="AZ289"/>
  <c r="AY289"/>
  <c r="AX289"/>
  <c r="AW289"/>
  <c r="AV289"/>
  <c r="AU289"/>
  <c r="AT289"/>
  <c r="AS289"/>
  <c r="AR289"/>
  <c r="AQ289"/>
  <c r="AP289"/>
  <c r="AO289"/>
  <c r="AN289"/>
  <c r="AM289"/>
  <c r="AL289"/>
  <c r="AK289"/>
  <c r="AJ289"/>
  <c r="AI289"/>
  <c r="AH289"/>
  <c r="AA289"/>
  <c r="Y289"/>
  <c r="AF289" s="1"/>
  <c r="U289"/>
  <c r="O289"/>
  <c r="M289"/>
  <c r="BR288"/>
  <c r="BQ288"/>
  <c r="BP288"/>
  <c r="BO288"/>
  <c r="BN288"/>
  <c r="BM288"/>
  <c r="BL288"/>
  <c r="BK288"/>
  <c r="BJ288"/>
  <c r="BI288"/>
  <c r="BH288"/>
  <c r="BG288"/>
  <c r="BF288"/>
  <c r="BE288"/>
  <c r="BD288"/>
  <c r="BC288"/>
  <c r="BB288"/>
  <c r="BA288"/>
  <c r="AZ288"/>
  <c r="AY288"/>
  <c r="AX288"/>
  <c r="AW288"/>
  <c r="AV288"/>
  <c r="AU288"/>
  <c r="AT288"/>
  <c r="AS288"/>
  <c r="AR288"/>
  <c r="AQ288"/>
  <c r="AP288"/>
  <c r="AO288"/>
  <c r="AN288"/>
  <c r="AM288"/>
  <c r="AL288"/>
  <c r="AK288"/>
  <c r="AJ288"/>
  <c r="AI288"/>
  <c r="AH288"/>
  <c r="AF288"/>
  <c r="AA288"/>
  <c r="Y288"/>
  <c r="U288"/>
  <c r="O288"/>
  <c r="M288"/>
  <c r="BR287"/>
  <c r="BQ287"/>
  <c r="BP287"/>
  <c r="BO287"/>
  <c r="BN287"/>
  <c r="BM287"/>
  <c r="BL287"/>
  <c r="BK287"/>
  <c r="BJ287"/>
  <c r="BI287"/>
  <c r="BH287"/>
  <c r="BG287"/>
  <c r="BF287"/>
  <c r="BE287"/>
  <c r="BD287"/>
  <c r="BC287"/>
  <c r="BB287"/>
  <c r="BA287"/>
  <c r="AZ287"/>
  <c r="AY287"/>
  <c r="AX287"/>
  <c r="AW287"/>
  <c r="AV287"/>
  <c r="AU287"/>
  <c r="AT287"/>
  <c r="AS287"/>
  <c r="AR287"/>
  <c r="AQ287"/>
  <c r="AP287"/>
  <c r="AO287"/>
  <c r="AN287"/>
  <c r="AM287"/>
  <c r="AL287"/>
  <c r="AK287"/>
  <c r="AJ287"/>
  <c r="AI287"/>
  <c r="AH287"/>
  <c r="AF287"/>
  <c r="AA287"/>
  <c r="Y287"/>
  <c r="U287"/>
  <c r="O287"/>
  <c r="M287"/>
  <c r="BR286"/>
  <c r="BQ286"/>
  <c r="BP286"/>
  <c r="BO286"/>
  <c r="BN286"/>
  <c r="BM286"/>
  <c r="BL286"/>
  <c r="BK286"/>
  <c r="BJ286"/>
  <c r="BI286"/>
  <c r="BH286"/>
  <c r="BG286"/>
  <c r="BF286"/>
  <c r="BE286"/>
  <c r="BD286"/>
  <c r="BC286"/>
  <c r="BB286"/>
  <c r="BA286"/>
  <c r="AZ286"/>
  <c r="AY286"/>
  <c r="AX286"/>
  <c r="AW286"/>
  <c r="AV286"/>
  <c r="AU286"/>
  <c r="AT286"/>
  <c r="AS286"/>
  <c r="AR286"/>
  <c r="AQ286"/>
  <c r="AP286"/>
  <c r="AO286"/>
  <c r="AN286"/>
  <c r="AM286"/>
  <c r="AL286"/>
  <c r="AK286"/>
  <c r="AJ286"/>
  <c r="AI286"/>
  <c r="AH286"/>
  <c r="AA286"/>
  <c r="Y286"/>
  <c r="AF286" s="1"/>
  <c r="U286"/>
  <c r="O286"/>
  <c r="M286"/>
  <c r="BR285"/>
  <c r="BQ285"/>
  <c r="BP285"/>
  <c r="BO285"/>
  <c r="BN285"/>
  <c r="BM285"/>
  <c r="BL285"/>
  <c r="BK285"/>
  <c r="BJ285"/>
  <c r="BI285"/>
  <c r="BH285"/>
  <c r="BG285"/>
  <c r="BF285"/>
  <c r="BE285"/>
  <c r="BD285"/>
  <c r="BC285"/>
  <c r="BB285"/>
  <c r="BA285"/>
  <c r="AZ285"/>
  <c r="AY285"/>
  <c r="AX285"/>
  <c r="AW285"/>
  <c r="AV285"/>
  <c r="AU285"/>
  <c r="AT285"/>
  <c r="AS285"/>
  <c r="AR285"/>
  <c r="AQ285"/>
  <c r="AP285"/>
  <c r="AO285"/>
  <c r="AN285"/>
  <c r="AM285"/>
  <c r="AL285"/>
  <c r="AK285"/>
  <c r="AJ285"/>
  <c r="AI285"/>
  <c r="AH285"/>
  <c r="AF285"/>
  <c r="AA285"/>
  <c r="Y285"/>
  <c r="U285"/>
  <c r="O285"/>
  <c r="M285"/>
  <c r="BR284"/>
  <c r="BQ284"/>
  <c r="BP284"/>
  <c r="BO284"/>
  <c r="BN284"/>
  <c r="BM284"/>
  <c r="BL284"/>
  <c r="BK284"/>
  <c r="BJ284"/>
  <c r="BI284"/>
  <c r="BH284"/>
  <c r="BG284"/>
  <c r="BF284"/>
  <c r="BE284"/>
  <c r="BD284"/>
  <c r="BC284"/>
  <c r="BB284"/>
  <c r="BA284"/>
  <c r="AZ284"/>
  <c r="AY284"/>
  <c r="AX284"/>
  <c r="AW284"/>
  <c r="AV284"/>
  <c r="AU284"/>
  <c r="AT284"/>
  <c r="AS284"/>
  <c r="AR284"/>
  <c r="AQ284"/>
  <c r="AP284"/>
  <c r="AO284"/>
  <c r="AN284"/>
  <c r="AM284"/>
  <c r="AL284"/>
  <c r="AK284"/>
  <c r="AJ284"/>
  <c r="AI284"/>
  <c r="AH284"/>
  <c r="AA284"/>
  <c r="Y284"/>
  <c r="AF284" s="1"/>
  <c r="U284"/>
  <c r="O284"/>
  <c r="M284"/>
  <c r="BR283"/>
  <c r="BQ283"/>
  <c r="BP283"/>
  <c r="BO283"/>
  <c r="BN283"/>
  <c r="BM283"/>
  <c r="BL283"/>
  <c r="BK283"/>
  <c r="BJ283"/>
  <c r="BI283"/>
  <c r="BH283"/>
  <c r="BG283"/>
  <c r="BF283"/>
  <c r="BE283"/>
  <c r="BD283"/>
  <c r="BC283"/>
  <c r="BB283"/>
  <c r="BA283"/>
  <c r="AZ283"/>
  <c r="AY283"/>
  <c r="AX283"/>
  <c r="AW283"/>
  <c r="AV283"/>
  <c r="AU283"/>
  <c r="AT283"/>
  <c r="AS283"/>
  <c r="AR283"/>
  <c r="AQ283"/>
  <c r="AP283"/>
  <c r="AO283"/>
  <c r="AN283"/>
  <c r="AM283"/>
  <c r="AL283"/>
  <c r="AK283"/>
  <c r="AJ283"/>
  <c r="AI283"/>
  <c r="AH283"/>
  <c r="AF283"/>
  <c r="AA283"/>
  <c r="Y283"/>
  <c r="U283"/>
  <c r="O283"/>
  <c r="M283"/>
  <c r="BR282"/>
  <c r="BQ282"/>
  <c r="BP282"/>
  <c r="BO282"/>
  <c r="BN282"/>
  <c r="BM282"/>
  <c r="BL282"/>
  <c r="BK282"/>
  <c r="BJ282"/>
  <c r="BI282"/>
  <c r="BH282"/>
  <c r="BG282"/>
  <c r="BF282"/>
  <c r="BE282"/>
  <c r="BD282"/>
  <c r="BC282"/>
  <c r="BB282"/>
  <c r="BA282"/>
  <c r="AZ282"/>
  <c r="AY282"/>
  <c r="AX282"/>
  <c r="AW282"/>
  <c r="AV282"/>
  <c r="AU282"/>
  <c r="AT282"/>
  <c r="AS282"/>
  <c r="AR282"/>
  <c r="AQ282"/>
  <c r="AP282"/>
  <c r="AO282"/>
  <c r="AN282"/>
  <c r="AM282"/>
  <c r="AL282"/>
  <c r="AK282"/>
  <c r="AJ282"/>
  <c r="AI282"/>
  <c r="AH282"/>
  <c r="AA282"/>
  <c r="Y282"/>
  <c r="AF282" s="1"/>
  <c r="U282"/>
  <c r="O282"/>
  <c r="M282"/>
  <c r="BR281"/>
  <c r="BQ281"/>
  <c r="BP281"/>
  <c r="BO281"/>
  <c r="BN281"/>
  <c r="BM281"/>
  <c r="BL281"/>
  <c r="BK281"/>
  <c r="BJ281"/>
  <c r="BI281"/>
  <c r="BH281"/>
  <c r="BG281"/>
  <c r="BF281"/>
  <c r="BE281"/>
  <c r="BD281"/>
  <c r="BC281"/>
  <c r="BB281"/>
  <c r="BA281"/>
  <c r="AZ281"/>
  <c r="AY281"/>
  <c r="AX281"/>
  <c r="AW281"/>
  <c r="AV281"/>
  <c r="AU281"/>
  <c r="AT281"/>
  <c r="AS281"/>
  <c r="AR281"/>
  <c r="AQ281"/>
  <c r="AP281"/>
  <c r="AO281"/>
  <c r="AN281"/>
  <c r="AM281"/>
  <c r="AL281"/>
  <c r="AK281"/>
  <c r="AJ281"/>
  <c r="AI281"/>
  <c r="AH281"/>
  <c r="AF281"/>
  <c r="AA281"/>
  <c r="Y281"/>
  <c r="U281"/>
  <c r="O281"/>
  <c r="M281"/>
  <c r="BR280"/>
  <c r="BQ280"/>
  <c r="BP280"/>
  <c r="BO280"/>
  <c r="BN280"/>
  <c r="BM280"/>
  <c r="BL280"/>
  <c r="BK280"/>
  <c r="BJ280"/>
  <c r="BI280"/>
  <c r="BH280"/>
  <c r="BG280"/>
  <c r="BF280"/>
  <c r="BE280"/>
  <c r="BD280"/>
  <c r="BC280"/>
  <c r="BB280"/>
  <c r="BA280"/>
  <c r="AZ280"/>
  <c r="AY280"/>
  <c r="AX280"/>
  <c r="AW280"/>
  <c r="AV280"/>
  <c r="AU280"/>
  <c r="AT280"/>
  <c r="AS280"/>
  <c r="AR280"/>
  <c r="AQ280"/>
  <c r="AP280"/>
  <c r="AO280"/>
  <c r="AN280"/>
  <c r="AM280"/>
  <c r="AL280"/>
  <c r="AK280"/>
  <c r="AJ280"/>
  <c r="AI280"/>
  <c r="AH280"/>
  <c r="AF280"/>
  <c r="AA280"/>
  <c r="Y280"/>
  <c r="U280"/>
  <c r="O280"/>
  <c r="M280"/>
  <c r="BR279"/>
  <c r="BQ279"/>
  <c r="BP279"/>
  <c r="BO279"/>
  <c r="BN279"/>
  <c r="BM279"/>
  <c r="BL279"/>
  <c r="BK279"/>
  <c r="BJ279"/>
  <c r="BI279"/>
  <c r="BH279"/>
  <c r="BG279"/>
  <c r="BF279"/>
  <c r="BE279"/>
  <c r="BD279"/>
  <c r="BC279"/>
  <c r="BB279"/>
  <c r="BA279"/>
  <c r="AZ279"/>
  <c r="AY279"/>
  <c r="AX279"/>
  <c r="AW279"/>
  <c r="AV279"/>
  <c r="AU279"/>
  <c r="AT279"/>
  <c r="AS279"/>
  <c r="AR279"/>
  <c r="AQ279"/>
  <c r="AP279"/>
  <c r="AO279"/>
  <c r="AN279"/>
  <c r="AM279"/>
  <c r="AL279"/>
  <c r="AK279"/>
  <c r="AJ279"/>
  <c r="AI279"/>
  <c r="AH279"/>
  <c r="AA279"/>
  <c r="Y279"/>
  <c r="AF279" s="1"/>
  <c r="U279"/>
  <c r="O279"/>
  <c r="M279"/>
  <c r="BR278"/>
  <c r="BQ278"/>
  <c r="BP278"/>
  <c r="BO278"/>
  <c r="BN278"/>
  <c r="BM278"/>
  <c r="BL278"/>
  <c r="BK278"/>
  <c r="BJ278"/>
  <c r="BI278"/>
  <c r="BH278"/>
  <c r="BG278"/>
  <c r="BF278"/>
  <c r="BE278"/>
  <c r="BD278"/>
  <c r="BC278"/>
  <c r="BB278"/>
  <c r="BA278"/>
  <c r="AZ278"/>
  <c r="AY278"/>
  <c r="AX278"/>
  <c r="AW278"/>
  <c r="AV278"/>
  <c r="AU278"/>
  <c r="AT278"/>
  <c r="AS278"/>
  <c r="AR278"/>
  <c r="AQ278"/>
  <c r="AP278"/>
  <c r="AO278"/>
  <c r="AN278"/>
  <c r="AM278"/>
  <c r="AL278"/>
  <c r="AK278"/>
  <c r="AJ278"/>
  <c r="AI278"/>
  <c r="AH278"/>
  <c r="AF278"/>
  <c r="AA278"/>
  <c r="Y278"/>
  <c r="U278"/>
  <c r="O278"/>
  <c r="M278"/>
  <c r="BR277"/>
  <c r="BQ277"/>
  <c r="BP277"/>
  <c r="BO277"/>
  <c r="BN277"/>
  <c r="BM277"/>
  <c r="BL277"/>
  <c r="BK277"/>
  <c r="BJ277"/>
  <c r="BI277"/>
  <c r="BH277"/>
  <c r="BG277"/>
  <c r="BF277"/>
  <c r="BE277"/>
  <c r="BD277"/>
  <c r="BC277"/>
  <c r="BB277"/>
  <c r="BA277"/>
  <c r="AZ277"/>
  <c r="AY277"/>
  <c r="AX277"/>
  <c r="AW277"/>
  <c r="AV277"/>
  <c r="AU277"/>
  <c r="AT277"/>
  <c r="AS277"/>
  <c r="AR277"/>
  <c r="AQ277"/>
  <c r="AP277"/>
  <c r="AO277"/>
  <c r="AN277"/>
  <c r="AM277"/>
  <c r="AL277"/>
  <c r="AK277"/>
  <c r="AJ277"/>
  <c r="AI277"/>
  <c r="AH277"/>
  <c r="AF277"/>
  <c r="AA277"/>
  <c r="Y277"/>
  <c r="U277"/>
  <c r="O277"/>
  <c r="M277"/>
  <c r="BR276"/>
  <c r="BQ276"/>
  <c r="BP276"/>
  <c r="BO276"/>
  <c r="BN276"/>
  <c r="BM276"/>
  <c r="BL276"/>
  <c r="BK276"/>
  <c r="BJ276"/>
  <c r="BI276"/>
  <c r="BH276"/>
  <c r="BG276"/>
  <c r="BF276"/>
  <c r="BE276"/>
  <c r="BD276"/>
  <c r="BC276"/>
  <c r="BB276"/>
  <c r="BA276"/>
  <c r="AZ276"/>
  <c r="AY276"/>
  <c r="AX276"/>
  <c r="AW276"/>
  <c r="AV276"/>
  <c r="AU276"/>
  <c r="AT276"/>
  <c r="AS276"/>
  <c r="AR276"/>
  <c r="AQ276"/>
  <c r="AP276"/>
  <c r="AO276"/>
  <c r="AN276"/>
  <c r="AM276"/>
  <c r="AL276"/>
  <c r="AK276"/>
  <c r="AJ276"/>
  <c r="AI276"/>
  <c r="AH276"/>
  <c r="AF276"/>
  <c r="AA276"/>
  <c r="Y276"/>
  <c r="U276"/>
  <c r="O276"/>
  <c r="M276"/>
  <c r="BR275"/>
  <c r="BQ275"/>
  <c r="BP275"/>
  <c r="BO275"/>
  <c r="BN275"/>
  <c r="BM275"/>
  <c r="BL275"/>
  <c r="BK275"/>
  <c r="BJ275"/>
  <c r="BI275"/>
  <c r="BH275"/>
  <c r="BG275"/>
  <c r="BF275"/>
  <c r="BE275"/>
  <c r="BD275"/>
  <c r="BC275"/>
  <c r="BB275"/>
  <c r="BA275"/>
  <c r="AZ275"/>
  <c r="AY275"/>
  <c r="AX275"/>
  <c r="AW275"/>
  <c r="AV275"/>
  <c r="AU275"/>
  <c r="AT275"/>
  <c r="AS275"/>
  <c r="AR275"/>
  <c r="AQ275"/>
  <c r="AP275"/>
  <c r="AO275"/>
  <c r="AN275"/>
  <c r="AM275"/>
  <c r="AL275"/>
  <c r="AK275"/>
  <c r="AJ275"/>
  <c r="AI275"/>
  <c r="AH275"/>
  <c r="AA275"/>
  <c r="Y275"/>
  <c r="AF275" s="1"/>
  <c r="U275"/>
  <c r="O275"/>
  <c r="M275"/>
  <c r="BR274"/>
  <c r="BQ274"/>
  <c r="BP274"/>
  <c r="BO274"/>
  <c r="BN274"/>
  <c r="BM274"/>
  <c r="BL274"/>
  <c r="BK274"/>
  <c r="BJ274"/>
  <c r="BI274"/>
  <c r="BH274"/>
  <c r="BG274"/>
  <c r="BF274"/>
  <c r="BE274"/>
  <c r="BD274"/>
  <c r="BC274"/>
  <c r="BB274"/>
  <c r="BA274"/>
  <c r="AZ274"/>
  <c r="AY274"/>
  <c r="AX274"/>
  <c r="AW274"/>
  <c r="AV274"/>
  <c r="AU274"/>
  <c r="AT274"/>
  <c r="AS274"/>
  <c r="AR274"/>
  <c r="AQ274"/>
  <c r="AP274"/>
  <c r="AO274"/>
  <c r="AN274"/>
  <c r="AM274"/>
  <c r="AL274"/>
  <c r="AK274"/>
  <c r="AJ274"/>
  <c r="AI274"/>
  <c r="AH274"/>
  <c r="AA274"/>
  <c r="Y274"/>
  <c r="AF274" s="1"/>
  <c r="U274"/>
  <c r="O274"/>
  <c r="M274"/>
  <c r="BR273"/>
  <c r="BQ273"/>
  <c r="BP273"/>
  <c r="BO273"/>
  <c r="BN273"/>
  <c r="BM273"/>
  <c r="BL273"/>
  <c r="BK273"/>
  <c r="BJ273"/>
  <c r="BI273"/>
  <c r="BH273"/>
  <c r="BG273"/>
  <c r="BF273"/>
  <c r="BE273"/>
  <c r="BD273"/>
  <c r="BC273"/>
  <c r="BB273"/>
  <c r="BA273"/>
  <c r="AZ273"/>
  <c r="AY273"/>
  <c r="AX273"/>
  <c r="AW273"/>
  <c r="AV273"/>
  <c r="AU273"/>
  <c r="AT273"/>
  <c r="AS273"/>
  <c r="AR273"/>
  <c r="AQ273"/>
  <c r="AP273"/>
  <c r="AO273"/>
  <c r="AN273"/>
  <c r="AM273"/>
  <c r="AL273"/>
  <c r="AK273"/>
  <c r="AJ273"/>
  <c r="AI273"/>
  <c r="AH273"/>
  <c r="AF273"/>
  <c r="AA273"/>
  <c r="Y273"/>
  <c r="U273"/>
  <c r="O273"/>
  <c r="M273"/>
  <c r="BR272"/>
  <c r="BQ272"/>
  <c r="BP272"/>
  <c r="BO272"/>
  <c r="BN272"/>
  <c r="BM272"/>
  <c r="BL272"/>
  <c r="BK272"/>
  <c r="BJ272"/>
  <c r="BI272"/>
  <c r="BH272"/>
  <c r="BG272"/>
  <c r="BF272"/>
  <c r="BE272"/>
  <c r="BD272"/>
  <c r="BC272"/>
  <c r="BB272"/>
  <c r="BA272"/>
  <c r="AZ272"/>
  <c r="AY272"/>
  <c r="AX272"/>
  <c r="AW272"/>
  <c r="AV272"/>
  <c r="AU272"/>
  <c r="AT272"/>
  <c r="AS272"/>
  <c r="AR272"/>
  <c r="AQ272"/>
  <c r="AP272"/>
  <c r="AO272"/>
  <c r="AN272"/>
  <c r="AM272"/>
  <c r="AL272"/>
  <c r="AK272"/>
  <c r="AJ272"/>
  <c r="AI272"/>
  <c r="AH272"/>
  <c r="AF272"/>
  <c r="AA272"/>
  <c r="Y272"/>
  <c r="U272"/>
  <c r="O272"/>
  <c r="M272"/>
  <c r="BR271"/>
  <c r="BQ271"/>
  <c r="BP271"/>
  <c r="BO271"/>
  <c r="BN271"/>
  <c r="BM271"/>
  <c r="BL271"/>
  <c r="BK271"/>
  <c r="BJ271"/>
  <c r="BI271"/>
  <c r="BH271"/>
  <c r="BG271"/>
  <c r="BF271"/>
  <c r="BE271"/>
  <c r="BD271"/>
  <c r="BC271"/>
  <c r="BB271"/>
  <c r="BA271"/>
  <c r="AZ271"/>
  <c r="AY271"/>
  <c r="AX271"/>
  <c r="AW271"/>
  <c r="AV271"/>
  <c r="AU271"/>
  <c r="AT271"/>
  <c r="AS271"/>
  <c r="AR271"/>
  <c r="AQ271"/>
  <c r="AP271"/>
  <c r="AO271"/>
  <c r="AN271"/>
  <c r="AM271"/>
  <c r="AL271"/>
  <c r="AK271"/>
  <c r="AJ271"/>
  <c r="AI271"/>
  <c r="AH271"/>
  <c r="AF271"/>
  <c r="AA271"/>
  <c r="Y271"/>
  <c r="U271"/>
  <c r="O271"/>
  <c r="M271"/>
  <c r="BR270"/>
  <c r="BQ270"/>
  <c r="BP270"/>
  <c r="BO270"/>
  <c r="BN270"/>
  <c r="BM270"/>
  <c r="BL270"/>
  <c r="BK270"/>
  <c r="BJ270"/>
  <c r="BI270"/>
  <c r="BH270"/>
  <c r="BG270"/>
  <c r="BF270"/>
  <c r="BE270"/>
  <c r="BD270"/>
  <c r="BC270"/>
  <c r="BB270"/>
  <c r="BA270"/>
  <c r="AZ270"/>
  <c r="AY270"/>
  <c r="AX270"/>
  <c r="AW270"/>
  <c r="AV270"/>
  <c r="AU270"/>
  <c r="AT270"/>
  <c r="AS270"/>
  <c r="AR270"/>
  <c r="AQ270"/>
  <c r="AP270"/>
  <c r="AO270"/>
  <c r="AN270"/>
  <c r="AM270"/>
  <c r="AL270"/>
  <c r="AK270"/>
  <c r="AJ270"/>
  <c r="AI270"/>
  <c r="AH270"/>
  <c r="AA270"/>
  <c r="Y270"/>
  <c r="AF270" s="1"/>
  <c r="U270"/>
  <c r="O270"/>
  <c r="M270"/>
  <c r="BR269"/>
  <c r="BQ269"/>
  <c r="BP269"/>
  <c r="BO269"/>
  <c r="BN269"/>
  <c r="BM269"/>
  <c r="BL269"/>
  <c r="BK269"/>
  <c r="BJ269"/>
  <c r="BI269"/>
  <c r="BH269"/>
  <c r="BG269"/>
  <c r="BF269"/>
  <c r="BE269"/>
  <c r="BD269"/>
  <c r="BC269"/>
  <c r="BB269"/>
  <c r="BA269"/>
  <c r="AZ269"/>
  <c r="AY269"/>
  <c r="AX269"/>
  <c r="AW269"/>
  <c r="AV269"/>
  <c r="AU269"/>
  <c r="AT269"/>
  <c r="AS269"/>
  <c r="AR269"/>
  <c r="AQ269"/>
  <c r="AP269"/>
  <c r="AO269"/>
  <c r="AN269"/>
  <c r="AM269"/>
  <c r="AL269"/>
  <c r="AK269"/>
  <c r="AJ269"/>
  <c r="AI269"/>
  <c r="AH269"/>
  <c r="AF269"/>
  <c r="AA269"/>
  <c r="Y269"/>
  <c r="U269"/>
  <c r="O269"/>
  <c r="M269"/>
  <c r="BR268"/>
  <c r="BQ268"/>
  <c r="BP268"/>
  <c r="BO268"/>
  <c r="BN268"/>
  <c r="BM268"/>
  <c r="BL268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AF268"/>
  <c r="AA268"/>
  <c r="Y268"/>
  <c r="U268"/>
  <c r="O268"/>
  <c r="M268"/>
  <c r="BR267"/>
  <c r="BQ267"/>
  <c r="BP267"/>
  <c r="BO267"/>
  <c r="BN267"/>
  <c r="BM267"/>
  <c r="BL267"/>
  <c r="BK267"/>
  <c r="BJ267"/>
  <c r="BI267"/>
  <c r="BH267"/>
  <c r="BG267"/>
  <c r="BF267"/>
  <c r="BE267"/>
  <c r="BD267"/>
  <c r="BC267"/>
  <c r="BB267"/>
  <c r="BA267"/>
  <c r="AZ267"/>
  <c r="AY267"/>
  <c r="AX267"/>
  <c r="AW267"/>
  <c r="AV267"/>
  <c r="AU267"/>
  <c r="AT267"/>
  <c r="AS267"/>
  <c r="AR267"/>
  <c r="AQ267"/>
  <c r="AP267"/>
  <c r="AO267"/>
  <c r="AN267"/>
  <c r="AM267"/>
  <c r="AL267"/>
  <c r="AK267"/>
  <c r="AJ267"/>
  <c r="AI267"/>
  <c r="AH267"/>
  <c r="AA267"/>
  <c r="Y267"/>
  <c r="AF267" s="1"/>
  <c r="U267"/>
  <c r="O267"/>
  <c r="M267"/>
  <c r="BR266"/>
  <c r="BQ266"/>
  <c r="BP266"/>
  <c r="BO266"/>
  <c r="BN266"/>
  <c r="BM266"/>
  <c r="BL266"/>
  <c r="BK266"/>
  <c r="BJ266"/>
  <c r="BI266"/>
  <c r="BH266"/>
  <c r="BG266"/>
  <c r="BF266"/>
  <c r="BE266"/>
  <c r="BD266"/>
  <c r="BC266"/>
  <c r="BB266"/>
  <c r="BA266"/>
  <c r="AZ266"/>
  <c r="AY266"/>
  <c r="AX266"/>
  <c r="AW266"/>
  <c r="AV266"/>
  <c r="AU266"/>
  <c r="AT266"/>
  <c r="AS266"/>
  <c r="AR266"/>
  <c r="AQ266"/>
  <c r="AP266"/>
  <c r="AO266"/>
  <c r="AN266"/>
  <c r="AM266"/>
  <c r="AL266"/>
  <c r="AK266"/>
  <c r="AJ266"/>
  <c r="AI266"/>
  <c r="AH266"/>
  <c r="AF266"/>
  <c r="AA266"/>
  <c r="Y266"/>
  <c r="U266"/>
  <c r="O266"/>
  <c r="M266"/>
  <c r="BR265"/>
  <c r="BQ265"/>
  <c r="BP265"/>
  <c r="BO265"/>
  <c r="BN265"/>
  <c r="BM265"/>
  <c r="BL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BT265" s="1"/>
  <c r="AF265"/>
  <c r="AA265"/>
  <c r="Y265"/>
  <c r="U265"/>
  <c r="O265"/>
  <c r="M265"/>
  <c r="BR264"/>
  <c r="BQ264"/>
  <c r="BP264"/>
  <c r="BO264"/>
  <c r="BN264"/>
  <c r="BM264"/>
  <c r="BL264"/>
  <c r="BK264"/>
  <c r="BJ264"/>
  <c r="BI264"/>
  <c r="BH264"/>
  <c r="BG264"/>
  <c r="BF264"/>
  <c r="BE264"/>
  <c r="BD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AM264"/>
  <c r="AL264"/>
  <c r="AK264"/>
  <c r="AJ264"/>
  <c r="AI264"/>
  <c r="AH264"/>
  <c r="AF264"/>
  <c r="AA264"/>
  <c r="Y264"/>
  <c r="U264"/>
  <c r="O264"/>
  <c r="M264"/>
  <c r="BR263"/>
  <c r="BQ263"/>
  <c r="BP263"/>
  <c r="BO263"/>
  <c r="BN263"/>
  <c r="BM263"/>
  <c r="BL263"/>
  <c r="BK263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AM263"/>
  <c r="AL263"/>
  <c r="AK263"/>
  <c r="AJ263"/>
  <c r="AI263"/>
  <c r="AH263"/>
  <c r="AA263"/>
  <c r="Y263"/>
  <c r="AF263" s="1"/>
  <c r="U263"/>
  <c r="O263"/>
  <c r="M263"/>
  <c r="BR262"/>
  <c r="BQ262"/>
  <c r="BP262"/>
  <c r="BO262"/>
  <c r="BN262"/>
  <c r="BM262"/>
  <c r="BL262"/>
  <c r="BK262"/>
  <c r="BJ262"/>
  <c r="BI262"/>
  <c r="BH262"/>
  <c r="BG262"/>
  <c r="BF262"/>
  <c r="BE262"/>
  <c r="BD262"/>
  <c r="BC262"/>
  <c r="BB262"/>
  <c r="BA262"/>
  <c r="AZ262"/>
  <c r="AY262"/>
  <c r="AX262"/>
  <c r="AW262"/>
  <c r="AV262"/>
  <c r="AU262"/>
  <c r="AT262"/>
  <c r="AS262"/>
  <c r="AR262"/>
  <c r="AQ262"/>
  <c r="AP262"/>
  <c r="AO262"/>
  <c r="AN262"/>
  <c r="AM262"/>
  <c r="AL262"/>
  <c r="AK262"/>
  <c r="AJ262"/>
  <c r="AI262"/>
  <c r="AH262"/>
  <c r="AA262"/>
  <c r="Y262"/>
  <c r="AF262" s="1"/>
  <c r="U262"/>
  <c r="O262"/>
  <c r="M262"/>
  <c r="BR261"/>
  <c r="BQ261"/>
  <c r="BP261"/>
  <c r="BO261"/>
  <c r="BN261"/>
  <c r="BM261"/>
  <c r="BL261"/>
  <c r="BK261"/>
  <c r="BJ261"/>
  <c r="BI261"/>
  <c r="BH261"/>
  <c r="BG261"/>
  <c r="BF261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AI261"/>
  <c r="AH261"/>
  <c r="AF261"/>
  <c r="AA261"/>
  <c r="Y261"/>
  <c r="U261"/>
  <c r="O261"/>
  <c r="M261"/>
  <c r="BR260"/>
  <c r="BQ260"/>
  <c r="BP260"/>
  <c r="BO260"/>
  <c r="BN260"/>
  <c r="BM260"/>
  <c r="BL260"/>
  <c r="BK260"/>
  <c r="BJ260"/>
  <c r="BI260"/>
  <c r="BH260"/>
  <c r="BG260"/>
  <c r="BF260"/>
  <c r="BE260"/>
  <c r="BD260"/>
  <c r="BC260"/>
  <c r="BB260"/>
  <c r="BA260"/>
  <c r="AZ260"/>
  <c r="AY260"/>
  <c r="AX260"/>
  <c r="AW260"/>
  <c r="AV260"/>
  <c r="AU260"/>
  <c r="AT260"/>
  <c r="AS260"/>
  <c r="AR260"/>
  <c r="AQ260"/>
  <c r="AP260"/>
  <c r="AO260"/>
  <c r="AN260"/>
  <c r="AM260"/>
  <c r="AL260"/>
  <c r="AK260"/>
  <c r="AJ260"/>
  <c r="AI260"/>
  <c r="AH260"/>
  <c r="AF260"/>
  <c r="AA260"/>
  <c r="Y260"/>
  <c r="U260"/>
  <c r="O260"/>
  <c r="M260"/>
  <c r="BR259"/>
  <c r="BQ259"/>
  <c r="BP259"/>
  <c r="BO259"/>
  <c r="BN259"/>
  <c r="BM259"/>
  <c r="BL259"/>
  <c r="BK259"/>
  <c r="BJ259"/>
  <c r="BI259"/>
  <c r="BH259"/>
  <c r="BG259"/>
  <c r="BF259"/>
  <c r="BE259"/>
  <c r="BD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AM259"/>
  <c r="AL259"/>
  <c r="AK259"/>
  <c r="AJ259"/>
  <c r="AI259"/>
  <c r="AH259"/>
  <c r="AF259"/>
  <c r="AA259"/>
  <c r="Y259"/>
  <c r="U259"/>
  <c r="O259"/>
  <c r="M259"/>
  <c r="BR258"/>
  <c r="BQ258"/>
  <c r="BP258"/>
  <c r="BO258"/>
  <c r="BN258"/>
  <c r="BM258"/>
  <c r="BL258"/>
  <c r="BK258"/>
  <c r="BJ258"/>
  <c r="BI258"/>
  <c r="BH258"/>
  <c r="BG258"/>
  <c r="BF258"/>
  <c r="BE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M258"/>
  <c r="AL258"/>
  <c r="AK258"/>
  <c r="AJ258"/>
  <c r="AI258"/>
  <c r="AH258"/>
  <c r="AA258"/>
  <c r="Y258"/>
  <c r="AF258" s="1"/>
  <c r="U258"/>
  <c r="O258"/>
  <c r="M258"/>
  <c r="BR257"/>
  <c r="BQ257"/>
  <c r="BP257"/>
  <c r="BO257"/>
  <c r="BN257"/>
  <c r="BM257"/>
  <c r="BL257"/>
  <c r="BK257"/>
  <c r="BJ257"/>
  <c r="BI257"/>
  <c r="BH257"/>
  <c r="BG257"/>
  <c r="BF257"/>
  <c r="BE257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AM257"/>
  <c r="AL257"/>
  <c r="AK257"/>
  <c r="AJ257"/>
  <c r="AI257"/>
  <c r="AH257"/>
  <c r="AA257"/>
  <c r="Y257"/>
  <c r="AF257" s="1"/>
  <c r="U257"/>
  <c r="O257"/>
  <c r="M257"/>
  <c r="BR256"/>
  <c r="BQ256"/>
  <c r="BP256"/>
  <c r="BO256"/>
  <c r="BN256"/>
  <c r="BM256"/>
  <c r="BL256"/>
  <c r="BK256"/>
  <c r="BJ256"/>
  <c r="BI256"/>
  <c r="BH256"/>
  <c r="BG256"/>
  <c r="BF256"/>
  <c r="BE256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AI256"/>
  <c r="AH256"/>
  <c r="AF256"/>
  <c r="AA256"/>
  <c r="Y256"/>
  <c r="U256"/>
  <c r="O256"/>
  <c r="M256"/>
  <c r="BR255"/>
  <c r="BQ255"/>
  <c r="BP255"/>
  <c r="BO255"/>
  <c r="BN255"/>
  <c r="BM255"/>
  <c r="BL255"/>
  <c r="BK255"/>
  <c r="BJ255"/>
  <c r="BI255"/>
  <c r="BH255"/>
  <c r="BG255"/>
  <c r="BF255"/>
  <c r="BE255"/>
  <c r="BD255"/>
  <c r="BC255"/>
  <c r="BB255"/>
  <c r="BA255"/>
  <c r="AZ255"/>
  <c r="AY255"/>
  <c r="AX255"/>
  <c r="AW255"/>
  <c r="AV255"/>
  <c r="AU255"/>
  <c r="AT255"/>
  <c r="AS255"/>
  <c r="AR255"/>
  <c r="AQ255"/>
  <c r="AP255"/>
  <c r="AO255"/>
  <c r="AN255"/>
  <c r="AM255"/>
  <c r="AL255"/>
  <c r="AK255"/>
  <c r="AJ255"/>
  <c r="AI255"/>
  <c r="AH255"/>
  <c r="AF255"/>
  <c r="AA255"/>
  <c r="Y255"/>
  <c r="U255"/>
  <c r="O255"/>
  <c r="M255"/>
  <c r="BR254"/>
  <c r="BQ254"/>
  <c r="BP254"/>
  <c r="BO254"/>
  <c r="BN254"/>
  <c r="BM254"/>
  <c r="BL254"/>
  <c r="BK254"/>
  <c r="BJ254"/>
  <c r="BI254"/>
  <c r="BH254"/>
  <c r="BG254"/>
  <c r="BF254"/>
  <c r="BE254"/>
  <c r="BD254"/>
  <c r="BC254"/>
  <c r="BB254"/>
  <c r="BA254"/>
  <c r="AZ254"/>
  <c r="AY254"/>
  <c r="AX254"/>
  <c r="AW254"/>
  <c r="AV254"/>
  <c r="AU254"/>
  <c r="AT254"/>
  <c r="AS254"/>
  <c r="AR254"/>
  <c r="AQ254"/>
  <c r="AP254"/>
  <c r="AO254"/>
  <c r="AN254"/>
  <c r="AM254"/>
  <c r="AL254"/>
  <c r="AK254"/>
  <c r="AJ254"/>
  <c r="AI254"/>
  <c r="AH254"/>
  <c r="AF254"/>
  <c r="AA254"/>
  <c r="Y254"/>
  <c r="U254"/>
  <c r="O254"/>
  <c r="M254"/>
  <c r="BR253"/>
  <c r="BQ253"/>
  <c r="BP253"/>
  <c r="BO253"/>
  <c r="BN253"/>
  <c r="BM253"/>
  <c r="BL253"/>
  <c r="BK253"/>
  <c r="BJ253"/>
  <c r="BI253"/>
  <c r="BH253"/>
  <c r="BG253"/>
  <c r="BF253"/>
  <c r="BE253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AM253"/>
  <c r="AL253"/>
  <c r="AK253"/>
  <c r="AJ253"/>
  <c r="AI253"/>
  <c r="AH253"/>
  <c r="AA253"/>
  <c r="Y253"/>
  <c r="AF253" s="1"/>
  <c r="U253"/>
  <c r="O253"/>
  <c r="M253"/>
  <c r="BR252"/>
  <c r="BQ252"/>
  <c r="BP252"/>
  <c r="BO252"/>
  <c r="BN252"/>
  <c r="BM252"/>
  <c r="BL252"/>
  <c r="BK252"/>
  <c r="BJ252"/>
  <c r="BI252"/>
  <c r="BH252"/>
  <c r="BG252"/>
  <c r="BF252"/>
  <c r="BE252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AM252"/>
  <c r="AL252"/>
  <c r="AK252"/>
  <c r="AJ252"/>
  <c r="AI252"/>
  <c r="AH252"/>
  <c r="AF252"/>
  <c r="AA252"/>
  <c r="Y252"/>
  <c r="U252"/>
  <c r="O252"/>
  <c r="M252"/>
  <c r="BR251"/>
  <c r="BQ251"/>
  <c r="BP251"/>
  <c r="BO251"/>
  <c r="BN251"/>
  <c r="BM251"/>
  <c r="BL251"/>
  <c r="BK251"/>
  <c r="BJ251"/>
  <c r="BI251"/>
  <c r="BH251"/>
  <c r="BG251"/>
  <c r="BF251"/>
  <c r="BE251"/>
  <c r="BD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AM251"/>
  <c r="AL251"/>
  <c r="AK251"/>
  <c r="AJ251"/>
  <c r="AI251"/>
  <c r="AH251"/>
  <c r="AF251"/>
  <c r="AA251"/>
  <c r="Y251"/>
  <c r="U251"/>
  <c r="O251"/>
  <c r="M251"/>
  <c r="BR250"/>
  <c r="BQ250"/>
  <c r="BP250"/>
  <c r="BO250"/>
  <c r="BN250"/>
  <c r="BM250"/>
  <c r="BL250"/>
  <c r="BK250"/>
  <c r="BJ250"/>
  <c r="BI250"/>
  <c r="BH250"/>
  <c r="BG250"/>
  <c r="BF250"/>
  <c r="BE250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AM250"/>
  <c r="AL250"/>
  <c r="AK250"/>
  <c r="AJ250"/>
  <c r="AI250"/>
  <c r="AH250"/>
  <c r="AA250"/>
  <c r="Y250"/>
  <c r="AF250" s="1"/>
  <c r="U250"/>
  <c r="O250"/>
  <c r="M250"/>
  <c r="BR249"/>
  <c r="BQ249"/>
  <c r="BP249"/>
  <c r="BO249"/>
  <c r="BN249"/>
  <c r="BM249"/>
  <c r="BL249"/>
  <c r="BK249"/>
  <c r="BJ249"/>
  <c r="BI249"/>
  <c r="BH249"/>
  <c r="BG249"/>
  <c r="BF249"/>
  <c r="BE249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M249"/>
  <c r="AL249"/>
  <c r="AK249"/>
  <c r="AJ249"/>
  <c r="AI249"/>
  <c r="AH249"/>
  <c r="AF249"/>
  <c r="AA249"/>
  <c r="Y249"/>
  <c r="U249"/>
  <c r="O249"/>
  <c r="M249"/>
  <c r="BR248"/>
  <c r="BQ248"/>
  <c r="BP248"/>
  <c r="BO248"/>
  <c r="BN248"/>
  <c r="BM248"/>
  <c r="BL248"/>
  <c r="BK248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F248"/>
  <c r="AA248"/>
  <c r="Y248"/>
  <c r="U248"/>
  <c r="O248"/>
  <c r="M248"/>
  <c r="BR247"/>
  <c r="BQ247"/>
  <c r="BP247"/>
  <c r="BO247"/>
  <c r="BN247"/>
  <c r="BM247"/>
  <c r="BL247"/>
  <c r="BK247"/>
  <c r="BJ247"/>
  <c r="BI247"/>
  <c r="BH247"/>
  <c r="BG247"/>
  <c r="BF247"/>
  <c r="BE247"/>
  <c r="BD247"/>
  <c r="BC247"/>
  <c r="BB247"/>
  <c r="BA247"/>
  <c r="AZ247"/>
  <c r="AY247"/>
  <c r="AX247"/>
  <c r="AW247"/>
  <c r="AV247"/>
  <c r="AU247"/>
  <c r="AT247"/>
  <c r="AS247"/>
  <c r="AR247"/>
  <c r="AQ247"/>
  <c r="AP247"/>
  <c r="AO247"/>
  <c r="AN247"/>
  <c r="AM247"/>
  <c r="AL247"/>
  <c r="AK247"/>
  <c r="AJ247"/>
  <c r="AI247"/>
  <c r="AH247"/>
  <c r="AA247"/>
  <c r="Y247"/>
  <c r="AF247" s="1"/>
  <c r="U247"/>
  <c r="O247"/>
  <c r="M247"/>
  <c r="BR246"/>
  <c r="BQ246"/>
  <c r="BP246"/>
  <c r="BO246"/>
  <c r="BN246"/>
  <c r="BM246"/>
  <c r="BL246"/>
  <c r="BK246"/>
  <c r="BJ246"/>
  <c r="BI246"/>
  <c r="BH246"/>
  <c r="BG246"/>
  <c r="BF246"/>
  <c r="BE246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AM246"/>
  <c r="AL246"/>
  <c r="AK246"/>
  <c r="AJ246"/>
  <c r="AI246"/>
  <c r="AH246"/>
  <c r="AA246"/>
  <c r="Y246"/>
  <c r="AF246" s="1"/>
  <c r="U246"/>
  <c r="O246"/>
  <c r="M246"/>
  <c r="BR245"/>
  <c r="BQ245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M245"/>
  <c r="AL245"/>
  <c r="AK245"/>
  <c r="AJ245"/>
  <c r="AI245"/>
  <c r="AH245"/>
  <c r="AF245"/>
  <c r="AA245"/>
  <c r="Y245"/>
  <c r="U245"/>
  <c r="O245"/>
  <c r="M245"/>
  <c r="BR244"/>
  <c r="BQ244"/>
  <c r="BP244"/>
  <c r="BO244"/>
  <c r="BN244"/>
  <c r="BM244"/>
  <c r="BL244"/>
  <c r="BK244"/>
  <c r="BJ244"/>
  <c r="BI244"/>
  <c r="BH244"/>
  <c r="BG244"/>
  <c r="BF244"/>
  <c r="BE244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AI244"/>
  <c r="AH244"/>
  <c r="AF244"/>
  <c r="AA244"/>
  <c r="Y244"/>
  <c r="U244"/>
  <c r="O244"/>
  <c r="M244"/>
  <c r="BR243"/>
  <c r="BQ243"/>
  <c r="BP243"/>
  <c r="BO243"/>
  <c r="BN243"/>
  <c r="BM243"/>
  <c r="BL243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F243"/>
  <c r="AA243"/>
  <c r="Y243"/>
  <c r="U243"/>
  <c r="O243"/>
  <c r="M243"/>
  <c r="BR242"/>
  <c r="BQ242"/>
  <c r="BP242"/>
  <c r="BO242"/>
  <c r="BN242"/>
  <c r="BM242"/>
  <c r="BL242"/>
  <c r="BK242"/>
  <c r="BJ242"/>
  <c r="BI242"/>
  <c r="BH242"/>
  <c r="BG242"/>
  <c r="BF242"/>
  <c r="BE242"/>
  <c r="BD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AM242"/>
  <c r="AL242"/>
  <c r="AK242"/>
  <c r="AJ242"/>
  <c r="AI242"/>
  <c r="AH242"/>
  <c r="AA242"/>
  <c r="Y242"/>
  <c r="AF242" s="1"/>
  <c r="U242"/>
  <c r="O242"/>
  <c r="M242"/>
  <c r="BR241"/>
  <c r="BQ241"/>
  <c r="BP241"/>
  <c r="BO241"/>
  <c r="BN241"/>
  <c r="BM241"/>
  <c r="BL241"/>
  <c r="BK241"/>
  <c r="BJ241"/>
  <c r="BI241"/>
  <c r="BH241"/>
  <c r="BG241"/>
  <c r="BF241"/>
  <c r="BE241"/>
  <c r="BD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AM241"/>
  <c r="AL241"/>
  <c r="AK241"/>
  <c r="AJ241"/>
  <c r="AI241"/>
  <c r="AH241"/>
  <c r="AF241"/>
  <c r="AA241"/>
  <c r="Y241"/>
  <c r="U241"/>
  <c r="O241"/>
  <c r="M241"/>
  <c r="BR240"/>
  <c r="BQ240"/>
  <c r="BP240"/>
  <c r="BO240"/>
  <c r="BN240"/>
  <c r="BM240"/>
  <c r="BL240"/>
  <c r="BK240"/>
  <c r="BJ240"/>
  <c r="BI240"/>
  <c r="BH240"/>
  <c r="BG240"/>
  <c r="BF240"/>
  <c r="BE240"/>
  <c r="BD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AM240"/>
  <c r="AL240"/>
  <c r="AK240"/>
  <c r="AJ240"/>
  <c r="AI240"/>
  <c r="AH240"/>
  <c r="AF240"/>
  <c r="AA240"/>
  <c r="Y240"/>
  <c r="U240"/>
  <c r="O240"/>
  <c r="M240"/>
  <c r="BR239"/>
  <c r="BQ239"/>
  <c r="BP239"/>
  <c r="BO239"/>
  <c r="BN239"/>
  <c r="BM239"/>
  <c r="BL239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AI239"/>
  <c r="AH239"/>
  <c r="AF239"/>
  <c r="AA239"/>
  <c r="Y239"/>
  <c r="U239"/>
  <c r="O239"/>
  <c r="M239"/>
  <c r="BR238"/>
  <c r="BQ238"/>
  <c r="BP238"/>
  <c r="BO238"/>
  <c r="BN238"/>
  <c r="BM238"/>
  <c r="BL238"/>
  <c r="BK238"/>
  <c r="BJ238"/>
  <c r="BI238"/>
  <c r="BH238"/>
  <c r="BG238"/>
  <c r="BF238"/>
  <c r="BE238"/>
  <c r="BD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M238"/>
  <c r="AL238"/>
  <c r="AK238"/>
  <c r="AJ238"/>
  <c r="AI238"/>
  <c r="AH238"/>
  <c r="AF238"/>
  <c r="AA238"/>
  <c r="Y238"/>
  <c r="U238"/>
  <c r="O238"/>
  <c r="M238"/>
  <c r="BR237"/>
  <c r="BQ237"/>
  <c r="BP237"/>
  <c r="BO237"/>
  <c r="BN237"/>
  <c r="BM237"/>
  <c r="BL237"/>
  <c r="BK237"/>
  <c r="BJ237"/>
  <c r="BI237"/>
  <c r="BH237"/>
  <c r="BG237"/>
  <c r="BF237"/>
  <c r="BE237"/>
  <c r="BD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M237"/>
  <c r="AL237"/>
  <c r="AK237"/>
  <c r="AJ237"/>
  <c r="AI237"/>
  <c r="AH237"/>
  <c r="AA237"/>
  <c r="Y237"/>
  <c r="AF237" s="1"/>
  <c r="U237"/>
  <c r="O237"/>
  <c r="M237"/>
  <c r="BR236"/>
  <c r="BQ236"/>
  <c r="BP236"/>
  <c r="BO236"/>
  <c r="BN236"/>
  <c r="BM236"/>
  <c r="BL236"/>
  <c r="BK236"/>
  <c r="BJ236"/>
  <c r="BI236"/>
  <c r="BH236"/>
  <c r="BG236"/>
  <c r="BF236"/>
  <c r="BE236"/>
  <c r="BD236"/>
  <c r="BC236"/>
  <c r="BB236"/>
  <c r="BA236"/>
  <c r="AZ236"/>
  <c r="AY236"/>
  <c r="AX236"/>
  <c r="AW236"/>
  <c r="AV236"/>
  <c r="AU236"/>
  <c r="AT236"/>
  <c r="AS236"/>
  <c r="AR236"/>
  <c r="AQ236"/>
  <c r="AP236"/>
  <c r="AO236"/>
  <c r="AN236"/>
  <c r="AM236"/>
  <c r="AL236"/>
  <c r="AK236"/>
  <c r="AJ236"/>
  <c r="AI236"/>
  <c r="AH236"/>
  <c r="AF236"/>
  <c r="AA236"/>
  <c r="Y236"/>
  <c r="U236"/>
  <c r="O236"/>
  <c r="M236"/>
  <c r="BR235"/>
  <c r="BQ235"/>
  <c r="BP235"/>
  <c r="BO235"/>
  <c r="BN235"/>
  <c r="BM235"/>
  <c r="BL235"/>
  <c r="BK235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M235"/>
  <c r="AL235"/>
  <c r="AK235"/>
  <c r="AJ235"/>
  <c r="AI235"/>
  <c r="AH235"/>
  <c r="AF235"/>
  <c r="AA235"/>
  <c r="Y235"/>
  <c r="U235"/>
  <c r="O235"/>
  <c r="M235"/>
  <c r="BR234"/>
  <c r="BQ234"/>
  <c r="BP234"/>
  <c r="BO234"/>
  <c r="BN234"/>
  <c r="BM234"/>
  <c r="BL234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AF234"/>
  <c r="AA234"/>
  <c r="Y234"/>
  <c r="U234"/>
  <c r="O234"/>
  <c r="M234"/>
  <c r="BR233"/>
  <c r="BQ233"/>
  <c r="BP233"/>
  <c r="BO233"/>
  <c r="BN233"/>
  <c r="BM233"/>
  <c r="BL233"/>
  <c r="BK233"/>
  <c r="BJ233"/>
  <c r="BI233"/>
  <c r="BH233"/>
  <c r="BG233"/>
  <c r="BF233"/>
  <c r="BE233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AM233"/>
  <c r="AL233"/>
  <c r="AK233"/>
  <c r="AJ233"/>
  <c r="AI233"/>
  <c r="AH233"/>
  <c r="AA233"/>
  <c r="Y233"/>
  <c r="AF233" s="1"/>
  <c r="U233"/>
  <c r="O233"/>
  <c r="M233"/>
  <c r="BR232"/>
  <c r="BQ232"/>
  <c r="BP232"/>
  <c r="BO232"/>
  <c r="BN232"/>
  <c r="BM232"/>
  <c r="BL232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AI232"/>
  <c r="AH232"/>
  <c r="AA232"/>
  <c r="Y232"/>
  <c r="AF232" s="1"/>
  <c r="U232"/>
  <c r="O232"/>
  <c r="M232"/>
  <c r="BR231"/>
  <c r="BQ231"/>
  <c r="BP231"/>
  <c r="BO231"/>
  <c r="BN231"/>
  <c r="BM231"/>
  <c r="BL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AF231"/>
  <c r="AA231"/>
  <c r="Y231"/>
  <c r="U231"/>
  <c r="O231"/>
  <c r="M231"/>
  <c r="BR230"/>
  <c r="BQ230"/>
  <c r="BP230"/>
  <c r="BO230"/>
  <c r="BN230"/>
  <c r="BM230"/>
  <c r="BL230"/>
  <c r="BK230"/>
  <c r="BJ230"/>
  <c r="BI230"/>
  <c r="BH230"/>
  <c r="BG230"/>
  <c r="BF230"/>
  <c r="BE230"/>
  <c r="BD230"/>
  <c r="BC230"/>
  <c r="BB230"/>
  <c r="BA230"/>
  <c r="AZ230"/>
  <c r="AY230"/>
  <c r="AX230"/>
  <c r="AW230"/>
  <c r="AV230"/>
  <c r="AU230"/>
  <c r="AT230"/>
  <c r="AS230"/>
  <c r="AR230"/>
  <c r="AQ230"/>
  <c r="AP230"/>
  <c r="AO230"/>
  <c r="AN230"/>
  <c r="AM230"/>
  <c r="AL230"/>
  <c r="AK230"/>
  <c r="AJ230"/>
  <c r="AI230"/>
  <c r="AH230"/>
  <c r="AF230"/>
  <c r="AA230"/>
  <c r="Y230"/>
  <c r="U230"/>
  <c r="O230"/>
  <c r="M230"/>
  <c r="BR229"/>
  <c r="BQ229"/>
  <c r="BP229"/>
  <c r="BO229"/>
  <c r="BN229"/>
  <c r="BM229"/>
  <c r="BL229"/>
  <c r="BK229"/>
  <c r="BJ229"/>
  <c r="BI229"/>
  <c r="BH229"/>
  <c r="BG229"/>
  <c r="BF229"/>
  <c r="BE229"/>
  <c r="BD229"/>
  <c r="BC229"/>
  <c r="BB229"/>
  <c r="BA229"/>
  <c r="AZ229"/>
  <c r="AY229"/>
  <c r="AX229"/>
  <c r="AW229"/>
  <c r="AV229"/>
  <c r="AU229"/>
  <c r="AT229"/>
  <c r="AS229"/>
  <c r="AR229"/>
  <c r="AQ229"/>
  <c r="AP229"/>
  <c r="AO229"/>
  <c r="AN229"/>
  <c r="AM229"/>
  <c r="AL229"/>
  <c r="AK229"/>
  <c r="AJ229"/>
  <c r="AI229"/>
  <c r="AH229"/>
  <c r="AF229"/>
  <c r="AA229"/>
  <c r="Y229"/>
  <c r="U229"/>
  <c r="O229"/>
  <c r="M229"/>
  <c r="BR228"/>
  <c r="BQ228"/>
  <c r="BP228"/>
  <c r="BO228"/>
  <c r="BN228"/>
  <c r="BM228"/>
  <c r="BL228"/>
  <c r="BK228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AI228"/>
  <c r="AH228"/>
  <c r="AA228"/>
  <c r="Y228"/>
  <c r="AF228" s="1"/>
  <c r="U228"/>
  <c r="O228"/>
  <c r="M228"/>
  <c r="BR227"/>
  <c r="BQ227"/>
  <c r="BP227"/>
  <c r="BO227"/>
  <c r="BN227"/>
  <c r="BM227"/>
  <c r="BL227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AI227"/>
  <c r="AH227"/>
  <c r="AF227"/>
  <c r="AA227"/>
  <c r="Y227"/>
  <c r="U227"/>
  <c r="O227"/>
  <c r="M227"/>
  <c r="BR226"/>
  <c r="BQ226"/>
  <c r="BP226"/>
  <c r="BO226"/>
  <c r="BN226"/>
  <c r="BM226"/>
  <c r="BL226"/>
  <c r="BK226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AI226"/>
  <c r="AH226"/>
  <c r="AA226"/>
  <c r="Y226"/>
  <c r="AF226" s="1"/>
  <c r="U226"/>
  <c r="O226"/>
  <c r="M226"/>
  <c r="BR225"/>
  <c r="BQ225"/>
  <c r="BP225"/>
  <c r="BO225"/>
  <c r="BN225"/>
  <c r="BM225"/>
  <c r="BL225"/>
  <c r="BK225"/>
  <c r="BJ225"/>
  <c r="BI225"/>
  <c r="BH225"/>
  <c r="BG225"/>
  <c r="BF225"/>
  <c r="BE225"/>
  <c r="BD225"/>
  <c r="BC225"/>
  <c r="BB225"/>
  <c r="BA225"/>
  <c r="AZ225"/>
  <c r="AY225"/>
  <c r="AX225"/>
  <c r="AW225"/>
  <c r="AV225"/>
  <c r="AU225"/>
  <c r="AT225"/>
  <c r="AS225"/>
  <c r="AR225"/>
  <c r="AQ225"/>
  <c r="AP225"/>
  <c r="AO225"/>
  <c r="AN225"/>
  <c r="AM225"/>
  <c r="AL225"/>
  <c r="AK225"/>
  <c r="AJ225"/>
  <c r="AI225"/>
  <c r="AH225"/>
  <c r="AF225"/>
  <c r="AA225"/>
  <c r="Y225"/>
  <c r="U225"/>
  <c r="O225"/>
  <c r="M225"/>
  <c r="BR224"/>
  <c r="BQ224"/>
  <c r="BP224"/>
  <c r="BO224"/>
  <c r="BN224"/>
  <c r="BM224"/>
  <c r="BL224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AM224"/>
  <c r="AL224"/>
  <c r="AK224"/>
  <c r="AJ224"/>
  <c r="AI224"/>
  <c r="AH224"/>
  <c r="AF224"/>
  <c r="AA224"/>
  <c r="Y224"/>
  <c r="U224"/>
  <c r="O224"/>
  <c r="M224"/>
  <c r="BR223"/>
  <c r="BQ223"/>
  <c r="BP223"/>
  <c r="BO223"/>
  <c r="BN223"/>
  <c r="BM223"/>
  <c r="BL223"/>
  <c r="BK223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AI223"/>
  <c r="AH223"/>
  <c r="AF223"/>
  <c r="AA223"/>
  <c r="Y223"/>
  <c r="U223"/>
  <c r="O223"/>
  <c r="M223"/>
  <c r="BR222"/>
  <c r="BQ222"/>
  <c r="BP222"/>
  <c r="BO222"/>
  <c r="BN222"/>
  <c r="BM222"/>
  <c r="BL222"/>
  <c r="BK222"/>
  <c r="BJ222"/>
  <c r="BI222"/>
  <c r="BH222"/>
  <c r="BG222"/>
  <c r="BF222"/>
  <c r="BE222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AM222"/>
  <c r="AL222"/>
  <c r="AK222"/>
  <c r="AJ222"/>
  <c r="AI222"/>
  <c r="AH222"/>
  <c r="AA222"/>
  <c r="Y222"/>
  <c r="AF222" s="1"/>
  <c r="U222"/>
  <c r="O222"/>
  <c r="M222"/>
  <c r="BR221"/>
  <c r="BQ221"/>
  <c r="BP221"/>
  <c r="BO221"/>
  <c r="BN221"/>
  <c r="BM221"/>
  <c r="BL221"/>
  <c r="BK221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AI221"/>
  <c r="AH221"/>
  <c r="AA221"/>
  <c r="Y221"/>
  <c r="AF221" s="1"/>
  <c r="U221"/>
  <c r="O221"/>
  <c r="M221"/>
  <c r="BR220"/>
  <c r="BQ220"/>
  <c r="BP220"/>
  <c r="BO220"/>
  <c r="BN220"/>
  <c r="BM220"/>
  <c r="BL220"/>
  <c r="BK220"/>
  <c r="BJ220"/>
  <c r="BI220"/>
  <c r="BH220"/>
  <c r="BG220"/>
  <c r="BF220"/>
  <c r="BE220"/>
  <c r="BD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AM220"/>
  <c r="AL220"/>
  <c r="AK220"/>
  <c r="AJ220"/>
  <c r="AI220"/>
  <c r="AH220"/>
  <c r="AF220"/>
  <c r="AA220"/>
  <c r="Y220"/>
  <c r="U220"/>
  <c r="O220"/>
  <c r="M220"/>
  <c r="BR219"/>
  <c r="BQ219"/>
  <c r="BP219"/>
  <c r="BO219"/>
  <c r="BN219"/>
  <c r="BM219"/>
  <c r="BL219"/>
  <c r="BK219"/>
  <c r="BJ219"/>
  <c r="BI219"/>
  <c r="BH219"/>
  <c r="BG219"/>
  <c r="BF219"/>
  <c r="BE219"/>
  <c r="BD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AM219"/>
  <c r="AL219"/>
  <c r="AK219"/>
  <c r="AJ219"/>
  <c r="AI219"/>
  <c r="AH219"/>
  <c r="AA219"/>
  <c r="Y219"/>
  <c r="AF219" s="1"/>
  <c r="U219"/>
  <c r="O219"/>
  <c r="M219"/>
  <c r="BR218"/>
  <c r="BQ218"/>
  <c r="BP218"/>
  <c r="BO218"/>
  <c r="BN218"/>
  <c r="BM218"/>
  <c r="BL218"/>
  <c r="BK218"/>
  <c r="BJ218"/>
  <c r="BI218"/>
  <c r="BH218"/>
  <c r="BG218"/>
  <c r="BF218"/>
  <c r="BE218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M218"/>
  <c r="AL218"/>
  <c r="AK218"/>
  <c r="AJ218"/>
  <c r="AI218"/>
  <c r="AH218"/>
  <c r="AF218"/>
  <c r="AA218"/>
  <c r="Y218"/>
  <c r="U218"/>
  <c r="O218"/>
  <c r="M218"/>
  <c r="BR217"/>
  <c r="BQ217"/>
  <c r="BP217"/>
  <c r="BO217"/>
  <c r="BN217"/>
  <c r="BM217"/>
  <c r="BL217"/>
  <c r="BK217"/>
  <c r="BJ217"/>
  <c r="BI217"/>
  <c r="BH217"/>
  <c r="BG217"/>
  <c r="BF217"/>
  <c r="BE217"/>
  <c r="BD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AM217"/>
  <c r="AL217"/>
  <c r="AK217"/>
  <c r="AJ217"/>
  <c r="AI217"/>
  <c r="AH217"/>
  <c r="AF217"/>
  <c r="AA217"/>
  <c r="Y217"/>
  <c r="U217"/>
  <c r="O217"/>
  <c r="M217"/>
  <c r="BR216"/>
  <c r="BQ216"/>
  <c r="BP216"/>
  <c r="BO216"/>
  <c r="BN216"/>
  <c r="BM216"/>
  <c r="BL216"/>
  <c r="BK216"/>
  <c r="BJ216"/>
  <c r="BI216"/>
  <c r="BH216"/>
  <c r="BG216"/>
  <c r="BF216"/>
  <c r="BE216"/>
  <c r="BD216"/>
  <c r="BC216"/>
  <c r="BB216"/>
  <c r="BA216"/>
  <c r="AZ216"/>
  <c r="AY216"/>
  <c r="AX216"/>
  <c r="AW216"/>
  <c r="AV216"/>
  <c r="AU216"/>
  <c r="AT216"/>
  <c r="AS216"/>
  <c r="AR216"/>
  <c r="AQ216"/>
  <c r="AP216"/>
  <c r="AO216"/>
  <c r="AN216"/>
  <c r="AM216"/>
  <c r="AL216"/>
  <c r="AK216"/>
  <c r="AJ216"/>
  <c r="AI216"/>
  <c r="AH216"/>
  <c r="AA216"/>
  <c r="Y216"/>
  <c r="AF216" s="1"/>
  <c r="U216"/>
  <c r="O216"/>
  <c r="M216"/>
  <c r="BR215"/>
  <c r="BQ215"/>
  <c r="BP215"/>
  <c r="BO215"/>
  <c r="BN215"/>
  <c r="BM215"/>
  <c r="BL215"/>
  <c r="BK215"/>
  <c r="BJ215"/>
  <c r="BI215"/>
  <c r="BH215"/>
  <c r="BG215"/>
  <c r="BF215"/>
  <c r="BE215"/>
  <c r="BD215"/>
  <c r="BC215"/>
  <c r="BB215"/>
  <c r="BA215"/>
  <c r="AZ215"/>
  <c r="AY215"/>
  <c r="AX215"/>
  <c r="AW215"/>
  <c r="AV215"/>
  <c r="AU215"/>
  <c r="AT215"/>
  <c r="AS215"/>
  <c r="AR215"/>
  <c r="AQ215"/>
  <c r="AP215"/>
  <c r="AO215"/>
  <c r="AN215"/>
  <c r="AM215"/>
  <c r="AL215"/>
  <c r="AK215"/>
  <c r="AJ215"/>
  <c r="AI215"/>
  <c r="BT215" s="1"/>
  <c r="AH215"/>
  <c r="AF215"/>
  <c r="AA215"/>
  <c r="Y215"/>
  <c r="U215"/>
  <c r="O215"/>
  <c r="M215"/>
  <c r="BR214"/>
  <c r="BQ214"/>
  <c r="BP214"/>
  <c r="BO214"/>
  <c r="BN214"/>
  <c r="BM214"/>
  <c r="BL214"/>
  <c r="BK214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M214"/>
  <c r="AL214"/>
  <c r="AK214"/>
  <c r="AJ214"/>
  <c r="AI214"/>
  <c r="AH214"/>
  <c r="AF214"/>
  <c r="AA214"/>
  <c r="Y214"/>
  <c r="U214"/>
  <c r="O214"/>
  <c r="M214"/>
  <c r="BR213"/>
  <c r="BQ213"/>
  <c r="BP213"/>
  <c r="BO213"/>
  <c r="BN213"/>
  <c r="BM213"/>
  <c r="BL213"/>
  <c r="BK213"/>
  <c r="BJ213"/>
  <c r="BI213"/>
  <c r="BH213"/>
  <c r="BG213"/>
  <c r="BF213"/>
  <c r="BE213"/>
  <c r="BD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AM213"/>
  <c r="AL213"/>
  <c r="AK213"/>
  <c r="AJ213"/>
  <c r="AI213"/>
  <c r="AH213"/>
  <c r="AF213"/>
  <c r="AA213"/>
  <c r="Y213"/>
  <c r="U213"/>
  <c r="O213"/>
  <c r="M213"/>
  <c r="BR212"/>
  <c r="BQ212"/>
  <c r="BP212"/>
  <c r="BO212"/>
  <c r="BN212"/>
  <c r="BM212"/>
  <c r="BL212"/>
  <c r="BK212"/>
  <c r="BJ212"/>
  <c r="BI212"/>
  <c r="BH212"/>
  <c r="BG212"/>
  <c r="BF212"/>
  <c r="BE212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AM212"/>
  <c r="AL212"/>
  <c r="AK212"/>
  <c r="AJ212"/>
  <c r="AI212"/>
  <c r="AH212"/>
  <c r="AA212"/>
  <c r="Y212"/>
  <c r="AF212" s="1"/>
  <c r="U212"/>
  <c r="O212"/>
  <c r="M212"/>
  <c r="BR211"/>
  <c r="BQ211"/>
  <c r="BP211"/>
  <c r="BO211"/>
  <c r="BN211"/>
  <c r="BM211"/>
  <c r="BL211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AM211"/>
  <c r="AL211"/>
  <c r="AK211"/>
  <c r="AJ211"/>
  <c r="AI211"/>
  <c r="AH211"/>
  <c r="AF211"/>
  <c r="AA211"/>
  <c r="Y211"/>
  <c r="U211"/>
  <c r="O211"/>
  <c r="M211"/>
  <c r="BR210"/>
  <c r="BQ210"/>
  <c r="BP210"/>
  <c r="BO210"/>
  <c r="BN210"/>
  <c r="BM210"/>
  <c r="BL210"/>
  <c r="BK210"/>
  <c r="BJ210"/>
  <c r="BI210"/>
  <c r="BH210"/>
  <c r="BG210"/>
  <c r="BF210"/>
  <c r="BE210"/>
  <c r="BD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AM210"/>
  <c r="AL210"/>
  <c r="AK210"/>
  <c r="AJ210"/>
  <c r="AI210"/>
  <c r="AH210"/>
  <c r="AA210"/>
  <c r="Y210"/>
  <c r="AF210" s="1"/>
  <c r="U210"/>
  <c r="O210"/>
  <c r="M210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M209"/>
  <c r="AL209"/>
  <c r="AK209"/>
  <c r="AJ209"/>
  <c r="AI209"/>
  <c r="AH209"/>
  <c r="AF209"/>
  <c r="AA209"/>
  <c r="Y209"/>
  <c r="U209"/>
  <c r="O209"/>
  <c r="M209"/>
  <c r="BR208"/>
  <c r="BQ208"/>
  <c r="BP208"/>
  <c r="BO208"/>
  <c r="BN208"/>
  <c r="BM208"/>
  <c r="BL208"/>
  <c r="BK208"/>
  <c r="BJ208"/>
  <c r="BI208"/>
  <c r="BH208"/>
  <c r="BG208"/>
  <c r="BF208"/>
  <c r="BE208"/>
  <c r="BD208"/>
  <c r="BC208"/>
  <c r="BB208"/>
  <c r="BA208"/>
  <c r="AZ208"/>
  <c r="AY208"/>
  <c r="AX208"/>
  <c r="AW208"/>
  <c r="AV208"/>
  <c r="AU208"/>
  <c r="AT208"/>
  <c r="AS208"/>
  <c r="AR208"/>
  <c r="AQ208"/>
  <c r="AP208"/>
  <c r="AO208"/>
  <c r="AN208"/>
  <c r="AM208"/>
  <c r="AL208"/>
  <c r="AK208"/>
  <c r="AJ208"/>
  <c r="AI208"/>
  <c r="AH208"/>
  <c r="AA208"/>
  <c r="Y208"/>
  <c r="AF208" s="1"/>
  <c r="U208"/>
  <c r="O208"/>
  <c r="M208"/>
  <c r="BR207"/>
  <c r="BQ207"/>
  <c r="BP207"/>
  <c r="BO207"/>
  <c r="BN207"/>
  <c r="BM207"/>
  <c r="BL207"/>
  <c r="BK207"/>
  <c r="BJ207"/>
  <c r="BI207"/>
  <c r="BH207"/>
  <c r="BG207"/>
  <c r="BF207"/>
  <c r="BE207"/>
  <c r="BD207"/>
  <c r="BC207"/>
  <c r="BB207"/>
  <c r="BA207"/>
  <c r="AZ207"/>
  <c r="AY207"/>
  <c r="AX207"/>
  <c r="AW207"/>
  <c r="AV207"/>
  <c r="AU207"/>
  <c r="AT207"/>
  <c r="AS207"/>
  <c r="AR207"/>
  <c r="AQ207"/>
  <c r="AP207"/>
  <c r="AO207"/>
  <c r="AN207"/>
  <c r="AM207"/>
  <c r="AL207"/>
  <c r="AK207"/>
  <c r="AJ207"/>
  <c r="AI207"/>
  <c r="AH207"/>
  <c r="AF207"/>
  <c r="AA207"/>
  <c r="Y207"/>
  <c r="U207"/>
  <c r="O207"/>
  <c r="M207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AM206"/>
  <c r="AL206"/>
  <c r="AK206"/>
  <c r="AJ206"/>
  <c r="AI206"/>
  <c r="AH206"/>
  <c r="AF206"/>
  <c r="AA206"/>
  <c r="Y206"/>
  <c r="U206"/>
  <c r="O206"/>
  <c r="M206"/>
  <c r="BR205"/>
  <c r="BQ205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AM205"/>
  <c r="AL205"/>
  <c r="AK205"/>
  <c r="AJ205"/>
  <c r="AI205"/>
  <c r="AH205"/>
  <c r="AF205"/>
  <c r="AA205"/>
  <c r="Y205"/>
  <c r="U205"/>
  <c r="O205"/>
  <c r="M205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M204"/>
  <c r="AL204"/>
  <c r="AK204"/>
  <c r="AJ204"/>
  <c r="AI204"/>
  <c r="AH204"/>
  <c r="AA204"/>
  <c r="Y204"/>
  <c r="AF204" s="1"/>
  <c r="U204"/>
  <c r="O204"/>
  <c r="M204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AI203"/>
  <c r="AH203"/>
  <c r="AF203"/>
  <c r="AA203"/>
  <c r="Y203"/>
  <c r="U203"/>
  <c r="O203"/>
  <c r="M203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A202"/>
  <c r="Y202"/>
  <c r="AF202" s="1"/>
  <c r="U202"/>
  <c r="O202"/>
  <c r="M202"/>
  <c r="BR201"/>
  <c r="BQ201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AI201"/>
  <c r="AH201"/>
  <c r="AF201"/>
  <c r="AA201"/>
  <c r="Y201"/>
  <c r="U201"/>
  <c r="O201"/>
  <c r="M201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AA200"/>
  <c r="Y200"/>
  <c r="AF200" s="1"/>
  <c r="U200"/>
  <c r="O200"/>
  <c r="M200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AI199"/>
  <c r="AH199"/>
  <c r="AF199"/>
  <c r="AA199"/>
  <c r="Y199"/>
  <c r="U199"/>
  <c r="O199"/>
  <c r="M199"/>
  <c r="BR198"/>
  <c r="BQ198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AI198"/>
  <c r="AH198"/>
  <c r="AF198"/>
  <c r="AA198"/>
  <c r="Y198"/>
  <c r="U198"/>
  <c r="O198"/>
  <c r="M198"/>
  <c r="BR197"/>
  <c r="BQ197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AA197"/>
  <c r="Y197"/>
  <c r="AF197" s="1"/>
  <c r="U197"/>
  <c r="O197"/>
  <c r="M197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A196"/>
  <c r="Y196"/>
  <c r="AF196" s="1"/>
  <c r="U196"/>
  <c r="O196"/>
  <c r="M196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AI195"/>
  <c r="AH195"/>
  <c r="AF195"/>
  <c r="AA195"/>
  <c r="Y195"/>
  <c r="U195"/>
  <c r="O195"/>
  <c r="M195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AI194"/>
  <c r="AH194"/>
  <c r="AF194"/>
  <c r="AA194"/>
  <c r="Y194"/>
  <c r="U194"/>
  <c r="O194"/>
  <c r="M194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A193"/>
  <c r="Y193"/>
  <c r="AF193" s="1"/>
  <c r="U193"/>
  <c r="O193"/>
  <c r="M193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AI192"/>
  <c r="AH192"/>
  <c r="AF192"/>
  <c r="AA192"/>
  <c r="Y192"/>
  <c r="U192"/>
  <c r="O192"/>
  <c r="M192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A191"/>
  <c r="Y191"/>
  <c r="AF191" s="1"/>
  <c r="U191"/>
  <c r="O191"/>
  <c r="M191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F190"/>
  <c r="AA190"/>
  <c r="Y190"/>
  <c r="U190"/>
  <c r="O190"/>
  <c r="M190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F189"/>
  <c r="AA189"/>
  <c r="Y189"/>
  <c r="U189"/>
  <c r="O189"/>
  <c r="M189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F188"/>
  <c r="AA188"/>
  <c r="Y188"/>
  <c r="U188"/>
  <c r="O188"/>
  <c r="M188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A187"/>
  <c r="Y187"/>
  <c r="AF187" s="1"/>
  <c r="U187"/>
  <c r="O187"/>
  <c r="M187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F186"/>
  <c r="AA186"/>
  <c r="Y186"/>
  <c r="U186"/>
  <c r="O186"/>
  <c r="M186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A185"/>
  <c r="Y185"/>
  <c r="AF185" s="1"/>
  <c r="U185"/>
  <c r="O185"/>
  <c r="M185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F184"/>
  <c r="AA184"/>
  <c r="Y184"/>
  <c r="U184"/>
  <c r="O184"/>
  <c r="M184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A183"/>
  <c r="Y183"/>
  <c r="AF183" s="1"/>
  <c r="U183"/>
  <c r="O183"/>
  <c r="M183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F182"/>
  <c r="AA182"/>
  <c r="Y182"/>
  <c r="U182"/>
  <c r="O182"/>
  <c r="M182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A181"/>
  <c r="Y181"/>
  <c r="AF181" s="1"/>
  <c r="U181"/>
  <c r="O181"/>
  <c r="M181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F180"/>
  <c r="AA180"/>
  <c r="Y180"/>
  <c r="U180"/>
  <c r="O180"/>
  <c r="M180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F179"/>
  <c r="AA179"/>
  <c r="Y179"/>
  <c r="U179"/>
  <c r="O179"/>
  <c r="M179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A178"/>
  <c r="Y178"/>
  <c r="AF178" s="1"/>
  <c r="U178"/>
  <c r="O178"/>
  <c r="M178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F177"/>
  <c r="AA177"/>
  <c r="Y177"/>
  <c r="U177"/>
  <c r="O177"/>
  <c r="M177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F176"/>
  <c r="AA176"/>
  <c r="Y176"/>
  <c r="U176"/>
  <c r="O176"/>
  <c r="M176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A175"/>
  <c r="Y175"/>
  <c r="AF175" s="1"/>
  <c r="U175"/>
  <c r="O175"/>
  <c r="M175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A174"/>
  <c r="Y174"/>
  <c r="AF174" s="1"/>
  <c r="U174"/>
  <c r="O174"/>
  <c r="M174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F173"/>
  <c r="AA173"/>
  <c r="Y173"/>
  <c r="U173"/>
  <c r="O173"/>
  <c r="M173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F172"/>
  <c r="AA172"/>
  <c r="Y172"/>
  <c r="U172"/>
  <c r="O172"/>
  <c r="M172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F171"/>
  <c r="AA171"/>
  <c r="Y171"/>
  <c r="U171"/>
  <c r="O171"/>
  <c r="M171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F170"/>
  <c r="AA170"/>
  <c r="Y170"/>
  <c r="U170"/>
  <c r="O170"/>
  <c r="M170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F169"/>
  <c r="AA169"/>
  <c r="Y169"/>
  <c r="U169"/>
  <c r="O169"/>
  <c r="M169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F168"/>
  <c r="AA168"/>
  <c r="Y168"/>
  <c r="U168"/>
  <c r="O168"/>
  <c r="M168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F167"/>
  <c r="AA167"/>
  <c r="Y167"/>
  <c r="U167"/>
  <c r="O167"/>
  <c r="M167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F166"/>
  <c r="AA166"/>
  <c r="Y166"/>
  <c r="U166"/>
  <c r="O166"/>
  <c r="M166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F165"/>
  <c r="AA165"/>
  <c r="Y165"/>
  <c r="U165"/>
  <c r="O165"/>
  <c r="M165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F164"/>
  <c r="AA164"/>
  <c r="Y164"/>
  <c r="U164"/>
  <c r="O164"/>
  <c r="M164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F163"/>
  <c r="AA163"/>
  <c r="Y163"/>
  <c r="U163"/>
  <c r="O163"/>
  <c r="M163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F162"/>
  <c r="AA162"/>
  <c r="Y162"/>
  <c r="U162"/>
  <c r="O162"/>
  <c r="M162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A161"/>
  <c r="Y161"/>
  <c r="AF161" s="1"/>
  <c r="U161"/>
  <c r="O161"/>
  <c r="M161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F160"/>
  <c r="AA160"/>
  <c r="Y160"/>
  <c r="U160"/>
  <c r="O160"/>
  <c r="M160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F159"/>
  <c r="AA159"/>
  <c r="Y159"/>
  <c r="U159"/>
  <c r="O159"/>
  <c r="M159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A158"/>
  <c r="Y158"/>
  <c r="AF158" s="1"/>
  <c r="U158"/>
  <c r="O158"/>
  <c r="M158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F157"/>
  <c r="AA157"/>
  <c r="Y157"/>
  <c r="U157"/>
  <c r="O157"/>
  <c r="M157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F156"/>
  <c r="AA156"/>
  <c r="Y156"/>
  <c r="U156"/>
  <c r="O156"/>
  <c r="M156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F155"/>
  <c r="AA155"/>
  <c r="Y155"/>
  <c r="U155"/>
  <c r="O155"/>
  <c r="M155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F154"/>
  <c r="AA154"/>
  <c r="Y154"/>
  <c r="U154"/>
  <c r="O154"/>
  <c r="M154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F153"/>
  <c r="AA153"/>
  <c r="Y153"/>
  <c r="U153"/>
  <c r="O153"/>
  <c r="M153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F152"/>
  <c r="AA152"/>
  <c r="Y152"/>
  <c r="U152"/>
  <c r="O152"/>
  <c r="M152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F151"/>
  <c r="AA151"/>
  <c r="Y151"/>
  <c r="U151"/>
  <c r="O151"/>
  <c r="M151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A150"/>
  <c r="Y150"/>
  <c r="AF150" s="1"/>
  <c r="U150"/>
  <c r="O150"/>
  <c r="M150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A149"/>
  <c r="Y149"/>
  <c r="AF149" s="1"/>
  <c r="U149"/>
  <c r="O149"/>
  <c r="M149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F148"/>
  <c r="AA148"/>
  <c r="Y148"/>
  <c r="U148"/>
  <c r="O148"/>
  <c r="M148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F147"/>
  <c r="AA147"/>
  <c r="Y147"/>
  <c r="U147"/>
  <c r="O147"/>
  <c r="M147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F146"/>
  <c r="AA146"/>
  <c r="Y146"/>
  <c r="U146"/>
  <c r="O146"/>
  <c r="M146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A145"/>
  <c r="Y145"/>
  <c r="AF145" s="1"/>
  <c r="U145"/>
  <c r="O145"/>
  <c r="M145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F144"/>
  <c r="AA144"/>
  <c r="Y144"/>
  <c r="U144"/>
  <c r="O144"/>
  <c r="M144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F143"/>
  <c r="AA143"/>
  <c r="Y143"/>
  <c r="U143"/>
  <c r="O143"/>
  <c r="M143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F142"/>
  <c r="AA142"/>
  <c r="Y142"/>
  <c r="U142"/>
  <c r="O142"/>
  <c r="M142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F141"/>
  <c r="AA141"/>
  <c r="Y141"/>
  <c r="U141"/>
  <c r="O141"/>
  <c r="M141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A140"/>
  <c r="Y140"/>
  <c r="AF140" s="1"/>
  <c r="U140"/>
  <c r="O140"/>
  <c r="M140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F139"/>
  <c r="AA139"/>
  <c r="Y139"/>
  <c r="U139"/>
  <c r="O139"/>
  <c r="M139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F138"/>
  <c r="AA138"/>
  <c r="Y138"/>
  <c r="U138"/>
  <c r="O138"/>
  <c r="M138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A137"/>
  <c r="Y137"/>
  <c r="AF137" s="1"/>
  <c r="U137"/>
  <c r="O137"/>
  <c r="M137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A136"/>
  <c r="Y136"/>
  <c r="AF136" s="1"/>
  <c r="U136"/>
  <c r="O136"/>
  <c r="M136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F135"/>
  <c r="AA135"/>
  <c r="Y135"/>
  <c r="U135"/>
  <c r="O135"/>
  <c r="M135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F134"/>
  <c r="AA134"/>
  <c r="Y134"/>
  <c r="U134"/>
  <c r="O134"/>
  <c r="M134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F133"/>
  <c r="AA133"/>
  <c r="Y133"/>
  <c r="U133"/>
  <c r="O133"/>
  <c r="M133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A132"/>
  <c r="Y132"/>
  <c r="AF132" s="1"/>
  <c r="U132"/>
  <c r="O132"/>
  <c r="M132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A131"/>
  <c r="Y131"/>
  <c r="AF131" s="1"/>
  <c r="U131"/>
  <c r="O131"/>
  <c r="M131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BT130" s="1"/>
  <c r="AF130"/>
  <c r="AA130"/>
  <c r="Y130"/>
  <c r="U130"/>
  <c r="O130"/>
  <c r="M130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F129"/>
  <c r="AA129"/>
  <c r="Y129"/>
  <c r="U129"/>
  <c r="O129"/>
  <c r="M129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F128"/>
  <c r="AA128"/>
  <c r="Y128"/>
  <c r="U128"/>
  <c r="O128"/>
  <c r="M128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A127"/>
  <c r="Y127"/>
  <c r="AF127" s="1"/>
  <c r="U127"/>
  <c r="O127"/>
  <c r="M127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A126"/>
  <c r="Y126"/>
  <c r="AF126" s="1"/>
  <c r="U126"/>
  <c r="O126"/>
  <c r="M126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F125"/>
  <c r="AA125"/>
  <c r="Y125"/>
  <c r="U125"/>
  <c r="O125"/>
  <c r="M125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F124"/>
  <c r="AA124"/>
  <c r="Y124"/>
  <c r="U124"/>
  <c r="O124"/>
  <c r="M124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F123"/>
  <c r="AA123"/>
  <c r="Y123"/>
  <c r="U123"/>
  <c r="O123"/>
  <c r="M123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F122"/>
  <c r="AA122"/>
  <c r="Y122"/>
  <c r="U122"/>
  <c r="O122"/>
  <c r="M122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F121"/>
  <c r="AA121"/>
  <c r="Y121"/>
  <c r="U121"/>
  <c r="O121"/>
  <c r="M121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A120"/>
  <c r="Y120"/>
  <c r="AF120" s="1"/>
  <c r="U120"/>
  <c r="O120"/>
  <c r="M120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F119"/>
  <c r="AA119"/>
  <c r="Y119"/>
  <c r="U119"/>
  <c r="O119"/>
  <c r="M119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F118"/>
  <c r="AA118"/>
  <c r="Y118"/>
  <c r="U118"/>
  <c r="O118"/>
  <c r="M118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F117"/>
  <c r="AA117"/>
  <c r="Y117"/>
  <c r="U117"/>
  <c r="O117"/>
  <c r="M117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A116"/>
  <c r="Y116"/>
  <c r="AF116" s="1"/>
  <c r="U116"/>
  <c r="O116"/>
  <c r="M116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A115"/>
  <c r="Y115"/>
  <c r="AF115" s="1"/>
  <c r="U115"/>
  <c r="O115"/>
  <c r="M115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F114"/>
  <c r="AA114"/>
  <c r="Y114"/>
  <c r="U114"/>
  <c r="O114"/>
  <c r="M114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F113"/>
  <c r="AA113"/>
  <c r="Y113"/>
  <c r="U113"/>
  <c r="O113"/>
  <c r="M113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A112"/>
  <c r="Y112"/>
  <c r="AF112" s="1"/>
  <c r="U112"/>
  <c r="O112"/>
  <c r="M112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F111"/>
  <c r="AA111"/>
  <c r="Y111"/>
  <c r="U111"/>
  <c r="O111"/>
  <c r="M111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F110"/>
  <c r="AA110"/>
  <c r="Y110"/>
  <c r="U110"/>
  <c r="O110"/>
  <c r="M110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F109"/>
  <c r="AA109"/>
  <c r="Y109"/>
  <c r="U109"/>
  <c r="O109"/>
  <c r="M109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F108"/>
  <c r="AA108"/>
  <c r="Y108"/>
  <c r="U108"/>
  <c r="O108"/>
  <c r="M108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A107"/>
  <c r="Y107"/>
  <c r="AF107" s="1"/>
  <c r="U107"/>
  <c r="O107"/>
  <c r="M107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A106"/>
  <c r="Y106"/>
  <c r="AF106" s="1"/>
  <c r="U106"/>
  <c r="O106"/>
  <c r="M106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F105"/>
  <c r="AA105"/>
  <c r="Y105"/>
  <c r="U105"/>
  <c r="O105"/>
  <c r="M105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F104"/>
  <c r="AA104"/>
  <c r="Y104"/>
  <c r="U104"/>
  <c r="O104"/>
  <c r="M104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F103"/>
  <c r="AA103"/>
  <c r="Y103"/>
  <c r="U103"/>
  <c r="O103"/>
  <c r="M103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F102"/>
  <c r="AA102"/>
  <c r="Y102"/>
  <c r="U102"/>
  <c r="O102"/>
  <c r="M102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F101"/>
  <c r="AA101"/>
  <c r="Y101"/>
  <c r="U101"/>
  <c r="O101"/>
  <c r="M101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A100"/>
  <c r="Y100"/>
  <c r="AF100" s="1"/>
  <c r="U100"/>
  <c r="O100"/>
  <c r="M100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F99"/>
  <c r="AA99"/>
  <c r="Y99"/>
  <c r="U99"/>
  <c r="O99"/>
  <c r="M99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F98"/>
  <c r="AA98"/>
  <c r="Y98"/>
  <c r="U98"/>
  <c r="O98"/>
  <c r="M98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A97"/>
  <c r="Y97"/>
  <c r="AF97" s="1"/>
  <c r="U97"/>
  <c r="O97"/>
  <c r="M97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F96"/>
  <c r="AA96"/>
  <c r="Y96"/>
  <c r="U96"/>
  <c r="O96"/>
  <c r="M96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F95"/>
  <c r="AA95"/>
  <c r="Y95"/>
  <c r="U95"/>
  <c r="O95"/>
  <c r="M95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F94"/>
  <c r="AA94"/>
  <c r="Y94"/>
  <c r="U94"/>
  <c r="O94"/>
  <c r="M94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F93"/>
  <c r="AA93"/>
  <c r="Y93"/>
  <c r="U93"/>
  <c r="O93"/>
  <c r="M93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F92"/>
  <c r="AA92"/>
  <c r="Y92"/>
  <c r="U92"/>
  <c r="O92"/>
  <c r="M92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F91"/>
  <c r="AA91"/>
  <c r="Y91"/>
  <c r="U91"/>
  <c r="O91"/>
  <c r="M91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F90"/>
  <c r="AA90"/>
  <c r="Y90"/>
  <c r="U90"/>
  <c r="O90"/>
  <c r="M90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A89"/>
  <c r="Y89"/>
  <c r="AF89" s="1"/>
  <c r="U89"/>
  <c r="O89"/>
  <c r="M89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F88"/>
  <c r="AA88"/>
  <c r="Y88"/>
  <c r="U88"/>
  <c r="O88"/>
  <c r="M88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F87"/>
  <c r="AA87"/>
  <c r="Y87"/>
  <c r="U87"/>
  <c r="O87"/>
  <c r="M87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F86"/>
  <c r="AA86"/>
  <c r="Y86"/>
  <c r="U86"/>
  <c r="O86"/>
  <c r="M86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F85"/>
  <c r="AA85"/>
  <c r="Y85"/>
  <c r="U85"/>
  <c r="O85"/>
  <c r="M85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A84"/>
  <c r="Y84"/>
  <c r="AF84" s="1"/>
  <c r="U84"/>
  <c r="O84"/>
  <c r="M84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F83"/>
  <c r="AA83"/>
  <c r="Y83"/>
  <c r="U83"/>
  <c r="O83"/>
  <c r="M83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F82"/>
  <c r="AA82"/>
  <c r="Y82"/>
  <c r="U82"/>
  <c r="O82"/>
  <c r="M82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A81"/>
  <c r="Y81"/>
  <c r="AF81" s="1"/>
  <c r="U81"/>
  <c r="O81"/>
  <c r="M81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F80"/>
  <c r="AA80"/>
  <c r="Y80"/>
  <c r="U80"/>
  <c r="O80"/>
  <c r="M80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A79"/>
  <c r="Y79"/>
  <c r="AF79" s="1"/>
  <c r="U79"/>
  <c r="O79"/>
  <c r="M79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F78"/>
  <c r="AA78"/>
  <c r="Y78"/>
  <c r="U78"/>
  <c r="O78"/>
  <c r="M78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A77"/>
  <c r="Y77"/>
  <c r="AF77" s="1"/>
  <c r="U77"/>
  <c r="O77"/>
  <c r="M77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F76"/>
  <c r="AA76"/>
  <c r="Y76"/>
  <c r="U76"/>
  <c r="O76"/>
  <c r="M76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F75"/>
  <c r="AA75"/>
  <c r="Y75"/>
  <c r="U75"/>
  <c r="O75"/>
  <c r="M75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F74"/>
  <c r="AA74"/>
  <c r="Y74"/>
  <c r="U74"/>
  <c r="O74"/>
  <c r="M74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F73"/>
  <c r="AA73"/>
  <c r="Y73"/>
  <c r="U73"/>
  <c r="O73"/>
  <c r="M73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F72"/>
  <c r="AA72"/>
  <c r="Y72"/>
  <c r="U72"/>
  <c r="O72"/>
  <c r="M72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F71"/>
  <c r="AA71"/>
  <c r="Y71"/>
  <c r="U71"/>
  <c r="O71"/>
  <c r="M71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F70"/>
  <c r="AA70"/>
  <c r="Y70"/>
  <c r="U70"/>
  <c r="O70"/>
  <c r="M70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F69"/>
  <c r="AA69"/>
  <c r="Y69"/>
  <c r="U69"/>
  <c r="O69"/>
  <c r="M69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F68"/>
  <c r="AA68"/>
  <c r="Y68"/>
  <c r="U68"/>
  <c r="O68"/>
  <c r="M68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A67"/>
  <c r="Y67"/>
  <c r="AF67" s="1"/>
  <c r="U67"/>
  <c r="O67"/>
  <c r="M67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F66"/>
  <c r="AA66"/>
  <c r="Y66"/>
  <c r="U66"/>
  <c r="O66"/>
  <c r="M66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A65"/>
  <c r="Y65"/>
  <c r="AF65" s="1"/>
  <c r="U65"/>
  <c r="O65"/>
  <c r="M65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A64"/>
  <c r="Y64"/>
  <c r="AF64" s="1"/>
  <c r="U64"/>
  <c r="O64"/>
  <c r="M64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F63"/>
  <c r="AA63"/>
  <c r="Y63"/>
  <c r="U63"/>
  <c r="O63"/>
  <c r="M63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A62"/>
  <c r="Y62"/>
  <c r="AF62" s="1"/>
  <c r="U62"/>
  <c r="O62"/>
  <c r="M62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A61"/>
  <c r="Y61"/>
  <c r="AF61" s="1"/>
  <c r="U61"/>
  <c r="O61"/>
  <c r="M61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F60"/>
  <c r="AA60"/>
  <c r="Y60"/>
  <c r="U60"/>
  <c r="O60"/>
  <c r="M60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F59"/>
  <c r="AA59"/>
  <c r="Y59"/>
  <c r="U59"/>
  <c r="O59"/>
  <c r="M59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F58"/>
  <c r="AA58"/>
  <c r="Y58"/>
  <c r="U58"/>
  <c r="O58"/>
  <c r="M58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F57"/>
  <c r="AA57"/>
  <c r="Y57"/>
  <c r="U57"/>
  <c r="O57"/>
  <c r="M57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A56"/>
  <c r="Y56"/>
  <c r="AF56" s="1"/>
  <c r="U56"/>
  <c r="O56"/>
  <c r="M56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F55"/>
  <c r="AA55"/>
  <c r="Y55"/>
  <c r="U55"/>
  <c r="O55"/>
  <c r="M55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F54"/>
  <c r="AA54"/>
  <c r="Y54"/>
  <c r="U54"/>
  <c r="O54"/>
  <c r="M54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A53"/>
  <c r="Y53"/>
  <c r="AF53" s="1"/>
  <c r="U53"/>
  <c r="O53"/>
  <c r="M53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F52"/>
  <c r="AA52"/>
  <c r="Y52"/>
  <c r="U52"/>
  <c r="O52"/>
  <c r="M52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F51"/>
  <c r="AA51"/>
  <c r="Y51"/>
  <c r="U51"/>
  <c r="O51"/>
  <c r="M51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F50"/>
  <c r="AA50"/>
  <c r="Y50"/>
  <c r="U50"/>
  <c r="O50"/>
  <c r="M50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A49"/>
  <c r="Y49"/>
  <c r="AF49" s="1"/>
  <c r="U49"/>
  <c r="O49"/>
  <c r="M49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F48"/>
  <c r="AA48"/>
  <c r="Y48"/>
  <c r="U48"/>
  <c r="O48"/>
  <c r="M48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F47"/>
  <c r="AA47"/>
  <c r="Y47"/>
  <c r="U47"/>
  <c r="O47"/>
  <c r="M47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F46"/>
  <c r="AA46"/>
  <c r="Y46"/>
  <c r="U46"/>
  <c r="O46"/>
  <c r="M46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F45"/>
  <c r="AA45"/>
  <c r="Y45"/>
  <c r="U45"/>
  <c r="O45"/>
  <c r="M45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A44"/>
  <c r="Y44"/>
  <c r="AF44" s="1"/>
  <c r="U44"/>
  <c r="O44"/>
  <c r="M44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F43"/>
  <c r="AA43"/>
  <c r="Y43"/>
  <c r="U43"/>
  <c r="O43"/>
  <c r="M43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F42"/>
  <c r="AA42"/>
  <c r="Y42"/>
  <c r="U42"/>
  <c r="O42"/>
  <c r="M42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A41"/>
  <c r="Y41"/>
  <c r="AF41" s="1"/>
  <c r="U41"/>
  <c r="O41"/>
  <c r="M41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F40"/>
  <c r="AA40"/>
  <c r="Y40"/>
  <c r="U40"/>
  <c r="O40"/>
  <c r="M40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A39"/>
  <c r="Y39"/>
  <c r="AF39" s="1"/>
  <c r="U39"/>
  <c r="O39"/>
  <c r="M39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F38"/>
  <c r="AA38"/>
  <c r="Y38"/>
  <c r="U38"/>
  <c r="O38"/>
  <c r="M38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A37"/>
  <c r="Y37"/>
  <c r="AF37" s="1"/>
  <c r="U37"/>
  <c r="O37"/>
  <c r="M37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F36"/>
  <c r="AA36"/>
  <c r="Y36"/>
  <c r="U36"/>
  <c r="O36"/>
  <c r="M36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A35"/>
  <c r="Y35"/>
  <c r="AF35" s="1"/>
  <c r="U35"/>
  <c r="O35"/>
  <c r="M35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F34"/>
  <c r="AA34"/>
  <c r="Y34"/>
  <c r="U34"/>
  <c r="O34"/>
  <c r="M34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A33"/>
  <c r="Y33"/>
  <c r="AF33" s="1"/>
  <c r="U33"/>
  <c r="O33"/>
  <c r="M33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A32"/>
  <c r="Y32"/>
  <c r="AF32" s="1"/>
  <c r="U32"/>
  <c r="O32"/>
  <c r="M32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F31"/>
  <c r="AA31"/>
  <c r="Y31"/>
  <c r="U31"/>
  <c r="O31"/>
  <c r="M31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F30"/>
  <c r="AA30"/>
  <c r="Y30"/>
  <c r="U30"/>
  <c r="O30"/>
  <c r="M30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F29"/>
  <c r="AA29"/>
  <c r="Y29"/>
  <c r="U29"/>
  <c r="O29"/>
  <c r="M29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F28"/>
  <c r="AA28"/>
  <c r="Y28"/>
  <c r="U28"/>
  <c r="O28"/>
  <c r="M28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F27"/>
  <c r="AA27"/>
  <c r="Y27"/>
  <c r="U27"/>
  <c r="O27"/>
  <c r="M27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F26"/>
  <c r="AA26"/>
  <c r="Y26"/>
  <c r="U26"/>
  <c r="O26"/>
  <c r="M26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F25"/>
  <c r="AA25"/>
  <c r="Y25"/>
  <c r="U25"/>
  <c r="O25"/>
  <c r="M25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A24"/>
  <c r="Y24"/>
  <c r="AF24" s="1"/>
  <c r="U24"/>
  <c r="O24"/>
  <c r="M24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F23"/>
  <c r="AA23"/>
  <c r="Y23"/>
  <c r="U23"/>
  <c r="O23"/>
  <c r="M23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F22"/>
  <c r="AA22"/>
  <c r="Y22"/>
  <c r="U22"/>
  <c r="O22"/>
  <c r="M22"/>
  <c r="AW21"/>
  <c r="AV21"/>
  <c r="AU21"/>
  <c r="AT21"/>
  <c r="AS21"/>
  <c r="AR21"/>
  <c r="AQ21"/>
  <c r="AP21"/>
  <c r="AO21"/>
  <c r="AN21"/>
  <c r="AM21"/>
  <c r="AL21"/>
  <c r="AK21"/>
  <c r="AJ21"/>
  <c r="AI21"/>
  <c r="AH21"/>
  <c r="AA21"/>
  <c r="Y21"/>
  <c r="AF21" s="1"/>
  <c r="U21"/>
  <c r="O21"/>
  <c r="M21"/>
  <c r="AV20"/>
  <c r="AU20"/>
  <c r="AT20"/>
  <c r="AS20"/>
  <c r="AR20"/>
  <c r="AQ20"/>
  <c r="AP20"/>
  <c r="AO20"/>
  <c r="AN20"/>
  <c r="AM20"/>
  <c r="AL20"/>
  <c r="AK20"/>
  <c r="AJ20"/>
  <c r="AI20"/>
  <c r="AH20"/>
  <c r="AF20"/>
  <c r="AA20"/>
  <c r="Y20"/>
  <c r="U20"/>
  <c r="O20"/>
  <c r="M20"/>
  <c r="AU19"/>
  <c r="AT19"/>
  <c r="AS19"/>
  <c r="AR19"/>
  <c r="AQ19"/>
  <c r="AP19"/>
  <c r="AO19"/>
  <c r="AN19"/>
  <c r="AM19"/>
  <c r="AL19"/>
  <c r="AK19"/>
  <c r="AJ19"/>
  <c r="AI19"/>
  <c r="AH19"/>
  <c r="AA19"/>
  <c r="Y19"/>
  <c r="AF19" s="1"/>
  <c r="U19"/>
  <c r="O19"/>
  <c r="M19"/>
  <c r="AT18"/>
  <c r="AS18"/>
  <c r="AR18"/>
  <c r="AQ18"/>
  <c r="AP18"/>
  <c r="AO18"/>
  <c r="AN18"/>
  <c r="AM18"/>
  <c r="AL18"/>
  <c r="AK18"/>
  <c r="AJ18"/>
  <c r="AI18"/>
  <c r="AH18"/>
  <c r="AA18"/>
  <c r="Y18"/>
  <c r="AF18" s="1"/>
  <c r="U18"/>
  <c r="O18"/>
  <c r="M18"/>
  <c r="AS17"/>
  <c r="AR17"/>
  <c r="AQ17"/>
  <c r="AP17"/>
  <c r="AO17"/>
  <c r="AN17"/>
  <c r="AM17"/>
  <c r="AL17"/>
  <c r="AK17"/>
  <c r="AJ17"/>
  <c r="AI17"/>
  <c r="AH17"/>
  <c r="AF17"/>
  <c r="AA17"/>
  <c r="Y17"/>
  <c r="U17"/>
  <c r="O17"/>
  <c r="M17"/>
  <c r="AR16"/>
  <c r="AQ16"/>
  <c r="AP16"/>
  <c r="AO16"/>
  <c r="AN16"/>
  <c r="AM16"/>
  <c r="AL16"/>
  <c r="AK16"/>
  <c r="AJ16"/>
  <c r="AI16"/>
  <c r="AH16"/>
  <c r="AF16"/>
  <c r="AA16"/>
  <c r="Y16"/>
  <c r="U16"/>
  <c r="O16"/>
  <c r="M16"/>
  <c r="AQ15"/>
  <c r="AP15"/>
  <c r="AO15"/>
  <c r="AN15"/>
  <c r="AM15"/>
  <c r="AL15"/>
  <c r="AK15"/>
  <c r="AJ15"/>
  <c r="AI15"/>
  <c r="AH15"/>
  <c r="AF15"/>
  <c r="AA15"/>
  <c r="Y15"/>
  <c r="U15"/>
  <c r="O15"/>
  <c r="M15"/>
  <c r="AP14"/>
  <c r="AO14"/>
  <c r="AN14"/>
  <c r="AM14"/>
  <c r="AL14"/>
  <c r="AK14"/>
  <c r="AJ14"/>
  <c r="AI14"/>
  <c r="AH14"/>
  <c r="AF14"/>
  <c r="AA14"/>
  <c r="Y14"/>
  <c r="U14"/>
  <c r="O14"/>
  <c r="M14"/>
  <c r="AO13"/>
  <c r="AN13"/>
  <c r="AM13"/>
  <c r="AL13"/>
  <c r="AK13"/>
  <c r="AJ13"/>
  <c r="AI13"/>
  <c r="AH13"/>
  <c r="AF13"/>
  <c r="AA13"/>
  <c r="Y13"/>
  <c r="U13"/>
  <c r="O13"/>
  <c r="M13"/>
  <c r="AN12"/>
  <c r="AM12"/>
  <c r="AL12"/>
  <c r="AK12"/>
  <c r="AJ12"/>
  <c r="AI12"/>
  <c r="AH12"/>
  <c r="AA12"/>
  <c r="Y12"/>
  <c r="AF12" s="1"/>
  <c r="U12"/>
  <c r="O12"/>
  <c r="M12"/>
  <c r="AM11"/>
  <c r="AL11"/>
  <c r="AK11"/>
  <c r="AJ11"/>
  <c r="AI11"/>
  <c r="AH11"/>
  <c r="AA11"/>
  <c r="Y11"/>
  <c r="AF11" s="1"/>
  <c r="U11"/>
  <c r="O11"/>
  <c r="M11"/>
  <c r="AL10"/>
  <c r="AK10"/>
  <c r="AJ10"/>
  <c r="AI10"/>
  <c r="AH10"/>
  <c r="AF10"/>
  <c r="AA10"/>
  <c r="Y10"/>
  <c r="U10"/>
  <c r="O10"/>
  <c r="M10"/>
  <c r="AK9"/>
  <c r="AJ9"/>
  <c r="AI9"/>
  <c r="AH9"/>
  <c r="AA9"/>
  <c r="Y9"/>
  <c r="AF9" s="1"/>
  <c r="U9"/>
  <c r="O9"/>
  <c r="M9"/>
  <c r="AJ8"/>
  <c r="AI8"/>
  <c r="AH8"/>
  <c r="AA8"/>
  <c r="Y8"/>
  <c r="AF8" s="1"/>
  <c r="U8"/>
  <c r="O8"/>
  <c r="M8"/>
  <c r="AI7"/>
  <c r="BT7" s="1"/>
  <c r="AH7"/>
  <c r="AF7"/>
  <c r="AA7"/>
  <c r="Y7"/>
  <c r="U7"/>
  <c r="O7"/>
  <c r="M7"/>
  <c r="AH6"/>
  <c r="AF6"/>
  <c r="AA6"/>
  <c r="Y6"/>
  <c r="U6"/>
  <c r="O6"/>
  <c r="M6"/>
  <c r="BT5"/>
  <c r="AF5"/>
  <c r="AA5"/>
  <c r="Y5"/>
  <c r="U5"/>
  <c r="O5"/>
  <c r="M5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BR5" i="1"/>
  <c r="BQ68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BM105"/>
  <c r="BN105"/>
  <c r="BO105"/>
  <c r="BP105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BM106"/>
  <c r="BN106"/>
  <c r="BO106"/>
  <c r="BP106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BM107"/>
  <c r="BN107"/>
  <c r="BO107"/>
  <c r="BP107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BM110"/>
  <c r="BN110"/>
  <c r="BO110"/>
  <c r="BP110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BM111"/>
  <c r="BN111"/>
  <c r="BO111"/>
  <c r="BP111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BM112"/>
  <c r="BN112"/>
  <c r="BO112"/>
  <c r="BP112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BM113"/>
  <c r="BN113"/>
  <c r="BO113"/>
  <c r="BP113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BM114"/>
  <c r="BN114"/>
  <c r="BO114"/>
  <c r="BP114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BM115"/>
  <c r="BN115"/>
  <c r="BO115"/>
  <c r="BP115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BM116"/>
  <c r="BN116"/>
  <c r="BO116"/>
  <c r="BP116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BM117"/>
  <c r="BN117"/>
  <c r="BO117"/>
  <c r="BP117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L118"/>
  <c r="BM118"/>
  <c r="BN118"/>
  <c r="BO118"/>
  <c r="BP118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O119"/>
  <c r="BP119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L120"/>
  <c r="BM120"/>
  <c r="BN120"/>
  <c r="BO120"/>
  <c r="BP120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L121"/>
  <c r="BM121"/>
  <c r="BN121"/>
  <c r="BO121"/>
  <c r="BP121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L122"/>
  <c r="BM122"/>
  <c r="BN122"/>
  <c r="BO122"/>
  <c r="BP122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BM123"/>
  <c r="BN123"/>
  <c r="BO123"/>
  <c r="BP123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M124"/>
  <c r="BN124"/>
  <c r="BO124"/>
  <c r="BP124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L125"/>
  <c r="BM125"/>
  <c r="BN125"/>
  <c r="BO125"/>
  <c r="BP125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L126"/>
  <c r="BM126"/>
  <c r="BN126"/>
  <c r="BO126"/>
  <c r="BP126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L127"/>
  <c r="BM127"/>
  <c r="BN127"/>
  <c r="BO127"/>
  <c r="BP127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L128"/>
  <c r="BM128"/>
  <c r="BN128"/>
  <c r="BO128"/>
  <c r="BP128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BL129"/>
  <c r="BM129"/>
  <c r="BN129"/>
  <c r="BO129"/>
  <c r="BP129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BH130"/>
  <c r="BI130"/>
  <c r="BJ130"/>
  <c r="BK130"/>
  <c r="BL130"/>
  <c r="BM130"/>
  <c r="BN130"/>
  <c r="BO130"/>
  <c r="BP130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BH131"/>
  <c r="BI131"/>
  <c r="BJ131"/>
  <c r="BK131"/>
  <c r="BL131"/>
  <c r="BM131"/>
  <c r="BN131"/>
  <c r="BO131"/>
  <c r="BP131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BF132"/>
  <c r="BG132"/>
  <c r="BH132"/>
  <c r="BI132"/>
  <c r="BJ132"/>
  <c r="BK132"/>
  <c r="BL132"/>
  <c r="BM132"/>
  <c r="BN132"/>
  <c r="BO132"/>
  <c r="BP132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L133"/>
  <c r="BM133"/>
  <c r="BN133"/>
  <c r="BO133"/>
  <c r="BP133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L135"/>
  <c r="BM135"/>
  <c r="BN135"/>
  <c r="BO135"/>
  <c r="BP135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L136"/>
  <c r="BM136"/>
  <c r="BN136"/>
  <c r="BO136"/>
  <c r="BP136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L137"/>
  <c r="BM137"/>
  <c r="BN137"/>
  <c r="BO137"/>
  <c r="BP137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L138"/>
  <c r="BM138"/>
  <c r="BN138"/>
  <c r="BO138"/>
  <c r="BP138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L139"/>
  <c r="BM139"/>
  <c r="BN139"/>
  <c r="BO139"/>
  <c r="BP139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L140"/>
  <c r="BM140"/>
  <c r="BN140"/>
  <c r="BO140"/>
  <c r="BP140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L141"/>
  <c r="BM141"/>
  <c r="BN141"/>
  <c r="BO141"/>
  <c r="BP141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L142"/>
  <c r="BM142"/>
  <c r="BN142"/>
  <c r="BO142"/>
  <c r="BP142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L143"/>
  <c r="BM143"/>
  <c r="BN143"/>
  <c r="BO143"/>
  <c r="BP143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BM144"/>
  <c r="BN144"/>
  <c r="BO144"/>
  <c r="BP144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L145"/>
  <c r="BM145"/>
  <c r="BN145"/>
  <c r="BO145"/>
  <c r="BP145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L146"/>
  <c r="BM146"/>
  <c r="BN146"/>
  <c r="BO146"/>
  <c r="BP146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L147"/>
  <c r="BM147"/>
  <c r="BN147"/>
  <c r="BO147"/>
  <c r="BP147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L148"/>
  <c r="BM148"/>
  <c r="BN148"/>
  <c r="BO148"/>
  <c r="BP148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L150"/>
  <c r="BM150"/>
  <c r="BN150"/>
  <c r="BO150"/>
  <c r="BP150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L151"/>
  <c r="BM151"/>
  <c r="BN151"/>
  <c r="BO151"/>
  <c r="BP151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L152"/>
  <c r="BM152"/>
  <c r="BN152"/>
  <c r="BO152"/>
  <c r="BP152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L153"/>
  <c r="BM153"/>
  <c r="BN153"/>
  <c r="BO153"/>
  <c r="BP153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L154"/>
  <c r="BM154"/>
  <c r="BN154"/>
  <c r="BO154"/>
  <c r="BP154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L155"/>
  <c r="BM155"/>
  <c r="BN155"/>
  <c r="BO155"/>
  <c r="BP155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L156"/>
  <c r="BM156"/>
  <c r="BN156"/>
  <c r="BO156"/>
  <c r="BP156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L157"/>
  <c r="BM157"/>
  <c r="BN157"/>
  <c r="BO157"/>
  <c r="BP157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L158"/>
  <c r="BM158"/>
  <c r="BN158"/>
  <c r="BO158"/>
  <c r="BP158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L159"/>
  <c r="BM159"/>
  <c r="BN159"/>
  <c r="BO159"/>
  <c r="BP159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L160"/>
  <c r="BM160"/>
  <c r="BN160"/>
  <c r="BO160"/>
  <c r="BP160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L161"/>
  <c r="BM161"/>
  <c r="BN161"/>
  <c r="BO161"/>
  <c r="BP161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L162"/>
  <c r="BM162"/>
  <c r="BN162"/>
  <c r="BO162"/>
  <c r="BP162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BH163"/>
  <c r="BI163"/>
  <c r="BJ163"/>
  <c r="BK163"/>
  <c r="BL163"/>
  <c r="BM163"/>
  <c r="BN163"/>
  <c r="BO163"/>
  <c r="BP163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BB165"/>
  <c r="BC165"/>
  <c r="BD165"/>
  <c r="BE165"/>
  <c r="BF165"/>
  <c r="BG165"/>
  <c r="BH165"/>
  <c r="BI165"/>
  <c r="BJ165"/>
  <c r="BK165"/>
  <c r="BL165"/>
  <c r="BM165"/>
  <c r="BN165"/>
  <c r="BO165"/>
  <c r="BP165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D166"/>
  <c r="BE166"/>
  <c r="BF166"/>
  <c r="BG166"/>
  <c r="BH166"/>
  <c r="BI166"/>
  <c r="BJ166"/>
  <c r="BK166"/>
  <c r="BL166"/>
  <c r="BM166"/>
  <c r="BN166"/>
  <c r="BO166"/>
  <c r="BP166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L167"/>
  <c r="BM167"/>
  <c r="BN167"/>
  <c r="BO167"/>
  <c r="BP167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D168"/>
  <c r="BE168"/>
  <c r="BF168"/>
  <c r="BG168"/>
  <c r="BH168"/>
  <c r="BI168"/>
  <c r="BJ168"/>
  <c r="BK168"/>
  <c r="BL168"/>
  <c r="BM168"/>
  <c r="BN168"/>
  <c r="BO168"/>
  <c r="BP168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L169"/>
  <c r="BM169"/>
  <c r="BN169"/>
  <c r="BO169"/>
  <c r="BP169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L170"/>
  <c r="BM170"/>
  <c r="BN170"/>
  <c r="BO170"/>
  <c r="BP170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L171"/>
  <c r="BM171"/>
  <c r="BN171"/>
  <c r="BO171"/>
  <c r="BP171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L172"/>
  <c r="BM172"/>
  <c r="BN172"/>
  <c r="BO172"/>
  <c r="BP172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L173"/>
  <c r="BM173"/>
  <c r="BN173"/>
  <c r="BO173"/>
  <c r="BP173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L174"/>
  <c r="BM174"/>
  <c r="BN174"/>
  <c r="BO174"/>
  <c r="BP174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L175"/>
  <c r="BM175"/>
  <c r="BN175"/>
  <c r="BO175"/>
  <c r="BP175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L176"/>
  <c r="BM176"/>
  <c r="BN176"/>
  <c r="BO176"/>
  <c r="BP176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L177"/>
  <c r="BM177"/>
  <c r="BN177"/>
  <c r="BO177"/>
  <c r="BP177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L178"/>
  <c r="BM178"/>
  <c r="BN178"/>
  <c r="BO178"/>
  <c r="BP178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L179"/>
  <c r="BM179"/>
  <c r="BN179"/>
  <c r="BO179"/>
  <c r="BP179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L180"/>
  <c r="BM180"/>
  <c r="BN180"/>
  <c r="BO180"/>
  <c r="BP180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L181"/>
  <c r="BM181"/>
  <c r="BN181"/>
  <c r="BO181"/>
  <c r="BP181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L182"/>
  <c r="BM182"/>
  <c r="BN182"/>
  <c r="BO182"/>
  <c r="BP182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L183"/>
  <c r="BM183"/>
  <c r="BN183"/>
  <c r="BO183"/>
  <c r="BP183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L184"/>
  <c r="BM184"/>
  <c r="BN184"/>
  <c r="BO184"/>
  <c r="BP184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L185"/>
  <c r="BM185"/>
  <c r="BN185"/>
  <c r="BO185"/>
  <c r="BP185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L186"/>
  <c r="BM186"/>
  <c r="BN186"/>
  <c r="BO186"/>
  <c r="BP186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L187"/>
  <c r="BM187"/>
  <c r="BN187"/>
  <c r="BO187"/>
  <c r="BP187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L188"/>
  <c r="BM188"/>
  <c r="BN188"/>
  <c r="BO188"/>
  <c r="BP188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L189"/>
  <c r="BM189"/>
  <c r="BN189"/>
  <c r="BO189"/>
  <c r="BP189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L190"/>
  <c r="BM190"/>
  <c r="BN190"/>
  <c r="BO190"/>
  <c r="BP190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L191"/>
  <c r="BM191"/>
  <c r="BN191"/>
  <c r="BO191"/>
  <c r="BP191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L192"/>
  <c r="BM192"/>
  <c r="BN192"/>
  <c r="BO192"/>
  <c r="BP192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L193"/>
  <c r="BM193"/>
  <c r="BN193"/>
  <c r="BO193"/>
  <c r="BP193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L194"/>
  <c r="BM194"/>
  <c r="BN194"/>
  <c r="BO194"/>
  <c r="BP194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L195"/>
  <c r="BM195"/>
  <c r="BN195"/>
  <c r="BO195"/>
  <c r="BP195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L196"/>
  <c r="BM196"/>
  <c r="BN196"/>
  <c r="BO196"/>
  <c r="BP196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BB197"/>
  <c r="BC197"/>
  <c r="BD197"/>
  <c r="BE197"/>
  <c r="BF197"/>
  <c r="BG197"/>
  <c r="BH197"/>
  <c r="BI197"/>
  <c r="BJ197"/>
  <c r="BK197"/>
  <c r="BL197"/>
  <c r="BM197"/>
  <c r="BN197"/>
  <c r="BO197"/>
  <c r="BP197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BB198"/>
  <c r="BC198"/>
  <c r="BD198"/>
  <c r="BE198"/>
  <c r="BF198"/>
  <c r="BG198"/>
  <c r="BH198"/>
  <c r="BI198"/>
  <c r="BJ198"/>
  <c r="BK198"/>
  <c r="BL198"/>
  <c r="BM198"/>
  <c r="BN198"/>
  <c r="BO198"/>
  <c r="BP198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BB199"/>
  <c r="BC199"/>
  <c r="BD199"/>
  <c r="BE199"/>
  <c r="BF199"/>
  <c r="BG199"/>
  <c r="BH199"/>
  <c r="BI199"/>
  <c r="BJ199"/>
  <c r="BK199"/>
  <c r="BL199"/>
  <c r="BM199"/>
  <c r="BN199"/>
  <c r="BO199"/>
  <c r="BP199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BB200"/>
  <c r="BC200"/>
  <c r="BD200"/>
  <c r="BE200"/>
  <c r="BF200"/>
  <c r="BG200"/>
  <c r="BH200"/>
  <c r="BI200"/>
  <c r="BJ200"/>
  <c r="BK200"/>
  <c r="BL200"/>
  <c r="BM200"/>
  <c r="BN200"/>
  <c r="BO200"/>
  <c r="BP200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BB202"/>
  <c r="BC202"/>
  <c r="BD202"/>
  <c r="BE202"/>
  <c r="BF202"/>
  <c r="BG202"/>
  <c r="BH202"/>
  <c r="BI202"/>
  <c r="BJ202"/>
  <c r="BK202"/>
  <c r="BL202"/>
  <c r="BM202"/>
  <c r="BN202"/>
  <c r="BO202"/>
  <c r="BP202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BF203"/>
  <c r="BG203"/>
  <c r="BH203"/>
  <c r="BI203"/>
  <c r="BJ203"/>
  <c r="BK203"/>
  <c r="BL203"/>
  <c r="BM203"/>
  <c r="BN203"/>
  <c r="BO203"/>
  <c r="BP203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BF204"/>
  <c r="BG204"/>
  <c r="BH204"/>
  <c r="BI204"/>
  <c r="BJ204"/>
  <c r="BK204"/>
  <c r="BL204"/>
  <c r="BM204"/>
  <c r="BN204"/>
  <c r="BO204"/>
  <c r="BP204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L205"/>
  <c r="BM205"/>
  <c r="BN205"/>
  <c r="BO205"/>
  <c r="BP205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BH206"/>
  <c r="BI206"/>
  <c r="BJ206"/>
  <c r="BK206"/>
  <c r="BL206"/>
  <c r="BM206"/>
  <c r="BN206"/>
  <c r="BO206"/>
  <c r="BP206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BH207"/>
  <c r="BI207"/>
  <c r="BJ207"/>
  <c r="BK207"/>
  <c r="BL207"/>
  <c r="BM207"/>
  <c r="BN207"/>
  <c r="BO207"/>
  <c r="BP207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BH208"/>
  <c r="BI208"/>
  <c r="BJ208"/>
  <c r="BK208"/>
  <c r="BL208"/>
  <c r="BM208"/>
  <c r="BN208"/>
  <c r="BO208"/>
  <c r="BP208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BF209"/>
  <c r="BG209"/>
  <c r="BH209"/>
  <c r="BI209"/>
  <c r="BJ209"/>
  <c r="BK209"/>
  <c r="BL209"/>
  <c r="BM209"/>
  <c r="BN209"/>
  <c r="BO209"/>
  <c r="BP209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BH210"/>
  <c r="BI210"/>
  <c r="BJ210"/>
  <c r="BK210"/>
  <c r="BL210"/>
  <c r="BM210"/>
  <c r="BN210"/>
  <c r="BO210"/>
  <c r="BP210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BH211"/>
  <c r="BI211"/>
  <c r="BJ211"/>
  <c r="BK211"/>
  <c r="BL211"/>
  <c r="BM211"/>
  <c r="BN211"/>
  <c r="BO211"/>
  <c r="BP211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BH212"/>
  <c r="BI212"/>
  <c r="BJ212"/>
  <c r="BK212"/>
  <c r="BL212"/>
  <c r="BM212"/>
  <c r="BN212"/>
  <c r="BO212"/>
  <c r="BP212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BH213"/>
  <c r="BI213"/>
  <c r="BJ213"/>
  <c r="BK213"/>
  <c r="BL213"/>
  <c r="BM213"/>
  <c r="BN213"/>
  <c r="BO213"/>
  <c r="BP213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I214"/>
  <c r="BJ214"/>
  <c r="BK214"/>
  <c r="BL214"/>
  <c r="BM214"/>
  <c r="BN214"/>
  <c r="BO214"/>
  <c r="BP214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BF215"/>
  <c r="BG215"/>
  <c r="BH215"/>
  <c r="BI215"/>
  <c r="BJ215"/>
  <c r="BK215"/>
  <c r="BL215"/>
  <c r="BM215"/>
  <c r="BN215"/>
  <c r="BO215"/>
  <c r="BP215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BF216"/>
  <c r="BG216"/>
  <c r="BH216"/>
  <c r="BI216"/>
  <c r="BJ216"/>
  <c r="BK216"/>
  <c r="BL216"/>
  <c r="BM216"/>
  <c r="BN216"/>
  <c r="BO216"/>
  <c r="BP216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BF217"/>
  <c r="BG217"/>
  <c r="BH217"/>
  <c r="BI217"/>
  <c r="BJ217"/>
  <c r="BK217"/>
  <c r="BL217"/>
  <c r="BM217"/>
  <c r="BN217"/>
  <c r="BO217"/>
  <c r="BP217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BF218"/>
  <c r="BG218"/>
  <c r="BH218"/>
  <c r="BI218"/>
  <c r="BJ218"/>
  <c r="BK218"/>
  <c r="BL218"/>
  <c r="BM218"/>
  <c r="BN218"/>
  <c r="BO218"/>
  <c r="BP218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BF219"/>
  <c r="BG219"/>
  <c r="BH219"/>
  <c r="BI219"/>
  <c r="BJ219"/>
  <c r="BK219"/>
  <c r="BL219"/>
  <c r="BM219"/>
  <c r="BN219"/>
  <c r="BO219"/>
  <c r="BP219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BF220"/>
  <c r="BG220"/>
  <c r="BH220"/>
  <c r="BI220"/>
  <c r="BJ220"/>
  <c r="BK220"/>
  <c r="BL220"/>
  <c r="BM220"/>
  <c r="BN220"/>
  <c r="BO220"/>
  <c r="BP220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BF221"/>
  <c r="BG221"/>
  <c r="BH221"/>
  <c r="BI221"/>
  <c r="BJ221"/>
  <c r="BK221"/>
  <c r="BL221"/>
  <c r="BM221"/>
  <c r="BN221"/>
  <c r="BO221"/>
  <c r="BP221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BF222"/>
  <c r="BG222"/>
  <c r="BH222"/>
  <c r="BI222"/>
  <c r="BJ222"/>
  <c r="BK222"/>
  <c r="BL222"/>
  <c r="BM222"/>
  <c r="BN222"/>
  <c r="BO222"/>
  <c r="BP222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BH223"/>
  <c r="BI223"/>
  <c r="BJ223"/>
  <c r="BK223"/>
  <c r="BL223"/>
  <c r="BM223"/>
  <c r="BN223"/>
  <c r="BO223"/>
  <c r="BP223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BH224"/>
  <c r="BI224"/>
  <c r="BJ224"/>
  <c r="BK224"/>
  <c r="BL224"/>
  <c r="BM224"/>
  <c r="BN224"/>
  <c r="BO224"/>
  <c r="BP224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BF225"/>
  <c r="BG225"/>
  <c r="BH225"/>
  <c r="BI225"/>
  <c r="BJ225"/>
  <c r="BK225"/>
  <c r="BL225"/>
  <c r="BM225"/>
  <c r="BN225"/>
  <c r="BO225"/>
  <c r="BP225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BF226"/>
  <c r="BG226"/>
  <c r="BH226"/>
  <c r="BI226"/>
  <c r="BJ226"/>
  <c r="BK226"/>
  <c r="BL226"/>
  <c r="BM226"/>
  <c r="BN226"/>
  <c r="BO226"/>
  <c r="BP226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BF227"/>
  <c r="BG227"/>
  <c r="BH227"/>
  <c r="BI227"/>
  <c r="BJ227"/>
  <c r="BK227"/>
  <c r="BL227"/>
  <c r="BM227"/>
  <c r="BN227"/>
  <c r="BO227"/>
  <c r="BP227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BF228"/>
  <c r="BG228"/>
  <c r="BH228"/>
  <c r="BI228"/>
  <c r="BJ228"/>
  <c r="BK228"/>
  <c r="BL228"/>
  <c r="BM228"/>
  <c r="BN228"/>
  <c r="BO228"/>
  <c r="BP228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BF229"/>
  <c r="BG229"/>
  <c r="BH229"/>
  <c r="BI229"/>
  <c r="BJ229"/>
  <c r="BK229"/>
  <c r="BL229"/>
  <c r="BM229"/>
  <c r="BN229"/>
  <c r="BO229"/>
  <c r="BP229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BF230"/>
  <c r="BG230"/>
  <c r="BH230"/>
  <c r="BI230"/>
  <c r="BJ230"/>
  <c r="BK230"/>
  <c r="BL230"/>
  <c r="BM230"/>
  <c r="BN230"/>
  <c r="BO230"/>
  <c r="BP230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BA231"/>
  <c r="BB231"/>
  <c r="BC231"/>
  <c r="BD231"/>
  <c r="BE231"/>
  <c r="BF231"/>
  <c r="BG231"/>
  <c r="BH231"/>
  <c r="BI231"/>
  <c r="BJ231"/>
  <c r="BK231"/>
  <c r="BL231"/>
  <c r="BM231"/>
  <c r="BN231"/>
  <c r="BO231"/>
  <c r="BP231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BA232"/>
  <c r="BB232"/>
  <c r="BC232"/>
  <c r="BD232"/>
  <c r="BE232"/>
  <c r="BF232"/>
  <c r="BG232"/>
  <c r="BH232"/>
  <c r="BI232"/>
  <c r="BJ232"/>
  <c r="BK232"/>
  <c r="BL232"/>
  <c r="BM232"/>
  <c r="BN232"/>
  <c r="BO232"/>
  <c r="BP232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A233"/>
  <c r="BB233"/>
  <c r="BC233"/>
  <c r="BD233"/>
  <c r="BE233"/>
  <c r="BF233"/>
  <c r="BG233"/>
  <c r="BH233"/>
  <c r="BI233"/>
  <c r="BJ233"/>
  <c r="BK233"/>
  <c r="BL233"/>
  <c r="BM233"/>
  <c r="BN233"/>
  <c r="BO233"/>
  <c r="BP233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A234"/>
  <c r="BB234"/>
  <c r="BC234"/>
  <c r="BD234"/>
  <c r="BE234"/>
  <c r="BF234"/>
  <c r="BG234"/>
  <c r="BH234"/>
  <c r="BI234"/>
  <c r="BJ234"/>
  <c r="BK234"/>
  <c r="BL234"/>
  <c r="BM234"/>
  <c r="BN234"/>
  <c r="BO234"/>
  <c r="BP234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BH235"/>
  <c r="BI235"/>
  <c r="BJ235"/>
  <c r="BK235"/>
  <c r="BL235"/>
  <c r="BM235"/>
  <c r="BN235"/>
  <c r="BO235"/>
  <c r="BP235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A236"/>
  <c r="BB236"/>
  <c r="BC236"/>
  <c r="BD236"/>
  <c r="BE236"/>
  <c r="BF236"/>
  <c r="BG236"/>
  <c r="BH236"/>
  <c r="BI236"/>
  <c r="BJ236"/>
  <c r="BK236"/>
  <c r="BL236"/>
  <c r="BM236"/>
  <c r="BN236"/>
  <c r="BO236"/>
  <c r="BP236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BF237"/>
  <c r="BG237"/>
  <c r="BH237"/>
  <c r="BI237"/>
  <c r="BJ237"/>
  <c r="BK237"/>
  <c r="BL237"/>
  <c r="BM237"/>
  <c r="BN237"/>
  <c r="BO237"/>
  <c r="BP237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BH238"/>
  <c r="BI238"/>
  <c r="BJ238"/>
  <c r="BK238"/>
  <c r="BL238"/>
  <c r="BM238"/>
  <c r="BN238"/>
  <c r="BO238"/>
  <c r="BP238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BF239"/>
  <c r="BG239"/>
  <c r="BH239"/>
  <c r="BI239"/>
  <c r="BJ239"/>
  <c r="BK239"/>
  <c r="BL239"/>
  <c r="BM239"/>
  <c r="BN239"/>
  <c r="BO239"/>
  <c r="BP239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BF240"/>
  <c r="BG240"/>
  <c r="BH240"/>
  <c r="BI240"/>
  <c r="BJ240"/>
  <c r="BK240"/>
  <c r="BL240"/>
  <c r="BM240"/>
  <c r="BN240"/>
  <c r="BO240"/>
  <c r="BP240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BF241"/>
  <c r="BG241"/>
  <c r="BH241"/>
  <c r="BI241"/>
  <c r="BJ241"/>
  <c r="BK241"/>
  <c r="BL241"/>
  <c r="BM241"/>
  <c r="BN241"/>
  <c r="BO241"/>
  <c r="BP241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BF242"/>
  <c r="BG242"/>
  <c r="BH242"/>
  <c r="BI242"/>
  <c r="BJ242"/>
  <c r="BK242"/>
  <c r="BL242"/>
  <c r="BM242"/>
  <c r="BN242"/>
  <c r="BO242"/>
  <c r="BP242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BF243"/>
  <c r="BG243"/>
  <c r="BH243"/>
  <c r="BI243"/>
  <c r="BJ243"/>
  <c r="BK243"/>
  <c r="BL243"/>
  <c r="BM243"/>
  <c r="BN243"/>
  <c r="BO243"/>
  <c r="BP243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BF244"/>
  <c r="BG244"/>
  <c r="BH244"/>
  <c r="BI244"/>
  <c r="BJ244"/>
  <c r="BK244"/>
  <c r="BL244"/>
  <c r="BM244"/>
  <c r="BN244"/>
  <c r="BO244"/>
  <c r="BP244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BF245"/>
  <c r="BG245"/>
  <c r="BH245"/>
  <c r="BI245"/>
  <c r="BJ245"/>
  <c r="BK245"/>
  <c r="BL245"/>
  <c r="BM245"/>
  <c r="BN245"/>
  <c r="BO245"/>
  <c r="BP245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BF246"/>
  <c r="BG246"/>
  <c r="BH246"/>
  <c r="BI246"/>
  <c r="BJ246"/>
  <c r="BK246"/>
  <c r="BL246"/>
  <c r="BM246"/>
  <c r="BN246"/>
  <c r="BO246"/>
  <c r="BP246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BF247"/>
  <c r="BG247"/>
  <c r="BH247"/>
  <c r="BI247"/>
  <c r="BJ247"/>
  <c r="BK247"/>
  <c r="BL247"/>
  <c r="BM247"/>
  <c r="BN247"/>
  <c r="BO247"/>
  <c r="BP247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BF248"/>
  <c r="BG248"/>
  <c r="BH248"/>
  <c r="BI248"/>
  <c r="BJ248"/>
  <c r="BK248"/>
  <c r="BL248"/>
  <c r="BM248"/>
  <c r="BN248"/>
  <c r="BO248"/>
  <c r="BP248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BF249"/>
  <c r="BG249"/>
  <c r="BH249"/>
  <c r="BI249"/>
  <c r="BJ249"/>
  <c r="BK249"/>
  <c r="BL249"/>
  <c r="BM249"/>
  <c r="BN249"/>
  <c r="BO249"/>
  <c r="BP249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BF250"/>
  <c r="BG250"/>
  <c r="BH250"/>
  <c r="BI250"/>
  <c r="BJ250"/>
  <c r="BK250"/>
  <c r="BL250"/>
  <c r="BM250"/>
  <c r="BN250"/>
  <c r="BO250"/>
  <c r="BP250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BH251"/>
  <c r="BI251"/>
  <c r="BJ251"/>
  <c r="BK251"/>
  <c r="BL251"/>
  <c r="BM251"/>
  <c r="BN251"/>
  <c r="BO251"/>
  <c r="BP251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BF252"/>
  <c r="BG252"/>
  <c r="BH252"/>
  <c r="BI252"/>
  <c r="BJ252"/>
  <c r="BK252"/>
  <c r="BL252"/>
  <c r="BM252"/>
  <c r="BN252"/>
  <c r="BO252"/>
  <c r="BP252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BF253"/>
  <c r="BG253"/>
  <c r="BH253"/>
  <c r="BI253"/>
  <c r="BJ253"/>
  <c r="BK253"/>
  <c r="BL253"/>
  <c r="BM253"/>
  <c r="BN253"/>
  <c r="BO253"/>
  <c r="BP253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BF254"/>
  <c r="BG254"/>
  <c r="BH254"/>
  <c r="BI254"/>
  <c r="BJ254"/>
  <c r="BK254"/>
  <c r="BL254"/>
  <c r="BM254"/>
  <c r="BN254"/>
  <c r="BO254"/>
  <c r="BP254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BF255"/>
  <c r="BG255"/>
  <c r="BH255"/>
  <c r="BI255"/>
  <c r="BJ255"/>
  <c r="BK255"/>
  <c r="BL255"/>
  <c r="BM255"/>
  <c r="BN255"/>
  <c r="BO255"/>
  <c r="BP255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BF256"/>
  <c r="BG256"/>
  <c r="BH256"/>
  <c r="BI256"/>
  <c r="BJ256"/>
  <c r="BK256"/>
  <c r="BL256"/>
  <c r="BM256"/>
  <c r="BN256"/>
  <c r="BO256"/>
  <c r="BP256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BF257"/>
  <c r="BG257"/>
  <c r="BH257"/>
  <c r="BI257"/>
  <c r="BJ257"/>
  <c r="BK257"/>
  <c r="BL257"/>
  <c r="BM257"/>
  <c r="BN257"/>
  <c r="BO257"/>
  <c r="BP257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BF258"/>
  <c r="BG258"/>
  <c r="BH258"/>
  <c r="BI258"/>
  <c r="BJ258"/>
  <c r="BK258"/>
  <c r="BL258"/>
  <c r="BM258"/>
  <c r="BN258"/>
  <c r="BO258"/>
  <c r="BP258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BB259"/>
  <c r="BC259"/>
  <c r="BD259"/>
  <c r="BE259"/>
  <c r="BF259"/>
  <c r="BG259"/>
  <c r="BH259"/>
  <c r="BI259"/>
  <c r="BJ259"/>
  <c r="BK259"/>
  <c r="BL259"/>
  <c r="BM259"/>
  <c r="BN259"/>
  <c r="BO259"/>
  <c r="BP259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BB260"/>
  <c r="BC260"/>
  <c r="BD260"/>
  <c r="BE260"/>
  <c r="BF260"/>
  <c r="BG260"/>
  <c r="BH260"/>
  <c r="BI260"/>
  <c r="BJ260"/>
  <c r="BK260"/>
  <c r="BL260"/>
  <c r="BM260"/>
  <c r="BN260"/>
  <c r="BO260"/>
  <c r="BP260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BB261"/>
  <c r="BC261"/>
  <c r="BD261"/>
  <c r="BE261"/>
  <c r="BF261"/>
  <c r="BG261"/>
  <c r="BH261"/>
  <c r="BI261"/>
  <c r="BJ261"/>
  <c r="BK261"/>
  <c r="BL261"/>
  <c r="BM261"/>
  <c r="BN261"/>
  <c r="BO261"/>
  <c r="BP261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D262"/>
  <c r="BE262"/>
  <c r="BF262"/>
  <c r="BG262"/>
  <c r="BH262"/>
  <c r="BI262"/>
  <c r="BJ262"/>
  <c r="BK262"/>
  <c r="BL262"/>
  <c r="BM262"/>
  <c r="BN262"/>
  <c r="BO262"/>
  <c r="BP262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BB263"/>
  <c r="BC263"/>
  <c r="BD263"/>
  <c r="BE263"/>
  <c r="BF263"/>
  <c r="BG263"/>
  <c r="BH263"/>
  <c r="BI263"/>
  <c r="BJ263"/>
  <c r="BK263"/>
  <c r="BL263"/>
  <c r="BM263"/>
  <c r="BN263"/>
  <c r="BO263"/>
  <c r="BP263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BB264"/>
  <c r="BC264"/>
  <c r="BD264"/>
  <c r="BE264"/>
  <c r="BF264"/>
  <c r="BG264"/>
  <c r="BH264"/>
  <c r="BI264"/>
  <c r="BJ264"/>
  <c r="BK264"/>
  <c r="BL264"/>
  <c r="BM264"/>
  <c r="BN264"/>
  <c r="BO264"/>
  <c r="BP264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Y265"/>
  <c r="AZ265"/>
  <c r="BA265"/>
  <c r="BB265"/>
  <c r="BC265"/>
  <c r="BD265"/>
  <c r="BE265"/>
  <c r="BF265"/>
  <c r="BG265"/>
  <c r="BH265"/>
  <c r="BI265"/>
  <c r="BJ265"/>
  <c r="BK265"/>
  <c r="BL265"/>
  <c r="BM265"/>
  <c r="BN265"/>
  <c r="BO265"/>
  <c r="BP265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AX266"/>
  <c r="AY266"/>
  <c r="AZ266"/>
  <c r="BA266"/>
  <c r="BB266"/>
  <c r="BC266"/>
  <c r="BD266"/>
  <c r="BE266"/>
  <c r="BF266"/>
  <c r="BG266"/>
  <c r="BH266"/>
  <c r="BI266"/>
  <c r="BJ266"/>
  <c r="BK266"/>
  <c r="BL266"/>
  <c r="BM266"/>
  <c r="BN266"/>
  <c r="BO266"/>
  <c r="BP266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X267"/>
  <c r="AY267"/>
  <c r="AZ267"/>
  <c r="BA267"/>
  <c r="BB267"/>
  <c r="BC267"/>
  <c r="BD267"/>
  <c r="BE267"/>
  <c r="BF267"/>
  <c r="BG267"/>
  <c r="BH267"/>
  <c r="BI267"/>
  <c r="BJ267"/>
  <c r="BK267"/>
  <c r="BL267"/>
  <c r="BM267"/>
  <c r="BN267"/>
  <c r="BO267"/>
  <c r="BP267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AX268"/>
  <c r="AY268"/>
  <c r="AZ268"/>
  <c r="BA268"/>
  <c r="BB268"/>
  <c r="BC268"/>
  <c r="BD268"/>
  <c r="BE268"/>
  <c r="BF268"/>
  <c r="BG268"/>
  <c r="BH268"/>
  <c r="BI268"/>
  <c r="BJ268"/>
  <c r="BK268"/>
  <c r="BL268"/>
  <c r="BM268"/>
  <c r="BN268"/>
  <c r="BO268"/>
  <c r="BP268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BB269"/>
  <c r="BC269"/>
  <c r="BD269"/>
  <c r="BE269"/>
  <c r="BF269"/>
  <c r="BG269"/>
  <c r="BH269"/>
  <c r="BI269"/>
  <c r="BJ269"/>
  <c r="BK269"/>
  <c r="BL269"/>
  <c r="BM269"/>
  <c r="BN269"/>
  <c r="BO269"/>
  <c r="BP269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Y270"/>
  <c r="AZ270"/>
  <c r="BA270"/>
  <c r="BB270"/>
  <c r="BC270"/>
  <c r="BD270"/>
  <c r="BE270"/>
  <c r="BF270"/>
  <c r="BG270"/>
  <c r="BH270"/>
  <c r="BI270"/>
  <c r="BJ270"/>
  <c r="BK270"/>
  <c r="BL270"/>
  <c r="BM270"/>
  <c r="BN270"/>
  <c r="BO270"/>
  <c r="BP270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BB271"/>
  <c r="BC271"/>
  <c r="BD271"/>
  <c r="BE271"/>
  <c r="BF271"/>
  <c r="BG271"/>
  <c r="BH271"/>
  <c r="BI271"/>
  <c r="BJ271"/>
  <c r="BK271"/>
  <c r="BL271"/>
  <c r="BM271"/>
  <c r="BN271"/>
  <c r="BO271"/>
  <c r="BP271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BB272"/>
  <c r="BC272"/>
  <c r="BD272"/>
  <c r="BE272"/>
  <c r="BF272"/>
  <c r="BG272"/>
  <c r="BH272"/>
  <c r="BI272"/>
  <c r="BJ272"/>
  <c r="BK272"/>
  <c r="BL272"/>
  <c r="BM272"/>
  <c r="BN272"/>
  <c r="BO272"/>
  <c r="BP272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BB273"/>
  <c r="BC273"/>
  <c r="BD273"/>
  <c r="BE273"/>
  <c r="BF273"/>
  <c r="BG273"/>
  <c r="BH273"/>
  <c r="BI273"/>
  <c r="BJ273"/>
  <c r="BK273"/>
  <c r="BL273"/>
  <c r="BM273"/>
  <c r="BN273"/>
  <c r="BO273"/>
  <c r="BP273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BB274"/>
  <c r="BC274"/>
  <c r="BD274"/>
  <c r="BE274"/>
  <c r="BF274"/>
  <c r="BG274"/>
  <c r="BH274"/>
  <c r="BI274"/>
  <c r="BJ274"/>
  <c r="BK274"/>
  <c r="BL274"/>
  <c r="BM274"/>
  <c r="BN274"/>
  <c r="BO274"/>
  <c r="BP274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BB275"/>
  <c r="BC275"/>
  <c r="BD275"/>
  <c r="BE275"/>
  <c r="BF275"/>
  <c r="BG275"/>
  <c r="BH275"/>
  <c r="BI275"/>
  <c r="BJ275"/>
  <c r="BK275"/>
  <c r="BL275"/>
  <c r="BM275"/>
  <c r="BN275"/>
  <c r="BO275"/>
  <c r="BP275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BB276"/>
  <c r="BC276"/>
  <c r="BD276"/>
  <c r="BE276"/>
  <c r="BF276"/>
  <c r="BG276"/>
  <c r="BH276"/>
  <c r="BI276"/>
  <c r="BJ276"/>
  <c r="BK276"/>
  <c r="BL276"/>
  <c r="BM276"/>
  <c r="BN276"/>
  <c r="BO276"/>
  <c r="BP276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BB277"/>
  <c r="BC277"/>
  <c r="BD277"/>
  <c r="BE277"/>
  <c r="BF277"/>
  <c r="BG277"/>
  <c r="BH277"/>
  <c r="BI277"/>
  <c r="BJ277"/>
  <c r="BK277"/>
  <c r="BL277"/>
  <c r="BM277"/>
  <c r="BN277"/>
  <c r="BO277"/>
  <c r="BP277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BB278"/>
  <c r="BC278"/>
  <c r="BD278"/>
  <c r="BE278"/>
  <c r="BF278"/>
  <c r="BG278"/>
  <c r="BH278"/>
  <c r="BI278"/>
  <c r="BJ278"/>
  <c r="BK278"/>
  <c r="BL278"/>
  <c r="BM278"/>
  <c r="BN278"/>
  <c r="BO278"/>
  <c r="BP278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BB279"/>
  <c r="BC279"/>
  <c r="BD279"/>
  <c r="BE279"/>
  <c r="BF279"/>
  <c r="BG279"/>
  <c r="BH279"/>
  <c r="BI279"/>
  <c r="BJ279"/>
  <c r="BK279"/>
  <c r="BL279"/>
  <c r="BM279"/>
  <c r="BN279"/>
  <c r="BO279"/>
  <c r="BP279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BB280"/>
  <c r="BC280"/>
  <c r="BD280"/>
  <c r="BE280"/>
  <c r="BF280"/>
  <c r="BG280"/>
  <c r="BH280"/>
  <c r="BI280"/>
  <c r="BJ280"/>
  <c r="BK280"/>
  <c r="BL280"/>
  <c r="BM280"/>
  <c r="BN280"/>
  <c r="BO280"/>
  <c r="BP280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BB281"/>
  <c r="BC281"/>
  <c r="BD281"/>
  <c r="BE281"/>
  <c r="BF281"/>
  <c r="BG281"/>
  <c r="BH281"/>
  <c r="BI281"/>
  <c r="BJ281"/>
  <c r="BK281"/>
  <c r="BL281"/>
  <c r="BM281"/>
  <c r="BN281"/>
  <c r="BO281"/>
  <c r="BP281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BB282"/>
  <c r="BC282"/>
  <c r="BD282"/>
  <c r="BE282"/>
  <c r="BF282"/>
  <c r="BG282"/>
  <c r="BH282"/>
  <c r="BI282"/>
  <c r="BJ282"/>
  <c r="BK282"/>
  <c r="BL282"/>
  <c r="BM282"/>
  <c r="BN282"/>
  <c r="BO282"/>
  <c r="BP282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BB283"/>
  <c r="BC283"/>
  <c r="BD283"/>
  <c r="BE283"/>
  <c r="BF283"/>
  <c r="BG283"/>
  <c r="BH283"/>
  <c r="BI283"/>
  <c r="BJ283"/>
  <c r="BK283"/>
  <c r="BL283"/>
  <c r="BM283"/>
  <c r="BN283"/>
  <c r="BO283"/>
  <c r="BP283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BB284"/>
  <c r="BC284"/>
  <c r="BD284"/>
  <c r="BE284"/>
  <c r="BF284"/>
  <c r="BG284"/>
  <c r="BH284"/>
  <c r="BI284"/>
  <c r="BJ284"/>
  <c r="BK284"/>
  <c r="BL284"/>
  <c r="BM284"/>
  <c r="BN284"/>
  <c r="BO284"/>
  <c r="BP284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BB285"/>
  <c r="BC285"/>
  <c r="BD285"/>
  <c r="BE285"/>
  <c r="BF285"/>
  <c r="BG285"/>
  <c r="BH285"/>
  <c r="BI285"/>
  <c r="BJ285"/>
  <c r="BK285"/>
  <c r="BL285"/>
  <c r="BM285"/>
  <c r="BN285"/>
  <c r="BO285"/>
  <c r="BP285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BB286"/>
  <c r="BC286"/>
  <c r="BD286"/>
  <c r="BE286"/>
  <c r="BF286"/>
  <c r="BG286"/>
  <c r="BH286"/>
  <c r="BI286"/>
  <c r="BJ286"/>
  <c r="BK286"/>
  <c r="BL286"/>
  <c r="BM286"/>
  <c r="BN286"/>
  <c r="BO286"/>
  <c r="BP286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BB287"/>
  <c r="BC287"/>
  <c r="BD287"/>
  <c r="BE287"/>
  <c r="BF287"/>
  <c r="BG287"/>
  <c r="BH287"/>
  <c r="BI287"/>
  <c r="BJ287"/>
  <c r="BK287"/>
  <c r="BL287"/>
  <c r="BM287"/>
  <c r="BN287"/>
  <c r="BO287"/>
  <c r="BP287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BB288"/>
  <c r="BC288"/>
  <c r="BD288"/>
  <c r="BE288"/>
  <c r="BF288"/>
  <c r="BG288"/>
  <c r="BH288"/>
  <c r="BI288"/>
  <c r="BJ288"/>
  <c r="BK288"/>
  <c r="BL288"/>
  <c r="BM288"/>
  <c r="BN288"/>
  <c r="BO288"/>
  <c r="BP288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BB289"/>
  <c r="BC289"/>
  <c r="BD289"/>
  <c r="BE289"/>
  <c r="BF289"/>
  <c r="BG289"/>
  <c r="BH289"/>
  <c r="BI289"/>
  <c r="BJ289"/>
  <c r="BK289"/>
  <c r="BL289"/>
  <c r="BM289"/>
  <c r="BN289"/>
  <c r="BO289"/>
  <c r="BP289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BB290"/>
  <c r="BC290"/>
  <c r="BD290"/>
  <c r="BE290"/>
  <c r="BF290"/>
  <c r="BG290"/>
  <c r="BH290"/>
  <c r="BI290"/>
  <c r="BJ290"/>
  <c r="BK290"/>
  <c r="BL290"/>
  <c r="BM290"/>
  <c r="BN290"/>
  <c r="BO290"/>
  <c r="BP290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BB291"/>
  <c r="BC291"/>
  <c r="BD291"/>
  <c r="BE291"/>
  <c r="BF291"/>
  <c r="BG291"/>
  <c r="BH291"/>
  <c r="BI291"/>
  <c r="BJ291"/>
  <c r="BK291"/>
  <c r="BL291"/>
  <c r="BM291"/>
  <c r="BN291"/>
  <c r="BO291"/>
  <c r="BP291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BB292"/>
  <c r="BC292"/>
  <c r="BD292"/>
  <c r="BE292"/>
  <c r="BF292"/>
  <c r="BG292"/>
  <c r="BH292"/>
  <c r="BI292"/>
  <c r="BJ292"/>
  <c r="BK292"/>
  <c r="BL292"/>
  <c r="BM292"/>
  <c r="BN292"/>
  <c r="BO292"/>
  <c r="BP292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BB293"/>
  <c r="BC293"/>
  <c r="BD293"/>
  <c r="BE293"/>
  <c r="BF293"/>
  <c r="BG293"/>
  <c r="BH293"/>
  <c r="BI293"/>
  <c r="BJ293"/>
  <c r="BK293"/>
  <c r="BL293"/>
  <c r="BM293"/>
  <c r="BN293"/>
  <c r="BO293"/>
  <c r="BP293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BB294"/>
  <c r="BC294"/>
  <c r="BD294"/>
  <c r="BE294"/>
  <c r="BF294"/>
  <c r="BG294"/>
  <c r="BH294"/>
  <c r="BI294"/>
  <c r="BJ294"/>
  <c r="BK294"/>
  <c r="BL294"/>
  <c r="BM294"/>
  <c r="BN294"/>
  <c r="BO294"/>
  <c r="BP294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BB295"/>
  <c r="BC295"/>
  <c r="BD295"/>
  <c r="BE295"/>
  <c r="BF295"/>
  <c r="BG295"/>
  <c r="BH295"/>
  <c r="BI295"/>
  <c r="BJ295"/>
  <c r="BK295"/>
  <c r="BL295"/>
  <c r="BM295"/>
  <c r="BN295"/>
  <c r="BO295"/>
  <c r="BP295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BB296"/>
  <c r="BC296"/>
  <c r="BD296"/>
  <c r="BE296"/>
  <c r="BF296"/>
  <c r="BG296"/>
  <c r="BH296"/>
  <c r="BI296"/>
  <c r="BJ296"/>
  <c r="BK296"/>
  <c r="BL296"/>
  <c r="BM296"/>
  <c r="BN296"/>
  <c r="BO296"/>
  <c r="BP296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BB297"/>
  <c r="BC297"/>
  <c r="BD297"/>
  <c r="BE297"/>
  <c r="BF297"/>
  <c r="BG297"/>
  <c r="BH297"/>
  <c r="BI297"/>
  <c r="BJ297"/>
  <c r="BK297"/>
  <c r="BL297"/>
  <c r="BM297"/>
  <c r="BN297"/>
  <c r="BO297"/>
  <c r="BP297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BB298"/>
  <c r="BC298"/>
  <c r="BD298"/>
  <c r="BE298"/>
  <c r="BF298"/>
  <c r="BG298"/>
  <c r="BH298"/>
  <c r="BI298"/>
  <c r="BJ298"/>
  <c r="BK298"/>
  <c r="BL298"/>
  <c r="BM298"/>
  <c r="BN298"/>
  <c r="BO298"/>
  <c r="BP298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X299"/>
  <c r="AY299"/>
  <c r="AZ299"/>
  <c r="BA299"/>
  <c r="BB299"/>
  <c r="BC299"/>
  <c r="BD299"/>
  <c r="BE299"/>
  <c r="BF299"/>
  <c r="BG299"/>
  <c r="BH299"/>
  <c r="BI299"/>
  <c r="BJ299"/>
  <c r="BK299"/>
  <c r="BL299"/>
  <c r="BM299"/>
  <c r="BN299"/>
  <c r="BO299"/>
  <c r="BP299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AX300"/>
  <c r="AY300"/>
  <c r="AZ300"/>
  <c r="BA300"/>
  <c r="BB300"/>
  <c r="BC300"/>
  <c r="BD300"/>
  <c r="BE300"/>
  <c r="BF300"/>
  <c r="BG300"/>
  <c r="BH300"/>
  <c r="BI300"/>
  <c r="BJ300"/>
  <c r="BK300"/>
  <c r="BL300"/>
  <c r="BM300"/>
  <c r="BN300"/>
  <c r="BO300"/>
  <c r="BP300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AX301"/>
  <c r="AY301"/>
  <c r="AZ301"/>
  <c r="BA301"/>
  <c r="BB301"/>
  <c r="BC301"/>
  <c r="BD301"/>
  <c r="BE301"/>
  <c r="BF301"/>
  <c r="BG301"/>
  <c r="BH301"/>
  <c r="BI301"/>
  <c r="BJ301"/>
  <c r="BK301"/>
  <c r="BL301"/>
  <c r="BM301"/>
  <c r="BN301"/>
  <c r="BO301"/>
  <c r="BP301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AX302"/>
  <c r="AY302"/>
  <c r="AZ302"/>
  <c r="BA302"/>
  <c r="BB302"/>
  <c r="BC302"/>
  <c r="BD302"/>
  <c r="BE302"/>
  <c r="BF302"/>
  <c r="BG302"/>
  <c r="BH302"/>
  <c r="BI302"/>
  <c r="BJ302"/>
  <c r="BK302"/>
  <c r="BL302"/>
  <c r="BM302"/>
  <c r="BN302"/>
  <c r="BO302"/>
  <c r="BP302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BB303"/>
  <c r="BC303"/>
  <c r="BD303"/>
  <c r="BE303"/>
  <c r="BF303"/>
  <c r="BG303"/>
  <c r="BH303"/>
  <c r="BI303"/>
  <c r="BJ303"/>
  <c r="BK303"/>
  <c r="BL303"/>
  <c r="BM303"/>
  <c r="BN303"/>
  <c r="BO303"/>
  <c r="BP303"/>
  <c r="AF304"/>
  <c r="AG304"/>
  <c r="AH304"/>
  <c r="AI304"/>
  <c r="AJ304"/>
  <c r="AK304"/>
  <c r="AL304"/>
  <c r="AM304"/>
  <c r="AN304"/>
  <c r="AO304"/>
  <c r="AP304"/>
  <c r="AQ304"/>
  <c r="AR304"/>
  <c r="AS304"/>
  <c r="AT304"/>
  <c r="AU304"/>
  <c r="AV304"/>
  <c r="AW304"/>
  <c r="AX304"/>
  <c r="AY304"/>
  <c r="AZ304"/>
  <c r="BA304"/>
  <c r="BB304"/>
  <c r="BC304"/>
  <c r="BD304"/>
  <c r="BE304"/>
  <c r="BF304"/>
  <c r="BG304"/>
  <c r="BH304"/>
  <c r="BI304"/>
  <c r="BJ304"/>
  <c r="BK304"/>
  <c r="BL304"/>
  <c r="BM304"/>
  <c r="BN304"/>
  <c r="BO304"/>
  <c r="BP304"/>
  <c r="AF305"/>
  <c r="AG305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BB305"/>
  <c r="BC305"/>
  <c r="BD305"/>
  <c r="BE305"/>
  <c r="BF305"/>
  <c r="BG305"/>
  <c r="BH305"/>
  <c r="BI305"/>
  <c r="BJ305"/>
  <c r="BK305"/>
  <c r="BL305"/>
  <c r="BM305"/>
  <c r="BN305"/>
  <c r="BO305"/>
  <c r="BP305"/>
  <c r="AF306"/>
  <c r="AG306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BB306"/>
  <c r="BC306"/>
  <c r="BD306"/>
  <c r="BE306"/>
  <c r="BF306"/>
  <c r="BG306"/>
  <c r="BH306"/>
  <c r="BI306"/>
  <c r="BJ306"/>
  <c r="BK306"/>
  <c r="BL306"/>
  <c r="BM306"/>
  <c r="BN306"/>
  <c r="BO306"/>
  <c r="BP306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BB307"/>
  <c r="BC307"/>
  <c r="BD307"/>
  <c r="BE307"/>
  <c r="BF307"/>
  <c r="BG307"/>
  <c r="BH307"/>
  <c r="BI307"/>
  <c r="BJ307"/>
  <c r="BK307"/>
  <c r="BL307"/>
  <c r="BM307"/>
  <c r="BN307"/>
  <c r="BO307"/>
  <c r="BP307"/>
  <c r="AF308"/>
  <c r="AG308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BB308"/>
  <c r="BC308"/>
  <c r="BD308"/>
  <c r="BE308"/>
  <c r="BF308"/>
  <c r="BG308"/>
  <c r="BH308"/>
  <c r="BI308"/>
  <c r="BJ308"/>
  <c r="BK308"/>
  <c r="BL308"/>
  <c r="BM308"/>
  <c r="BN308"/>
  <c r="BO308"/>
  <c r="BP308"/>
  <c r="AF309"/>
  <c r="AG309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BB309"/>
  <c r="BC309"/>
  <c r="BD309"/>
  <c r="BE309"/>
  <c r="BF309"/>
  <c r="BG309"/>
  <c r="BH309"/>
  <c r="BI309"/>
  <c r="BJ309"/>
  <c r="BK309"/>
  <c r="BL309"/>
  <c r="BM309"/>
  <c r="BN309"/>
  <c r="BO309"/>
  <c r="BP309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BB310"/>
  <c r="BC310"/>
  <c r="BD310"/>
  <c r="BE310"/>
  <c r="BF310"/>
  <c r="BG310"/>
  <c r="BH310"/>
  <c r="BI310"/>
  <c r="BJ310"/>
  <c r="BK310"/>
  <c r="BL310"/>
  <c r="BM310"/>
  <c r="BN310"/>
  <c r="BO310"/>
  <c r="BP310"/>
  <c r="AF311"/>
  <c r="AG311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BB311"/>
  <c r="BC311"/>
  <c r="BD311"/>
  <c r="BE311"/>
  <c r="BF311"/>
  <c r="BG311"/>
  <c r="BH311"/>
  <c r="BI311"/>
  <c r="BJ311"/>
  <c r="BK311"/>
  <c r="BL311"/>
  <c r="BM311"/>
  <c r="BN311"/>
  <c r="BO311"/>
  <c r="BP311"/>
  <c r="AF312"/>
  <c r="AG312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BB312"/>
  <c r="BC312"/>
  <c r="BD312"/>
  <c r="BE312"/>
  <c r="BF312"/>
  <c r="BG312"/>
  <c r="BH312"/>
  <c r="BI312"/>
  <c r="BJ312"/>
  <c r="BK312"/>
  <c r="BL312"/>
  <c r="BM312"/>
  <c r="BN312"/>
  <c r="BO312"/>
  <c r="BP312"/>
  <c r="AF313"/>
  <c r="AG313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BB313"/>
  <c r="BC313"/>
  <c r="BD313"/>
  <c r="BE313"/>
  <c r="BF313"/>
  <c r="BG313"/>
  <c r="BH313"/>
  <c r="BI313"/>
  <c r="BJ313"/>
  <c r="BK313"/>
  <c r="BL313"/>
  <c r="BM313"/>
  <c r="BN313"/>
  <c r="BO313"/>
  <c r="BP313"/>
  <c r="AF314"/>
  <c r="AG314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BB314"/>
  <c r="BC314"/>
  <c r="BD314"/>
  <c r="BE314"/>
  <c r="BF314"/>
  <c r="BG314"/>
  <c r="BH314"/>
  <c r="BI314"/>
  <c r="BJ314"/>
  <c r="BK314"/>
  <c r="BL314"/>
  <c r="BM314"/>
  <c r="BN314"/>
  <c r="BO314"/>
  <c r="BP314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BB315"/>
  <c r="BC315"/>
  <c r="BD315"/>
  <c r="BE315"/>
  <c r="BF315"/>
  <c r="BG315"/>
  <c r="BH315"/>
  <c r="BI315"/>
  <c r="BJ315"/>
  <c r="BK315"/>
  <c r="BL315"/>
  <c r="BM315"/>
  <c r="BN315"/>
  <c r="BO315"/>
  <c r="BP315"/>
  <c r="AF316"/>
  <c r="AG316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BB316"/>
  <c r="BC316"/>
  <c r="BD316"/>
  <c r="BE316"/>
  <c r="BF316"/>
  <c r="BG316"/>
  <c r="BH316"/>
  <c r="BI316"/>
  <c r="BJ316"/>
  <c r="BK316"/>
  <c r="BL316"/>
  <c r="BM316"/>
  <c r="BN316"/>
  <c r="BO316"/>
  <c r="BP316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BB317"/>
  <c r="BC317"/>
  <c r="BD317"/>
  <c r="BE317"/>
  <c r="BF317"/>
  <c r="BG317"/>
  <c r="BH317"/>
  <c r="BI317"/>
  <c r="BJ317"/>
  <c r="BK317"/>
  <c r="BL317"/>
  <c r="BM317"/>
  <c r="BN317"/>
  <c r="BO317"/>
  <c r="BP317"/>
  <c r="AF318"/>
  <c r="AG318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BB318"/>
  <c r="BC318"/>
  <c r="BD318"/>
  <c r="BE318"/>
  <c r="BF318"/>
  <c r="BG318"/>
  <c r="BH318"/>
  <c r="BI318"/>
  <c r="BJ318"/>
  <c r="BK318"/>
  <c r="BL318"/>
  <c r="BM318"/>
  <c r="BN318"/>
  <c r="BO318"/>
  <c r="BP318"/>
  <c r="AF319"/>
  <c r="AG319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BB319"/>
  <c r="BC319"/>
  <c r="BD319"/>
  <c r="BE319"/>
  <c r="BF319"/>
  <c r="BG319"/>
  <c r="BH319"/>
  <c r="BI319"/>
  <c r="BJ319"/>
  <c r="BK319"/>
  <c r="BL319"/>
  <c r="BM319"/>
  <c r="BN319"/>
  <c r="BO319"/>
  <c r="BP319"/>
  <c r="AF320"/>
  <c r="AG320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BB320"/>
  <c r="BC320"/>
  <c r="BD320"/>
  <c r="BE320"/>
  <c r="BF320"/>
  <c r="BG320"/>
  <c r="BH320"/>
  <c r="BI320"/>
  <c r="BJ320"/>
  <c r="BK320"/>
  <c r="BL320"/>
  <c r="BM320"/>
  <c r="BN320"/>
  <c r="BO320"/>
  <c r="BP320"/>
  <c r="AF321"/>
  <c r="AG321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BB321"/>
  <c r="BC321"/>
  <c r="BD321"/>
  <c r="BE321"/>
  <c r="BF321"/>
  <c r="BG321"/>
  <c r="BH321"/>
  <c r="BI321"/>
  <c r="BJ321"/>
  <c r="BK321"/>
  <c r="BL321"/>
  <c r="BM321"/>
  <c r="BN321"/>
  <c r="BO321"/>
  <c r="BP321"/>
  <c r="AF322"/>
  <c r="AG322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BB322"/>
  <c r="BC322"/>
  <c r="BD322"/>
  <c r="BE322"/>
  <c r="BF322"/>
  <c r="BG322"/>
  <c r="BH322"/>
  <c r="BI322"/>
  <c r="BJ322"/>
  <c r="BK322"/>
  <c r="BL322"/>
  <c r="BM322"/>
  <c r="BN322"/>
  <c r="BO322"/>
  <c r="BP322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BB323"/>
  <c r="BC323"/>
  <c r="BD323"/>
  <c r="BE323"/>
  <c r="BF323"/>
  <c r="BG323"/>
  <c r="BH323"/>
  <c r="BI323"/>
  <c r="BJ323"/>
  <c r="BK323"/>
  <c r="BL323"/>
  <c r="BM323"/>
  <c r="BN323"/>
  <c r="BO323"/>
  <c r="BP323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BB324"/>
  <c r="BC324"/>
  <c r="BD324"/>
  <c r="BE324"/>
  <c r="BF324"/>
  <c r="BG324"/>
  <c r="BH324"/>
  <c r="BI324"/>
  <c r="BJ324"/>
  <c r="BK324"/>
  <c r="BL324"/>
  <c r="BM324"/>
  <c r="BN324"/>
  <c r="BO324"/>
  <c r="BP324"/>
  <c r="AF325"/>
  <c r="AG325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BB325"/>
  <c r="BC325"/>
  <c r="BD325"/>
  <c r="BE325"/>
  <c r="BF325"/>
  <c r="BG325"/>
  <c r="BH325"/>
  <c r="BI325"/>
  <c r="BJ325"/>
  <c r="BK325"/>
  <c r="BL325"/>
  <c r="BM325"/>
  <c r="BN325"/>
  <c r="BO325"/>
  <c r="BP325"/>
  <c r="AF326"/>
  <c r="AG326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BB326"/>
  <c r="BC326"/>
  <c r="BD326"/>
  <c r="BE326"/>
  <c r="BF326"/>
  <c r="BG326"/>
  <c r="BH326"/>
  <c r="BI326"/>
  <c r="BJ326"/>
  <c r="BK326"/>
  <c r="BL326"/>
  <c r="BM326"/>
  <c r="BN326"/>
  <c r="BO326"/>
  <c r="BP326"/>
  <c r="AF327"/>
  <c r="AG327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BB327"/>
  <c r="BC327"/>
  <c r="BD327"/>
  <c r="BE327"/>
  <c r="BF327"/>
  <c r="BG327"/>
  <c r="BH327"/>
  <c r="BI327"/>
  <c r="BJ327"/>
  <c r="BK327"/>
  <c r="BL327"/>
  <c r="BM327"/>
  <c r="BN327"/>
  <c r="BO327"/>
  <c r="BP327"/>
  <c r="AF328"/>
  <c r="AG328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BB328"/>
  <c r="BC328"/>
  <c r="BD328"/>
  <c r="BE328"/>
  <c r="BF328"/>
  <c r="BG328"/>
  <c r="BH328"/>
  <c r="BI328"/>
  <c r="BJ328"/>
  <c r="BK328"/>
  <c r="BL328"/>
  <c r="BM328"/>
  <c r="BN328"/>
  <c r="BO328"/>
  <c r="BP328"/>
  <c r="AF329"/>
  <c r="AG329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BB329"/>
  <c r="BC329"/>
  <c r="BD329"/>
  <c r="BE329"/>
  <c r="BF329"/>
  <c r="BG329"/>
  <c r="BH329"/>
  <c r="BI329"/>
  <c r="BJ329"/>
  <c r="BK329"/>
  <c r="BL329"/>
  <c r="BM329"/>
  <c r="BN329"/>
  <c r="BO329"/>
  <c r="BP329"/>
  <c r="AF330"/>
  <c r="AG330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BB330"/>
  <c r="BC330"/>
  <c r="BD330"/>
  <c r="BE330"/>
  <c r="BF330"/>
  <c r="BG330"/>
  <c r="BH330"/>
  <c r="BI330"/>
  <c r="BJ330"/>
  <c r="BK330"/>
  <c r="BL330"/>
  <c r="BM330"/>
  <c r="BN330"/>
  <c r="BO330"/>
  <c r="BP330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BB331"/>
  <c r="BC331"/>
  <c r="BD331"/>
  <c r="BE331"/>
  <c r="BF331"/>
  <c r="BG331"/>
  <c r="BH331"/>
  <c r="BI331"/>
  <c r="BJ331"/>
  <c r="BK331"/>
  <c r="BL331"/>
  <c r="BM331"/>
  <c r="BN331"/>
  <c r="BO331"/>
  <c r="BP331"/>
  <c r="AF332"/>
  <c r="AG332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BB332"/>
  <c r="BC332"/>
  <c r="BD332"/>
  <c r="BE332"/>
  <c r="BF332"/>
  <c r="BG332"/>
  <c r="BH332"/>
  <c r="BI332"/>
  <c r="BJ332"/>
  <c r="BK332"/>
  <c r="BL332"/>
  <c r="BM332"/>
  <c r="BN332"/>
  <c r="BO332"/>
  <c r="BP332"/>
  <c r="AF333"/>
  <c r="AG333"/>
  <c r="AH333"/>
  <c r="AI333"/>
  <c r="AJ333"/>
  <c r="AK333"/>
  <c r="AL333"/>
  <c r="AM333"/>
  <c r="AN333"/>
  <c r="AO333"/>
  <c r="AP333"/>
  <c r="AQ333"/>
  <c r="AR333"/>
  <c r="AS333"/>
  <c r="AT333"/>
  <c r="AU333"/>
  <c r="AV333"/>
  <c r="AW333"/>
  <c r="AX333"/>
  <c r="AY333"/>
  <c r="AZ333"/>
  <c r="BA333"/>
  <c r="BB333"/>
  <c r="BC333"/>
  <c r="BD333"/>
  <c r="BE333"/>
  <c r="BF333"/>
  <c r="BG333"/>
  <c r="BH333"/>
  <c r="BI333"/>
  <c r="BJ333"/>
  <c r="BK333"/>
  <c r="BL333"/>
  <c r="BM333"/>
  <c r="BN333"/>
  <c r="BO333"/>
  <c r="BP333"/>
  <c r="AF334"/>
  <c r="AG334"/>
  <c r="AH334"/>
  <c r="AI334"/>
  <c r="AJ334"/>
  <c r="AK334"/>
  <c r="AL334"/>
  <c r="AM334"/>
  <c r="AN334"/>
  <c r="AO334"/>
  <c r="AP334"/>
  <c r="AQ334"/>
  <c r="AR334"/>
  <c r="AS334"/>
  <c r="AT334"/>
  <c r="AU334"/>
  <c r="AV334"/>
  <c r="AW334"/>
  <c r="AX334"/>
  <c r="AY334"/>
  <c r="AZ334"/>
  <c r="BA334"/>
  <c r="BB334"/>
  <c r="BC334"/>
  <c r="BD334"/>
  <c r="BE334"/>
  <c r="BF334"/>
  <c r="BG334"/>
  <c r="BH334"/>
  <c r="BI334"/>
  <c r="BJ334"/>
  <c r="BK334"/>
  <c r="BL334"/>
  <c r="BM334"/>
  <c r="BN334"/>
  <c r="BO334"/>
  <c r="BP334"/>
  <c r="AF335"/>
  <c r="AG335"/>
  <c r="AH335"/>
  <c r="AI335"/>
  <c r="AJ335"/>
  <c r="AK335"/>
  <c r="AL335"/>
  <c r="AM335"/>
  <c r="AN335"/>
  <c r="AO335"/>
  <c r="AP335"/>
  <c r="AQ335"/>
  <c r="AR335"/>
  <c r="AS335"/>
  <c r="AT335"/>
  <c r="AU335"/>
  <c r="AV335"/>
  <c r="AW335"/>
  <c r="AX335"/>
  <c r="AY335"/>
  <c r="AZ335"/>
  <c r="BA335"/>
  <c r="BB335"/>
  <c r="BC335"/>
  <c r="BD335"/>
  <c r="BE335"/>
  <c r="BF335"/>
  <c r="BG335"/>
  <c r="BH335"/>
  <c r="BI335"/>
  <c r="BJ335"/>
  <c r="BK335"/>
  <c r="BL335"/>
  <c r="BM335"/>
  <c r="BN335"/>
  <c r="BO335"/>
  <c r="BP335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W336"/>
  <c r="AX336"/>
  <c r="AY336"/>
  <c r="AZ336"/>
  <c r="BA336"/>
  <c r="BB336"/>
  <c r="BC336"/>
  <c r="BD336"/>
  <c r="BE336"/>
  <c r="BF336"/>
  <c r="BG336"/>
  <c r="BH336"/>
  <c r="BI336"/>
  <c r="BJ336"/>
  <c r="BK336"/>
  <c r="BL336"/>
  <c r="BM336"/>
  <c r="BN336"/>
  <c r="BO336"/>
  <c r="BP336"/>
  <c r="AF337"/>
  <c r="AG337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BB337"/>
  <c r="BC337"/>
  <c r="BD337"/>
  <c r="BE337"/>
  <c r="BF337"/>
  <c r="BG337"/>
  <c r="BH337"/>
  <c r="BI337"/>
  <c r="BJ337"/>
  <c r="BK337"/>
  <c r="BL337"/>
  <c r="BM337"/>
  <c r="BN337"/>
  <c r="BO337"/>
  <c r="BP337"/>
  <c r="AF338"/>
  <c r="AG338"/>
  <c r="AH338"/>
  <c r="AI338"/>
  <c r="AJ338"/>
  <c r="AK338"/>
  <c r="AL338"/>
  <c r="AM338"/>
  <c r="AN338"/>
  <c r="AO338"/>
  <c r="AP338"/>
  <c r="AQ338"/>
  <c r="AR338"/>
  <c r="AS338"/>
  <c r="AT338"/>
  <c r="AU338"/>
  <c r="AV338"/>
  <c r="AW338"/>
  <c r="AX338"/>
  <c r="AY338"/>
  <c r="AZ338"/>
  <c r="BA338"/>
  <c r="BB338"/>
  <c r="BC338"/>
  <c r="BD338"/>
  <c r="BE338"/>
  <c r="BF338"/>
  <c r="BG338"/>
  <c r="BH338"/>
  <c r="BI338"/>
  <c r="BJ338"/>
  <c r="BK338"/>
  <c r="BL338"/>
  <c r="BM338"/>
  <c r="BN338"/>
  <c r="BO338"/>
  <c r="BP338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BB339"/>
  <c r="BC339"/>
  <c r="BD339"/>
  <c r="BE339"/>
  <c r="BF339"/>
  <c r="BG339"/>
  <c r="BH339"/>
  <c r="BI339"/>
  <c r="BJ339"/>
  <c r="BK339"/>
  <c r="BL339"/>
  <c r="BM339"/>
  <c r="BN339"/>
  <c r="BO339"/>
  <c r="BP339"/>
  <c r="AF340"/>
  <c r="AG340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BB340"/>
  <c r="BC340"/>
  <c r="BD340"/>
  <c r="BE340"/>
  <c r="BF340"/>
  <c r="BG340"/>
  <c r="BH340"/>
  <c r="BI340"/>
  <c r="BJ340"/>
  <c r="BK340"/>
  <c r="BL340"/>
  <c r="BM340"/>
  <c r="BN340"/>
  <c r="BO340"/>
  <c r="BP340"/>
  <c r="AF341"/>
  <c r="AG341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BB341"/>
  <c r="BC341"/>
  <c r="BD341"/>
  <c r="BE341"/>
  <c r="BF341"/>
  <c r="BG341"/>
  <c r="BH341"/>
  <c r="BI341"/>
  <c r="BJ341"/>
  <c r="BK341"/>
  <c r="BL341"/>
  <c r="BM341"/>
  <c r="BN341"/>
  <c r="BO341"/>
  <c r="BP341"/>
  <c r="AF342"/>
  <c r="AG342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BB342"/>
  <c r="BC342"/>
  <c r="BD342"/>
  <c r="BE342"/>
  <c r="BF342"/>
  <c r="BG342"/>
  <c r="BH342"/>
  <c r="BI342"/>
  <c r="BJ342"/>
  <c r="BK342"/>
  <c r="BL342"/>
  <c r="BM342"/>
  <c r="BN342"/>
  <c r="BO342"/>
  <c r="BP342"/>
  <c r="AF343"/>
  <c r="AG343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BB343"/>
  <c r="BC343"/>
  <c r="BD343"/>
  <c r="BE343"/>
  <c r="BF343"/>
  <c r="BG343"/>
  <c r="BH343"/>
  <c r="BI343"/>
  <c r="BJ343"/>
  <c r="BK343"/>
  <c r="BL343"/>
  <c r="BM343"/>
  <c r="BN343"/>
  <c r="BO343"/>
  <c r="BP343"/>
  <c r="AF344"/>
  <c r="AG344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BB344"/>
  <c r="BC344"/>
  <c r="BD344"/>
  <c r="BE344"/>
  <c r="BF344"/>
  <c r="BG344"/>
  <c r="BH344"/>
  <c r="BI344"/>
  <c r="BJ344"/>
  <c r="BK344"/>
  <c r="BL344"/>
  <c r="BM344"/>
  <c r="BN344"/>
  <c r="BO344"/>
  <c r="BP344"/>
  <c r="AF345"/>
  <c r="AG345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BB345"/>
  <c r="BC345"/>
  <c r="BD345"/>
  <c r="BE345"/>
  <c r="BF345"/>
  <c r="BG345"/>
  <c r="BH345"/>
  <c r="BI345"/>
  <c r="BJ345"/>
  <c r="BK345"/>
  <c r="BL345"/>
  <c r="BM345"/>
  <c r="BN345"/>
  <c r="BO345"/>
  <c r="BP345"/>
  <c r="AF346"/>
  <c r="AG346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BB346"/>
  <c r="BC346"/>
  <c r="BD346"/>
  <c r="BE346"/>
  <c r="BF346"/>
  <c r="BG346"/>
  <c r="BH346"/>
  <c r="BI346"/>
  <c r="BJ346"/>
  <c r="BK346"/>
  <c r="BL346"/>
  <c r="BM346"/>
  <c r="BN346"/>
  <c r="BO346"/>
  <c r="BP346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BB347"/>
  <c r="BC347"/>
  <c r="BD347"/>
  <c r="BE347"/>
  <c r="BF347"/>
  <c r="BG347"/>
  <c r="BH347"/>
  <c r="BI347"/>
  <c r="BJ347"/>
  <c r="BK347"/>
  <c r="BL347"/>
  <c r="BM347"/>
  <c r="BN347"/>
  <c r="BO347"/>
  <c r="BP347"/>
  <c r="AF348"/>
  <c r="AG348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BB348"/>
  <c r="BC348"/>
  <c r="BD348"/>
  <c r="BE348"/>
  <c r="BF348"/>
  <c r="BG348"/>
  <c r="BH348"/>
  <c r="BI348"/>
  <c r="BJ348"/>
  <c r="BK348"/>
  <c r="BL348"/>
  <c r="BM348"/>
  <c r="BN348"/>
  <c r="BO348"/>
  <c r="BP348"/>
  <c r="AF349"/>
  <c r="AG349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BB349"/>
  <c r="BC349"/>
  <c r="BD349"/>
  <c r="BE349"/>
  <c r="BF349"/>
  <c r="BG349"/>
  <c r="BH349"/>
  <c r="BI349"/>
  <c r="BJ349"/>
  <c r="BK349"/>
  <c r="BL349"/>
  <c r="BM349"/>
  <c r="BN349"/>
  <c r="BO349"/>
  <c r="BP349"/>
  <c r="AF350"/>
  <c r="AG350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BB350"/>
  <c r="BC350"/>
  <c r="BD350"/>
  <c r="BE350"/>
  <c r="BF350"/>
  <c r="BG350"/>
  <c r="BH350"/>
  <c r="BI350"/>
  <c r="BJ350"/>
  <c r="BK350"/>
  <c r="BL350"/>
  <c r="BM350"/>
  <c r="BN350"/>
  <c r="BO350"/>
  <c r="BP350"/>
  <c r="AF351"/>
  <c r="AG351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BB351"/>
  <c r="BC351"/>
  <c r="BD351"/>
  <c r="BE351"/>
  <c r="BF351"/>
  <c r="BG351"/>
  <c r="BH351"/>
  <c r="BI351"/>
  <c r="BJ351"/>
  <c r="BK351"/>
  <c r="BL351"/>
  <c r="BM351"/>
  <c r="BN351"/>
  <c r="BO351"/>
  <c r="BP351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BB352"/>
  <c r="BC352"/>
  <c r="BD352"/>
  <c r="BE352"/>
  <c r="BF352"/>
  <c r="BG352"/>
  <c r="BH352"/>
  <c r="BI352"/>
  <c r="BJ352"/>
  <c r="BK352"/>
  <c r="BL352"/>
  <c r="BM352"/>
  <c r="BN352"/>
  <c r="BO352"/>
  <c r="BP352"/>
  <c r="AF353"/>
  <c r="AG353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BB353"/>
  <c r="BC353"/>
  <c r="BD353"/>
  <c r="BE353"/>
  <c r="BF353"/>
  <c r="BG353"/>
  <c r="BH353"/>
  <c r="BI353"/>
  <c r="BJ353"/>
  <c r="BK353"/>
  <c r="BL353"/>
  <c r="BM353"/>
  <c r="BN353"/>
  <c r="BO353"/>
  <c r="BP353"/>
  <c r="AF354"/>
  <c r="AG354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BB354"/>
  <c r="BC354"/>
  <c r="BD354"/>
  <c r="BE354"/>
  <c r="BF354"/>
  <c r="BG354"/>
  <c r="BH354"/>
  <c r="BI354"/>
  <c r="BJ354"/>
  <c r="BK354"/>
  <c r="BL354"/>
  <c r="BM354"/>
  <c r="BN354"/>
  <c r="BO354"/>
  <c r="BP354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BB355"/>
  <c r="BC355"/>
  <c r="BD355"/>
  <c r="BE355"/>
  <c r="BF355"/>
  <c r="BG355"/>
  <c r="BH355"/>
  <c r="BI355"/>
  <c r="BJ355"/>
  <c r="BK355"/>
  <c r="BL355"/>
  <c r="BM355"/>
  <c r="BN355"/>
  <c r="BO355"/>
  <c r="BP355"/>
  <c r="AF356"/>
  <c r="AG356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BB356"/>
  <c r="BC356"/>
  <c r="BD356"/>
  <c r="BE356"/>
  <c r="BF356"/>
  <c r="BG356"/>
  <c r="BH356"/>
  <c r="BI356"/>
  <c r="BJ356"/>
  <c r="BK356"/>
  <c r="BL356"/>
  <c r="BM356"/>
  <c r="BN356"/>
  <c r="BO356"/>
  <c r="BP356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BB357"/>
  <c r="BC357"/>
  <c r="BD357"/>
  <c r="BE357"/>
  <c r="BF357"/>
  <c r="BG357"/>
  <c r="BH357"/>
  <c r="BI357"/>
  <c r="BJ357"/>
  <c r="BK357"/>
  <c r="BL357"/>
  <c r="BM357"/>
  <c r="BN357"/>
  <c r="BO357"/>
  <c r="BP357"/>
  <c r="AF358"/>
  <c r="AG358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BB358"/>
  <c r="BC358"/>
  <c r="BD358"/>
  <c r="BE358"/>
  <c r="BF358"/>
  <c r="BG358"/>
  <c r="BH358"/>
  <c r="BI358"/>
  <c r="BJ358"/>
  <c r="BK358"/>
  <c r="BL358"/>
  <c r="BM358"/>
  <c r="BN358"/>
  <c r="BO358"/>
  <c r="BP358"/>
  <c r="AF359"/>
  <c r="AG359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BB359"/>
  <c r="BC359"/>
  <c r="BD359"/>
  <c r="BE359"/>
  <c r="BF359"/>
  <c r="BG359"/>
  <c r="BH359"/>
  <c r="BI359"/>
  <c r="BJ359"/>
  <c r="BK359"/>
  <c r="BL359"/>
  <c r="BM359"/>
  <c r="BN359"/>
  <c r="BO359"/>
  <c r="BP359"/>
  <c r="AF360"/>
  <c r="AG360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BB360"/>
  <c r="BC360"/>
  <c r="BD360"/>
  <c r="BE360"/>
  <c r="BF360"/>
  <c r="BG360"/>
  <c r="BH360"/>
  <c r="BI360"/>
  <c r="BJ360"/>
  <c r="BK360"/>
  <c r="BL360"/>
  <c r="BM360"/>
  <c r="BN360"/>
  <c r="BO360"/>
  <c r="BP360"/>
  <c r="AF361"/>
  <c r="AG361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BB361"/>
  <c r="BC361"/>
  <c r="BD361"/>
  <c r="BE361"/>
  <c r="BF361"/>
  <c r="BG361"/>
  <c r="BH361"/>
  <c r="BI361"/>
  <c r="BJ361"/>
  <c r="BK361"/>
  <c r="BL361"/>
  <c r="BM361"/>
  <c r="BN361"/>
  <c r="BO361"/>
  <c r="BP361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BB362"/>
  <c r="BC362"/>
  <c r="BD362"/>
  <c r="BE362"/>
  <c r="BF362"/>
  <c r="BG362"/>
  <c r="BH362"/>
  <c r="BI362"/>
  <c r="BJ362"/>
  <c r="BK362"/>
  <c r="BL362"/>
  <c r="BM362"/>
  <c r="BN362"/>
  <c r="BO362"/>
  <c r="BP362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BB363"/>
  <c r="BC363"/>
  <c r="BD363"/>
  <c r="BE363"/>
  <c r="BF363"/>
  <c r="BG363"/>
  <c r="BH363"/>
  <c r="BI363"/>
  <c r="BJ363"/>
  <c r="BK363"/>
  <c r="BL363"/>
  <c r="BM363"/>
  <c r="BN363"/>
  <c r="BO363"/>
  <c r="BP363"/>
  <c r="AF364"/>
  <c r="AG364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BB364"/>
  <c r="BC364"/>
  <c r="BD364"/>
  <c r="BE364"/>
  <c r="BF364"/>
  <c r="BG364"/>
  <c r="BH364"/>
  <c r="BI364"/>
  <c r="BJ364"/>
  <c r="BK364"/>
  <c r="BL364"/>
  <c r="BM364"/>
  <c r="BN364"/>
  <c r="BO364"/>
  <c r="BP364"/>
  <c r="AF365"/>
  <c r="AG365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BB365"/>
  <c r="BC365"/>
  <c r="BD365"/>
  <c r="BE365"/>
  <c r="BF365"/>
  <c r="BG365"/>
  <c r="BH365"/>
  <c r="BI365"/>
  <c r="BJ365"/>
  <c r="BK365"/>
  <c r="BL365"/>
  <c r="BM365"/>
  <c r="BN365"/>
  <c r="BO365"/>
  <c r="BP365"/>
  <c r="AF366"/>
  <c r="AG366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BB366"/>
  <c r="BC366"/>
  <c r="BD366"/>
  <c r="BE366"/>
  <c r="BF366"/>
  <c r="BG366"/>
  <c r="BH366"/>
  <c r="BI366"/>
  <c r="BJ366"/>
  <c r="BK366"/>
  <c r="BL366"/>
  <c r="BM366"/>
  <c r="BN366"/>
  <c r="BO366"/>
  <c r="BP366"/>
  <c r="AF367"/>
  <c r="AG367"/>
  <c r="AH367"/>
  <c r="AI367"/>
  <c r="AJ367"/>
  <c r="AK367"/>
  <c r="AL367"/>
  <c r="AM367"/>
  <c r="AN367"/>
  <c r="AO367"/>
  <c r="AP367"/>
  <c r="AQ367"/>
  <c r="AR367"/>
  <c r="AS367"/>
  <c r="AT367"/>
  <c r="AU367"/>
  <c r="AV367"/>
  <c r="AW367"/>
  <c r="AX367"/>
  <c r="AY367"/>
  <c r="AZ367"/>
  <c r="BA367"/>
  <c r="BB367"/>
  <c r="BC367"/>
  <c r="BD367"/>
  <c r="BE367"/>
  <c r="BF367"/>
  <c r="BG367"/>
  <c r="BH367"/>
  <c r="BI367"/>
  <c r="BJ367"/>
  <c r="BK367"/>
  <c r="BL367"/>
  <c r="BM367"/>
  <c r="BN367"/>
  <c r="BO367"/>
  <c r="BP367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W368"/>
  <c r="AX368"/>
  <c r="AY368"/>
  <c r="AZ368"/>
  <c r="BA368"/>
  <c r="BB368"/>
  <c r="BC368"/>
  <c r="BD368"/>
  <c r="BE368"/>
  <c r="BF368"/>
  <c r="BG368"/>
  <c r="BH368"/>
  <c r="BI368"/>
  <c r="BJ368"/>
  <c r="BK368"/>
  <c r="BL368"/>
  <c r="BM368"/>
  <c r="BN368"/>
  <c r="BO368"/>
  <c r="BP368"/>
  <c r="AF369"/>
  <c r="AG369"/>
  <c r="AH369"/>
  <c r="AI369"/>
  <c r="AJ369"/>
  <c r="AK369"/>
  <c r="AL369"/>
  <c r="AM369"/>
  <c r="AN369"/>
  <c r="AO369"/>
  <c r="AP369"/>
  <c r="AQ369"/>
  <c r="AR369"/>
  <c r="AS369"/>
  <c r="AT369"/>
  <c r="AU369"/>
  <c r="AV369"/>
  <c r="AW369"/>
  <c r="AX369"/>
  <c r="AY369"/>
  <c r="AZ369"/>
  <c r="BA369"/>
  <c r="BB369"/>
  <c r="BC369"/>
  <c r="BD369"/>
  <c r="BE369"/>
  <c r="BF369"/>
  <c r="BG369"/>
  <c r="BH369"/>
  <c r="BI369"/>
  <c r="BJ369"/>
  <c r="BK369"/>
  <c r="BL369"/>
  <c r="BM369"/>
  <c r="BN369"/>
  <c r="BO369"/>
  <c r="BP369"/>
  <c r="AF370"/>
  <c r="AG370"/>
  <c r="AH370"/>
  <c r="AI370"/>
  <c r="AJ370"/>
  <c r="AK370"/>
  <c r="AL370"/>
  <c r="AM370"/>
  <c r="AN370"/>
  <c r="AO370"/>
  <c r="AP370"/>
  <c r="AQ370"/>
  <c r="AR370"/>
  <c r="AS370"/>
  <c r="AT370"/>
  <c r="AU370"/>
  <c r="AV370"/>
  <c r="AW370"/>
  <c r="AX370"/>
  <c r="AY370"/>
  <c r="AZ370"/>
  <c r="BA370"/>
  <c r="BB370"/>
  <c r="BC370"/>
  <c r="BD370"/>
  <c r="BE370"/>
  <c r="BF370"/>
  <c r="BG370"/>
  <c r="BH370"/>
  <c r="BI370"/>
  <c r="BJ370"/>
  <c r="BK370"/>
  <c r="BL370"/>
  <c r="BM370"/>
  <c r="BN370"/>
  <c r="BO370"/>
  <c r="BP370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BB371"/>
  <c r="BC371"/>
  <c r="BD371"/>
  <c r="BE371"/>
  <c r="BF371"/>
  <c r="BG371"/>
  <c r="BH371"/>
  <c r="BI371"/>
  <c r="BJ371"/>
  <c r="BK371"/>
  <c r="BL371"/>
  <c r="BM371"/>
  <c r="BN371"/>
  <c r="BO371"/>
  <c r="BP371"/>
  <c r="AF372"/>
  <c r="AG372"/>
  <c r="AH372"/>
  <c r="AI372"/>
  <c r="AJ372"/>
  <c r="AK372"/>
  <c r="AL372"/>
  <c r="AM372"/>
  <c r="AN372"/>
  <c r="AO372"/>
  <c r="AP372"/>
  <c r="AQ372"/>
  <c r="AR372"/>
  <c r="AS372"/>
  <c r="AT372"/>
  <c r="AU372"/>
  <c r="AV372"/>
  <c r="AW372"/>
  <c r="AX372"/>
  <c r="AY372"/>
  <c r="AZ372"/>
  <c r="BA372"/>
  <c r="BB372"/>
  <c r="BC372"/>
  <c r="BD372"/>
  <c r="BE372"/>
  <c r="BF372"/>
  <c r="BG372"/>
  <c r="BH372"/>
  <c r="BI372"/>
  <c r="BJ372"/>
  <c r="BK372"/>
  <c r="BL372"/>
  <c r="BM372"/>
  <c r="BN372"/>
  <c r="BO372"/>
  <c r="BP372"/>
  <c r="AF373"/>
  <c r="AG373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AX373"/>
  <c r="AY373"/>
  <c r="AZ373"/>
  <c r="BA373"/>
  <c r="BB373"/>
  <c r="BC373"/>
  <c r="BD373"/>
  <c r="BE373"/>
  <c r="BF373"/>
  <c r="BG373"/>
  <c r="BH373"/>
  <c r="BI373"/>
  <c r="BJ373"/>
  <c r="BK373"/>
  <c r="BL373"/>
  <c r="BM373"/>
  <c r="BN373"/>
  <c r="BO373"/>
  <c r="BP373"/>
  <c r="AF374"/>
  <c r="AG374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AX374"/>
  <c r="AY374"/>
  <c r="AZ374"/>
  <c r="BA374"/>
  <c r="BB374"/>
  <c r="BC374"/>
  <c r="BD374"/>
  <c r="BE374"/>
  <c r="BF374"/>
  <c r="BG374"/>
  <c r="BH374"/>
  <c r="BI374"/>
  <c r="BJ374"/>
  <c r="BK374"/>
  <c r="BL374"/>
  <c r="BM374"/>
  <c r="BN374"/>
  <c r="BO374"/>
  <c r="BP374"/>
  <c r="AF375"/>
  <c r="AG375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AX375"/>
  <c r="AY375"/>
  <c r="AZ375"/>
  <c r="BA375"/>
  <c r="BB375"/>
  <c r="BC375"/>
  <c r="BD375"/>
  <c r="BE375"/>
  <c r="BF375"/>
  <c r="BG375"/>
  <c r="BH375"/>
  <c r="BI375"/>
  <c r="BJ375"/>
  <c r="BK375"/>
  <c r="BL375"/>
  <c r="BM375"/>
  <c r="BN375"/>
  <c r="BO375"/>
  <c r="BP375"/>
  <c r="AF376"/>
  <c r="AG376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AX376"/>
  <c r="AY376"/>
  <c r="AZ376"/>
  <c r="BA376"/>
  <c r="BB376"/>
  <c r="BC376"/>
  <c r="BD376"/>
  <c r="BE376"/>
  <c r="BF376"/>
  <c r="BG376"/>
  <c r="BH376"/>
  <c r="BI376"/>
  <c r="BJ376"/>
  <c r="BK376"/>
  <c r="BL376"/>
  <c r="BM376"/>
  <c r="BN376"/>
  <c r="BO376"/>
  <c r="BP376"/>
  <c r="AF377"/>
  <c r="AG377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AX377"/>
  <c r="AY377"/>
  <c r="AZ377"/>
  <c r="BA377"/>
  <c r="BB377"/>
  <c r="BC377"/>
  <c r="BD377"/>
  <c r="BE377"/>
  <c r="BF377"/>
  <c r="BG377"/>
  <c r="BH377"/>
  <c r="BI377"/>
  <c r="BJ377"/>
  <c r="BK377"/>
  <c r="BL377"/>
  <c r="BM377"/>
  <c r="BN377"/>
  <c r="BO377"/>
  <c r="BP377"/>
  <c r="AF378"/>
  <c r="AG378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AX378"/>
  <c r="AY378"/>
  <c r="AZ378"/>
  <c r="BA378"/>
  <c r="BB378"/>
  <c r="BC378"/>
  <c r="BD378"/>
  <c r="BE378"/>
  <c r="BF378"/>
  <c r="BG378"/>
  <c r="BH378"/>
  <c r="BI378"/>
  <c r="BJ378"/>
  <c r="BK378"/>
  <c r="BL378"/>
  <c r="BM378"/>
  <c r="BN378"/>
  <c r="BO378"/>
  <c r="BP378"/>
  <c r="AF379"/>
  <c r="AG379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AX379"/>
  <c r="AY379"/>
  <c r="AZ379"/>
  <c r="BA379"/>
  <c r="BB379"/>
  <c r="BC379"/>
  <c r="BD379"/>
  <c r="BE379"/>
  <c r="BF379"/>
  <c r="BG379"/>
  <c r="BH379"/>
  <c r="BI379"/>
  <c r="BJ379"/>
  <c r="BK379"/>
  <c r="BL379"/>
  <c r="BM379"/>
  <c r="BN379"/>
  <c r="BO379"/>
  <c r="BP379"/>
  <c r="AF380"/>
  <c r="AG380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Y380"/>
  <c r="AZ380"/>
  <c r="BA380"/>
  <c r="BB380"/>
  <c r="BC380"/>
  <c r="BD380"/>
  <c r="BE380"/>
  <c r="BF380"/>
  <c r="BG380"/>
  <c r="BH380"/>
  <c r="BI380"/>
  <c r="BJ380"/>
  <c r="BK380"/>
  <c r="BL380"/>
  <c r="BM380"/>
  <c r="BN380"/>
  <c r="BO380"/>
  <c r="BP380"/>
  <c r="AF381"/>
  <c r="AG381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Y381"/>
  <c r="AZ381"/>
  <c r="BA381"/>
  <c r="BB381"/>
  <c r="BC381"/>
  <c r="BD381"/>
  <c r="BE381"/>
  <c r="BF381"/>
  <c r="BG381"/>
  <c r="BH381"/>
  <c r="BI381"/>
  <c r="BJ381"/>
  <c r="BK381"/>
  <c r="BL381"/>
  <c r="BM381"/>
  <c r="BN381"/>
  <c r="BO381"/>
  <c r="BP381"/>
  <c r="AF382"/>
  <c r="AG382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AX382"/>
  <c r="AY382"/>
  <c r="AZ382"/>
  <c r="BA382"/>
  <c r="BB382"/>
  <c r="BC382"/>
  <c r="BD382"/>
  <c r="BE382"/>
  <c r="BF382"/>
  <c r="BG382"/>
  <c r="BH382"/>
  <c r="BI382"/>
  <c r="BJ382"/>
  <c r="BK382"/>
  <c r="BL382"/>
  <c r="BM382"/>
  <c r="BN382"/>
  <c r="BO382"/>
  <c r="BP382"/>
  <c r="AF383"/>
  <c r="AG383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AX383"/>
  <c r="AY383"/>
  <c r="AZ383"/>
  <c r="BA383"/>
  <c r="BB383"/>
  <c r="BC383"/>
  <c r="BD383"/>
  <c r="BE383"/>
  <c r="BF383"/>
  <c r="BG383"/>
  <c r="BH383"/>
  <c r="BI383"/>
  <c r="BJ383"/>
  <c r="BK383"/>
  <c r="BL383"/>
  <c r="BM383"/>
  <c r="BN383"/>
  <c r="BO383"/>
  <c r="BP383"/>
  <c r="AF384"/>
  <c r="AG384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AX384"/>
  <c r="AY384"/>
  <c r="AZ384"/>
  <c r="BA384"/>
  <c r="BB384"/>
  <c r="BC384"/>
  <c r="BD384"/>
  <c r="BE384"/>
  <c r="BF384"/>
  <c r="BG384"/>
  <c r="BH384"/>
  <c r="BI384"/>
  <c r="BJ384"/>
  <c r="BK384"/>
  <c r="BL384"/>
  <c r="BM384"/>
  <c r="BN384"/>
  <c r="BO384"/>
  <c r="BP384"/>
  <c r="AF385"/>
  <c r="AG385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Y385"/>
  <c r="AZ385"/>
  <c r="BA385"/>
  <c r="BB385"/>
  <c r="BC385"/>
  <c r="BD385"/>
  <c r="BE385"/>
  <c r="BF385"/>
  <c r="BG385"/>
  <c r="BH385"/>
  <c r="BI385"/>
  <c r="BJ385"/>
  <c r="BK385"/>
  <c r="BL385"/>
  <c r="BM385"/>
  <c r="BN385"/>
  <c r="BO385"/>
  <c r="BP385"/>
  <c r="AF386"/>
  <c r="AG386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AX386"/>
  <c r="AY386"/>
  <c r="AZ386"/>
  <c r="BA386"/>
  <c r="BB386"/>
  <c r="BC386"/>
  <c r="BD386"/>
  <c r="BE386"/>
  <c r="BF386"/>
  <c r="BG386"/>
  <c r="BH386"/>
  <c r="BI386"/>
  <c r="BJ386"/>
  <c r="BK386"/>
  <c r="BL386"/>
  <c r="BM386"/>
  <c r="BN386"/>
  <c r="BO386"/>
  <c r="BP386"/>
  <c r="AF387"/>
  <c r="AG387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AX387"/>
  <c r="AY387"/>
  <c r="AZ387"/>
  <c r="BA387"/>
  <c r="BB387"/>
  <c r="BC387"/>
  <c r="BD387"/>
  <c r="BE387"/>
  <c r="BF387"/>
  <c r="BG387"/>
  <c r="BH387"/>
  <c r="BI387"/>
  <c r="BJ387"/>
  <c r="BK387"/>
  <c r="BL387"/>
  <c r="BM387"/>
  <c r="BN387"/>
  <c r="BO387"/>
  <c r="BP387"/>
  <c r="AF388"/>
  <c r="AG388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AX388"/>
  <c r="AY388"/>
  <c r="AZ388"/>
  <c r="BA388"/>
  <c r="BB388"/>
  <c r="BC388"/>
  <c r="BD388"/>
  <c r="BE388"/>
  <c r="BF388"/>
  <c r="BG388"/>
  <c r="BH388"/>
  <c r="BI388"/>
  <c r="BJ388"/>
  <c r="BK388"/>
  <c r="BL388"/>
  <c r="BM388"/>
  <c r="BN388"/>
  <c r="BO388"/>
  <c r="BP388"/>
  <c r="AF389"/>
  <c r="AG389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AX389"/>
  <c r="AY389"/>
  <c r="AZ389"/>
  <c r="BA389"/>
  <c r="BB389"/>
  <c r="BC389"/>
  <c r="BD389"/>
  <c r="BE389"/>
  <c r="BF389"/>
  <c r="BG389"/>
  <c r="BH389"/>
  <c r="BI389"/>
  <c r="BJ389"/>
  <c r="BK389"/>
  <c r="BL389"/>
  <c r="BM389"/>
  <c r="BN389"/>
  <c r="BO389"/>
  <c r="BP389"/>
  <c r="AF390"/>
  <c r="AG390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AX390"/>
  <c r="AY390"/>
  <c r="AZ390"/>
  <c r="BA390"/>
  <c r="BB390"/>
  <c r="BC390"/>
  <c r="BD390"/>
  <c r="BE390"/>
  <c r="BF390"/>
  <c r="BG390"/>
  <c r="BH390"/>
  <c r="BI390"/>
  <c r="BJ390"/>
  <c r="BK390"/>
  <c r="BL390"/>
  <c r="BM390"/>
  <c r="BN390"/>
  <c r="BO390"/>
  <c r="BP390"/>
  <c r="AF391"/>
  <c r="AG391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AX391"/>
  <c r="AY391"/>
  <c r="AZ391"/>
  <c r="BA391"/>
  <c r="BB391"/>
  <c r="BC391"/>
  <c r="BD391"/>
  <c r="BE391"/>
  <c r="BF391"/>
  <c r="BG391"/>
  <c r="BH391"/>
  <c r="BI391"/>
  <c r="BJ391"/>
  <c r="BK391"/>
  <c r="BL391"/>
  <c r="BM391"/>
  <c r="BN391"/>
  <c r="BO391"/>
  <c r="BP391"/>
  <c r="AF392"/>
  <c r="AG392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AX392"/>
  <c r="AY392"/>
  <c r="AZ392"/>
  <c r="BA392"/>
  <c r="BB392"/>
  <c r="BC392"/>
  <c r="BD392"/>
  <c r="BE392"/>
  <c r="BF392"/>
  <c r="BG392"/>
  <c r="BH392"/>
  <c r="BI392"/>
  <c r="BJ392"/>
  <c r="BK392"/>
  <c r="BL392"/>
  <c r="BM392"/>
  <c r="BN392"/>
  <c r="BO392"/>
  <c r="BP392"/>
  <c r="AF393"/>
  <c r="AG393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AX393"/>
  <c r="AY393"/>
  <c r="AZ393"/>
  <c r="BA393"/>
  <c r="BB393"/>
  <c r="BC393"/>
  <c r="BD393"/>
  <c r="BE393"/>
  <c r="BF393"/>
  <c r="BG393"/>
  <c r="BH393"/>
  <c r="BI393"/>
  <c r="BJ393"/>
  <c r="BK393"/>
  <c r="BL393"/>
  <c r="BM393"/>
  <c r="BN393"/>
  <c r="BO393"/>
  <c r="BP393"/>
  <c r="AF394"/>
  <c r="AG394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AX394"/>
  <c r="AY394"/>
  <c r="AZ394"/>
  <c r="BA394"/>
  <c r="BB394"/>
  <c r="BC394"/>
  <c r="BD394"/>
  <c r="BE394"/>
  <c r="BF394"/>
  <c r="BG394"/>
  <c r="BH394"/>
  <c r="BI394"/>
  <c r="BJ394"/>
  <c r="BK394"/>
  <c r="BL394"/>
  <c r="BM394"/>
  <c r="BN394"/>
  <c r="BO394"/>
  <c r="BP394"/>
  <c r="AF395"/>
  <c r="AG395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X395"/>
  <c r="AY395"/>
  <c r="AZ395"/>
  <c r="BA395"/>
  <c r="BB395"/>
  <c r="BC395"/>
  <c r="BD395"/>
  <c r="BE395"/>
  <c r="BF395"/>
  <c r="BG395"/>
  <c r="BH395"/>
  <c r="BI395"/>
  <c r="BJ395"/>
  <c r="BK395"/>
  <c r="BL395"/>
  <c r="BM395"/>
  <c r="BN395"/>
  <c r="BO395"/>
  <c r="BP395"/>
  <c r="AF396"/>
  <c r="AG396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AX396"/>
  <c r="AY396"/>
  <c r="AZ396"/>
  <c r="BA396"/>
  <c r="BB396"/>
  <c r="BC396"/>
  <c r="BD396"/>
  <c r="BE396"/>
  <c r="BF396"/>
  <c r="BG396"/>
  <c r="BH396"/>
  <c r="BI396"/>
  <c r="BJ396"/>
  <c r="BK396"/>
  <c r="BL396"/>
  <c r="BM396"/>
  <c r="BN396"/>
  <c r="BO396"/>
  <c r="BP396"/>
  <c r="AF397"/>
  <c r="AG397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AX397"/>
  <c r="AY397"/>
  <c r="AZ397"/>
  <c r="BA397"/>
  <c r="BB397"/>
  <c r="BC397"/>
  <c r="BD397"/>
  <c r="BE397"/>
  <c r="BF397"/>
  <c r="BG397"/>
  <c r="BH397"/>
  <c r="BI397"/>
  <c r="BJ397"/>
  <c r="BK397"/>
  <c r="BL397"/>
  <c r="BM397"/>
  <c r="BN397"/>
  <c r="BO397"/>
  <c r="BP397"/>
  <c r="AF398"/>
  <c r="AG398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AX398"/>
  <c r="AY398"/>
  <c r="AZ398"/>
  <c r="BA398"/>
  <c r="BB398"/>
  <c r="BC398"/>
  <c r="BD398"/>
  <c r="BE398"/>
  <c r="BF398"/>
  <c r="BG398"/>
  <c r="BH398"/>
  <c r="BI398"/>
  <c r="BJ398"/>
  <c r="BK398"/>
  <c r="BL398"/>
  <c r="BM398"/>
  <c r="BN398"/>
  <c r="BO398"/>
  <c r="BP398"/>
  <c r="AF399"/>
  <c r="AG399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AX399"/>
  <c r="AY399"/>
  <c r="AZ399"/>
  <c r="BA399"/>
  <c r="BB399"/>
  <c r="BC399"/>
  <c r="BD399"/>
  <c r="BE399"/>
  <c r="BF399"/>
  <c r="BG399"/>
  <c r="BH399"/>
  <c r="BI399"/>
  <c r="BJ399"/>
  <c r="BK399"/>
  <c r="BL399"/>
  <c r="BM399"/>
  <c r="BN399"/>
  <c r="BO399"/>
  <c r="BP399"/>
  <c r="AF400"/>
  <c r="AG400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AX400"/>
  <c r="AY400"/>
  <c r="AZ400"/>
  <c r="BA400"/>
  <c r="BB400"/>
  <c r="BC400"/>
  <c r="BD400"/>
  <c r="BE400"/>
  <c r="BF400"/>
  <c r="BG400"/>
  <c r="BH400"/>
  <c r="BI400"/>
  <c r="BJ400"/>
  <c r="BK400"/>
  <c r="BL400"/>
  <c r="BM400"/>
  <c r="BN400"/>
  <c r="BO400"/>
  <c r="BP400"/>
  <c r="AF401"/>
  <c r="AG401"/>
  <c r="AH401"/>
  <c r="AI401"/>
  <c r="AJ401"/>
  <c r="AK401"/>
  <c r="AL401"/>
  <c r="AM401"/>
  <c r="AN401"/>
  <c r="AO401"/>
  <c r="AP401"/>
  <c r="AQ401"/>
  <c r="AR401"/>
  <c r="AS401"/>
  <c r="AT401"/>
  <c r="AU401"/>
  <c r="AV401"/>
  <c r="AW401"/>
  <c r="AX401"/>
  <c r="AY401"/>
  <c r="AZ401"/>
  <c r="BA401"/>
  <c r="BB401"/>
  <c r="BC401"/>
  <c r="BD401"/>
  <c r="BE401"/>
  <c r="BF401"/>
  <c r="BG401"/>
  <c r="BH401"/>
  <c r="BI401"/>
  <c r="BJ401"/>
  <c r="BK401"/>
  <c r="BL401"/>
  <c r="BM401"/>
  <c r="BN401"/>
  <c r="BO401"/>
  <c r="BP401"/>
  <c r="AF402"/>
  <c r="AG402"/>
  <c r="AH402"/>
  <c r="AI402"/>
  <c r="AJ402"/>
  <c r="AK402"/>
  <c r="AL402"/>
  <c r="AM402"/>
  <c r="AN402"/>
  <c r="AO402"/>
  <c r="AP402"/>
  <c r="AQ402"/>
  <c r="AR402"/>
  <c r="AS402"/>
  <c r="AT402"/>
  <c r="AU402"/>
  <c r="AV402"/>
  <c r="AW402"/>
  <c r="AX402"/>
  <c r="AY402"/>
  <c r="AZ402"/>
  <c r="BA402"/>
  <c r="BB402"/>
  <c r="BC402"/>
  <c r="BD402"/>
  <c r="BE402"/>
  <c r="BF402"/>
  <c r="BG402"/>
  <c r="BH402"/>
  <c r="BI402"/>
  <c r="BJ402"/>
  <c r="BK402"/>
  <c r="BL402"/>
  <c r="BM402"/>
  <c r="BN402"/>
  <c r="BO402"/>
  <c r="BP402"/>
  <c r="AF403"/>
  <c r="AG403"/>
  <c r="AH403"/>
  <c r="AI403"/>
  <c r="AJ403"/>
  <c r="AK403"/>
  <c r="AL403"/>
  <c r="AM403"/>
  <c r="AN403"/>
  <c r="AO403"/>
  <c r="AP403"/>
  <c r="AQ403"/>
  <c r="AR403"/>
  <c r="AS403"/>
  <c r="AT403"/>
  <c r="AU403"/>
  <c r="AV403"/>
  <c r="AW403"/>
  <c r="AX403"/>
  <c r="AY403"/>
  <c r="AZ403"/>
  <c r="BA403"/>
  <c r="BB403"/>
  <c r="BC403"/>
  <c r="BD403"/>
  <c r="BE403"/>
  <c r="BF403"/>
  <c r="BG403"/>
  <c r="BH403"/>
  <c r="BI403"/>
  <c r="BJ403"/>
  <c r="BK403"/>
  <c r="BL403"/>
  <c r="BM403"/>
  <c r="BN403"/>
  <c r="BO403"/>
  <c r="BP403"/>
  <c r="AF404"/>
  <c r="AG404"/>
  <c r="AH404"/>
  <c r="AI404"/>
  <c r="AJ404"/>
  <c r="AK404"/>
  <c r="AL404"/>
  <c r="AM404"/>
  <c r="AN404"/>
  <c r="AO404"/>
  <c r="AP404"/>
  <c r="AQ404"/>
  <c r="AR404"/>
  <c r="AS404"/>
  <c r="AT404"/>
  <c r="AU404"/>
  <c r="AV404"/>
  <c r="AW404"/>
  <c r="AX404"/>
  <c r="AY404"/>
  <c r="AZ404"/>
  <c r="BA404"/>
  <c r="BB404"/>
  <c r="BC404"/>
  <c r="BD404"/>
  <c r="BE404"/>
  <c r="BF404"/>
  <c r="BG404"/>
  <c r="BH404"/>
  <c r="BI404"/>
  <c r="BJ404"/>
  <c r="BK404"/>
  <c r="BL404"/>
  <c r="BM404"/>
  <c r="BN404"/>
  <c r="BO404"/>
  <c r="BP404"/>
  <c r="AF405"/>
  <c r="AG405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Y405"/>
  <c r="AZ405"/>
  <c r="BA405"/>
  <c r="BB405"/>
  <c r="BC405"/>
  <c r="BD405"/>
  <c r="BE405"/>
  <c r="BF405"/>
  <c r="BG405"/>
  <c r="BH405"/>
  <c r="BI405"/>
  <c r="BJ405"/>
  <c r="BK405"/>
  <c r="BL405"/>
  <c r="BM405"/>
  <c r="BN405"/>
  <c r="BO405"/>
  <c r="BP405"/>
  <c r="AF406"/>
  <c r="AG406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Y406"/>
  <c r="AZ406"/>
  <c r="BA406"/>
  <c r="BB406"/>
  <c r="BC406"/>
  <c r="BD406"/>
  <c r="BE406"/>
  <c r="BF406"/>
  <c r="BG406"/>
  <c r="BH406"/>
  <c r="BI406"/>
  <c r="BJ406"/>
  <c r="BK406"/>
  <c r="BL406"/>
  <c r="BM406"/>
  <c r="BN406"/>
  <c r="BO406"/>
  <c r="BP406"/>
  <c r="AF407"/>
  <c r="AG407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Y407"/>
  <c r="AZ407"/>
  <c r="BA407"/>
  <c r="BB407"/>
  <c r="BC407"/>
  <c r="BD407"/>
  <c r="BE407"/>
  <c r="BF407"/>
  <c r="BG407"/>
  <c r="BH407"/>
  <c r="BI407"/>
  <c r="BJ407"/>
  <c r="BK407"/>
  <c r="BL407"/>
  <c r="BM407"/>
  <c r="BN407"/>
  <c r="BO407"/>
  <c r="BP407"/>
  <c r="AF408"/>
  <c r="AG408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Y408"/>
  <c r="AZ408"/>
  <c r="BA408"/>
  <c r="BB408"/>
  <c r="BC408"/>
  <c r="BD408"/>
  <c r="BE408"/>
  <c r="BF408"/>
  <c r="BG408"/>
  <c r="BH408"/>
  <c r="BI408"/>
  <c r="BJ408"/>
  <c r="BK408"/>
  <c r="BL408"/>
  <c r="BM408"/>
  <c r="BN408"/>
  <c r="BO408"/>
  <c r="BP408"/>
  <c r="AF409"/>
  <c r="AG409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Y409"/>
  <c r="AZ409"/>
  <c r="BA409"/>
  <c r="BB409"/>
  <c r="BC409"/>
  <c r="BD409"/>
  <c r="BE409"/>
  <c r="BF409"/>
  <c r="BG409"/>
  <c r="BH409"/>
  <c r="BI409"/>
  <c r="BJ409"/>
  <c r="BK409"/>
  <c r="BL409"/>
  <c r="BM409"/>
  <c r="BN409"/>
  <c r="BO409"/>
  <c r="BP409"/>
  <c r="AF410"/>
  <c r="AG410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AX410"/>
  <c r="AY410"/>
  <c r="AZ410"/>
  <c r="BA410"/>
  <c r="BB410"/>
  <c r="BC410"/>
  <c r="BD410"/>
  <c r="BE410"/>
  <c r="BF410"/>
  <c r="BG410"/>
  <c r="BH410"/>
  <c r="BI410"/>
  <c r="BJ410"/>
  <c r="BK410"/>
  <c r="BL410"/>
  <c r="BM410"/>
  <c r="BN410"/>
  <c r="BO410"/>
  <c r="BP410"/>
  <c r="AF411"/>
  <c r="AG411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AX411"/>
  <c r="AY411"/>
  <c r="AZ411"/>
  <c r="BA411"/>
  <c r="BB411"/>
  <c r="BC411"/>
  <c r="BD411"/>
  <c r="BE411"/>
  <c r="BF411"/>
  <c r="BG411"/>
  <c r="BH411"/>
  <c r="BI411"/>
  <c r="BJ411"/>
  <c r="BK411"/>
  <c r="BL411"/>
  <c r="BM411"/>
  <c r="BN411"/>
  <c r="BO411"/>
  <c r="BP411"/>
  <c r="AF412"/>
  <c r="AG412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AX412"/>
  <c r="AY412"/>
  <c r="AZ412"/>
  <c r="BA412"/>
  <c r="BB412"/>
  <c r="BC412"/>
  <c r="BD412"/>
  <c r="BE412"/>
  <c r="BF412"/>
  <c r="BG412"/>
  <c r="BH412"/>
  <c r="BI412"/>
  <c r="BJ412"/>
  <c r="BK412"/>
  <c r="BL412"/>
  <c r="BM412"/>
  <c r="BN412"/>
  <c r="BO412"/>
  <c r="BP412"/>
  <c r="AF413"/>
  <c r="AG413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AX413"/>
  <c r="AY413"/>
  <c r="AZ413"/>
  <c r="BA413"/>
  <c r="BB413"/>
  <c r="BC413"/>
  <c r="BD413"/>
  <c r="BE413"/>
  <c r="BF413"/>
  <c r="BG413"/>
  <c r="BH413"/>
  <c r="BI413"/>
  <c r="BJ413"/>
  <c r="BK413"/>
  <c r="BL413"/>
  <c r="BM413"/>
  <c r="BN413"/>
  <c r="BO413"/>
  <c r="BP413"/>
  <c r="AF414"/>
  <c r="AG414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AX414"/>
  <c r="AY414"/>
  <c r="AZ414"/>
  <c r="BA414"/>
  <c r="BB414"/>
  <c r="BC414"/>
  <c r="BD414"/>
  <c r="BE414"/>
  <c r="BF414"/>
  <c r="BG414"/>
  <c r="BH414"/>
  <c r="BI414"/>
  <c r="BJ414"/>
  <c r="BK414"/>
  <c r="BL414"/>
  <c r="BM414"/>
  <c r="BN414"/>
  <c r="BO414"/>
  <c r="BP414"/>
  <c r="AF415"/>
  <c r="AG415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AX415"/>
  <c r="AY415"/>
  <c r="AZ415"/>
  <c r="BA415"/>
  <c r="BB415"/>
  <c r="BC415"/>
  <c r="BD415"/>
  <c r="BE415"/>
  <c r="BF415"/>
  <c r="BG415"/>
  <c r="BH415"/>
  <c r="BI415"/>
  <c r="BJ415"/>
  <c r="BK415"/>
  <c r="BL415"/>
  <c r="BM415"/>
  <c r="BN415"/>
  <c r="BO415"/>
  <c r="BP415"/>
  <c r="AF416"/>
  <c r="AG416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AX416"/>
  <c r="AY416"/>
  <c r="AZ416"/>
  <c r="BA416"/>
  <c r="BB416"/>
  <c r="BC416"/>
  <c r="BD416"/>
  <c r="BE416"/>
  <c r="BF416"/>
  <c r="BG416"/>
  <c r="BH416"/>
  <c r="BI416"/>
  <c r="BJ416"/>
  <c r="BK416"/>
  <c r="BL416"/>
  <c r="BM416"/>
  <c r="BN416"/>
  <c r="BO416"/>
  <c r="BP416"/>
  <c r="AF417"/>
  <c r="AG417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AX417"/>
  <c r="AY417"/>
  <c r="AZ417"/>
  <c r="BA417"/>
  <c r="BB417"/>
  <c r="BC417"/>
  <c r="BD417"/>
  <c r="BE417"/>
  <c r="BF417"/>
  <c r="BG417"/>
  <c r="BH417"/>
  <c r="BI417"/>
  <c r="BJ417"/>
  <c r="BK417"/>
  <c r="BL417"/>
  <c r="BM417"/>
  <c r="BN417"/>
  <c r="BO417"/>
  <c r="BP417"/>
  <c r="AF418"/>
  <c r="AG418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AX418"/>
  <c r="AY418"/>
  <c r="AZ418"/>
  <c r="BA418"/>
  <c r="BB418"/>
  <c r="BC418"/>
  <c r="BD418"/>
  <c r="BE418"/>
  <c r="BF418"/>
  <c r="BG418"/>
  <c r="BH418"/>
  <c r="BI418"/>
  <c r="BJ418"/>
  <c r="BK418"/>
  <c r="BL418"/>
  <c r="BM418"/>
  <c r="BN418"/>
  <c r="BO418"/>
  <c r="BP418"/>
  <c r="AF419"/>
  <c r="AG419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Y419"/>
  <c r="AZ419"/>
  <c r="BA419"/>
  <c r="BB419"/>
  <c r="BC419"/>
  <c r="BD419"/>
  <c r="BE419"/>
  <c r="BF419"/>
  <c r="BG419"/>
  <c r="BH419"/>
  <c r="BI419"/>
  <c r="BJ419"/>
  <c r="BK419"/>
  <c r="BL419"/>
  <c r="BM419"/>
  <c r="BN419"/>
  <c r="BO419"/>
  <c r="BP419"/>
  <c r="AF420"/>
  <c r="AG420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AX420"/>
  <c r="AY420"/>
  <c r="AZ420"/>
  <c r="BA420"/>
  <c r="BB420"/>
  <c r="BC420"/>
  <c r="BD420"/>
  <c r="BE420"/>
  <c r="BF420"/>
  <c r="BG420"/>
  <c r="BH420"/>
  <c r="BI420"/>
  <c r="BJ420"/>
  <c r="BK420"/>
  <c r="BL420"/>
  <c r="BM420"/>
  <c r="BN420"/>
  <c r="BO420"/>
  <c r="BP420"/>
  <c r="AF421"/>
  <c r="AG421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AX421"/>
  <c r="AY421"/>
  <c r="AZ421"/>
  <c r="BA421"/>
  <c r="BB421"/>
  <c r="BC421"/>
  <c r="BD421"/>
  <c r="BE421"/>
  <c r="BF421"/>
  <c r="BG421"/>
  <c r="BH421"/>
  <c r="BI421"/>
  <c r="BJ421"/>
  <c r="BK421"/>
  <c r="BL421"/>
  <c r="BM421"/>
  <c r="BN421"/>
  <c r="BO421"/>
  <c r="BP421"/>
  <c r="AF422"/>
  <c r="AG422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AX422"/>
  <c r="AY422"/>
  <c r="AZ422"/>
  <c r="BA422"/>
  <c r="BB422"/>
  <c r="BC422"/>
  <c r="BD422"/>
  <c r="BE422"/>
  <c r="BF422"/>
  <c r="BG422"/>
  <c r="BH422"/>
  <c r="BI422"/>
  <c r="BJ422"/>
  <c r="BK422"/>
  <c r="BL422"/>
  <c r="BM422"/>
  <c r="BN422"/>
  <c r="BO422"/>
  <c r="BP422"/>
  <c r="AF423"/>
  <c r="AG423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AX423"/>
  <c r="AY423"/>
  <c r="AZ423"/>
  <c r="BA423"/>
  <c r="BB423"/>
  <c r="BC423"/>
  <c r="BD423"/>
  <c r="BE423"/>
  <c r="BF423"/>
  <c r="BG423"/>
  <c r="BH423"/>
  <c r="BI423"/>
  <c r="BJ423"/>
  <c r="BK423"/>
  <c r="BL423"/>
  <c r="BM423"/>
  <c r="BN423"/>
  <c r="BO423"/>
  <c r="BP423"/>
  <c r="AF424"/>
  <c r="AG424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AX424"/>
  <c r="AY424"/>
  <c r="AZ424"/>
  <c r="BA424"/>
  <c r="BB424"/>
  <c r="BC424"/>
  <c r="BD424"/>
  <c r="BE424"/>
  <c r="BF424"/>
  <c r="BG424"/>
  <c r="BH424"/>
  <c r="BI424"/>
  <c r="BJ424"/>
  <c r="BK424"/>
  <c r="BL424"/>
  <c r="BM424"/>
  <c r="BN424"/>
  <c r="BO424"/>
  <c r="BP424"/>
  <c r="AF425"/>
  <c r="AG425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AX425"/>
  <c r="AY425"/>
  <c r="AZ425"/>
  <c r="BA425"/>
  <c r="BB425"/>
  <c r="BC425"/>
  <c r="BD425"/>
  <c r="BE425"/>
  <c r="BF425"/>
  <c r="BG425"/>
  <c r="BH425"/>
  <c r="BI425"/>
  <c r="BJ425"/>
  <c r="BK425"/>
  <c r="BL425"/>
  <c r="BM425"/>
  <c r="BN425"/>
  <c r="BO425"/>
  <c r="BP425"/>
  <c r="AF426"/>
  <c r="AG426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AX426"/>
  <c r="AY426"/>
  <c r="AZ426"/>
  <c r="BA426"/>
  <c r="BB426"/>
  <c r="BC426"/>
  <c r="BD426"/>
  <c r="BE426"/>
  <c r="BF426"/>
  <c r="BG426"/>
  <c r="BH426"/>
  <c r="BI426"/>
  <c r="BJ426"/>
  <c r="BK426"/>
  <c r="BL426"/>
  <c r="BM426"/>
  <c r="BN426"/>
  <c r="BO426"/>
  <c r="BP426"/>
  <c r="AF427"/>
  <c r="AG427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X427"/>
  <c r="AY427"/>
  <c r="AZ427"/>
  <c r="BA427"/>
  <c r="BB427"/>
  <c r="BC427"/>
  <c r="BD427"/>
  <c r="BE427"/>
  <c r="BF427"/>
  <c r="BG427"/>
  <c r="BH427"/>
  <c r="BI427"/>
  <c r="BJ427"/>
  <c r="BK427"/>
  <c r="BL427"/>
  <c r="BM427"/>
  <c r="BN427"/>
  <c r="BO427"/>
  <c r="BP427"/>
  <c r="AF428"/>
  <c r="AG428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AX428"/>
  <c r="AY428"/>
  <c r="AZ428"/>
  <c r="BA428"/>
  <c r="BB428"/>
  <c r="BC428"/>
  <c r="BD428"/>
  <c r="BE428"/>
  <c r="BF428"/>
  <c r="BG428"/>
  <c r="BH428"/>
  <c r="BI428"/>
  <c r="BJ428"/>
  <c r="BK428"/>
  <c r="BL428"/>
  <c r="BM428"/>
  <c r="BN428"/>
  <c r="BO428"/>
  <c r="BP428"/>
  <c r="AF429"/>
  <c r="AG429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AX429"/>
  <c r="AY429"/>
  <c r="AZ429"/>
  <c r="BA429"/>
  <c r="BB429"/>
  <c r="BC429"/>
  <c r="BD429"/>
  <c r="BE429"/>
  <c r="BF429"/>
  <c r="BG429"/>
  <c r="BH429"/>
  <c r="BI429"/>
  <c r="BJ429"/>
  <c r="BK429"/>
  <c r="BL429"/>
  <c r="BM429"/>
  <c r="BN429"/>
  <c r="BO429"/>
  <c r="BP429"/>
  <c r="AF430"/>
  <c r="AG430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AX430"/>
  <c r="AY430"/>
  <c r="AZ430"/>
  <c r="BA430"/>
  <c r="BB430"/>
  <c r="BC430"/>
  <c r="BD430"/>
  <c r="BE430"/>
  <c r="BF430"/>
  <c r="BG430"/>
  <c r="BH430"/>
  <c r="BI430"/>
  <c r="BJ430"/>
  <c r="BK430"/>
  <c r="BL430"/>
  <c r="BM430"/>
  <c r="BN430"/>
  <c r="BO430"/>
  <c r="BP430"/>
  <c r="AF431"/>
  <c r="AG431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AX431"/>
  <c r="AY431"/>
  <c r="AZ431"/>
  <c r="BA431"/>
  <c r="BB431"/>
  <c r="BC431"/>
  <c r="BD431"/>
  <c r="BE431"/>
  <c r="BF431"/>
  <c r="BG431"/>
  <c r="BH431"/>
  <c r="BI431"/>
  <c r="BJ431"/>
  <c r="BK431"/>
  <c r="BL431"/>
  <c r="BM431"/>
  <c r="BN431"/>
  <c r="BO431"/>
  <c r="BP431"/>
  <c r="AF432"/>
  <c r="AG432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AX432"/>
  <c r="AY432"/>
  <c r="AZ432"/>
  <c r="BA432"/>
  <c r="BB432"/>
  <c r="BC432"/>
  <c r="BD432"/>
  <c r="BE432"/>
  <c r="BF432"/>
  <c r="BG432"/>
  <c r="BH432"/>
  <c r="BI432"/>
  <c r="BJ432"/>
  <c r="BK432"/>
  <c r="BL432"/>
  <c r="BM432"/>
  <c r="BN432"/>
  <c r="BO432"/>
  <c r="BP432"/>
  <c r="AF433"/>
  <c r="AG433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AX433"/>
  <c r="AY433"/>
  <c r="AZ433"/>
  <c r="BA433"/>
  <c r="BB433"/>
  <c r="BC433"/>
  <c r="BD433"/>
  <c r="BE433"/>
  <c r="BF433"/>
  <c r="BG433"/>
  <c r="BH433"/>
  <c r="BI433"/>
  <c r="BJ433"/>
  <c r="BK433"/>
  <c r="BL433"/>
  <c r="BM433"/>
  <c r="BN433"/>
  <c r="BO433"/>
  <c r="BP433"/>
  <c r="AF434"/>
  <c r="AG434"/>
  <c r="AH434"/>
  <c r="AI434"/>
  <c r="AJ434"/>
  <c r="AK434"/>
  <c r="AL434"/>
  <c r="AM434"/>
  <c r="AN434"/>
  <c r="AO434"/>
  <c r="AP434"/>
  <c r="AQ434"/>
  <c r="AR434"/>
  <c r="AS434"/>
  <c r="AT434"/>
  <c r="AU434"/>
  <c r="AV434"/>
  <c r="AW434"/>
  <c r="AX434"/>
  <c r="AY434"/>
  <c r="AZ434"/>
  <c r="BA434"/>
  <c r="BB434"/>
  <c r="BC434"/>
  <c r="BD434"/>
  <c r="BE434"/>
  <c r="BF434"/>
  <c r="BG434"/>
  <c r="BH434"/>
  <c r="BI434"/>
  <c r="BJ434"/>
  <c r="BK434"/>
  <c r="BL434"/>
  <c r="BM434"/>
  <c r="BN434"/>
  <c r="BO434"/>
  <c r="BP434"/>
  <c r="AF435"/>
  <c r="AG435"/>
  <c r="AH435"/>
  <c r="AI435"/>
  <c r="AJ435"/>
  <c r="AK435"/>
  <c r="AL435"/>
  <c r="AM435"/>
  <c r="AN435"/>
  <c r="AO435"/>
  <c r="AP435"/>
  <c r="AQ435"/>
  <c r="AR435"/>
  <c r="AS435"/>
  <c r="AT435"/>
  <c r="AU435"/>
  <c r="AV435"/>
  <c r="AW435"/>
  <c r="AX435"/>
  <c r="AY435"/>
  <c r="AZ435"/>
  <c r="BA435"/>
  <c r="BB435"/>
  <c r="BC435"/>
  <c r="BD435"/>
  <c r="BE435"/>
  <c r="BF435"/>
  <c r="BG435"/>
  <c r="BH435"/>
  <c r="BI435"/>
  <c r="BJ435"/>
  <c r="BK435"/>
  <c r="BL435"/>
  <c r="BM435"/>
  <c r="BN435"/>
  <c r="BO435"/>
  <c r="BP435"/>
  <c r="AF436"/>
  <c r="AG436"/>
  <c r="AH436"/>
  <c r="AI436"/>
  <c r="AJ436"/>
  <c r="AK436"/>
  <c r="AL436"/>
  <c r="AM436"/>
  <c r="AN436"/>
  <c r="AO436"/>
  <c r="AP436"/>
  <c r="AQ436"/>
  <c r="AR436"/>
  <c r="AS436"/>
  <c r="AT436"/>
  <c r="AU436"/>
  <c r="AV436"/>
  <c r="AW436"/>
  <c r="AX436"/>
  <c r="AY436"/>
  <c r="AZ436"/>
  <c r="BA436"/>
  <c r="BB436"/>
  <c r="BC436"/>
  <c r="BD436"/>
  <c r="BE436"/>
  <c r="BF436"/>
  <c r="BG436"/>
  <c r="BH436"/>
  <c r="BI436"/>
  <c r="BJ436"/>
  <c r="BK436"/>
  <c r="BL436"/>
  <c r="BM436"/>
  <c r="BN436"/>
  <c r="BO436"/>
  <c r="BP436"/>
  <c r="AF437"/>
  <c r="AG437"/>
  <c r="AH437"/>
  <c r="AI437"/>
  <c r="AJ437"/>
  <c r="AK437"/>
  <c r="AL437"/>
  <c r="AM437"/>
  <c r="AN437"/>
  <c r="AO437"/>
  <c r="AP437"/>
  <c r="AQ437"/>
  <c r="AR437"/>
  <c r="AS437"/>
  <c r="AT437"/>
  <c r="AU437"/>
  <c r="AV437"/>
  <c r="AW437"/>
  <c r="AX437"/>
  <c r="AY437"/>
  <c r="AZ437"/>
  <c r="BA437"/>
  <c r="BB437"/>
  <c r="BC437"/>
  <c r="BD437"/>
  <c r="BE437"/>
  <c r="BF437"/>
  <c r="BG437"/>
  <c r="BH437"/>
  <c r="BI437"/>
  <c r="BJ437"/>
  <c r="BK437"/>
  <c r="BL437"/>
  <c r="BM437"/>
  <c r="BN437"/>
  <c r="BO437"/>
  <c r="BP437"/>
  <c r="AF438"/>
  <c r="AG438"/>
  <c r="AH438"/>
  <c r="AI438"/>
  <c r="AJ438"/>
  <c r="AK438"/>
  <c r="AL438"/>
  <c r="AM438"/>
  <c r="AN438"/>
  <c r="AO438"/>
  <c r="AP438"/>
  <c r="AQ438"/>
  <c r="AR438"/>
  <c r="AS438"/>
  <c r="AT438"/>
  <c r="AU438"/>
  <c r="AV438"/>
  <c r="AW438"/>
  <c r="AX438"/>
  <c r="AY438"/>
  <c r="AZ438"/>
  <c r="BA438"/>
  <c r="BB438"/>
  <c r="BC438"/>
  <c r="BD438"/>
  <c r="BE438"/>
  <c r="BF438"/>
  <c r="BG438"/>
  <c r="BH438"/>
  <c r="BI438"/>
  <c r="BJ438"/>
  <c r="BK438"/>
  <c r="BL438"/>
  <c r="BM438"/>
  <c r="BN438"/>
  <c r="BO438"/>
  <c r="BP438"/>
  <c r="AF439"/>
  <c r="AG439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AX439"/>
  <c r="AY439"/>
  <c r="AZ439"/>
  <c r="BA439"/>
  <c r="BB439"/>
  <c r="BC439"/>
  <c r="BD439"/>
  <c r="BE439"/>
  <c r="BF439"/>
  <c r="BG439"/>
  <c r="BH439"/>
  <c r="BI439"/>
  <c r="BJ439"/>
  <c r="BK439"/>
  <c r="BL439"/>
  <c r="BM439"/>
  <c r="BN439"/>
  <c r="BO439"/>
  <c r="BP439"/>
  <c r="AF440"/>
  <c r="AG440"/>
  <c r="AH440"/>
  <c r="AI440"/>
  <c r="AJ440"/>
  <c r="AK440"/>
  <c r="AL440"/>
  <c r="AM440"/>
  <c r="AN440"/>
  <c r="AO440"/>
  <c r="AP440"/>
  <c r="AQ440"/>
  <c r="AR440"/>
  <c r="AS440"/>
  <c r="AT440"/>
  <c r="AU440"/>
  <c r="AV440"/>
  <c r="AW440"/>
  <c r="AX440"/>
  <c r="AY440"/>
  <c r="AZ440"/>
  <c r="BA440"/>
  <c r="BB440"/>
  <c r="BC440"/>
  <c r="BD440"/>
  <c r="BE440"/>
  <c r="BF440"/>
  <c r="BG440"/>
  <c r="BH440"/>
  <c r="BI440"/>
  <c r="BJ440"/>
  <c r="BK440"/>
  <c r="BL440"/>
  <c r="BM440"/>
  <c r="BN440"/>
  <c r="BO440"/>
  <c r="BP440"/>
  <c r="AF441"/>
  <c r="AG441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AX441"/>
  <c r="AY441"/>
  <c r="AZ441"/>
  <c r="BA441"/>
  <c r="BB441"/>
  <c r="BC441"/>
  <c r="BD441"/>
  <c r="BE441"/>
  <c r="BF441"/>
  <c r="BG441"/>
  <c r="BH441"/>
  <c r="BI441"/>
  <c r="BJ441"/>
  <c r="BK441"/>
  <c r="BL441"/>
  <c r="BM441"/>
  <c r="BN441"/>
  <c r="BO441"/>
  <c r="BP441"/>
  <c r="AF442"/>
  <c r="AG442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AX442"/>
  <c r="AY442"/>
  <c r="AZ442"/>
  <c r="BA442"/>
  <c r="BB442"/>
  <c r="BC442"/>
  <c r="BD442"/>
  <c r="BE442"/>
  <c r="BF442"/>
  <c r="BG442"/>
  <c r="BH442"/>
  <c r="BI442"/>
  <c r="BJ442"/>
  <c r="BK442"/>
  <c r="BL442"/>
  <c r="BM442"/>
  <c r="BN442"/>
  <c r="BO442"/>
  <c r="BP442"/>
  <c r="AF443"/>
  <c r="AG443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AX443"/>
  <c r="AY443"/>
  <c r="AZ443"/>
  <c r="BA443"/>
  <c r="BB443"/>
  <c r="BC443"/>
  <c r="BD443"/>
  <c r="BE443"/>
  <c r="BF443"/>
  <c r="BG443"/>
  <c r="BH443"/>
  <c r="BI443"/>
  <c r="BJ443"/>
  <c r="BK443"/>
  <c r="BL443"/>
  <c r="BM443"/>
  <c r="BN443"/>
  <c r="BO443"/>
  <c r="BP443"/>
  <c r="AF444"/>
  <c r="AG444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AX444"/>
  <c r="AY444"/>
  <c r="AZ444"/>
  <c r="BA444"/>
  <c r="BB444"/>
  <c r="BC444"/>
  <c r="BD444"/>
  <c r="BE444"/>
  <c r="BF444"/>
  <c r="BG444"/>
  <c r="BH444"/>
  <c r="BI444"/>
  <c r="BJ444"/>
  <c r="BK444"/>
  <c r="BL444"/>
  <c r="BM444"/>
  <c r="BN444"/>
  <c r="BO444"/>
  <c r="BP444"/>
  <c r="AF445"/>
  <c r="AG445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AX445"/>
  <c r="AY445"/>
  <c r="AZ445"/>
  <c r="BA445"/>
  <c r="BB445"/>
  <c r="BC445"/>
  <c r="BD445"/>
  <c r="BE445"/>
  <c r="BF445"/>
  <c r="BG445"/>
  <c r="BH445"/>
  <c r="BI445"/>
  <c r="BJ445"/>
  <c r="BK445"/>
  <c r="BL445"/>
  <c r="BM445"/>
  <c r="BN445"/>
  <c r="BO445"/>
  <c r="BP445"/>
  <c r="AF446"/>
  <c r="AG446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AX446"/>
  <c r="AY446"/>
  <c r="AZ446"/>
  <c r="BA446"/>
  <c r="BB446"/>
  <c r="BC446"/>
  <c r="BD446"/>
  <c r="BE446"/>
  <c r="BF446"/>
  <c r="BG446"/>
  <c r="BH446"/>
  <c r="BI446"/>
  <c r="BJ446"/>
  <c r="BK446"/>
  <c r="BL446"/>
  <c r="BM446"/>
  <c r="BN446"/>
  <c r="BO446"/>
  <c r="BP446"/>
  <c r="AF447"/>
  <c r="AG447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AX447"/>
  <c r="AY447"/>
  <c r="AZ447"/>
  <c r="BA447"/>
  <c r="BB447"/>
  <c r="BC447"/>
  <c r="BD447"/>
  <c r="BE447"/>
  <c r="BF447"/>
  <c r="BG447"/>
  <c r="BH447"/>
  <c r="BI447"/>
  <c r="BJ447"/>
  <c r="BK447"/>
  <c r="BL447"/>
  <c r="BM447"/>
  <c r="BN447"/>
  <c r="BO447"/>
  <c r="BP447"/>
  <c r="AF448"/>
  <c r="AG448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AX448"/>
  <c r="AY448"/>
  <c r="AZ448"/>
  <c r="BA448"/>
  <c r="BB448"/>
  <c r="BC448"/>
  <c r="BD448"/>
  <c r="BE448"/>
  <c r="BF448"/>
  <c r="BG448"/>
  <c r="BH448"/>
  <c r="BI448"/>
  <c r="BJ448"/>
  <c r="BK448"/>
  <c r="BL448"/>
  <c r="BM448"/>
  <c r="BN448"/>
  <c r="BO448"/>
  <c r="BP448"/>
  <c r="AF449"/>
  <c r="AG449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AX449"/>
  <c r="AY449"/>
  <c r="AZ449"/>
  <c r="BA449"/>
  <c r="BB449"/>
  <c r="BC449"/>
  <c r="BD449"/>
  <c r="BE449"/>
  <c r="BF449"/>
  <c r="BG449"/>
  <c r="BH449"/>
  <c r="BI449"/>
  <c r="BJ449"/>
  <c r="BK449"/>
  <c r="BL449"/>
  <c r="BM449"/>
  <c r="BN449"/>
  <c r="BO449"/>
  <c r="BP449"/>
  <c r="AF450"/>
  <c r="AG450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AX450"/>
  <c r="AY450"/>
  <c r="AZ450"/>
  <c r="BA450"/>
  <c r="BB450"/>
  <c r="BC450"/>
  <c r="BD450"/>
  <c r="BE450"/>
  <c r="BF450"/>
  <c r="BG450"/>
  <c r="BH450"/>
  <c r="BI450"/>
  <c r="BJ450"/>
  <c r="BK450"/>
  <c r="BL450"/>
  <c r="BM450"/>
  <c r="BN450"/>
  <c r="BO450"/>
  <c r="BP450"/>
  <c r="AF451"/>
  <c r="AG451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AX451"/>
  <c r="AY451"/>
  <c r="AZ451"/>
  <c r="BA451"/>
  <c r="BB451"/>
  <c r="BC451"/>
  <c r="BD451"/>
  <c r="BE451"/>
  <c r="BF451"/>
  <c r="BG451"/>
  <c r="BH451"/>
  <c r="BI451"/>
  <c r="BJ451"/>
  <c r="BK451"/>
  <c r="BL451"/>
  <c r="BM451"/>
  <c r="BN451"/>
  <c r="BO451"/>
  <c r="BP451"/>
  <c r="AF452"/>
  <c r="AG452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AX452"/>
  <c r="AY452"/>
  <c r="AZ452"/>
  <c r="BA452"/>
  <c r="BB452"/>
  <c r="BC452"/>
  <c r="BD452"/>
  <c r="BE452"/>
  <c r="BF452"/>
  <c r="BG452"/>
  <c r="BH452"/>
  <c r="BI452"/>
  <c r="BJ452"/>
  <c r="BK452"/>
  <c r="BL452"/>
  <c r="BM452"/>
  <c r="BN452"/>
  <c r="BO452"/>
  <c r="BP452"/>
  <c r="AF453"/>
  <c r="AG453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AX453"/>
  <c r="AY453"/>
  <c r="AZ453"/>
  <c r="BA453"/>
  <c r="BB453"/>
  <c r="BC453"/>
  <c r="BD453"/>
  <c r="BE453"/>
  <c r="BF453"/>
  <c r="BG453"/>
  <c r="BH453"/>
  <c r="BI453"/>
  <c r="BJ453"/>
  <c r="BK453"/>
  <c r="BL453"/>
  <c r="BM453"/>
  <c r="BN453"/>
  <c r="BO453"/>
  <c r="BP453"/>
  <c r="AF454"/>
  <c r="AG454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AX454"/>
  <c r="AY454"/>
  <c r="AZ454"/>
  <c r="BA454"/>
  <c r="BB454"/>
  <c r="BC454"/>
  <c r="BD454"/>
  <c r="BE454"/>
  <c r="BF454"/>
  <c r="BG454"/>
  <c r="BH454"/>
  <c r="BI454"/>
  <c r="BJ454"/>
  <c r="BK454"/>
  <c r="BL454"/>
  <c r="BM454"/>
  <c r="BN454"/>
  <c r="BO454"/>
  <c r="BP454"/>
  <c r="AF455"/>
  <c r="AG455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AX455"/>
  <c r="AY455"/>
  <c r="AZ455"/>
  <c r="BA455"/>
  <c r="BB455"/>
  <c r="BC455"/>
  <c r="BD455"/>
  <c r="BE455"/>
  <c r="BF455"/>
  <c r="BG455"/>
  <c r="BH455"/>
  <c r="BI455"/>
  <c r="BJ455"/>
  <c r="BK455"/>
  <c r="BL455"/>
  <c r="BM455"/>
  <c r="BN455"/>
  <c r="BO455"/>
  <c r="BP455"/>
  <c r="AF456"/>
  <c r="AG456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AX456"/>
  <c r="AY456"/>
  <c r="AZ456"/>
  <c r="BA456"/>
  <c r="BB456"/>
  <c r="BC456"/>
  <c r="BD456"/>
  <c r="BE456"/>
  <c r="BF456"/>
  <c r="BG456"/>
  <c r="BH456"/>
  <c r="BI456"/>
  <c r="BJ456"/>
  <c r="BK456"/>
  <c r="BL456"/>
  <c r="BM456"/>
  <c r="BN456"/>
  <c r="BO456"/>
  <c r="BP456"/>
  <c r="AF457"/>
  <c r="AG457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AX457"/>
  <c r="AY457"/>
  <c r="AZ457"/>
  <c r="BA457"/>
  <c r="BB457"/>
  <c r="BC457"/>
  <c r="BD457"/>
  <c r="BE457"/>
  <c r="BF457"/>
  <c r="BG457"/>
  <c r="BH457"/>
  <c r="BI457"/>
  <c r="BJ457"/>
  <c r="BK457"/>
  <c r="BL457"/>
  <c r="BM457"/>
  <c r="BN457"/>
  <c r="BO457"/>
  <c r="BP457"/>
  <c r="AF458"/>
  <c r="AG458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AX458"/>
  <c r="AY458"/>
  <c r="AZ458"/>
  <c r="BA458"/>
  <c r="BB458"/>
  <c r="BC458"/>
  <c r="BD458"/>
  <c r="BE458"/>
  <c r="BF458"/>
  <c r="BG458"/>
  <c r="BH458"/>
  <c r="BI458"/>
  <c r="BJ458"/>
  <c r="BK458"/>
  <c r="BL458"/>
  <c r="BM458"/>
  <c r="BN458"/>
  <c r="BO458"/>
  <c r="BP458"/>
  <c r="AF459"/>
  <c r="AG459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X459"/>
  <c r="AY459"/>
  <c r="AZ459"/>
  <c r="BA459"/>
  <c r="BB459"/>
  <c r="BC459"/>
  <c r="BD459"/>
  <c r="BE459"/>
  <c r="BF459"/>
  <c r="BG459"/>
  <c r="BH459"/>
  <c r="BI459"/>
  <c r="BJ459"/>
  <c r="BK459"/>
  <c r="BL459"/>
  <c r="BM459"/>
  <c r="BN459"/>
  <c r="BO459"/>
  <c r="BP459"/>
  <c r="AF460"/>
  <c r="AG460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AX460"/>
  <c r="AY460"/>
  <c r="AZ460"/>
  <c r="BA460"/>
  <c r="BB460"/>
  <c r="BC460"/>
  <c r="BD460"/>
  <c r="BE460"/>
  <c r="BF460"/>
  <c r="BG460"/>
  <c r="BH460"/>
  <c r="BI460"/>
  <c r="BJ460"/>
  <c r="BK460"/>
  <c r="BL460"/>
  <c r="BM460"/>
  <c r="BN460"/>
  <c r="BO460"/>
  <c r="BP460"/>
  <c r="AF461"/>
  <c r="AG461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AX461"/>
  <c r="AY461"/>
  <c r="AZ461"/>
  <c r="BA461"/>
  <c r="BB461"/>
  <c r="BC461"/>
  <c r="BD461"/>
  <c r="BE461"/>
  <c r="BF461"/>
  <c r="BG461"/>
  <c r="BH461"/>
  <c r="BI461"/>
  <c r="BJ461"/>
  <c r="BK461"/>
  <c r="BL461"/>
  <c r="BM461"/>
  <c r="BN461"/>
  <c r="BO461"/>
  <c r="BP461"/>
  <c r="AF462"/>
  <c r="AG462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AX462"/>
  <c r="AY462"/>
  <c r="AZ462"/>
  <c r="BA462"/>
  <c r="BB462"/>
  <c r="BC462"/>
  <c r="BD462"/>
  <c r="BE462"/>
  <c r="BF462"/>
  <c r="BG462"/>
  <c r="BH462"/>
  <c r="BI462"/>
  <c r="BJ462"/>
  <c r="BK462"/>
  <c r="BL462"/>
  <c r="BM462"/>
  <c r="BN462"/>
  <c r="BO462"/>
  <c r="BP462"/>
  <c r="AF463"/>
  <c r="AG463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AX463"/>
  <c r="AY463"/>
  <c r="AZ463"/>
  <c r="BA463"/>
  <c r="BB463"/>
  <c r="BC463"/>
  <c r="BD463"/>
  <c r="BE463"/>
  <c r="BF463"/>
  <c r="BG463"/>
  <c r="BH463"/>
  <c r="BI463"/>
  <c r="BJ463"/>
  <c r="BK463"/>
  <c r="BL463"/>
  <c r="BM463"/>
  <c r="BN463"/>
  <c r="BO463"/>
  <c r="BP463"/>
  <c r="AF464"/>
  <c r="AG464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AX464"/>
  <c r="AY464"/>
  <c r="AZ464"/>
  <c r="BA464"/>
  <c r="BB464"/>
  <c r="BC464"/>
  <c r="BD464"/>
  <c r="BE464"/>
  <c r="BF464"/>
  <c r="BG464"/>
  <c r="BH464"/>
  <c r="BI464"/>
  <c r="BJ464"/>
  <c r="BK464"/>
  <c r="BL464"/>
  <c r="BM464"/>
  <c r="BN464"/>
  <c r="BO464"/>
  <c r="BP464"/>
  <c r="AF465"/>
  <c r="AG465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AX465"/>
  <c r="AY465"/>
  <c r="AZ465"/>
  <c r="BA465"/>
  <c r="BB465"/>
  <c r="BC465"/>
  <c r="BD465"/>
  <c r="BE465"/>
  <c r="BF465"/>
  <c r="BG465"/>
  <c r="BH465"/>
  <c r="BI465"/>
  <c r="BJ465"/>
  <c r="BK465"/>
  <c r="BL465"/>
  <c r="BM465"/>
  <c r="BN465"/>
  <c r="BO465"/>
  <c r="BP465"/>
  <c r="AF466"/>
  <c r="AG466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AX466"/>
  <c r="AY466"/>
  <c r="AZ466"/>
  <c r="BA466"/>
  <c r="BB466"/>
  <c r="BC466"/>
  <c r="BD466"/>
  <c r="BE466"/>
  <c r="BF466"/>
  <c r="BG466"/>
  <c r="BH466"/>
  <c r="BI466"/>
  <c r="BJ466"/>
  <c r="BK466"/>
  <c r="BL466"/>
  <c r="BM466"/>
  <c r="BN466"/>
  <c r="BO466"/>
  <c r="BP466"/>
  <c r="AF467"/>
  <c r="AG467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AX467"/>
  <c r="AY467"/>
  <c r="AZ467"/>
  <c r="BA467"/>
  <c r="BB467"/>
  <c r="BC467"/>
  <c r="BD467"/>
  <c r="BE467"/>
  <c r="BF467"/>
  <c r="BG467"/>
  <c r="BH467"/>
  <c r="BI467"/>
  <c r="BJ467"/>
  <c r="BK467"/>
  <c r="BL467"/>
  <c r="BM467"/>
  <c r="BN467"/>
  <c r="BO467"/>
  <c r="BP467"/>
  <c r="AF468"/>
  <c r="AG468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AX468"/>
  <c r="AY468"/>
  <c r="AZ468"/>
  <c r="BA468"/>
  <c r="BB468"/>
  <c r="BC468"/>
  <c r="BD468"/>
  <c r="BE468"/>
  <c r="BF468"/>
  <c r="BG468"/>
  <c r="BH468"/>
  <c r="BI468"/>
  <c r="BJ468"/>
  <c r="BK468"/>
  <c r="BL468"/>
  <c r="BM468"/>
  <c r="BN468"/>
  <c r="BO468"/>
  <c r="BP468"/>
  <c r="AF469"/>
  <c r="AG469"/>
  <c r="AH469"/>
  <c r="AI469"/>
  <c r="AJ469"/>
  <c r="AK469"/>
  <c r="AL469"/>
  <c r="AM469"/>
  <c r="AN469"/>
  <c r="AO469"/>
  <c r="AP469"/>
  <c r="AQ469"/>
  <c r="AR469"/>
  <c r="AS469"/>
  <c r="AT469"/>
  <c r="AU469"/>
  <c r="AV469"/>
  <c r="AW469"/>
  <c r="AX469"/>
  <c r="AY469"/>
  <c r="AZ469"/>
  <c r="BA469"/>
  <c r="BB469"/>
  <c r="BC469"/>
  <c r="BD469"/>
  <c r="BE469"/>
  <c r="BF469"/>
  <c r="BG469"/>
  <c r="BH469"/>
  <c r="BI469"/>
  <c r="BJ469"/>
  <c r="BK469"/>
  <c r="BL469"/>
  <c r="BM469"/>
  <c r="BN469"/>
  <c r="BO469"/>
  <c r="BP469"/>
  <c r="AF470"/>
  <c r="AG470"/>
  <c r="AH470"/>
  <c r="AI470"/>
  <c r="AJ470"/>
  <c r="AK470"/>
  <c r="AL470"/>
  <c r="AM470"/>
  <c r="AN470"/>
  <c r="AO470"/>
  <c r="AP470"/>
  <c r="AQ470"/>
  <c r="AR470"/>
  <c r="AS470"/>
  <c r="AT470"/>
  <c r="AU470"/>
  <c r="AV470"/>
  <c r="AW470"/>
  <c r="AX470"/>
  <c r="AY470"/>
  <c r="AZ470"/>
  <c r="BA470"/>
  <c r="BB470"/>
  <c r="BC470"/>
  <c r="BD470"/>
  <c r="BE470"/>
  <c r="BF470"/>
  <c r="BG470"/>
  <c r="BH470"/>
  <c r="BI470"/>
  <c r="BJ470"/>
  <c r="BK470"/>
  <c r="BL470"/>
  <c r="BM470"/>
  <c r="BN470"/>
  <c r="BO470"/>
  <c r="BP470"/>
  <c r="AF471"/>
  <c r="AG471"/>
  <c r="AH471"/>
  <c r="AI471"/>
  <c r="AJ471"/>
  <c r="AK471"/>
  <c r="AL471"/>
  <c r="AM471"/>
  <c r="AN471"/>
  <c r="AO471"/>
  <c r="AP471"/>
  <c r="AQ471"/>
  <c r="AR471"/>
  <c r="AS471"/>
  <c r="AT471"/>
  <c r="AU471"/>
  <c r="AV471"/>
  <c r="AW471"/>
  <c r="AX471"/>
  <c r="AY471"/>
  <c r="AZ471"/>
  <c r="BA471"/>
  <c r="BB471"/>
  <c r="BC471"/>
  <c r="BD471"/>
  <c r="BE471"/>
  <c r="BF471"/>
  <c r="BG471"/>
  <c r="BH471"/>
  <c r="BI471"/>
  <c r="BJ471"/>
  <c r="BK471"/>
  <c r="BL471"/>
  <c r="BM471"/>
  <c r="BN471"/>
  <c r="BO471"/>
  <c r="BP471"/>
  <c r="AF472"/>
  <c r="AG472"/>
  <c r="AH472"/>
  <c r="AI472"/>
  <c r="AJ472"/>
  <c r="AK472"/>
  <c r="AL472"/>
  <c r="AM472"/>
  <c r="AN472"/>
  <c r="AO472"/>
  <c r="AP472"/>
  <c r="AQ472"/>
  <c r="AR472"/>
  <c r="AS472"/>
  <c r="AT472"/>
  <c r="AU472"/>
  <c r="AV472"/>
  <c r="AW472"/>
  <c r="AX472"/>
  <c r="AY472"/>
  <c r="AZ472"/>
  <c r="BA472"/>
  <c r="BB472"/>
  <c r="BC472"/>
  <c r="BD472"/>
  <c r="BE472"/>
  <c r="BF472"/>
  <c r="BG472"/>
  <c r="BH472"/>
  <c r="BI472"/>
  <c r="BJ472"/>
  <c r="BK472"/>
  <c r="BL472"/>
  <c r="BM472"/>
  <c r="BN472"/>
  <c r="BO472"/>
  <c r="BP472"/>
  <c r="AF473"/>
  <c r="AG473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AX473"/>
  <c r="AY473"/>
  <c r="AZ473"/>
  <c r="BA473"/>
  <c r="BB473"/>
  <c r="BC473"/>
  <c r="BD473"/>
  <c r="BE473"/>
  <c r="BF473"/>
  <c r="BG473"/>
  <c r="BH473"/>
  <c r="BI473"/>
  <c r="BJ473"/>
  <c r="BK473"/>
  <c r="BL473"/>
  <c r="BM473"/>
  <c r="BN473"/>
  <c r="BO473"/>
  <c r="BP473"/>
  <c r="AF474"/>
  <c r="AG474"/>
  <c r="AH474"/>
  <c r="AI474"/>
  <c r="AJ474"/>
  <c r="AK474"/>
  <c r="AL474"/>
  <c r="AM474"/>
  <c r="AN474"/>
  <c r="AO474"/>
  <c r="AP474"/>
  <c r="AQ474"/>
  <c r="AR474"/>
  <c r="AS474"/>
  <c r="AT474"/>
  <c r="AU474"/>
  <c r="AV474"/>
  <c r="AW474"/>
  <c r="AX474"/>
  <c r="AY474"/>
  <c r="AZ474"/>
  <c r="BA474"/>
  <c r="BB474"/>
  <c r="BC474"/>
  <c r="BD474"/>
  <c r="BE474"/>
  <c r="BF474"/>
  <c r="BG474"/>
  <c r="BH474"/>
  <c r="BI474"/>
  <c r="BJ474"/>
  <c r="BK474"/>
  <c r="BL474"/>
  <c r="BM474"/>
  <c r="BN474"/>
  <c r="BO474"/>
  <c r="BP474"/>
  <c r="AF475"/>
  <c r="AG475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AX475"/>
  <c r="AY475"/>
  <c r="AZ475"/>
  <c r="BA475"/>
  <c r="BB475"/>
  <c r="BC475"/>
  <c r="BD475"/>
  <c r="BE475"/>
  <c r="BF475"/>
  <c r="BG475"/>
  <c r="BH475"/>
  <c r="BI475"/>
  <c r="BJ475"/>
  <c r="BK475"/>
  <c r="BL475"/>
  <c r="BM475"/>
  <c r="BN475"/>
  <c r="BO475"/>
  <c r="BP475"/>
  <c r="AF476"/>
  <c r="AG476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AX476"/>
  <c r="AY476"/>
  <c r="AZ476"/>
  <c r="BA476"/>
  <c r="BB476"/>
  <c r="BC476"/>
  <c r="BD476"/>
  <c r="BE476"/>
  <c r="BF476"/>
  <c r="BG476"/>
  <c r="BH476"/>
  <c r="BI476"/>
  <c r="BJ476"/>
  <c r="BK476"/>
  <c r="BL476"/>
  <c r="BM476"/>
  <c r="BN476"/>
  <c r="BO476"/>
  <c r="BP476"/>
  <c r="AF477"/>
  <c r="AG477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AX477"/>
  <c r="AY477"/>
  <c r="AZ477"/>
  <c r="BA477"/>
  <c r="BB477"/>
  <c r="BC477"/>
  <c r="BD477"/>
  <c r="BE477"/>
  <c r="BF477"/>
  <c r="BG477"/>
  <c r="BH477"/>
  <c r="BI477"/>
  <c r="BJ477"/>
  <c r="BK477"/>
  <c r="BL477"/>
  <c r="BM477"/>
  <c r="BN477"/>
  <c r="BO477"/>
  <c r="BP477"/>
  <c r="AF478"/>
  <c r="AG478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AX478"/>
  <c r="AY478"/>
  <c r="AZ478"/>
  <c r="BA478"/>
  <c r="BB478"/>
  <c r="BC478"/>
  <c r="BD478"/>
  <c r="BE478"/>
  <c r="BF478"/>
  <c r="BG478"/>
  <c r="BH478"/>
  <c r="BI478"/>
  <c r="BJ478"/>
  <c r="BK478"/>
  <c r="BL478"/>
  <c r="BM478"/>
  <c r="BN478"/>
  <c r="BO478"/>
  <c r="BP478"/>
  <c r="AF479"/>
  <c r="AG479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AX479"/>
  <c r="AY479"/>
  <c r="AZ479"/>
  <c r="BA479"/>
  <c r="BB479"/>
  <c r="BC479"/>
  <c r="BD479"/>
  <c r="BE479"/>
  <c r="BF479"/>
  <c r="BG479"/>
  <c r="BH479"/>
  <c r="BI479"/>
  <c r="BJ479"/>
  <c r="BK479"/>
  <c r="BL479"/>
  <c r="BM479"/>
  <c r="BN479"/>
  <c r="BO479"/>
  <c r="BP479"/>
  <c r="AF480"/>
  <c r="AG480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AX480"/>
  <c r="AY480"/>
  <c r="AZ480"/>
  <c r="BA480"/>
  <c r="BB480"/>
  <c r="BC480"/>
  <c r="BD480"/>
  <c r="BE480"/>
  <c r="BF480"/>
  <c r="BG480"/>
  <c r="BH480"/>
  <c r="BI480"/>
  <c r="BJ480"/>
  <c r="BK480"/>
  <c r="BL480"/>
  <c r="BM480"/>
  <c r="BN480"/>
  <c r="BO480"/>
  <c r="BP480"/>
  <c r="AF481"/>
  <c r="AG481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AX481"/>
  <c r="AY481"/>
  <c r="AZ481"/>
  <c r="BA481"/>
  <c r="BB481"/>
  <c r="BC481"/>
  <c r="BD481"/>
  <c r="BE481"/>
  <c r="BF481"/>
  <c r="BG481"/>
  <c r="BH481"/>
  <c r="BI481"/>
  <c r="BJ481"/>
  <c r="BK481"/>
  <c r="BL481"/>
  <c r="BM481"/>
  <c r="BN481"/>
  <c r="BO481"/>
  <c r="BP481"/>
  <c r="AF482"/>
  <c r="AG482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AX482"/>
  <c r="AY482"/>
  <c r="AZ482"/>
  <c r="BA482"/>
  <c r="BB482"/>
  <c r="BC482"/>
  <c r="BD482"/>
  <c r="BE482"/>
  <c r="BF482"/>
  <c r="BG482"/>
  <c r="BH482"/>
  <c r="BI482"/>
  <c r="BJ482"/>
  <c r="BK482"/>
  <c r="BL482"/>
  <c r="BM482"/>
  <c r="BN482"/>
  <c r="BO482"/>
  <c r="BP482"/>
  <c r="AF483"/>
  <c r="AG483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AX483"/>
  <c r="AY483"/>
  <c r="AZ483"/>
  <c r="BA483"/>
  <c r="BB483"/>
  <c r="BC483"/>
  <c r="BD483"/>
  <c r="BE483"/>
  <c r="BF483"/>
  <c r="BG483"/>
  <c r="BH483"/>
  <c r="BI483"/>
  <c r="BJ483"/>
  <c r="BK483"/>
  <c r="BL483"/>
  <c r="BM483"/>
  <c r="BN483"/>
  <c r="BO483"/>
  <c r="BP483"/>
  <c r="AF484"/>
  <c r="AG484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AX484"/>
  <c r="AY484"/>
  <c r="AZ484"/>
  <c r="BA484"/>
  <c r="BB484"/>
  <c r="BC484"/>
  <c r="BD484"/>
  <c r="BE484"/>
  <c r="BF484"/>
  <c r="BG484"/>
  <c r="BH484"/>
  <c r="BI484"/>
  <c r="BJ484"/>
  <c r="BK484"/>
  <c r="BL484"/>
  <c r="BM484"/>
  <c r="BN484"/>
  <c r="BO484"/>
  <c r="BP484"/>
  <c r="AF485"/>
  <c r="AG485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AX485"/>
  <c r="AY485"/>
  <c r="AZ485"/>
  <c r="BA485"/>
  <c r="BB485"/>
  <c r="BC485"/>
  <c r="BD485"/>
  <c r="BE485"/>
  <c r="BF485"/>
  <c r="BG485"/>
  <c r="BH485"/>
  <c r="BI485"/>
  <c r="BJ485"/>
  <c r="BK485"/>
  <c r="BL485"/>
  <c r="BM485"/>
  <c r="BN485"/>
  <c r="BO485"/>
  <c r="BP485"/>
  <c r="AF486"/>
  <c r="AG486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AX486"/>
  <c r="AY486"/>
  <c r="AZ486"/>
  <c r="BA486"/>
  <c r="BB486"/>
  <c r="BC486"/>
  <c r="BD486"/>
  <c r="BE486"/>
  <c r="BF486"/>
  <c r="BG486"/>
  <c r="BH486"/>
  <c r="BI486"/>
  <c r="BJ486"/>
  <c r="BK486"/>
  <c r="BL486"/>
  <c r="BM486"/>
  <c r="BN486"/>
  <c r="BO486"/>
  <c r="BP486"/>
  <c r="AF487"/>
  <c r="AG487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AX487"/>
  <c r="AY487"/>
  <c r="AZ487"/>
  <c r="BA487"/>
  <c r="BB487"/>
  <c r="BC487"/>
  <c r="BD487"/>
  <c r="BE487"/>
  <c r="BF487"/>
  <c r="BG487"/>
  <c r="BH487"/>
  <c r="BI487"/>
  <c r="BJ487"/>
  <c r="BK487"/>
  <c r="BL487"/>
  <c r="BM487"/>
  <c r="BN487"/>
  <c r="BO487"/>
  <c r="BP487"/>
  <c r="AF488"/>
  <c r="AG488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AX488"/>
  <c r="AY488"/>
  <c r="AZ488"/>
  <c r="BA488"/>
  <c r="BB488"/>
  <c r="BC488"/>
  <c r="BD488"/>
  <c r="BE488"/>
  <c r="BF488"/>
  <c r="BG488"/>
  <c r="BH488"/>
  <c r="BI488"/>
  <c r="BJ488"/>
  <c r="BK488"/>
  <c r="BL488"/>
  <c r="BM488"/>
  <c r="BN488"/>
  <c r="BO488"/>
  <c r="BP488"/>
  <c r="AF489"/>
  <c r="AG489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AX489"/>
  <c r="AY489"/>
  <c r="AZ489"/>
  <c r="BA489"/>
  <c r="BB489"/>
  <c r="BC489"/>
  <c r="BD489"/>
  <c r="BE489"/>
  <c r="BF489"/>
  <c r="BG489"/>
  <c r="BH489"/>
  <c r="BI489"/>
  <c r="BJ489"/>
  <c r="BK489"/>
  <c r="BL489"/>
  <c r="BM489"/>
  <c r="BN489"/>
  <c r="BO489"/>
  <c r="BP489"/>
  <c r="AF490"/>
  <c r="AG490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AX490"/>
  <c r="AY490"/>
  <c r="AZ490"/>
  <c r="BA490"/>
  <c r="BB490"/>
  <c r="BC490"/>
  <c r="BD490"/>
  <c r="BE490"/>
  <c r="BF490"/>
  <c r="BG490"/>
  <c r="BH490"/>
  <c r="BI490"/>
  <c r="BJ490"/>
  <c r="BK490"/>
  <c r="BL490"/>
  <c r="BM490"/>
  <c r="BN490"/>
  <c r="BO490"/>
  <c r="BP490"/>
  <c r="AF491"/>
  <c r="AG491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X491"/>
  <c r="AY491"/>
  <c r="AZ491"/>
  <c r="BA491"/>
  <c r="BB491"/>
  <c r="BC491"/>
  <c r="BD491"/>
  <c r="BE491"/>
  <c r="BF491"/>
  <c r="BG491"/>
  <c r="BH491"/>
  <c r="BI491"/>
  <c r="BJ491"/>
  <c r="BK491"/>
  <c r="BL491"/>
  <c r="BM491"/>
  <c r="BN491"/>
  <c r="BO491"/>
  <c r="BP491"/>
  <c r="AF492"/>
  <c r="AG492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AX492"/>
  <c r="AY492"/>
  <c r="AZ492"/>
  <c r="BA492"/>
  <c r="BB492"/>
  <c r="BC492"/>
  <c r="BD492"/>
  <c r="BE492"/>
  <c r="BF492"/>
  <c r="BG492"/>
  <c r="BH492"/>
  <c r="BI492"/>
  <c r="BJ492"/>
  <c r="BK492"/>
  <c r="BL492"/>
  <c r="BM492"/>
  <c r="BN492"/>
  <c r="BO492"/>
  <c r="BP492"/>
  <c r="AF493"/>
  <c r="AG493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AX493"/>
  <c r="AY493"/>
  <c r="AZ493"/>
  <c r="BA493"/>
  <c r="BB493"/>
  <c r="BC493"/>
  <c r="BD493"/>
  <c r="BE493"/>
  <c r="BF493"/>
  <c r="BG493"/>
  <c r="BH493"/>
  <c r="BI493"/>
  <c r="BJ493"/>
  <c r="BK493"/>
  <c r="BL493"/>
  <c r="BM493"/>
  <c r="BN493"/>
  <c r="BO493"/>
  <c r="BP493"/>
  <c r="AF494"/>
  <c r="AG494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AX494"/>
  <c r="AY494"/>
  <c r="AZ494"/>
  <c r="BA494"/>
  <c r="BB494"/>
  <c r="BC494"/>
  <c r="BD494"/>
  <c r="BE494"/>
  <c r="BF494"/>
  <c r="BG494"/>
  <c r="BH494"/>
  <c r="BI494"/>
  <c r="BJ494"/>
  <c r="BK494"/>
  <c r="BL494"/>
  <c r="BM494"/>
  <c r="BN494"/>
  <c r="BO494"/>
  <c r="BP494"/>
  <c r="AF495"/>
  <c r="AG495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AX495"/>
  <c r="AY495"/>
  <c r="AZ495"/>
  <c r="BA495"/>
  <c r="BB495"/>
  <c r="BC495"/>
  <c r="BD495"/>
  <c r="BE495"/>
  <c r="BF495"/>
  <c r="BG495"/>
  <c r="BH495"/>
  <c r="BI495"/>
  <c r="BJ495"/>
  <c r="BK495"/>
  <c r="BL495"/>
  <c r="BM495"/>
  <c r="BN495"/>
  <c r="BO495"/>
  <c r="BP495"/>
  <c r="AF496"/>
  <c r="AG496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AX496"/>
  <c r="AY496"/>
  <c r="AZ496"/>
  <c r="BA496"/>
  <c r="BB496"/>
  <c r="BC496"/>
  <c r="BD496"/>
  <c r="BE496"/>
  <c r="BF496"/>
  <c r="BG496"/>
  <c r="BH496"/>
  <c r="BI496"/>
  <c r="BJ496"/>
  <c r="BK496"/>
  <c r="BL496"/>
  <c r="BM496"/>
  <c r="BN496"/>
  <c r="BO496"/>
  <c r="BP496"/>
  <c r="AF497"/>
  <c r="AG497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AX497"/>
  <c r="AY497"/>
  <c r="AZ497"/>
  <c r="BA497"/>
  <c r="BB497"/>
  <c r="BC497"/>
  <c r="BD497"/>
  <c r="BE497"/>
  <c r="BF497"/>
  <c r="BG497"/>
  <c r="BH497"/>
  <c r="BI497"/>
  <c r="BJ497"/>
  <c r="BK497"/>
  <c r="BL497"/>
  <c r="BM497"/>
  <c r="BN497"/>
  <c r="BO497"/>
  <c r="BP497"/>
  <c r="AF498"/>
  <c r="AG498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AX498"/>
  <c r="AY498"/>
  <c r="AZ498"/>
  <c r="BA498"/>
  <c r="BB498"/>
  <c r="BC498"/>
  <c r="BD498"/>
  <c r="BE498"/>
  <c r="BF498"/>
  <c r="BG498"/>
  <c r="BH498"/>
  <c r="BI498"/>
  <c r="BJ498"/>
  <c r="BK498"/>
  <c r="BL498"/>
  <c r="BM498"/>
  <c r="BN498"/>
  <c r="BO498"/>
  <c r="BP498"/>
  <c r="AF499"/>
  <c r="AG499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AX499"/>
  <c r="AY499"/>
  <c r="AZ499"/>
  <c r="BA499"/>
  <c r="BB499"/>
  <c r="BC499"/>
  <c r="BD499"/>
  <c r="BE499"/>
  <c r="BF499"/>
  <c r="BG499"/>
  <c r="BH499"/>
  <c r="BI499"/>
  <c r="BJ499"/>
  <c r="BK499"/>
  <c r="BL499"/>
  <c r="BM499"/>
  <c r="BN499"/>
  <c r="BO499"/>
  <c r="BP499"/>
  <c r="AF500"/>
  <c r="AG500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AX500"/>
  <c r="AY500"/>
  <c r="AZ500"/>
  <c r="BA500"/>
  <c r="BB500"/>
  <c r="BC500"/>
  <c r="BD500"/>
  <c r="BE500"/>
  <c r="BF500"/>
  <c r="BG500"/>
  <c r="BH500"/>
  <c r="BI500"/>
  <c r="BJ500"/>
  <c r="BK500"/>
  <c r="BL500"/>
  <c r="BM500"/>
  <c r="BN500"/>
  <c r="BO500"/>
  <c r="BP500"/>
  <c r="AF501"/>
  <c r="AG501"/>
  <c r="AH501"/>
  <c r="AI501"/>
  <c r="AJ501"/>
  <c r="AK501"/>
  <c r="AL501"/>
  <c r="AM501"/>
  <c r="AN501"/>
  <c r="AO501"/>
  <c r="AP501"/>
  <c r="AQ501"/>
  <c r="AR501"/>
  <c r="AS501"/>
  <c r="AT501"/>
  <c r="AU501"/>
  <c r="AV501"/>
  <c r="AW501"/>
  <c r="AX501"/>
  <c r="AY501"/>
  <c r="AZ501"/>
  <c r="BA501"/>
  <c r="BB501"/>
  <c r="BC501"/>
  <c r="BD501"/>
  <c r="BE501"/>
  <c r="BF501"/>
  <c r="BG501"/>
  <c r="BH501"/>
  <c r="BI501"/>
  <c r="BJ501"/>
  <c r="BK501"/>
  <c r="BL501"/>
  <c r="BM501"/>
  <c r="BN501"/>
  <c r="BO501"/>
  <c r="BP501"/>
  <c r="AF502"/>
  <c r="AG502"/>
  <c r="AH502"/>
  <c r="AI502"/>
  <c r="AJ502"/>
  <c r="AK502"/>
  <c r="AL502"/>
  <c r="AM502"/>
  <c r="AN502"/>
  <c r="AO502"/>
  <c r="AP502"/>
  <c r="AQ502"/>
  <c r="AR502"/>
  <c r="AS502"/>
  <c r="AT502"/>
  <c r="AU502"/>
  <c r="AV502"/>
  <c r="AW502"/>
  <c r="AX502"/>
  <c r="AY502"/>
  <c r="AZ502"/>
  <c r="BA502"/>
  <c r="BB502"/>
  <c r="BC502"/>
  <c r="BD502"/>
  <c r="BE502"/>
  <c r="BF502"/>
  <c r="BG502"/>
  <c r="BH502"/>
  <c r="BI502"/>
  <c r="BJ502"/>
  <c r="BK502"/>
  <c r="BL502"/>
  <c r="BM502"/>
  <c r="BN502"/>
  <c r="BO502"/>
  <c r="BP502"/>
  <c r="AF503"/>
  <c r="AG503"/>
  <c r="AH503"/>
  <c r="AI503"/>
  <c r="AJ503"/>
  <c r="AK503"/>
  <c r="AL503"/>
  <c r="AM503"/>
  <c r="AN503"/>
  <c r="AO503"/>
  <c r="AP503"/>
  <c r="AQ503"/>
  <c r="AR503"/>
  <c r="AS503"/>
  <c r="AT503"/>
  <c r="AU503"/>
  <c r="AV503"/>
  <c r="AW503"/>
  <c r="AX503"/>
  <c r="AY503"/>
  <c r="AZ503"/>
  <c r="BA503"/>
  <c r="BB503"/>
  <c r="BC503"/>
  <c r="BD503"/>
  <c r="BE503"/>
  <c r="BF503"/>
  <c r="BG503"/>
  <c r="BH503"/>
  <c r="BI503"/>
  <c r="BJ503"/>
  <c r="BK503"/>
  <c r="BL503"/>
  <c r="BM503"/>
  <c r="BN503"/>
  <c r="BO503"/>
  <c r="BP503"/>
  <c r="AF504"/>
  <c r="AG504"/>
  <c r="AH504"/>
  <c r="AI504"/>
  <c r="AJ504"/>
  <c r="AK504"/>
  <c r="AL504"/>
  <c r="AM504"/>
  <c r="AN504"/>
  <c r="AO504"/>
  <c r="AP504"/>
  <c r="AQ504"/>
  <c r="AR504"/>
  <c r="AS504"/>
  <c r="AT504"/>
  <c r="AU504"/>
  <c r="AV504"/>
  <c r="AW504"/>
  <c r="AX504"/>
  <c r="AY504"/>
  <c r="AZ504"/>
  <c r="BA504"/>
  <c r="BB504"/>
  <c r="BC504"/>
  <c r="BD504"/>
  <c r="BE504"/>
  <c r="BF504"/>
  <c r="BG504"/>
  <c r="BH504"/>
  <c r="BI504"/>
  <c r="BJ504"/>
  <c r="BK504"/>
  <c r="BL504"/>
  <c r="BM504"/>
  <c r="BN504"/>
  <c r="BO504"/>
  <c r="BP504"/>
  <c r="AF505"/>
  <c r="AG505"/>
  <c r="AH505"/>
  <c r="AI505"/>
  <c r="AJ505"/>
  <c r="AK505"/>
  <c r="AL505"/>
  <c r="AM505"/>
  <c r="AN505"/>
  <c r="AO505"/>
  <c r="AP505"/>
  <c r="AQ505"/>
  <c r="AR505"/>
  <c r="AS505"/>
  <c r="AT505"/>
  <c r="AU505"/>
  <c r="AV505"/>
  <c r="AW505"/>
  <c r="AX505"/>
  <c r="AY505"/>
  <c r="AZ505"/>
  <c r="BA505"/>
  <c r="BB505"/>
  <c r="BC505"/>
  <c r="BD505"/>
  <c r="BE505"/>
  <c r="BF505"/>
  <c r="BG505"/>
  <c r="BH505"/>
  <c r="BI505"/>
  <c r="BJ505"/>
  <c r="BK505"/>
  <c r="BL505"/>
  <c r="BM505"/>
  <c r="BN505"/>
  <c r="BO505"/>
  <c r="BP505"/>
  <c r="AF506"/>
  <c r="AG506"/>
  <c r="AH506"/>
  <c r="AI506"/>
  <c r="AJ506"/>
  <c r="AK506"/>
  <c r="AL506"/>
  <c r="AM506"/>
  <c r="AN506"/>
  <c r="AO506"/>
  <c r="AP506"/>
  <c r="AQ506"/>
  <c r="AR506"/>
  <c r="AS506"/>
  <c r="AT506"/>
  <c r="AU506"/>
  <c r="AV506"/>
  <c r="AW506"/>
  <c r="AX506"/>
  <c r="AY506"/>
  <c r="AZ506"/>
  <c r="BA506"/>
  <c r="BB506"/>
  <c r="BC506"/>
  <c r="BD506"/>
  <c r="BE506"/>
  <c r="BF506"/>
  <c r="BG506"/>
  <c r="BH506"/>
  <c r="BI506"/>
  <c r="BJ506"/>
  <c r="BK506"/>
  <c r="BL506"/>
  <c r="BM506"/>
  <c r="BN506"/>
  <c r="BO506"/>
  <c r="BP506"/>
  <c r="AF507"/>
  <c r="AG507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AX507"/>
  <c r="AY507"/>
  <c r="AZ507"/>
  <c r="BA507"/>
  <c r="BB507"/>
  <c r="BC507"/>
  <c r="BD507"/>
  <c r="BE507"/>
  <c r="BF507"/>
  <c r="BG507"/>
  <c r="BH507"/>
  <c r="BI507"/>
  <c r="BJ507"/>
  <c r="BK507"/>
  <c r="BL507"/>
  <c r="BM507"/>
  <c r="BN507"/>
  <c r="BO507"/>
  <c r="BP507"/>
  <c r="AF508"/>
  <c r="AG508"/>
  <c r="AH508"/>
  <c r="AI508"/>
  <c r="AJ508"/>
  <c r="AK508"/>
  <c r="AL508"/>
  <c r="AM508"/>
  <c r="AN508"/>
  <c r="AO508"/>
  <c r="AP508"/>
  <c r="AQ508"/>
  <c r="AR508"/>
  <c r="AS508"/>
  <c r="AT508"/>
  <c r="AU508"/>
  <c r="AV508"/>
  <c r="AW508"/>
  <c r="AX508"/>
  <c r="AY508"/>
  <c r="AZ508"/>
  <c r="BA508"/>
  <c r="BB508"/>
  <c r="BC508"/>
  <c r="BD508"/>
  <c r="BE508"/>
  <c r="BF508"/>
  <c r="BG508"/>
  <c r="BH508"/>
  <c r="BI508"/>
  <c r="BJ508"/>
  <c r="BK508"/>
  <c r="BL508"/>
  <c r="BM508"/>
  <c r="BN508"/>
  <c r="BO508"/>
  <c r="BP508"/>
  <c r="AF509"/>
  <c r="AG509"/>
  <c r="AH509"/>
  <c r="AI509"/>
  <c r="AJ509"/>
  <c r="AK509"/>
  <c r="AL509"/>
  <c r="AM509"/>
  <c r="AN509"/>
  <c r="AO509"/>
  <c r="AP509"/>
  <c r="AQ509"/>
  <c r="AR509"/>
  <c r="AS509"/>
  <c r="AT509"/>
  <c r="AU509"/>
  <c r="AV509"/>
  <c r="AW509"/>
  <c r="AX509"/>
  <c r="AY509"/>
  <c r="AZ509"/>
  <c r="BA509"/>
  <c r="BB509"/>
  <c r="BC509"/>
  <c r="BD509"/>
  <c r="BE509"/>
  <c r="BF509"/>
  <c r="BG509"/>
  <c r="BH509"/>
  <c r="BI509"/>
  <c r="BJ509"/>
  <c r="BK509"/>
  <c r="BL509"/>
  <c r="BM509"/>
  <c r="BN509"/>
  <c r="BO509"/>
  <c r="BP509"/>
  <c r="AF510"/>
  <c r="AG510"/>
  <c r="AH510"/>
  <c r="AI510"/>
  <c r="AJ510"/>
  <c r="AK510"/>
  <c r="AL510"/>
  <c r="AM510"/>
  <c r="AN510"/>
  <c r="AO510"/>
  <c r="AP510"/>
  <c r="AQ510"/>
  <c r="AR510"/>
  <c r="AS510"/>
  <c r="AT510"/>
  <c r="AU510"/>
  <c r="AV510"/>
  <c r="AW510"/>
  <c r="AX510"/>
  <c r="AY510"/>
  <c r="AZ510"/>
  <c r="BA510"/>
  <c r="BB510"/>
  <c r="BC510"/>
  <c r="BD510"/>
  <c r="BE510"/>
  <c r="BF510"/>
  <c r="BG510"/>
  <c r="BH510"/>
  <c r="BI510"/>
  <c r="BJ510"/>
  <c r="BK510"/>
  <c r="BL510"/>
  <c r="BM510"/>
  <c r="BN510"/>
  <c r="BO510"/>
  <c r="BP510"/>
  <c r="AF511"/>
  <c r="AG511"/>
  <c r="AH511"/>
  <c r="AI511"/>
  <c r="AJ511"/>
  <c r="AK511"/>
  <c r="AL511"/>
  <c r="AM511"/>
  <c r="AN511"/>
  <c r="AO511"/>
  <c r="AP511"/>
  <c r="AQ511"/>
  <c r="AR511"/>
  <c r="AS511"/>
  <c r="AT511"/>
  <c r="AU511"/>
  <c r="AV511"/>
  <c r="AW511"/>
  <c r="AX511"/>
  <c r="AY511"/>
  <c r="AZ511"/>
  <c r="BA511"/>
  <c r="BB511"/>
  <c r="BC511"/>
  <c r="BD511"/>
  <c r="BE511"/>
  <c r="BF511"/>
  <c r="BG511"/>
  <c r="BH511"/>
  <c r="BI511"/>
  <c r="BJ511"/>
  <c r="BK511"/>
  <c r="BL511"/>
  <c r="BM511"/>
  <c r="BN511"/>
  <c r="BO511"/>
  <c r="BP511"/>
  <c r="AF512"/>
  <c r="AG512"/>
  <c r="AH512"/>
  <c r="AI512"/>
  <c r="AJ512"/>
  <c r="AK512"/>
  <c r="AL512"/>
  <c r="AM512"/>
  <c r="AN512"/>
  <c r="AO512"/>
  <c r="AP512"/>
  <c r="AQ512"/>
  <c r="AR512"/>
  <c r="AS512"/>
  <c r="AT512"/>
  <c r="AU512"/>
  <c r="AV512"/>
  <c r="AW512"/>
  <c r="AX512"/>
  <c r="AY512"/>
  <c r="AZ512"/>
  <c r="BA512"/>
  <c r="BB512"/>
  <c r="BC512"/>
  <c r="BD512"/>
  <c r="BE512"/>
  <c r="BF512"/>
  <c r="BG512"/>
  <c r="BH512"/>
  <c r="BI512"/>
  <c r="BJ512"/>
  <c r="BK512"/>
  <c r="BL512"/>
  <c r="BM512"/>
  <c r="BN512"/>
  <c r="BO512"/>
  <c r="BP512"/>
  <c r="AF513"/>
  <c r="AG513"/>
  <c r="AH513"/>
  <c r="AI513"/>
  <c r="AJ513"/>
  <c r="AK513"/>
  <c r="AL513"/>
  <c r="AM513"/>
  <c r="AN513"/>
  <c r="AO513"/>
  <c r="AP513"/>
  <c r="AQ513"/>
  <c r="AR513"/>
  <c r="AS513"/>
  <c r="AT513"/>
  <c r="AU513"/>
  <c r="AV513"/>
  <c r="AW513"/>
  <c r="AX513"/>
  <c r="AY513"/>
  <c r="AZ513"/>
  <c r="BA513"/>
  <c r="BB513"/>
  <c r="BC513"/>
  <c r="BD513"/>
  <c r="BE513"/>
  <c r="BF513"/>
  <c r="BG513"/>
  <c r="BH513"/>
  <c r="BI513"/>
  <c r="BJ513"/>
  <c r="BK513"/>
  <c r="BL513"/>
  <c r="BM513"/>
  <c r="BN513"/>
  <c r="BO513"/>
  <c r="BP513"/>
  <c r="AF514"/>
  <c r="AG514"/>
  <c r="AH514"/>
  <c r="AI514"/>
  <c r="AJ514"/>
  <c r="AK514"/>
  <c r="AL514"/>
  <c r="AM514"/>
  <c r="AN514"/>
  <c r="AO514"/>
  <c r="AP514"/>
  <c r="AQ514"/>
  <c r="AR514"/>
  <c r="AS514"/>
  <c r="AT514"/>
  <c r="AU514"/>
  <c r="AV514"/>
  <c r="AW514"/>
  <c r="AX514"/>
  <c r="AY514"/>
  <c r="AZ514"/>
  <c r="BA514"/>
  <c r="BB514"/>
  <c r="BC514"/>
  <c r="BD514"/>
  <c r="BE514"/>
  <c r="BF514"/>
  <c r="BG514"/>
  <c r="BH514"/>
  <c r="BI514"/>
  <c r="BJ514"/>
  <c r="BK514"/>
  <c r="BL514"/>
  <c r="BM514"/>
  <c r="BN514"/>
  <c r="BO514"/>
  <c r="BP514"/>
  <c r="AF515"/>
  <c r="AG515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AX515"/>
  <c r="AY515"/>
  <c r="AZ515"/>
  <c r="BA515"/>
  <c r="BB515"/>
  <c r="BC515"/>
  <c r="BD515"/>
  <c r="BE515"/>
  <c r="BF515"/>
  <c r="BG515"/>
  <c r="BH515"/>
  <c r="BI515"/>
  <c r="BJ515"/>
  <c r="BK515"/>
  <c r="BL515"/>
  <c r="BM515"/>
  <c r="BN515"/>
  <c r="BO515"/>
  <c r="BP515"/>
  <c r="AF516"/>
  <c r="AG516"/>
  <c r="AH516"/>
  <c r="AI516"/>
  <c r="AJ516"/>
  <c r="AK516"/>
  <c r="AL516"/>
  <c r="AM516"/>
  <c r="AN516"/>
  <c r="AO516"/>
  <c r="AP516"/>
  <c r="AQ516"/>
  <c r="AR516"/>
  <c r="AS516"/>
  <c r="AT516"/>
  <c r="AU516"/>
  <c r="AV516"/>
  <c r="AW516"/>
  <c r="AX516"/>
  <c r="AY516"/>
  <c r="AZ516"/>
  <c r="BA516"/>
  <c r="BB516"/>
  <c r="BC516"/>
  <c r="BD516"/>
  <c r="BE516"/>
  <c r="BF516"/>
  <c r="BG516"/>
  <c r="BH516"/>
  <c r="BI516"/>
  <c r="BJ516"/>
  <c r="BK516"/>
  <c r="BL516"/>
  <c r="BM516"/>
  <c r="BN516"/>
  <c r="BO516"/>
  <c r="BP516"/>
  <c r="AF517"/>
  <c r="AG517"/>
  <c r="AH517"/>
  <c r="AI517"/>
  <c r="AJ517"/>
  <c r="AK517"/>
  <c r="AL517"/>
  <c r="AM517"/>
  <c r="AN517"/>
  <c r="AO517"/>
  <c r="AP517"/>
  <c r="AQ517"/>
  <c r="AR517"/>
  <c r="AS517"/>
  <c r="AT517"/>
  <c r="AU517"/>
  <c r="AV517"/>
  <c r="AW517"/>
  <c r="AX517"/>
  <c r="AY517"/>
  <c r="AZ517"/>
  <c r="BA517"/>
  <c r="BB517"/>
  <c r="BC517"/>
  <c r="BD517"/>
  <c r="BE517"/>
  <c r="BF517"/>
  <c r="BG517"/>
  <c r="BH517"/>
  <c r="BI517"/>
  <c r="BJ517"/>
  <c r="BK517"/>
  <c r="BL517"/>
  <c r="BM517"/>
  <c r="BN517"/>
  <c r="BO517"/>
  <c r="BP517"/>
  <c r="AF518"/>
  <c r="AG518"/>
  <c r="AH518"/>
  <c r="AI518"/>
  <c r="AJ518"/>
  <c r="AK518"/>
  <c r="AL518"/>
  <c r="AM518"/>
  <c r="AN518"/>
  <c r="AO518"/>
  <c r="AP518"/>
  <c r="AQ518"/>
  <c r="AR518"/>
  <c r="AS518"/>
  <c r="AT518"/>
  <c r="AU518"/>
  <c r="AV518"/>
  <c r="AW518"/>
  <c r="AX518"/>
  <c r="AY518"/>
  <c r="AZ518"/>
  <c r="BA518"/>
  <c r="BB518"/>
  <c r="BC518"/>
  <c r="BD518"/>
  <c r="BE518"/>
  <c r="BF518"/>
  <c r="BG518"/>
  <c r="BH518"/>
  <c r="BI518"/>
  <c r="BJ518"/>
  <c r="BK518"/>
  <c r="BL518"/>
  <c r="BM518"/>
  <c r="BN518"/>
  <c r="BO518"/>
  <c r="BP518"/>
  <c r="AF519"/>
  <c r="AG519"/>
  <c r="AH519"/>
  <c r="AI519"/>
  <c r="AJ519"/>
  <c r="AK519"/>
  <c r="AL519"/>
  <c r="AM519"/>
  <c r="AN519"/>
  <c r="AO519"/>
  <c r="AP519"/>
  <c r="AQ519"/>
  <c r="AR519"/>
  <c r="AS519"/>
  <c r="AT519"/>
  <c r="AU519"/>
  <c r="AV519"/>
  <c r="AW519"/>
  <c r="AX519"/>
  <c r="AY519"/>
  <c r="AZ519"/>
  <c r="BA519"/>
  <c r="BB519"/>
  <c r="BC519"/>
  <c r="BD519"/>
  <c r="BE519"/>
  <c r="BF519"/>
  <c r="BG519"/>
  <c r="BH519"/>
  <c r="BI519"/>
  <c r="BJ519"/>
  <c r="BK519"/>
  <c r="BL519"/>
  <c r="BM519"/>
  <c r="BN519"/>
  <c r="BO519"/>
  <c r="BP519"/>
  <c r="AF520"/>
  <c r="AG520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AX520"/>
  <c r="AY520"/>
  <c r="AZ520"/>
  <c r="BA520"/>
  <c r="BB520"/>
  <c r="BC520"/>
  <c r="BD520"/>
  <c r="BE520"/>
  <c r="BF520"/>
  <c r="BG520"/>
  <c r="BH520"/>
  <c r="BI520"/>
  <c r="BJ520"/>
  <c r="BK520"/>
  <c r="BL520"/>
  <c r="BM520"/>
  <c r="BN520"/>
  <c r="BO520"/>
  <c r="BP520"/>
  <c r="AF521"/>
  <c r="AG521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AX521"/>
  <c r="AY521"/>
  <c r="AZ521"/>
  <c r="BA521"/>
  <c r="BB521"/>
  <c r="BC521"/>
  <c r="BD521"/>
  <c r="BE521"/>
  <c r="BF521"/>
  <c r="BG521"/>
  <c r="BH521"/>
  <c r="BI521"/>
  <c r="BJ521"/>
  <c r="BK521"/>
  <c r="BL521"/>
  <c r="BM521"/>
  <c r="BN521"/>
  <c r="BO521"/>
  <c r="BP521"/>
  <c r="AF522"/>
  <c r="AG522"/>
  <c r="AH522"/>
  <c r="AI522"/>
  <c r="AJ522"/>
  <c r="AK522"/>
  <c r="AL522"/>
  <c r="AM522"/>
  <c r="AN522"/>
  <c r="AO522"/>
  <c r="AP522"/>
  <c r="AQ522"/>
  <c r="AR522"/>
  <c r="AS522"/>
  <c r="AT522"/>
  <c r="AU522"/>
  <c r="AV522"/>
  <c r="AW522"/>
  <c r="AX522"/>
  <c r="AY522"/>
  <c r="AZ522"/>
  <c r="BA522"/>
  <c r="BB522"/>
  <c r="BC522"/>
  <c r="BD522"/>
  <c r="BE522"/>
  <c r="BF522"/>
  <c r="BG522"/>
  <c r="BH522"/>
  <c r="BI522"/>
  <c r="BJ522"/>
  <c r="BK522"/>
  <c r="BL522"/>
  <c r="BM522"/>
  <c r="BN522"/>
  <c r="BO522"/>
  <c r="BP522"/>
  <c r="AF523"/>
  <c r="AG523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AX523"/>
  <c r="AY523"/>
  <c r="AZ523"/>
  <c r="BA523"/>
  <c r="BB523"/>
  <c r="BC523"/>
  <c r="BD523"/>
  <c r="BE523"/>
  <c r="BF523"/>
  <c r="BG523"/>
  <c r="BH523"/>
  <c r="BI523"/>
  <c r="BJ523"/>
  <c r="BK523"/>
  <c r="BL523"/>
  <c r="BM523"/>
  <c r="BN523"/>
  <c r="BO523"/>
  <c r="BP523"/>
  <c r="AF524"/>
  <c r="AG524"/>
  <c r="AH524"/>
  <c r="AI524"/>
  <c r="AJ524"/>
  <c r="AK524"/>
  <c r="AL524"/>
  <c r="AM524"/>
  <c r="AN524"/>
  <c r="AO524"/>
  <c r="AP524"/>
  <c r="AQ524"/>
  <c r="AR524"/>
  <c r="AS524"/>
  <c r="AT524"/>
  <c r="AU524"/>
  <c r="AV524"/>
  <c r="AW524"/>
  <c r="AX524"/>
  <c r="AY524"/>
  <c r="AZ524"/>
  <c r="BA524"/>
  <c r="BB524"/>
  <c r="BC524"/>
  <c r="BD524"/>
  <c r="BE524"/>
  <c r="BF524"/>
  <c r="BG524"/>
  <c r="BH524"/>
  <c r="BI524"/>
  <c r="BJ524"/>
  <c r="BK524"/>
  <c r="BL524"/>
  <c r="BM524"/>
  <c r="BN524"/>
  <c r="BO524"/>
  <c r="BP524"/>
  <c r="AF525"/>
  <c r="AG525"/>
  <c r="AH525"/>
  <c r="AI525"/>
  <c r="AJ525"/>
  <c r="AK525"/>
  <c r="AL525"/>
  <c r="AM525"/>
  <c r="AN525"/>
  <c r="AO525"/>
  <c r="AP525"/>
  <c r="AQ525"/>
  <c r="AR525"/>
  <c r="AS525"/>
  <c r="AT525"/>
  <c r="AU525"/>
  <c r="AV525"/>
  <c r="AW525"/>
  <c r="AX525"/>
  <c r="AY525"/>
  <c r="AZ525"/>
  <c r="BA525"/>
  <c r="BB525"/>
  <c r="BC525"/>
  <c r="BD525"/>
  <c r="BE525"/>
  <c r="BF525"/>
  <c r="BG525"/>
  <c r="BH525"/>
  <c r="BI525"/>
  <c r="BJ525"/>
  <c r="BK525"/>
  <c r="BL525"/>
  <c r="BM525"/>
  <c r="BN525"/>
  <c r="BO525"/>
  <c r="BP525"/>
  <c r="AF526"/>
  <c r="AG526"/>
  <c r="AH526"/>
  <c r="AI526"/>
  <c r="AJ526"/>
  <c r="AK526"/>
  <c r="AL526"/>
  <c r="AM526"/>
  <c r="AN526"/>
  <c r="AO526"/>
  <c r="AP526"/>
  <c r="AQ526"/>
  <c r="AR526"/>
  <c r="AS526"/>
  <c r="AT526"/>
  <c r="AU526"/>
  <c r="AV526"/>
  <c r="AW526"/>
  <c r="AX526"/>
  <c r="AY526"/>
  <c r="AZ526"/>
  <c r="BA526"/>
  <c r="BB526"/>
  <c r="BC526"/>
  <c r="BD526"/>
  <c r="BE526"/>
  <c r="BF526"/>
  <c r="BG526"/>
  <c r="BH526"/>
  <c r="BI526"/>
  <c r="BJ526"/>
  <c r="BK526"/>
  <c r="BL526"/>
  <c r="BM526"/>
  <c r="BN526"/>
  <c r="BO526"/>
  <c r="BP526"/>
  <c r="AF527"/>
  <c r="AG527"/>
  <c r="AH527"/>
  <c r="AI527"/>
  <c r="AJ527"/>
  <c r="AK527"/>
  <c r="AL527"/>
  <c r="AM527"/>
  <c r="AN527"/>
  <c r="AO527"/>
  <c r="AP527"/>
  <c r="AQ527"/>
  <c r="AR527"/>
  <c r="AS527"/>
  <c r="AT527"/>
  <c r="AU527"/>
  <c r="AV527"/>
  <c r="AW527"/>
  <c r="AX527"/>
  <c r="AY527"/>
  <c r="AZ527"/>
  <c r="BA527"/>
  <c r="BB527"/>
  <c r="BC527"/>
  <c r="BD527"/>
  <c r="BE527"/>
  <c r="BF527"/>
  <c r="BG527"/>
  <c r="BH527"/>
  <c r="BI527"/>
  <c r="BJ527"/>
  <c r="BK527"/>
  <c r="BL527"/>
  <c r="BM527"/>
  <c r="BN527"/>
  <c r="BO527"/>
  <c r="BP527"/>
  <c r="AF528"/>
  <c r="AG528"/>
  <c r="AH528"/>
  <c r="AI528"/>
  <c r="AJ528"/>
  <c r="AK528"/>
  <c r="AL528"/>
  <c r="AM528"/>
  <c r="AN528"/>
  <c r="AO528"/>
  <c r="AP528"/>
  <c r="AQ528"/>
  <c r="AR528"/>
  <c r="AS528"/>
  <c r="AT528"/>
  <c r="AU528"/>
  <c r="AV528"/>
  <c r="AW528"/>
  <c r="AX528"/>
  <c r="AY528"/>
  <c r="AZ528"/>
  <c r="BA528"/>
  <c r="BB528"/>
  <c r="BC528"/>
  <c r="BD528"/>
  <c r="BE528"/>
  <c r="BF528"/>
  <c r="BG528"/>
  <c r="BH528"/>
  <c r="BI528"/>
  <c r="BJ528"/>
  <c r="BK528"/>
  <c r="BL528"/>
  <c r="BM528"/>
  <c r="BN528"/>
  <c r="BO528"/>
  <c r="BP528"/>
  <c r="AF529"/>
  <c r="AG529"/>
  <c r="AH529"/>
  <c r="AI529"/>
  <c r="AJ529"/>
  <c r="AK529"/>
  <c r="AL529"/>
  <c r="AM529"/>
  <c r="AN529"/>
  <c r="AO529"/>
  <c r="AP529"/>
  <c r="AQ529"/>
  <c r="AR529"/>
  <c r="AS529"/>
  <c r="AT529"/>
  <c r="AU529"/>
  <c r="AV529"/>
  <c r="AW529"/>
  <c r="AX529"/>
  <c r="AY529"/>
  <c r="AZ529"/>
  <c r="BA529"/>
  <c r="BB529"/>
  <c r="BC529"/>
  <c r="BD529"/>
  <c r="BE529"/>
  <c r="BF529"/>
  <c r="BG529"/>
  <c r="BH529"/>
  <c r="BI529"/>
  <c r="BJ529"/>
  <c r="BK529"/>
  <c r="BL529"/>
  <c r="BM529"/>
  <c r="BN529"/>
  <c r="BO529"/>
  <c r="BP529"/>
  <c r="AF530"/>
  <c r="AG530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AX530"/>
  <c r="AY530"/>
  <c r="AZ530"/>
  <c r="BA530"/>
  <c r="BB530"/>
  <c r="BC530"/>
  <c r="BD530"/>
  <c r="BE530"/>
  <c r="BF530"/>
  <c r="BG530"/>
  <c r="BH530"/>
  <c r="BI530"/>
  <c r="BJ530"/>
  <c r="BK530"/>
  <c r="BL530"/>
  <c r="BM530"/>
  <c r="BN530"/>
  <c r="BO530"/>
  <c r="BP530"/>
  <c r="AF531"/>
  <c r="AG531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AX531"/>
  <c r="AY531"/>
  <c r="AZ531"/>
  <c r="BA531"/>
  <c r="BB531"/>
  <c r="BC531"/>
  <c r="BD531"/>
  <c r="BE531"/>
  <c r="BF531"/>
  <c r="BG531"/>
  <c r="BH531"/>
  <c r="BI531"/>
  <c r="BJ531"/>
  <c r="BK531"/>
  <c r="BL531"/>
  <c r="BM531"/>
  <c r="BN531"/>
  <c r="BO531"/>
  <c r="BP531"/>
  <c r="AF532"/>
  <c r="AG532"/>
  <c r="AH532"/>
  <c r="AI532"/>
  <c r="AJ532"/>
  <c r="AK532"/>
  <c r="AL532"/>
  <c r="AM532"/>
  <c r="AN532"/>
  <c r="AO532"/>
  <c r="AP532"/>
  <c r="AQ532"/>
  <c r="AR532"/>
  <c r="AS532"/>
  <c r="AT532"/>
  <c r="AU532"/>
  <c r="AV532"/>
  <c r="AW532"/>
  <c r="AX532"/>
  <c r="AY532"/>
  <c r="AZ532"/>
  <c r="BA532"/>
  <c r="BB532"/>
  <c r="BC532"/>
  <c r="BD532"/>
  <c r="BE532"/>
  <c r="BF532"/>
  <c r="BG532"/>
  <c r="BH532"/>
  <c r="BI532"/>
  <c r="BJ532"/>
  <c r="BK532"/>
  <c r="BL532"/>
  <c r="BM532"/>
  <c r="BN532"/>
  <c r="BO532"/>
  <c r="BP532"/>
  <c r="AF533"/>
  <c r="AG533"/>
  <c r="AH533"/>
  <c r="AI533"/>
  <c r="AJ533"/>
  <c r="AK533"/>
  <c r="AL533"/>
  <c r="AM533"/>
  <c r="AN533"/>
  <c r="AO533"/>
  <c r="AP533"/>
  <c r="AQ533"/>
  <c r="AR533"/>
  <c r="AS533"/>
  <c r="AT533"/>
  <c r="AU533"/>
  <c r="AV533"/>
  <c r="AW533"/>
  <c r="AX533"/>
  <c r="AY533"/>
  <c r="AZ533"/>
  <c r="BA533"/>
  <c r="BB533"/>
  <c r="BC533"/>
  <c r="BD533"/>
  <c r="BE533"/>
  <c r="BF533"/>
  <c r="BG533"/>
  <c r="BH533"/>
  <c r="BI533"/>
  <c r="BJ533"/>
  <c r="BK533"/>
  <c r="BL533"/>
  <c r="BM533"/>
  <c r="BN533"/>
  <c r="BO533"/>
  <c r="BP533"/>
  <c r="AF534"/>
  <c r="AG534"/>
  <c r="AH534"/>
  <c r="AI534"/>
  <c r="AJ534"/>
  <c r="AK534"/>
  <c r="AL534"/>
  <c r="AM534"/>
  <c r="AN534"/>
  <c r="AO534"/>
  <c r="AP534"/>
  <c r="AQ534"/>
  <c r="AR534"/>
  <c r="AS534"/>
  <c r="AT534"/>
  <c r="AU534"/>
  <c r="AV534"/>
  <c r="AW534"/>
  <c r="AX534"/>
  <c r="AY534"/>
  <c r="AZ534"/>
  <c r="BA534"/>
  <c r="BB534"/>
  <c r="BC534"/>
  <c r="BD534"/>
  <c r="BE534"/>
  <c r="BF534"/>
  <c r="BG534"/>
  <c r="BH534"/>
  <c r="BI534"/>
  <c r="BJ534"/>
  <c r="BK534"/>
  <c r="BL534"/>
  <c r="BM534"/>
  <c r="BN534"/>
  <c r="BO534"/>
  <c r="BP534"/>
  <c r="AF535"/>
  <c r="AG535"/>
  <c r="AH535"/>
  <c r="AI535"/>
  <c r="AJ535"/>
  <c r="AK535"/>
  <c r="AL535"/>
  <c r="AM535"/>
  <c r="AN535"/>
  <c r="AO535"/>
  <c r="AP535"/>
  <c r="AQ535"/>
  <c r="AR535"/>
  <c r="AS535"/>
  <c r="AT535"/>
  <c r="AU535"/>
  <c r="AV535"/>
  <c r="AW535"/>
  <c r="AX535"/>
  <c r="AY535"/>
  <c r="AZ535"/>
  <c r="BA535"/>
  <c r="BB535"/>
  <c r="BC535"/>
  <c r="BD535"/>
  <c r="BE535"/>
  <c r="BF535"/>
  <c r="BG535"/>
  <c r="BH535"/>
  <c r="BI535"/>
  <c r="BJ535"/>
  <c r="BK535"/>
  <c r="BL535"/>
  <c r="BM535"/>
  <c r="BN535"/>
  <c r="BO535"/>
  <c r="BP535"/>
  <c r="AF536"/>
  <c r="AG536"/>
  <c r="AH536"/>
  <c r="AI536"/>
  <c r="AJ536"/>
  <c r="AK536"/>
  <c r="AL536"/>
  <c r="AM536"/>
  <c r="AN536"/>
  <c r="AO536"/>
  <c r="AP536"/>
  <c r="AQ536"/>
  <c r="AR536"/>
  <c r="AS536"/>
  <c r="AT536"/>
  <c r="AU536"/>
  <c r="AV536"/>
  <c r="AW536"/>
  <c r="AX536"/>
  <c r="AY536"/>
  <c r="AZ536"/>
  <c r="BA536"/>
  <c r="BB536"/>
  <c r="BC536"/>
  <c r="BD536"/>
  <c r="BE536"/>
  <c r="BF536"/>
  <c r="BG536"/>
  <c r="BH536"/>
  <c r="BI536"/>
  <c r="BJ536"/>
  <c r="BK536"/>
  <c r="BL536"/>
  <c r="BM536"/>
  <c r="BN536"/>
  <c r="BO536"/>
  <c r="BP536"/>
  <c r="AF537"/>
  <c r="AG537"/>
  <c r="AH537"/>
  <c r="AI537"/>
  <c r="AJ537"/>
  <c r="AK537"/>
  <c r="AL537"/>
  <c r="AM537"/>
  <c r="AN537"/>
  <c r="AO537"/>
  <c r="AP537"/>
  <c r="AQ537"/>
  <c r="AR537"/>
  <c r="AS537"/>
  <c r="AT537"/>
  <c r="AU537"/>
  <c r="AV537"/>
  <c r="AW537"/>
  <c r="AX537"/>
  <c r="AY537"/>
  <c r="AZ537"/>
  <c r="BA537"/>
  <c r="BB537"/>
  <c r="BC537"/>
  <c r="BD537"/>
  <c r="BE537"/>
  <c r="BF537"/>
  <c r="BG537"/>
  <c r="BH537"/>
  <c r="BI537"/>
  <c r="BJ537"/>
  <c r="BK537"/>
  <c r="BL537"/>
  <c r="BM537"/>
  <c r="BN537"/>
  <c r="BO537"/>
  <c r="BP537"/>
  <c r="AF538"/>
  <c r="AG538"/>
  <c r="AH538"/>
  <c r="AI538"/>
  <c r="AJ538"/>
  <c r="AK538"/>
  <c r="AL538"/>
  <c r="AM538"/>
  <c r="AN538"/>
  <c r="AO538"/>
  <c r="AP538"/>
  <c r="AQ538"/>
  <c r="AR538"/>
  <c r="AS538"/>
  <c r="AT538"/>
  <c r="AU538"/>
  <c r="AV538"/>
  <c r="AW538"/>
  <c r="AX538"/>
  <c r="AY538"/>
  <c r="AZ538"/>
  <c r="BA538"/>
  <c r="BB538"/>
  <c r="BC538"/>
  <c r="BD538"/>
  <c r="BE538"/>
  <c r="BF538"/>
  <c r="BG538"/>
  <c r="BH538"/>
  <c r="BI538"/>
  <c r="BJ538"/>
  <c r="BK538"/>
  <c r="BL538"/>
  <c r="BM538"/>
  <c r="BN538"/>
  <c r="BO538"/>
  <c r="BP538"/>
  <c r="AF539"/>
  <c r="AG539"/>
  <c r="AH539"/>
  <c r="AI539"/>
  <c r="AJ539"/>
  <c r="AK539"/>
  <c r="AL539"/>
  <c r="AM539"/>
  <c r="AN539"/>
  <c r="AO539"/>
  <c r="AP539"/>
  <c r="AQ539"/>
  <c r="AR539"/>
  <c r="AS539"/>
  <c r="AT539"/>
  <c r="AU539"/>
  <c r="AV539"/>
  <c r="AW539"/>
  <c r="AX539"/>
  <c r="AY539"/>
  <c r="AZ539"/>
  <c r="BA539"/>
  <c r="BB539"/>
  <c r="BC539"/>
  <c r="BD539"/>
  <c r="BE539"/>
  <c r="BF539"/>
  <c r="BG539"/>
  <c r="BH539"/>
  <c r="BI539"/>
  <c r="BJ539"/>
  <c r="BK539"/>
  <c r="BL539"/>
  <c r="BM539"/>
  <c r="BN539"/>
  <c r="BO539"/>
  <c r="BP539"/>
  <c r="AF540"/>
  <c r="AG540"/>
  <c r="AH540"/>
  <c r="AI540"/>
  <c r="AJ540"/>
  <c r="AK540"/>
  <c r="AL540"/>
  <c r="AM540"/>
  <c r="AN540"/>
  <c r="AO540"/>
  <c r="AP540"/>
  <c r="AQ540"/>
  <c r="AR540"/>
  <c r="AS540"/>
  <c r="AT540"/>
  <c r="AU540"/>
  <c r="AV540"/>
  <c r="AW540"/>
  <c r="AX540"/>
  <c r="AY540"/>
  <c r="AZ540"/>
  <c r="BA540"/>
  <c r="BB540"/>
  <c r="BC540"/>
  <c r="BD540"/>
  <c r="BE540"/>
  <c r="BF540"/>
  <c r="BG540"/>
  <c r="BH540"/>
  <c r="BI540"/>
  <c r="BJ540"/>
  <c r="BK540"/>
  <c r="BL540"/>
  <c r="BM540"/>
  <c r="BN540"/>
  <c r="BO540"/>
  <c r="BP540"/>
  <c r="AF541"/>
  <c r="AG541"/>
  <c r="AH541"/>
  <c r="AI541"/>
  <c r="AJ541"/>
  <c r="AK541"/>
  <c r="AL541"/>
  <c r="AM541"/>
  <c r="AN541"/>
  <c r="AO541"/>
  <c r="AP541"/>
  <c r="AQ541"/>
  <c r="AR541"/>
  <c r="AS541"/>
  <c r="AT541"/>
  <c r="AU541"/>
  <c r="AV541"/>
  <c r="AW541"/>
  <c r="AX541"/>
  <c r="AY541"/>
  <c r="AZ541"/>
  <c r="BA541"/>
  <c r="BB541"/>
  <c r="BC541"/>
  <c r="BD541"/>
  <c r="BE541"/>
  <c r="BF541"/>
  <c r="BG541"/>
  <c r="BH541"/>
  <c r="BI541"/>
  <c r="BJ541"/>
  <c r="BK541"/>
  <c r="BL541"/>
  <c r="BM541"/>
  <c r="BN541"/>
  <c r="BO541"/>
  <c r="BP541"/>
  <c r="AF542"/>
  <c r="AG542"/>
  <c r="AH542"/>
  <c r="AI542"/>
  <c r="AJ542"/>
  <c r="AK542"/>
  <c r="AL542"/>
  <c r="AM542"/>
  <c r="AN542"/>
  <c r="AO542"/>
  <c r="AP542"/>
  <c r="AQ542"/>
  <c r="AR542"/>
  <c r="AS542"/>
  <c r="AT542"/>
  <c r="AU542"/>
  <c r="AV542"/>
  <c r="AW542"/>
  <c r="AX542"/>
  <c r="AY542"/>
  <c r="AZ542"/>
  <c r="BA542"/>
  <c r="BB542"/>
  <c r="BC542"/>
  <c r="BD542"/>
  <c r="BE542"/>
  <c r="BF542"/>
  <c r="BG542"/>
  <c r="BH542"/>
  <c r="BI542"/>
  <c r="BJ542"/>
  <c r="BK542"/>
  <c r="BL542"/>
  <c r="BM542"/>
  <c r="BN542"/>
  <c r="BO542"/>
  <c r="BP542"/>
  <c r="AF543"/>
  <c r="AG543"/>
  <c r="AH543"/>
  <c r="AI543"/>
  <c r="AJ543"/>
  <c r="AK543"/>
  <c r="AL543"/>
  <c r="AM543"/>
  <c r="AN543"/>
  <c r="AO543"/>
  <c r="AP543"/>
  <c r="AQ543"/>
  <c r="AR543"/>
  <c r="AS543"/>
  <c r="AT543"/>
  <c r="AU543"/>
  <c r="AV543"/>
  <c r="AW543"/>
  <c r="AX543"/>
  <c r="AY543"/>
  <c r="AZ543"/>
  <c r="BA543"/>
  <c r="BB543"/>
  <c r="BC543"/>
  <c r="BD543"/>
  <c r="BE543"/>
  <c r="BF543"/>
  <c r="BG543"/>
  <c r="BH543"/>
  <c r="BI543"/>
  <c r="BJ543"/>
  <c r="BK543"/>
  <c r="BL543"/>
  <c r="BM543"/>
  <c r="BN543"/>
  <c r="BO543"/>
  <c r="BP543"/>
  <c r="AF544"/>
  <c r="AG544"/>
  <c r="AH544"/>
  <c r="AI544"/>
  <c r="AJ544"/>
  <c r="AK544"/>
  <c r="AL544"/>
  <c r="AM544"/>
  <c r="AN544"/>
  <c r="AO544"/>
  <c r="AP544"/>
  <c r="AQ544"/>
  <c r="AR544"/>
  <c r="AS544"/>
  <c r="AT544"/>
  <c r="AU544"/>
  <c r="AV544"/>
  <c r="AW544"/>
  <c r="AX544"/>
  <c r="AY544"/>
  <c r="AZ544"/>
  <c r="BA544"/>
  <c r="BB544"/>
  <c r="BC544"/>
  <c r="BD544"/>
  <c r="BE544"/>
  <c r="BF544"/>
  <c r="BG544"/>
  <c r="BH544"/>
  <c r="BI544"/>
  <c r="BJ544"/>
  <c r="BK544"/>
  <c r="BL544"/>
  <c r="BM544"/>
  <c r="BN544"/>
  <c r="BO544"/>
  <c r="BP544"/>
  <c r="AF545"/>
  <c r="AG545"/>
  <c r="AH545"/>
  <c r="AI545"/>
  <c r="AJ545"/>
  <c r="AK545"/>
  <c r="AL545"/>
  <c r="AM545"/>
  <c r="AN545"/>
  <c r="AO545"/>
  <c r="AP545"/>
  <c r="AQ545"/>
  <c r="AR545"/>
  <c r="AS545"/>
  <c r="AT545"/>
  <c r="AU545"/>
  <c r="AV545"/>
  <c r="AW545"/>
  <c r="AX545"/>
  <c r="AY545"/>
  <c r="AZ545"/>
  <c r="BA545"/>
  <c r="BB545"/>
  <c r="BC545"/>
  <c r="BD545"/>
  <c r="BE545"/>
  <c r="BF545"/>
  <c r="BG545"/>
  <c r="BH545"/>
  <c r="BI545"/>
  <c r="BJ545"/>
  <c r="BK545"/>
  <c r="BL545"/>
  <c r="BM545"/>
  <c r="BN545"/>
  <c r="BO545"/>
  <c r="BP545"/>
  <c r="AF546"/>
  <c r="AG546"/>
  <c r="AH546"/>
  <c r="AI546"/>
  <c r="AJ546"/>
  <c r="AK546"/>
  <c r="AL546"/>
  <c r="AM546"/>
  <c r="AN546"/>
  <c r="AO546"/>
  <c r="AP546"/>
  <c r="AQ546"/>
  <c r="AR546"/>
  <c r="AS546"/>
  <c r="AT546"/>
  <c r="AU546"/>
  <c r="AV546"/>
  <c r="AW546"/>
  <c r="AX546"/>
  <c r="AY546"/>
  <c r="AZ546"/>
  <c r="BA546"/>
  <c r="BB546"/>
  <c r="BC546"/>
  <c r="BD546"/>
  <c r="BE546"/>
  <c r="BF546"/>
  <c r="BG546"/>
  <c r="BH546"/>
  <c r="BI546"/>
  <c r="BJ546"/>
  <c r="BK546"/>
  <c r="BL546"/>
  <c r="BM546"/>
  <c r="BN546"/>
  <c r="BO546"/>
  <c r="BP546"/>
  <c r="AF547"/>
  <c r="AG547"/>
  <c r="AH547"/>
  <c r="AI547"/>
  <c r="AJ547"/>
  <c r="AK547"/>
  <c r="AL547"/>
  <c r="AM547"/>
  <c r="AN547"/>
  <c r="AO547"/>
  <c r="AP547"/>
  <c r="AQ547"/>
  <c r="AR547"/>
  <c r="AS547"/>
  <c r="AT547"/>
  <c r="AU547"/>
  <c r="AV547"/>
  <c r="AW547"/>
  <c r="AX547"/>
  <c r="AY547"/>
  <c r="AZ547"/>
  <c r="BA547"/>
  <c r="BB547"/>
  <c r="BC547"/>
  <c r="BD547"/>
  <c r="BE547"/>
  <c r="BF547"/>
  <c r="BG547"/>
  <c r="BH547"/>
  <c r="BI547"/>
  <c r="BJ547"/>
  <c r="BK547"/>
  <c r="BL547"/>
  <c r="BM547"/>
  <c r="BN547"/>
  <c r="BO547"/>
  <c r="BP547"/>
  <c r="AF548"/>
  <c r="AG548"/>
  <c r="AH548"/>
  <c r="AI548"/>
  <c r="AJ548"/>
  <c r="AK548"/>
  <c r="AL548"/>
  <c r="AM548"/>
  <c r="AN548"/>
  <c r="AO548"/>
  <c r="AP548"/>
  <c r="AQ548"/>
  <c r="AR548"/>
  <c r="AS548"/>
  <c r="AT548"/>
  <c r="AU548"/>
  <c r="AV548"/>
  <c r="AW548"/>
  <c r="AX548"/>
  <c r="AY548"/>
  <c r="AZ548"/>
  <c r="BA548"/>
  <c r="BB548"/>
  <c r="BC548"/>
  <c r="BD548"/>
  <c r="BE548"/>
  <c r="BF548"/>
  <c r="BG548"/>
  <c r="BH548"/>
  <c r="BI548"/>
  <c r="BJ548"/>
  <c r="BK548"/>
  <c r="BL548"/>
  <c r="BM548"/>
  <c r="BN548"/>
  <c r="BO548"/>
  <c r="BP548"/>
  <c r="AF549"/>
  <c r="AG549"/>
  <c r="AH549"/>
  <c r="AI549"/>
  <c r="AJ549"/>
  <c r="AK549"/>
  <c r="AL549"/>
  <c r="AM549"/>
  <c r="AN549"/>
  <c r="AO549"/>
  <c r="AP549"/>
  <c r="AQ549"/>
  <c r="AR549"/>
  <c r="AS549"/>
  <c r="AT549"/>
  <c r="AU549"/>
  <c r="AV549"/>
  <c r="AW549"/>
  <c r="AX549"/>
  <c r="AY549"/>
  <c r="AZ549"/>
  <c r="BA549"/>
  <c r="BB549"/>
  <c r="BC549"/>
  <c r="BD549"/>
  <c r="BE549"/>
  <c r="BF549"/>
  <c r="BG549"/>
  <c r="BH549"/>
  <c r="BI549"/>
  <c r="BJ549"/>
  <c r="BK549"/>
  <c r="BL549"/>
  <c r="BM549"/>
  <c r="BN549"/>
  <c r="BO549"/>
  <c r="BP549"/>
  <c r="AF550"/>
  <c r="AG550"/>
  <c r="AH550"/>
  <c r="AI550"/>
  <c r="AJ550"/>
  <c r="AK550"/>
  <c r="AL550"/>
  <c r="AM550"/>
  <c r="AN550"/>
  <c r="AO550"/>
  <c r="AP550"/>
  <c r="AQ550"/>
  <c r="AR550"/>
  <c r="AS550"/>
  <c r="AT550"/>
  <c r="AU550"/>
  <c r="AV550"/>
  <c r="AW550"/>
  <c r="AX550"/>
  <c r="AY550"/>
  <c r="AZ550"/>
  <c r="BA550"/>
  <c r="BB550"/>
  <c r="BC550"/>
  <c r="BD550"/>
  <c r="BE550"/>
  <c r="BF550"/>
  <c r="BG550"/>
  <c r="BH550"/>
  <c r="BI550"/>
  <c r="BJ550"/>
  <c r="BK550"/>
  <c r="BL550"/>
  <c r="BM550"/>
  <c r="BN550"/>
  <c r="BO550"/>
  <c r="BP550"/>
  <c r="AF551"/>
  <c r="AG551"/>
  <c r="AH551"/>
  <c r="AI551"/>
  <c r="AJ551"/>
  <c r="AK551"/>
  <c r="AL551"/>
  <c r="AM551"/>
  <c r="AN551"/>
  <c r="AO551"/>
  <c r="AP551"/>
  <c r="AQ551"/>
  <c r="AR551"/>
  <c r="AS551"/>
  <c r="AT551"/>
  <c r="AU551"/>
  <c r="AV551"/>
  <c r="AW551"/>
  <c r="AX551"/>
  <c r="AY551"/>
  <c r="AZ551"/>
  <c r="BA551"/>
  <c r="BB551"/>
  <c r="BC551"/>
  <c r="BD551"/>
  <c r="BE551"/>
  <c r="BF551"/>
  <c r="BG551"/>
  <c r="BH551"/>
  <c r="BI551"/>
  <c r="BJ551"/>
  <c r="BK551"/>
  <c r="BL551"/>
  <c r="BM551"/>
  <c r="BN551"/>
  <c r="BO551"/>
  <c r="BP551"/>
  <c r="AF552"/>
  <c r="AG552"/>
  <c r="AH552"/>
  <c r="AI552"/>
  <c r="AJ552"/>
  <c r="AK552"/>
  <c r="AL552"/>
  <c r="AM552"/>
  <c r="AN552"/>
  <c r="AO552"/>
  <c r="AP552"/>
  <c r="AQ552"/>
  <c r="AR552"/>
  <c r="AS552"/>
  <c r="AT552"/>
  <c r="AU552"/>
  <c r="AV552"/>
  <c r="AW552"/>
  <c r="AX552"/>
  <c r="AY552"/>
  <c r="AZ552"/>
  <c r="BA552"/>
  <c r="BB552"/>
  <c r="BC552"/>
  <c r="BD552"/>
  <c r="BE552"/>
  <c r="BF552"/>
  <c r="BG552"/>
  <c r="BH552"/>
  <c r="BI552"/>
  <c r="BJ552"/>
  <c r="BK552"/>
  <c r="BL552"/>
  <c r="BM552"/>
  <c r="BN552"/>
  <c r="BO552"/>
  <c r="BP552"/>
  <c r="AF553"/>
  <c r="AG553"/>
  <c r="AH553"/>
  <c r="AI553"/>
  <c r="AJ553"/>
  <c r="AK553"/>
  <c r="AL553"/>
  <c r="AM553"/>
  <c r="AN553"/>
  <c r="AO553"/>
  <c r="AP553"/>
  <c r="AQ553"/>
  <c r="AR553"/>
  <c r="AS553"/>
  <c r="AT553"/>
  <c r="AU553"/>
  <c r="AV553"/>
  <c r="AW553"/>
  <c r="AX553"/>
  <c r="AY553"/>
  <c r="AZ553"/>
  <c r="BA553"/>
  <c r="BB553"/>
  <c r="BC553"/>
  <c r="BD553"/>
  <c r="BE553"/>
  <c r="BF553"/>
  <c r="BG553"/>
  <c r="BH553"/>
  <c r="BI553"/>
  <c r="BJ553"/>
  <c r="BK553"/>
  <c r="BL553"/>
  <c r="BM553"/>
  <c r="BN553"/>
  <c r="BO553"/>
  <c r="BP553"/>
  <c r="AF554"/>
  <c r="AG554"/>
  <c r="AH554"/>
  <c r="AI554"/>
  <c r="AJ554"/>
  <c r="AK554"/>
  <c r="AL554"/>
  <c r="AM554"/>
  <c r="AN554"/>
  <c r="AO554"/>
  <c r="AP554"/>
  <c r="AQ554"/>
  <c r="AR554"/>
  <c r="AS554"/>
  <c r="AT554"/>
  <c r="AU554"/>
  <c r="AV554"/>
  <c r="AW554"/>
  <c r="AX554"/>
  <c r="AY554"/>
  <c r="AZ554"/>
  <c r="BA554"/>
  <c r="BB554"/>
  <c r="BC554"/>
  <c r="BD554"/>
  <c r="BE554"/>
  <c r="BF554"/>
  <c r="BG554"/>
  <c r="BH554"/>
  <c r="BI554"/>
  <c r="BJ554"/>
  <c r="BK554"/>
  <c r="BL554"/>
  <c r="BM554"/>
  <c r="BN554"/>
  <c r="BO554"/>
  <c r="BP554"/>
  <c r="AF555"/>
  <c r="AG555"/>
  <c r="AH555"/>
  <c r="AI555"/>
  <c r="AJ555"/>
  <c r="AK555"/>
  <c r="AL555"/>
  <c r="AM555"/>
  <c r="AN555"/>
  <c r="AO555"/>
  <c r="AP555"/>
  <c r="AQ555"/>
  <c r="AR555"/>
  <c r="AS555"/>
  <c r="AT555"/>
  <c r="AU555"/>
  <c r="AV555"/>
  <c r="AW555"/>
  <c r="AX555"/>
  <c r="AY555"/>
  <c r="AZ555"/>
  <c r="BA555"/>
  <c r="BB555"/>
  <c r="BC555"/>
  <c r="BD555"/>
  <c r="BE555"/>
  <c r="BF555"/>
  <c r="BG555"/>
  <c r="BH555"/>
  <c r="BI555"/>
  <c r="BJ555"/>
  <c r="BK555"/>
  <c r="BL555"/>
  <c r="BM555"/>
  <c r="BN555"/>
  <c r="BO555"/>
  <c r="BP555"/>
  <c r="AF556"/>
  <c r="AG556"/>
  <c r="AH556"/>
  <c r="AI556"/>
  <c r="AJ556"/>
  <c r="AK556"/>
  <c r="AL556"/>
  <c r="AM556"/>
  <c r="AN556"/>
  <c r="AO556"/>
  <c r="AP556"/>
  <c r="AQ556"/>
  <c r="AR556"/>
  <c r="AS556"/>
  <c r="AT556"/>
  <c r="AU556"/>
  <c r="AV556"/>
  <c r="AW556"/>
  <c r="AX556"/>
  <c r="AY556"/>
  <c r="AZ556"/>
  <c r="BA556"/>
  <c r="BB556"/>
  <c r="BC556"/>
  <c r="BD556"/>
  <c r="BE556"/>
  <c r="BF556"/>
  <c r="BG556"/>
  <c r="BH556"/>
  <c r="BI556"/>
  <c r="BJ556"/>
  <c r="BK556"/>
  <c r="BL556"/>
  <c r="BM556"/>
  <c r="BN556"/>
  <c r="BO556"/>
  <c r="BP556"/>
  <c r="AF557"/>
  <c r="AG557"/>
  <c r="AH557"/>
  <c r="AI557"/>
  <c r="AJ557"/>
  <c r="AK557"/>
  <c r="AL557"/>
  <c r="AM557"/>
  <c r="AN557"/>
  <c r="AO557"/>
  <c r="AP557"/>
  <c r="AQ557"/>
  <c r="AR557"/>
  <c r="AS557"/>
  <c r="AT557"/>
  <c r="AU557"/>
  <c r="AV557"/>
  <c r="AW557"/>
  <c r="AX557"/>
  <c r="AY557"/>
  <c r="AZ557"/>
  <c r="BA557"/>
  <c r="BB557"/>
  <c r="BC557"/>
  <c r="BD557"/>
  <c r="BE557"/>
  <c r="BF557"/>
  <c r="BG557"/>
  <c r="BH557"/>
  <c r="BI557"/>
  <c r="BJ557"/>
  <c r="BK557"/>
  <c r="BL557"/>
  <c r="BM557"/>
  <c r="BN557"/>
  <c r="BO557"/>
  <c r="BP557"/>
  <c r="AF558"/>
  <c r="AG558"/>
  <c r="AH558"/>
  <c r="AI558"/>
  <c r="AJ558"/>
  <c r="AK558"/>
  <c r="AL558"/>
  <c r="AM558"/>
  <c r="AN558"/>
  <c r="AO558"/>
  <c r="AP558"/>
  <c r="AQ558"/>
  <c r="AR558"/>
  <c r="AS558"/>
  <c r="AT558"/>
  <c r="AU558"/>
  <c r="AV558"/>
  <c r="AW558"/>
  <c r="AX558"/>
  <c r="AY558"/>
  <c r="AZ558"/>
  <c r="BA558"/>
  <c r="BB558"/>
  <c r="BC558"/>
  <c r="BD558"/>
  <c r="BE558"/>
  <c r="BF558"/>
  <c r="BG558"/>
  <c r="BH558"/>
  <c r="BI558"/>
  <c r="BJ558"/>
  <c r="BK558"/>
  <c r="BL558"/>
  <c r="BM558"/>
  <c r="BN558"/>
  <c r="BO558"/>
  <c r="BP558"/>
  <c r="AF559"/>
  <c r="AG559"/>
  <c r="AH559"/>
  <c r="AI559"/>
  <c r="AJ559"/>
  <c r="AK559"/>
  <c r="AL559"/>
  <c r="AM559"/>
  <c r="AN559"/>
  <c r="AO559"/>
  <c r="AP559"/>
  <c r="AQ559"/>
  <c r="AR559"/>
  <c r="AS559"/>
  <c r="AT559"/>
  <c r="AU559"/>
  <c r="AV559"/>
  <c r="AW559"/>
  <c r="AX559"/>
  <c r="AY559"/>
  <c r="AZ559"/>
  <c r="BA559"/>
  <c r="BB559"/>
  <c r="BC559"/>
  <c r="BD559"/>
  <c r="BE559"/>
  <c r="BF559"/>
  <c r="BG559"/>
  <c r="BH559"/>
  <c r="BI559"/>
  <c r="BJ559"/>
  <c r="BK559"/>
  <c r="BL559"/>
  <c r="BM559"/>
  <c r="BN559"/>
  <c r="BO559"/>
  <c r="BP559"/>
  <c r="AF560"/>
  <c r="AG560"/>
  <c r="AH560"/>
  <c r="AI560"/>
  <c r="AJ560"/>
  <c r="AK560"/>
  <c r="AL560"/>
  <c r="AM560"/>
  <c r="AN560"/>
  <c r="AO560"/>
  <c r="AP560"/>
  <c r="AQ560"/>
  <c r="AR560"/>
  <c r="AS560"/>
  <c r="AT560"/>
  <c r="AU560"/>
  <c r="AV560"/>
  <c r="AW560"/>
  <c r="AX560"/>
  <c r="AY560"/>
  <c r="AZ560"/>
  <c r="BA560"/>
  <c r="BB560"/>
  <c r="BC560"/>
  <c r="BD560"/>
  <c r="BE560"/>
  <c r="BF560"/>
  <c r="BG560"/>
  <c r="BH560"/>
  <c r="BI560"/>
  <c r="BJ560"/>
  <c r="BK560"/>
  <c r="BL560"/>
  <c r="BM560"/>
  <c r="BN560"/>
  <c r="BO560"/>
  <c r="BP560"/>
  <c r="AF561"/>
  <c r="AG561"/>
  <c r="AH561"/>
  <c r="AI561"/>
  <c r="AJ561"/>
  <c r="AK561"/>
  <c r="AL561"/>
  <c r="AM561"/>
  <c r="AN561"/>
  <c r="AO561"/>
  <c r="AP561"/>
  <c r="AQ561"/>
  <c r="AR561"/>
  <c r="AS561"/>
  <c r="AT561"/>
  <c r="AU561"/>
  <c r="AV561"/>
  <c r="AW561"/>
  <c r="AX561"/>
  <c r="AY561"/>
  <c r="AZ561"/>
  <c r="BA561"/>
  <c r="BB561"/>
  <c r="BC561"/>
  <c r="BD561"/>
  <c r="BE561"/>
  <c r="BF561"/>
  <c r="BG561"/>
  <c r="BH561"/>
  <c r="BI561"/>
  <c r="BJ561"/>
  <c r="BK561"/>
  <c r="BL561"/>
  <c r="BM561"/>
  <c r="BN561"/>
  <c r="BO561"/>
  <c r="BP561"/>
  <c r="AF562"/>
  <c r="AG562"/>
  <c r="AH562"/>
  <c r="AI562"/>
  <c r="AJ562"/>
  <c r="AK562"/>
  <c r="AL562"/>
  <c r="AM562"/>
  <c r="AN562"/>
  <c r="AO562"/>
  <c r="AP562"/>
  <c r="AQ562"/>
  <c r="AR562"/>
  <c r="AS562"/>
  <c r="AT562"/>
  <c r="AU562"/>
  <c r="AV562"/>
  <c r="AW562"/>
  <c r="AX562"/>
  <c r="AY562"/>
  <c r="AZ562"/>
  <c r="BA562"/>
  <c r="BB562"/>
  <c r="BC562"/>
  <c r="BD562"/>
  <c r="BE562"/>
  <c r="BF562"/>
  <c r="BG562"/>
  <c r="BH562"/>
  <c r="BI562"/>
  <c r="BJ562"/>
  <c r="BK562"/>
  <c r="BL562"/>
  <c r="BM562"/>
  <c r="BN562"/>
  <c r="BO562"/>
  <c r="BP562"/>
  <c r="AF563"/>
  <c r="AG563"/>
  <c r="AH563"/>
  <c r="AI563"/>
  <c r="AJ563"/>
  <c r="AK563"/>
  <c r="AL563"/>
  <c r="AM563"/>
  <c r="AN563"/>
  <c r="AO563"/>
  <c r="AP563"/>
  <c r="AQ563"/>
  <c r="AR563"/>
  <c r="AS563"/>
  <c r="AT563"/>
  <c r="AU563"/>
  <c r="AV563"/>
  <c r="AW563"/>
  <c r="AX563"/>
  <c r="AY563"/>
  <c r="AZ563"/>
  <c r="BA563"/>
  <c r="BB563"/>
  <c r="BC563"/>
  <c r="BD563"/>
  <c r="BE563"/>
  <c r="BF563"/>
  <c r="BG563"/>
  <c r="BH563"/>
  <c r="BI563"/>
  <c r="BJ563"/>
  <c r="BK563"/>
  <c r="BL563"/>
  <c r="BM563"/>
  <c r="BN563"/>
  <c r="BO563"/>
  <c r="BP563"/>
  <c r="AF564"/>
  <c r="AG564"/>
  <c r="AH564"/>
  <c r="AI564"/>
  <c r="AJ564"/>
  <c r="AK564"/>
  <c r="AL564"/>
  <c r="AM564"/>
  <c r="AN564"/>
  <c r="AO564"/>
  <c r="AP564"/>
  <c r="AQ564"/>
  <c r="AR564"/>
  <c r="AS564"/>
  <c r="AT564"/>
  <c r="AU564"/>
  <c r="AV564"/>
  <c r="AW564"/>
  <c r="AX564"/>
  <c r="AY564"/>
  <c r="AZ564"/>
  <c r="BA564"/>
  <c r="BB564"/>
  <c r="BC564"/>
  <c r="BD564"/>
  <c r="BE564"/>
  <c r="BF564"/>
  <c r="BG564"/>
  <c r="BH564"/>
  <c r="BI564"/>
  <c r="BJ564"/>
  <c r="BK564"/>
  <c r="BL564"/>
  <c r="BM564"/>
  <c r="BN564"/>
  <c r="BO564"/>
  <c r="BP564"/>
  <c r="AF565"/>
  <c r="AG565"/>
  <c r="AH565"/>
  <c r="AI565"/>
  <c r="AJ565"/>
  <c r="AK565"/>
  <c r="AL565"/>
  <c r="AM565"/>
  <c r="AN565"/>
  <c r="AO565"/>
  <c r="AP565"/>
  <c r="AQ565"/>
  <c r="AR565"/>
  <c r="AS565"/>
  <c r="AT565"/>
  <c r="AU565"/>
  <c r="AV565"/>
  <c r="AW565"/>
  <c r="AX565"/>
  <c r="AY565"/>
  <c r="AZ565"/>
  <c r="BA565"/>
  <c r="BB565"/>
  <c r="BC565"/>
  <c r="BD565"/>
  <c r="BE565"/>
  <c r="BF565"/>
  <c r="BG565"/>
  <c r="BH565"/>
  <c r="BI565"/>
  <c r="BJ565"/>
  <c r="BK565"/>
  <c r="BL565"/>
  <c r="BM565"/>
  <c r="BN565"/>
  <c r="BO565"/>
  <c r="BP565"/>
  <c r="AF566"/>
  <c r="AG566"/>
  <c r="AH566"/>
  <c r="AI566"/>
  <c r="AJ566"/>
  <c r="AK566"/>
  <c r="AL566"/>
  <c r="AM566"/>
  <c r="AN566"/>
  <c r="AO566"/>
  <c r="AP566"/>
  <c r="AQ566"/>
  <c r="AR566"/>
  <c r="AS566"/>
  <c r="AT566"/>
  <c r="AU566"/>
  <c r="AV566"/>
  <c r="AW566"/>
  <c r="AX566"/>
  <c r="AY566"/>
  <c r="AZ566"/>
  <c r="BA566"/>
  <c r="BB566"/>
  <c r="BC566"/>
  <c r="BD566"/>
  <c r="BE566"/>
  <c r="BF566"/>
  <c r="BG566"/>
  <c r="BH566"/>
  <c r="BI566"/>
  <c r="BJ566"/>
  <c r="BK566"/>
  <c r="BL566"/>
  <c r="BM566"/>
  <c r="BN566"/>
  <c r="BO566"/>
  <c r="BP566"/>
  <c r="AF567"/>
  <c r="AG567"/>
  <c r="AH567"/>
  <c r="AI567"/>
  <c r="AJ567"/>
  <c r="AK567"/>
  <c r="AL567"/>
  <c r="AM567"/>
  <c r="AN567"/>
  <c r="AO567"/>
  <c r="AP567"/>
  <c r="AQ567"/>
  <c r="AR567"/>
  <c r="AS567"/>
  <c r="AT567"/>
  <c r="AU567"/>
  <c r="AV567"/>
  <c r="AW567"/>
  <c r="AX567"/>
  <c r="AY567"/>
  <c r="AZ567"/>
  <c r="BA567"/>
  <c r="BB567"/>
  <c r="BC567"/>
  <c r="BD567"/>
  <c r="BE567"/>
  <c r="BF567"/>
  <c r="BG567"/>
  <c r="BH567"/>
  <c r="BI567"/>
  <c r="BJ567"/>
  <c r="BK567"/>
  <c r="BL567"/>
  <c r="BM567"/>
  <c r="BN567"/>
  <c r="BO567"/>
  <c r="BP567"/>
  <c r="AF568"/>
  <c r="AG568"/>
  <c r="AH568"/>
  <c r="AI568"/>
  <c r="AJ568"/>
  <c r="AK568"/>
  <c r="AL568"/>
  <c r="AM568"/>
  <c r="AN568"/>
  <c r="AO568"/>
  <c r="AP568"/>
  <c r="AQ568"/>
  <c r="AR568"/>
  <c r="AS568"/>
  <c r="AT568"/>
  <c r="AU568"/>
  <c r="AV568"/>
  <c r="AW568"/>
  <c r="AX568"/>
  <c r="AY568"/>
  <c r="AZ568"/>
  <c r="BA568"/>
  <c r="BB568"/>
  <c r="BC568"/>
  <c r="BD568"/>
  <c r="BE568"/>
  <c r="BF568"/>
  <c r="BG568"/>
  <c r="BH568"/>
  <c r="BI568"/>
  <c r="BJ568"/>
  <c r="BK568"/>
  <c r="BL568"/>
  <c r="BM568"/>
  <c r="BN568"/>
  <c r="BO568"/>
  <c r="BP568"/>
  <c r="AF569"/>
  <c r="AG569"/>
  <c r="AH569"/>
  <c r="AI569"/>
  <c r="AJ569"/>
  <c r="AK569"/>
  <c r="AL569"/>
  <c r="AM569"/>
  <c r="AN569"/>
  <c r="AO569"/>
  <c r="AP569"/>
  <c r="AQ569"/>
  <c r="AR569"/>
  <c r="AS569"/>
  <c r="AT569"/>
  <c r="AU569"/>
  <c r="AV569"/>
  <c r="AW569"/>
  <c r="AX569"/>
  <c r="AY569"/>
  <c r="AZ569"/>
  <c r="BA569"/>
  <c r="BB569"/>
  <c r="BC569"/>
  <c r="BD569"/>
  <c r="BE569"/>
  <c r="BF569"/>
  <c r="BG569"/>
  <c r="BH569"/>
  <c r="BI569"/>
  <c r="BJ569"/>
  <c r="BK569"/>
  <c r="BL569"/>
  <c r="BM569"/>
  <c r="BN569"/>
  <c r="BO569"/>
  <c r="BP569"/>
  <c r="AF570"/>
  <c r="AG570"/>
  <c r="AH570"/>
  <c r="AI570"/>
  <c r="AJ570"/>
  <c r="AK570"/>
  <c r="AL570"/>
  <c r="AM570"/>
  <c r="AN570"/>
  <c r="AO570"/>
  <c r="AP570"/>
  <c r="AQ570"/>
  <c r="AR570"/>
  <c r="AS570"/>
  <c r="AT570"/>
  <c r="AU570"/>
  <c r="AV570"/>
  <c r="AW570"/>
  <c r="AX570"/>
  <c r="AY570"/>
  <c r="AZ570"/>
  <c r="BA570"/>
  <c r="BB570"/>
  <c r="BC570"/>
  <c r="BD570"/>
  <c r="BE570"/>
  <c r="BF570"/>
  <c r="BG570"/>
  <c r="BH570"/>
  <c r="BI570"/>
  <c r="BJ570"/>
  <c r="BK570"/>
  <c r="BL570"/>
  <c r="BM570"/>
  <c r="BN570"/>
  <c r="BO570"/>
  <c r="BP570"/>
  <c r="AF571"/>
  <c r="AG571"/>
  <c r="AH571"/>
  <c r="AI571"/>
  <c r="AJ571"/>
  <c r="AK571"/>
  <c r="AL571"/>
  <c r="AM571"/>
  <c r="AN571"/>
  <c r="AO571"/>
  <c r="AP571"/>
  <c r="AQ571"/>
  <c r="AR571"/>
  <c r="AS571"/>
  <c r="AT571"/>
  <c r="AU571"/>
  <c r="AV571"/>
  <c r="AW571"/>
  <c r="AX571"/>
  <c r="AY571"/>
  <c r="AZ571"/>
  <c r="BA571"/>
  <c r="BB571"/>
  <c r="BC571"/>
  <c r="BD571"/>
  <c r="BE571"/>
  <c r="BF571"/>
  <c r="BG571"/>
  <c r="BH571"/>
  <c r="BI571"/>
  <c r="BJ571"/>
  <c r="BK571"/>
  <c r="BL571"/>
  <c r="BM571"/>
  <c r="BN571"/>
  <c r="BO571"/>
  <c r="BP571"/>
  <c r="AF572"/>
  <c r="AG572"/>
  <c r="AH572"/>
  <c r="AI572"/>
  <c r="AJ572"/>
  <c r="AK572"/>
  <c r="AL572"/>
  <c r="AM572"/>
  <c r="AN572"/>
  <c r="AO572"/>
  <c r="AP572"/>
  <c r="AQ572"/>
  <c r="AR572"/>
  <c r="AS572"/>
  <c r="AT572"/>
  <c r="AU572"/>
  <c r="AV572"/>
  <c r="AW572"/>
  <c r="AX572"/>
  <c r="AY572"/>
  <c r="AZ572"/>
  <c r="BA572"/>
  <c r="BB572"/>
  <c r="BC572"/>
  <c r="BD572"/>
  <c r="BE572"/>
  <c r="BF572"/>
  <c r="BG572"/>
  <c r="BH572"/>
  <c r="BI572"/>
  <c r="BJ572"/>
  <c r="BK572"/>
  <c r="BL572"/>
  <c r="BM572"/>
  <c r="BN572"/>
  <c r="BO572"/>
  <c r="BP572"/>
  <c r="AF573"/>
  <c r="AG573"/>
  <c r="AH573"/>
  <c r="AI573"/>
  <c r="AJ573"/>
  <c r="AK573"/>
  <c r="AL573"/>
  <c r="AM573"/>
  <c r="AN573"/>
  <c r="AO573"/>
  <c r="AP573"/>
  <c r="AQ573"/>
  <c r="AR573"/>
  <c r="AS573"/>
  <c r="AT573"/>
  <c r="AU573"/>
  <c r="AV573"/>
  <c r="AW573"/>
  <c r="AX573"/>
  <c r="AY573"/>
  <c r="AZ573"/>
  <c r="BA573"/>
  <c r="BB573"/>
  <c r="BC573"/>
  <c r="BD573"/>
  <c r="BE573"/>
  <c r="BF573"/>
  <c r="BG573"/>
  <c r="BH573"/>
  <c r="BI573"/>
  <c r="BJ573"/>
  <c r="BK573"/>
  <c r="BL573"/>
  <c r="BM573"/>
  <c r="BN573"/>
  <c r="BO573"/>
  <c r="BP573"/>
  <c r="AF574"/>
  <c r="AG574"/>
  <c r="AH574"/>
  <c r="AI574"/>
  <c r="AJ574"/>
  <c r="AK574"/>
  <c r="AL574"/>
  <c r="AM574"/>
  <c r="AN574"/>
  <c r="AO574"/>
  <c r="AP574"/>
  <c r="AQ574"/>
  <c r="AR574"/>
  <c r="AS574"/>
  <c r="AT574"/>
  <c r="AU574"/>
  <c r="AV574"/>
  <c r="AW574"/>
  <c r="AX574"/>
  <c r="AY574"/>
  <c r="AZ574"/>
  <c r="BA574"/>
  <c r="BB574"/>
  <c r="BC574"/>
  <c r="BD574"/>
  <c r="BE574"/>
  <c r="BF574"/>
  <c r="BG574"/>
  <c r="BH574"/>
  <c r="BI574"/>
  <c r="BJ574"/>
  <c r="BK574"/>
  <c r="BL574"/>
  <c r="BM574"/>
  <c r="BN574"/>
  <c r="BO574"/>
  <c r="BP574"/>
  <c r="AF575"/>
  <c r="AG575"/>
  <c r="AH575"/>
  <c r="AI575"/>
  <c r="AJ575"/>
  <c r="AK575"/>
  <c r="AL575"/>
  <c r="AM575"/>
  <c r="AN575"/>
  <c r="AO575"/>
  <c r="AP575"/>
  <c r="AQ575"/>
  <c r="AR575"/>
  <c r="AS575"/>
  <c r="AT575"/>
  <c r="AU575"/>
  <c r="AV575"/>
  <c r="AW575"/>
  <c r="AX575"/>
  <c r="AY575"/>
  <c r="AZ575"/>
  <c r="BA575"/>
  <c r="BB575"/>
  <c r="BC575"/>
  <c r="BD575"/>
  <c r="BE575"/>
  <c r="BF575"/>
  <c r="BG575"/>
  <c r="BH575"/>
  <c r="BI575"/>
  <c r="BJ575"/>
  <c r="BK575"/>
  <c r="BL575"/>
  <c r="BM575"/>
  <c r="BN575"/>
  <c r="BO575"/>
  <c r="BP575"/>
  <c r="AF576"/>
  <c r="AG576"/>
  <c r="AH576"/>
  <c r="AI576"/>
  <c r="AJ576"/>
  <c r="AK576"/>
  <c r="AL576"/>
  <c r="AM576"/>
  <c r="AN576"/>
  <c r="AO576"/>
  <c r="AP576"/>
  <c r="AQ576"/>
  <c r="AR576"/>
  <c r="AS576"/>
  <c r="AT576"/>
  <c r="AU576"/>
  <c r="AV576"/>
  <c r="AW576"/>
  <c r="AX576"/>
  <c r="AY576"/>
  <c r="AZ576"/>
  <c r="BA576"/>
  <c r="BB576"/>
  <c r="BC576"/>
  <c r="BD576"/>
  <c r="BE576"/>
  <c r="BF576"/>
  <c r="BG576"/>
  <c r="BH576"/>
  <c r="BI576"/>
  <c r="BJ576"/>
  <c r="BK576"/>
  <c r="BL576"/>
  <c r="BM576"/>
  <c r="BN576"/>
  <c r="BO576"/>
  <c r="BP576"/>
  <c r="AF577"/>
  <c r="AG577"/>
  <c r="AH577"/>
  <c r="AI577"/>
  <c r="AJ577"/>
  <c r="AK577"/>
  <c r="AL577"/>
  <c r="AM577"/>
  <c r="AN577"/>
  <c r="AO577"/>
  <c r="AP577"/>
  <c r="AQ577"/>
  <c r="AR577"/>
  <c r="AS577"/>
  <c r="AT577"/>
  <c r="AU577"/>
  <c r="AV577"/>
  <c r="AW577"/>
  <c r="AX577"/>
  <c r="AY577"/>
  <c r="AZ577"/>
  <c r="BA577"/>
  <c r="BB577"/>
  <c r="BC577"/>
  <c r="BD577"/>
  <c r="BE577"/>
  <c r="BF577"/>
  <c r="BG577"/>
  <c r="BH577"/>
  <c r="BI577"/>
  <c r="BJ577"/>
  <c r="BK577"/>
  <c r="BL577"/>
  <c r="BM577"/>
  <c r="BN577"/>
  <c r="BO577"/>
  <c r="BP577"/>
  <c r="AF578"/>
  <c r="AG578"/>
  <c r="AH578"/>
  <c r="AI578"/>
  <c r="AJ578"/>
  <c r="AK578"/>
  <c r="AL578"/>
  <c r="AM578"/>
  <c r="AN578"/>
  <c r="AO578"/>
  <c r="AP578"/>
  <c r="AQ578"/>
  <c r="AR578"/>
  <c r="AS578"/>
  <c r="AT578"/>
  <c r="AU578"/>
  <c r="AV578"/>
  <c r="AW578"/>
  <c r="AX578"/>
  <c r="AY578"/>
  <c r="AZ578"/>
  <c r="BA578"/>
  <c r="BB578"/>
  <c r="BC578"/>
  <c r="BD578"/>
  <c r="BE578"/>
  <c r="BF578"/>
  <c r="BG578"/>
  <c r="BH578"/>
  <c r="BI578"/>
  <c r="BJ578"/>
  <c r="BK578"/>
  <c r="BL578"/>
  <c r="BM578"/>
  <c r="BN578"/>
  <c r="BO578"/>
  <c r="BP578"/>
  <c r="AF579"/>
  <c r="AG579"/>
  <c r="AH579"/>
  <c r="AI579"/>
  <c r="AJ579"/>
  <c r="AK579"/>
  <c r="AL579"/>
  <c r="AM579"/>
  <c r="AN579"/>
  <c r="AO579"/>
  <c r="AP579"/>
  <c r="AQ579"/>
  <c r="AR579"/>
  <c r="AS579"/>
  <c r="AT579"/>
  <c r="AU579"/>
  <c r="AV579"/>
  <c r="AW579"/>
  <c r="AX579"/>
  <c r="AY579"/>
  <c r="AZ579"/>
  <c r="BA579"/>
  <c r="BB579"/>
  <c r="BC579"/>
  <c r="BD579"/>
  <c r="BE579"/>
  <c r="BF579"/>
  <c r="BG579"/>
  <c r="BH579"/>
  <c r="BI579"/>
  <c r="BJ579"/>
  <c r="BK579"/>
  <c r="BL579"/>
  <c r="BM579"/>
  <c r="BN579"/>
  <c r="BO579"/>
  <c r="BP579"/>
  <c r="AF580"/>
  <c r="AG580"/>
  <c r="AH580"/>
  <c r="AI580"/>
  <c r="AJ580"/>
  <c r="AK580"/>
  <c r="AL580"/>
  <c r="AM580"/>
  <c r="AN580"/>
  <c r="AO580"/>
  <c r="AP580"/>
  <c r="AQ580"/>
  <c r="AR580"/>
  <c r="AS580"/>
  <c r="AT580"/>
  <c r="AU580"/>
  <c r="AV580"/>
  <c r="AW580"/>
  <c r="AX580"/>
  <c r="AY580"/>
  <c r="AZ580"/>
  <c r="BA580"/>
  <c r="BB580"/>
  <c r="BC580"/>
  <c r="BD580"/>
  <c r="BE580"/>
  <c r="BF580"/>
  <c r="BG580"/>
  <c r="BH580"/>
  <c r="BI580"/>
  <c r="BJ580"/>
  <c r="BK580"/>
  <c r="BL580"/>
  <c r="BM580"/>
  <c r="BN580"/>
  <c r="BO580"/>
  <c r="BP580"/>
  <c r="AF581"/>
  <c r="AG581"/>
  <c r="AH581"/>
  <c r="AI581"/>
  <c r="AJ581"/>
  <c r="AK581"/>
  <c r="AL581"/>
  <c r="AM581"/>
  <c r="AN581"/>
  <c r="AO581"/>
  <c r="AP581"/>
  <c r="AQ581"/>
  <c r="AR581"/>
  <c r="AS581"/>
  <c r="AT581"/>
  <c r="AU581"/>
  <c r="AV581"/>
  <c r="AW581"/>
  <c r="AX581"/>
  <c r="AY581"/>
  <c r="AZ581"/>
  <c r="BA581"/>
  <c r="BB581"/>
  <c r="BC581"/>
  <c r="BD581"/>
  <c r="BE581"/>
  <c r="BF581"/>
  <c r="BG581"/>
  <c r="BH581"/>
  <c r="BI581"/>
  <c r="BJ581"/>
  <c r="BK581"/>
  <c r="BL581"/>
  <c r="BM581"/>
  <c r="BN581"/>
  <c r="BO581"/>
  <c r="BP581"/>
  <c r="AF582"/>
  <c r="AG582"/>
  <c r="AH582"/>
  <c r="AI582"/>
  <c r="AJ582"/>
  <c r="AK582"/>
  <c r="AL582"/>
  <c r="AM582"/>
  <c r="AN582"/>
  <c r="AO582"/>
  <c r="AP582"/>
  <c r="AQ582"/>
  <c r="AR582"/>
  <c r="AS582"/>
  <c r="AT582"/>
  <c r="AU582"/>
  <c r="AV582"/>
  <c r="AW582"/>
  <c r="AX582"/>
  <c r="AY582"/>
  <c r="AZ582"/>
  <c r="BA582"/>
  <c r="BB582"/>
  <c r="BC582"/>
  <c r="BD582"/>
  <c r="BE582"/>
  <c r="BF582"/>
  <c r="BG582"/>
  <c r="BH582"/>
  <c r="BI582"/>
  <c r="BJ582"/>
  <c r="BK582"/>
  <c r="BL582"/>
  <c r="BM582"/>
  <c r="BN582"/>
  <c r="BO582"/>
  <c r="BP582"/>
  <c r="AF583"/>
  <c r="AG583"/>
  <c r="AH583"/>
  <c r="AI583"/>
  <c r="AJ583"/>
  <c r="AK583"/>
  <c r="AL583"/>
  <c r="AM583"/>
  <c r="AN583"/>
  <c r="AO583"/>
  <c r="AP583"/>
  <c r="AQ583"/>
  <c r="AR583"/>
  <c r="AS583"/>
  <c r="AT583"/>
  <c r="AU583"/>
  <c r="AV583"/>
  <c r="AW583"/>
  <c r="AX583"/>
  <c r="AY583"/>
  <c r="AZ583"/>
  <c r="BA583"/>
  <c r="BB583"/>
  <c r="BC583"/>
  <c r="BD583"/>
  <c r="BE583"/>
  <c r="BF583"/>
  <c r="BG583"/>
  <c r="BH583"/>
  <c r="BI583"/>
  <c r="BJ583"/>
  <c r="BK583"/>
  <c r="BL583"/>
  <c r="BM583"/>
  <c r="BN583"/>
  <c r="BO583"/>
  <c r="BP583"/>
  <c r="AF584"/>
  <c r="AG584"/>
  <c r="AH584"/>
  <c r="AI584"/>
  <c r="AJ584"/>
  <c r="AK584"/>
  <c r="AL584"/>
  <c r="AM584"/>
  <c r="AN584"/>
  <c r="AO584"/>
  <c r="AP584"/>
  <c r="AQ584"/>
  <c r="AR584"/>
  <c r="AS584"/>
  <c r="AT584"/>
  <c r="AU584"/>
  <c r="AV584"/>
  <c r="AW584"/>
  <c r="AX584"/>
  <c r="AY584"/>
  <c r="AZ584"/>
  <c r="BA584"/>
  <c r="BB584"/>
  <c r="BC584"/>
  <c r="BD584"/>
  <c r="BE584"/>
  <c r="BF584"/>
  <c r="BG584"/>
  <c r="BH584"/>
  <c r="BI584"/>
  <c r="BJ584"/>
  <c r="BK584"/>
  <c r="BL584"/>
  <c r="BM584"/>
  <c r="BN584"/>
  <c r="BO584"/>
  <c r="BP584"/>
  <c r="AF585"/>
  <c r="AG585"/>
  <c r="AH585"/>
  <c r="AI585"/>
  <c r="AJ585"/>
  <c r="AK585"/>
  <c r="AL585"/>
  <c r="AM585"/>
  <c r="AN585"/>
  <c r="AO585"/>
  <c r="AP585"/>
  <c r="AQ585"/>
  <c r="AR585"/>
  <c r="AS585"/>
  <c r="AT585"/>
  <c r="AU585"/>
  <c r="AV585"/>
  <c r="AW585"/>
  <c r="AX585"/>
  <c r="AY585"/>
  <c r="AZ585"/>
  <c r="BA585"/>
  <c r="BB585"/>
  <c r="BC585"/>
  <c r="BD585"/>
  <c r="BE585"/>
  <c r="BF585"/>
  <c r="BG585"/>
  <c r="BH585"/>
  <c r="BI585"/>
  <c r="BJ585"/>
  <c r="BK585"/>
  <c r="BL585"/>
  <c r="BM585"/>
  <c r="BN585"/>
  <c r="BO585"/>
  <c r="BP585"/>
  <c r="AF586"/>
  <c r="AG586"/>
  <c r="AH586"/>
  <c r="AI586"/>
  <c r="AJ586"/>
  <c r="AK586"/>
  <c r="AL586"/>
  <c r="AM586"/>
  <c r="AN586"/>
  <c r="AO586"/>
  <c r="AP586"/>
  <c r="AQ586"/>
  <c r="AR586"/>
  <c r="AS586"/>
  <c r="AT586"/>
  <c r="AU586"/>
  <c r="AV586"/>
  <c r="AW586"/>
  <c r="AX586"/>
  <c r="AY586"/>
  <c r="AZ586"/>
  <c r="BA586"/>
  <c r="BB586"/>
  <c r="BC586"/>
  <c r="BD586"/>
  <c r="BE586"/>
  <c r="BF586"/>
  <c r="BG586"/>
  <c r="BH586"/>
  <c r="BI586"/>
  <c r="BJ586"/>
  <c r="BK586"/>
  <c r="BL586"/>
  <c r="BM586"/>
  <c r="BN586"/>
  <c r="BO586"/>
  <c r="BP586"/>
  <c r="AF587"/>
  <c r="AG587"/>
  <c r="AH587"/>
  <c r="AI587"/>
  <c r="AJ587"/>
  <c r="AK587"/>
  <c r="AL587"/>
  <c r="AM587"/>
  <c r="AN587"/>
  <c r="AO587"/>
  <c r="AP587"/>
  <c r="AQ587"/>
  <c r="AR587"/>
  <c r="AS587"/>
  <c r="AT587"/>
  <c r="AU587"/>
  <c r="AV587"/>
  <c r="AW587"/>
  <c r="AX587"/>
  <c r="AY587"/>
  <c r="AZ587"/>
  <c r="BA587"/>
  <c r="BB587"/>
  <c r="BC587"/>
  <c r="BD587"/>
  <c r="BE587"/>
  <c r="BF587"/>
  <c r="BG587"/>
  <c r="BH587"/>
  <c r="BI587"/>
  <c r="BJ587"/>
  <c r="BK587"/>
  <c r="BL587"/>
  <c r="BM587"/>
  <c r="BN587"/>
  <c r="BO587"/>
  <c r="BP587"/>
  <c r="AF588"/>
  <c r="AG588"/>
  <c r="AH588"/>
  <c r="AI588"/>
  <c r="AJ588"/>
  <c r="AK588"/>
  <c r="AL588"/>
  <c r="AM588"/>
  <c r="AN588"/>
  <c r="AO588"/>
  <c r="AP588"/>
  <c r="AQ588"/>
  <c r="AR588"/>
  <c r="AS588"/>
  <c r="AT588"/>
  <c r="AU588"/>
  <c r="AV588"/>
  <c r="AW588"/>
  <c r="AX588"/>
  <c r="AY588"/>
  <c r="AZ588"/>
  <c r="BA588"/>
  <c r="BB588"/>
  <c r="BC588"/>
  <c r="BD588"/>
  <c r="BE588"/>
  <c r="BF588"/>
  <c r="BG588"/>
  <c r="BH588"/>
  <c r="BI588"/>
  <c r="BJ588"/>
  <c r="BK588"/>
  <c r="BL588"/>
  <c r="BM588"/>
  <c r="BN588"/>
  <c r="BO588"/>
  <c r="BP588"/>
  <c r="AF589"/>
  <c r="AG589"/>
  <c r="AH589"/>
  <c r="AI589"/>
  <c r="AJ589"/>
  <c r="AK589"/>
  <c r="AL589"/>
  <c r="AM589"/>
  <c r="AN589"/>
  <c r="AO589"/>
  <c r="AP589"/>
  <c r="AQ589"/>
  <c r="AR589"/>
  <c r="AS589"/>
  <c r="AT589"/>
  <c r="AU589"/>
  <c r="AV589"/>
  <c r="AW589"/>
  <c r="AX589"/>
  <c r="AY589"/>
  <c r="AZ589"/>
  <c r="BA589"/>
  <c r="BB589"/>
  <c r="BC589"/>
  <c r="BD589"/>
  <c r="BE589"/>
  <c r="BF589"/>
  <c r="BG589"/>
  <c r="BH589"/>
  <c r="BI589"/>
  <c r="BJ589"/>
  <c r="BK589"/>
  <c r="BL589"/>
  <c r="BM589"/>
  <c r="BN589"/>
  <c r="BO589"/>
  <c r="BP589"/>
  <c r="AF590"/>
  <c r="AG590"/>
  <c r="AH590"/>
  <c r="AI590"/>
  <c r="AJ590"/>
  <c r="AK590"/>
  <c r="AL590"/>
  <c r="AM590"/>
  <c r="AN590"/>
  <c r="AO590"/>
  <c r="AP590"/>
  <c r="AQ590"/>
  <c r="AR590"/>
  <c r="AS590"/>
  <c r="AT590"/>
  <c r="AU590"/>
  <c r="AV590"/>
  <c r="AW590"/>
  <c r="AX590"/>
  <c r="AY590"/>
  <c r="AZ590"/>
  <c r="BA590"/>
  <c r="BB590"/>
  <c r="BC590"/>
  <c r="BD590"/>
  <c r="BE590"/>
  <c r="BF590"/>
  <c r="BG590"/>
  <c r="BH590"/>
  <c r="BI590"/>
  <c r="BJ590"/>
  <c r="BK590"/>
  <c r="BL590"/>
  <c r="BM590"/>
  <c r="BN590"/>
  <c r="BO590"/>
  <c r="BP590"/>
  <c r="AF591"/>
  <c r="AG591"/>
  <c r="AH591"/>
  <c r="AI591"/>
  <c r="AJ591"/>
  <c r="AK591"/>
  <c r="AL591"/>
  <c r="AM591"/>
  <c r="AN591"/>
  <c r="AO591"/>
  <c r="AP591"/>
  <c r="AQ591"/>
  <c r="AR591"/>
  <c r="AS591"/>
  <c r="AT591"/>
  <c r="AU591"/>
  <c r="AV591"/>
  <c r="AW591"/>
  <c r="AX591"/>
  <c r="AY591"/>
  <c r="AZ591"/>
  <c r="BA591"/>
  <c r="BB591"/>
  <c r="BC591"/>
  <c r="BD591"/>
  <c r="BE591"/>
  <c r="BF591"/>
  <c r="BG591"/>
  <c r="BH591"/>
  <c r="BI591"/>
  <c r="BJ591"/>
  <c r="BK591"/>
  <c r="BL591"/>
  <c r="BM591"/>
  <c r="BN591"/>
  <c r="BO591"/>
  <c r="BP591"/>
  <c r="AF592"/>
  <c r="AG592"/>
  <c r="AH592"/>
  <c r="AI592"/>
  <c r="AJ592"/>
  <c r="AK592"/>
  <c r="AL592"/>
  <c r="AM592"/>
  <c r="AN592"/>
  <c r="AO592"/>
  <c r="AP592"/>
  <c r="AQ592"/>
  <c r="AR592"/>
  <c r="AS592"/>
  <c r="AT592"/>
  <c r="AU592"/>
  <c r="AV592"/>
  <c r="AW592"/>
  <c r="AX592"/>
  <c r="AY592"/>
  <c r="AZ592"/>
  <c r="BA592"/>
  <c r="BB592"/>
  <c r="BC592"/>
  <c r="BD592"/>
  <c r="BE592"/>
  <c r="BF592"/>
  <c r="BG592"/>
  <c r="BH592"/>
  <c r="BI592"/>
  <c r="BJ592"/>
  <c r="BK592"/>
  <c r="BL592"/>
  <c r="BM592"/>
  <c r="BN592"/>
  <c r="BO592"/>
  <c r="BP592"/>
  <c r="AF593"/>
  <c r="AG593"/>
  <c r="AH593"/>
  <c r="AI593"/>
  <c r="AJ593"/>
  <c r="AK593"/>
  <c r="AL593"/>
  <c r="AM593"/>
  <c r="AN593"/>
  <c r="AO593"/>
  <c r="AP593"/>
  <c r="AQ593"/>
  <c r="AR593"/>
  <c r="AS593"/>
  <c r="AT593"/>
  <c r="AU593"/>
  <c r="AV593"/>
  <c r="AW593"/>
  <c r="AX593"/>
  <c r="AY593"/>
  <c r="AZ593"/>
  <c r="BA593"/>
  <c r="BB593"/>
  <c r="BC593"/>
  <c r="BD593"/>
  <c r="BE593"/>
  <c r="BF593"/>
  <c r="BG593"/>
  <c r="BH593"/>
  <c r="BI593"/>
  <c r="BJ593"/>
  <c r="BK593"/>
  <c r="BL593"/>
  <c r="BM593"/>
  <c r="BN593"/>
  <c r="BO593"/>
  <c r="BP593"/>
  <c r="AF594"/>
  <c r="AG594"/>
  <c r="AH594"/>
  <c r="AI594"/>
  <c r="AJ594"/>
  <c r="AK594"/>
  <c r="AL594"/>
  <c r="AM594"/>
  <c r="AN594"/>
  <c r="AO594"/>
  <c r="AP594"/>
  <c r="AQ594"/>
  <c r="AR594"/>
  <c r="AS594"/>
  <c r="AT594"/>
  <c r="AU594"/>
  <c r="AV594"/>
  <c r="AW594"/>
  <c r="AX594"/>
  <c r="AY594"/>
  <c r="AZ594"/>
  <c r="BA594"/>
  <c r="BB594"/>
  <c r="BC594"/>
  <c r="BD594"/>
  <c r="BE594"/>
  <c r="BF594"/>
  <c r="BG594"/>
  <c r="BH594"/>
  <c r="BI594"/>
  <c r="BJ594"/>
  <c r="BK594"/>
  <c r="BL594"/>
  <c r="BM594"/>
  <c r="BN594"/>
  <c r="BO594"/>
  <c r="BP594"/>
  <c r="AF595"/>
  <c r="AG595"/>
  <c r="AH595"/>
  <c r="AI595"/>
  <c r="AJ595"/>
  <c r="AK595"/>
  <c r="AL595"/>
  <c r="AM595"/>
  <c r="AN595"/>
  <c r="AO595"/>
  <c r="AP595"/>
  <c r="AQ595"/>
  <c r="AR595"/>
  <c r="AS595"/>
  <c r="AT595"/>
  <c r="AU595"/>
  <c r="AV595"/>
  <c r="AW595"/>
  <c r="AX595"/>
  <c r="AY595"/>
  <c r="AZ595"/>
  <c r="BA595"/>
  <c r="BB595"/>
  <c r="BC595"/>
  <c r="BD595"/>
  <c r="BE595"/>
  <c r="BF595"/>
  <c r="BG595"/>
  <c r="BH595"/>
  <c r="BI595"/>
  <c r="BJ595"/>
  <c r="BK595"/>
  <c r="BL595"/>
  <c r="BM595"/>
  <c r="BN595"/>
  <c r="BO595"/>
  <c r="BP595"/>
  <c r="AF596"/>
  <c r="AG596"/>
  <c r="AH596"/>
  <c r="AI596"/>
  <c r="AJ596"/>
  <c r="AK596"/>
  <c r="AL596"/>
  <c r="AM596"/>
  <c r="AN596"/>
  <c r="AO596"/>
  <c r="AP596"/>
  <c r="AQ596"/>
  <c r="AR596"/>
  <c r="AS596"/>
  <c r="AT596"/>
  <c r="AU596"/>
  <c r="AV596"/>
  <c r="AW596"/>
  <c r="AX596"/>
  <c r="AY596"/>
  <c r="AZ596"/>
  <c r="BA596"/>
  <c r="BB596"/>
  <c r="BC596"/>
  <c r="BD596"/>
  <c r="BE596"/>
  <c r="BF596"/>
  <c r="BG596"/>
  <c r="BH596"/>
  <c r="BI596"/>
  <c r="BJ596"/>
  <c r="BK596"/>
  <c r="BL596"/>
  <c r="BM596"/>
  <c r="BN596"/>
  <c r="BO596"/>
  <c r="BP596"/>
  <c r="AF597"/>
  <c r="AG597"/>
  <c r="AH597"/>
  <c r="AI597"/>
  <c r="AJ597"/>
  <c r="AK597"/>
  <c r="AL597"/>
  <c r="AM597"/>
  <c r="AN597"/>
  <c r="AO597"/>
  <c r="AP597"/>
  <c r="AQ597"/>
  <c r="AR597"/>
  <c r="AS597"/>
  <c r="AT597"/>
  <c r="AU597"/>
  <c r="AV597"/>
  <c r="AW597"/>
  <c r="AX597"/>
  <c r="AY597"/>
  <c r="AZ597"/>
  <c r="BA597"/>
  <c r="BB597"/>
  <c r="BC597"/>
  <c r="BD597"/>
  <c r="BE597"/>
  <c r="BF597"/>
  <c r="BG597"/>
  <c r="BH597"/>
  <c r="BI597"/>
  <c r="BJ597"/>
  <c r="BK597"/>
  <c r="BL597"/>
  <c r="BM597"/>
  <c r="BN597"/>
  <c r="BO597"/>
  <c r="BP597"/>
  <c r="AF598"/>
  <c r="AG598"/>
  <c r="AH598"/>
  <c r="AI598"/>
  <c r="AJ598"/>
  <c r="AK598"/>
  <c r="AL598"/>
  <c r="AM598"/>
  <c r="AN598"/>
  <c r="AO598"/>
  <c r="AP598"/>
  <c r="AQ598"/>
  <c r="AR598"/>
  <c r="AS598"/>
  <c r="AT598"/>
  <c r="AU598"/>
  <c r="AV598"/>
  <c r="AW598"/>
  <c r="AX598"/>
  <c r="AY598"/>
  <c r="AZ598"/>
  <c r="BA598"/>
  <c r="BB598"/>
  <c r="BC598"/>
  <c r="BD598"/>
  <c r="BE598"/>
  <c r="BF598"/>
  <c r="BG598"/>
  <c r="BH598"/>
  <c r="BI598"/>
  <c r="BJ598"/>
  <c r="BK598"/>
  <c r="BL598"/>
  <c r="BM598"/>
  <c r="BN598"/>
  <c r="BO598"/>
  <c r="BP598"/>
  <c r="AF599"/>
  <c r="AG599"/>
  <c r="AH599"/>
  <c r="AI599"/>
  <c r="AJ599"/>
  <c r="AK599"/>
  <c r="AL599"/>
  <c r="AM599"/>
  <c r="AN599"/>
  <c r="AO599"/>
  <c r="AP599"/>
  <c r="AQ599"/>
  <c r="AR599"/>
  <c r="AS599"/>
  <c r="AT599"/>
  <c r="AU599"/>
  <c r="AV599"/>
  <c r="AW599"/>
  <c r="AX599"/>
  <c r="AY599"/>
  <c r="AZ599"/>
  <c r="BA599"/>
  <c r="BB599"/>
  <c r="BC599"/>
  <c r="BD599"/>
  <c r="BE599"/>
  <c r="BF599"/>
  <c r="BG599"/>
  <c r="BH599"/>
  <c r="BI599"/>
  <c r="BJ599"/>
  <c r="BK599"/>
  <c r="BL599"/>
  <c r="BM599"/>
  <c r="BN599"/>
  <c r="BO599"/>
  <c r="BP599"/>
  <c r="AF600"/>
  <c r="AG600"/>
  <c r="AH600"/>
  <c r="AI600"/>
  <c r="AJ600"/>
  <c r="AK600"/>
  <c r="AL600"/>
  <c r="AM600"/>
  <c r="AN600"/>
  <c r="AO600"/>
  <c r="AP600"/>
  <c r="AQ600"/>
  <c r="AR600"/>
  <c r="AS600"/>
  <c r="AT600"/>
  <c r="AU600"/>
  <c r="AV600"/>
  <c r="AW600"/>
  <c r="AX600"/>
  <c r="AY600"/>
  <c r="AZ600"/>
  <c r="BA600"/>
  <c r="BB600"/>
  <c r="BC600"/>
  <c r="BD600"/>
  <c r="BE600"/>
  <c r="BF600"/>
  <c r="BG600"/>
  <c r="BH600"/>
  <c r="BI600"/>
  <c r="BJ600"/>
  <c r="BK600"/>
  <c r="BL600"/>
  <c r="BM600"/>
  <c r="BN600"/>
  <c r="BO600"/>
  <c r="BP600"/>
  <c r="AF601"/>
  <c r="AG601"/>
  <c r="AH601"/>
  <c r="AI601"/>
  <c r="AJ601"/>
  <c r="AK601"/>
  <c r="AL601"/>
  <c r="AM601"/>
  <c r="AN601"/>
  <c r="AO601"/>
  <c r="AP601"/>
  <c r="AQ601"/>
  <c r="AR601"/>
  <c r="AS601"/>
  <c r="AT601"/>
  <c r="AU601"/>
  <c r="AV601"/>
  <c r="AW601"/>
  <c r="AX601"/>
  <c r="AY601"/>
  <c r="AZ601"/>
  <c r="BA601"/>
  <c r="BB601"/>
  <c r="BC601"/>
  <c r="BD601"/>
  <c r="BE601"/>
  <c r="BF601"/>
  <c r="BG601"/>
  <c r="BH601"/>
  <c r="BI601"/>
  <c r="BJ601"/>
  <c r="BK601"/>
  <c r="BL601"/>
  <c r="BM601"/>
  <c r="BN601"/>
  <c r="BO601"/>
  <c r="BP601"/>
  <c r="AF602"/>
  <c r="AG602"/>
  <c r="AH602"/>
  <c r="AI602"/>
  <c r="AJ602"/>
  <c r="AK602"/>
  <c r="AL602"/>
  <c r="AM602"/>
  <c r="AN602"/>
  <c r="AO602"/>
  <c r="AP602"/>
  <c r="AQ602"/>
  <c r="AR602"/>
  <c r="AS602"/>
  <c r="AT602"/>
  <c r="AU602"/>
  <c r="AV602"/>
  <c r="AW602"/>
  <c r="AX602"/>
  <c r="AY602"/>
  <c r="AZ602"/>
  <c r="BA602"/>
  <c r="BB602"/>
  <c r="BC602"/>
  <c r="BD602"/>
  <c r="BE602"/>
  <c r="BF602"/>
  <c r="BG602"/>
  <c r="BH602"/>
  <c r="BI602"/>
  <c r="BJ602"/>
  <c r="BK602"/>
  <c r="BL602"/>
  <c r="BM602"/>
  <c r="BN602"/>
  <c r="BO602"/>
  <c r="BP602"/>
  <c r="AF603"/>
  <c r="AG603"/>
  <c r="AH603"/>
  <c r="AI603"/>
  <c r="AJ603"/>
  <c r="AK603"/>
  <c r="AL603"/>
  <c r="AM603"/>
  <c r="AN603"/>
  <c r="AO603"/>
  <c r="AP603"/>
  <c r="AQ603"/>
  <c r="AR603"/>
  <c r="AS603"/>
  <c r="AT603"/>
  <c r="AU603"/>
  <c r="AV603"/>
  <c r="AW603"/>
  <c r="AX603"/>
  <c r="AY603"/>
  <c r="AZ603"/>
  <c r="BA603"/>
  <c r="BB603"/>
  <c r="BC603"/>
  <c r="BD603"/>
  <c r="BE603"/>
  <c r="BF603"/>
  <c r="BG603"/>
  <c r="BH603"/>
  <c r="BI603"/>
  <c r="BJ603"/>
  <c r="BK603"/>
  <c r="BL603"/>
  <c r="BM603"/>
  <c r="BN603"/>
  <c r="BO603"/>
  <c r="BP603"/>
  <c r="AF604"/>
  <c r="AG604"/>
  <c r="AH604"/>
  <c r="AI604"/>
  <c r="AJ604"/>
  <c r="AK604"/>
  <c r="AL604"/>
  <c r="AM604"/>
  <c r="AN604"/>
  <c r="AO604"/>
  <c r="AP604"/>
  <c r="AQ604"/>
  <c r="AR604"/>
  <c r="AS604"/>
  <c r="AT604"/>
  <c r="AU604"/>
  <c r="AV604"/>
  <c r="AW604"/>
  <c r="AX604"/>
  <c r="AY604"/>
  <c r="AZ604"/>
  <c r="BA604"/>
  <c r="BB604"/>
  <c r="BC604"/>
  <c r="BD604"/>
  <c r="BE604"/>
  <c r="BF604"/>
  <c r="BG604"/>
  <c r="BH604"/>
  <c r="BI604"/>
  <c r="BJ604"/>
  <c r="BK604"/>
  <c r="BL604"/>
  <c r="BM604"/>
  <c r="BN604"/>
  <c r="BO604"/>
  <c r="BP604"/>
  <c r="AF605"/>
  <c r="AG605"/>
  <c r="AH605"/>
  <c r="AI605"/>
  <c r="AJ605"/>
  <c r="AK605"/>
  <c r="AL605"/>
  <c r="AM605"/>
  <c r="AN605"/>
  <c r="AO605"/>
  <c r="AP605"/>
  <c r="AQ605"/>
  <c r="AR605"/>
  <c r="AS605"/>
  <c r="AT605"/>
  <c r="AU605"/>
  <c r="AV605"/>
  <c r="AW605"/>
  <c r="AX605"/>
  <c r="AY605"/>
  <c r="AZ605"/>
  <c r="BA605"/>
  <c r="BB605"/>
  <c r="BC605"/>
  <c r="BD605"/>
  <c r="BE605"/>
  <c r="BF605"/>
  <c r="BG605"/>
  <c r="BH605"/>
  <c r="BI605"/>
  <c r="BJ605"/>
  <c r="BK605"/>
  <c r="BL605"/>
  <c r="BM605"/>
  <c r="BN605"/>
  <c r="BO605"/>
  <c r="BP605"/>
  <c r="AF606"/>
  <c r="AG606"/>
  <c r="AH606"/>
  <c r="AI606"/>
  <c r="AJ606"/>
  <c r="AK606"/>
  <c r="AL606"/>
  <c r="AM606"/>
  <c r="AN606"/>
  <c r="AO606"/>
  <c r="AP606"/>
  <c r="AQ606"/>
  <c r="AR606"/>
  <c r="AS606"/>
  <c r="AT606"/>
  <c r="AU606"/>
  <c r="AV606"/>
  <c r="AW606"/>
  <c r="AX606"/>
  <c r="AY606"/>
  <c r="AZ606"/>
  <c r="BA606"/>
  <c r="BB606"/>
  <c r="BC606"/>
  <c r="BD606"/>
  <c r="BE606"/>
  <c r="BF606"/>
  <c r="BG606"/>
  <c r="BH606"/>
  <c r="BI606"/>
  <c r="BJ606"/>
  <c r="BK606"/>
  <c r="BL606"/>
  <c r="BM606"/>
  <c r="BN606"/>
  <c r="BO606"/>
  <c r="BP606"/>
  <c r="AF607"/>
  <c r="AG607"/>
  <c r="AH607"/>
  <c r="AI607"/>
  <c r="AJ607"/>
  <c r="AK607"/>
  <c r="AL607"/>
  <c r="AM607"/>
  <c r="AN607"/>
  <c r="AO607"/>
  <c r="AP607"/>
  <c r="AQ607"/>
  <c r="AR607"/>
  <c r="AS607"/>
  <c r="AT607"/>
  <c r="AU607"/>
  <c r="AV607"/>
  <c r="AW607"/>
  <c r="AX607"/>
  <c r="AY607"/>
  <c r="AZ607"/>
  <c r="BA607"/>
  <c r="BB607"/>
  <c r="BC607"/>
  <c r="BD607"/>
  <c r="BE607"/>
  <c r="BF607"/>
  <c r="BG607"/>
  <c r="BH607"/>
  <c r="BI607"/>
  <c r="BJ607"/>
  <c r="BK607"/>
  <c r="BL607"/>
  <c r="BM607"/>
  <c r="BN607"/>
  <c r="BO607"/>
  <c r="BP607"/>
  <c r="AF608"/>
  <c r="AG608"/>
  <c r="AH608"/>
  <c r="AI608"/>
  <c r="AJ608"/>
  <c r="AK608"/>
  <c r="AL608"/>
  <c r="AM608"/>
  <c r="AN608"/>
  <c r="AO608"/>
  <c r="AP608"/>
  <c r="AQ608"/>
  <c r="AR608"/>
  <c r="AS608"/>
  <c r="AT608"/>
  <c r="AU608"/>
  <c r="AV608"/>
  <c r="AW608"/>
  <c r="AX608"/>
  <c r="AY608"/>
  <c r="AZ608"/>
  <c r="BA608"/>
  <c r="BB608"/>
  <c r="BC608"/>
  <c r="BD608"/>
  <c r="BE608"/>
  <c r="BF608"/>
  <c r="BG608"/>
  <c r="BH608"/>
  <c r="BI608"/>
  <c r="BJ608"/>
  <c r="BK608"/>
  <c r="BL608"/>
  <c r="BM608"/>
  <c r="BN608"/>
  <c r="BO608"/>
  <c r="BP608"/>
  <c r="AF609"/>
  <c r="AG609"/>
  <c r="AH609"/>
  <c r="AI609"/>
  <c r="AJ609"/>
  <c r="AK609"/>
  <c r="AL609"/>
  <c r="AM609"/>
  <c r="AN609"/>
  <c r="AO609"/>
  <c r="AP609"/>
  <c r="AQ609"/>
  <c r="AR609"/>
  <c r="AS609"/>
  <c r="AT609"/>
  <c r="AU609"/>
  <c r="AV609"/>
  <c r="AW609"/>
  <c r="AX609"/>
  <c r="AY609"/>
  <c r="AZ609"/>
  <c r="BA609"/>
  <c r="BB609"/>
  <c r="BC609"/>
  <c r="BD609"/>
  <c r="BE609"/>
  <c r="BF609"/>
  <c r="BG609"/>
  <c r="BH609"/>
  <c r="BI609"/>
  <c r="BJ609"/>
  <c r="BK609"/>
  <c r="BL609"/>
  <c r="BM609"/>
  <c r="BN609"/>
  <c r="BO609"/>
  <c r="BP609"/>
  <c r="AF610"/>
  <c r="AG610"/>
  <c r="AH610"/>
  <c r="AI610"/>
  <c r="AJ610"/>
  <c r="AK610"/>
  <c r="AL610"/>
  <c r="AM610"/>
  <c r="AN610"/>
  <c r="AO610"/>
  <c r="AP610"/>
  <c r="AQ610"/>
  <c r="AR610"/>
  <c r="AS610"/>
  <c r="AT610"/>
  <c r="AU610"/>
  <c r="AV610"/>
  <c r="AW610"/>
  <c r="AX610"/>
  <c r="AY610"/>
  <c r="AZ610"/>
  <c r="BA610"/>
  <c r="BB610"/>
  <c r="BC610"/>
  <c r="BD610"/>
  <c r="BE610"/>
  <c r="BF610"/>
  <c r="BG610"/>
  <c r="BH610"/>
  <c r="BI610"/>
  <c r="BJ610"/>
  <c r="BK610"/>
  <c r="BL610"/>
  <c r="BM610"/>
  <c r="BN610"/>
  <c r="BO610"/>
  <c r="BP610"/>
  <c r="AF611"/>
  <c r="AG611"/>
  <c r="AH611"/>
  <c r="AI611"/>
  <c r="AJ611"/>
  <c r="AK611"/>
  <c r="AL611"/>
  <c r="AM611"/>
  <c r="AN611"/>
  <c r="AO611"/>
  <c r="AP611"/>
  <c r="AQ611"/>
  <c r="AR611"/>
  <c r="AS611"/>
  <c r="AT611"/>
  <c r="AU611"/>
  <c r="AV611"/>
  <c r="AW611"/>
  <c r="AX611"/>
  <c r="AY611"/>
  <c r="AZ611"/>
  <c r="BA611"/>
  <c r="BB611"/>
  <c r="BC611"/>
  <c r="BD611"/>
  <c r="BE611"/>
  <c r="BF611"/>
  <c r="BG611"/>
  <c r="BH611"/>
  <c r="BI611"/>
  <c r="BJ611"/>
  <c r="BK611"/>
  <c r="BL611"/>
  <c r="BM611"/>
  <c r="BN611"/>
  <c r="BO611"/>
  <c r="BP611"/>
  <c r="AF612"/>
  <c r="AG612"/>
  <c r="AH612"/>
  <c r="AI612"/>
  <c r="AJ612"/>
  <c r="AK612"/>
  <c r="AL612"/>
  <c r="AM612"/>
  <c r="AN612"/>
  <c r="AO612"/>
  <c r="AP612"/>
  <c r="AQ612"/>
  <c r="AR612"/>
  <c r="AS612"/>
  <c r="AT612"/>
  <c r="AU612"/>
  <c r="AV612"/>
  <c r="AW612"/>
  <c r="AX612"/>
  <c r="AY612"/>
  <c r="AZ612"/>
  <c r="BA612"/>
  <c r="BB612"/>
  <c r="BC612"/>
  <c r="BD612"/>
  <c r="BE612"/>
  <c r="BF612"/>
  <c r="BG612"/>
  <c r="BH612"/>
  <c r="BI612"/>
  <c r="BJ612"/>
  <c r="BK612"/>
  <c r="BL612"/>
  <c r="BM612"/>
  <c r="BN612"/>
  <c r="BO612"/>
  <c r="BP612"/>
  <c r="AF613"/>
  <c r="AG613"/>
  <c r="AH613"/>
  <c r="AI613"/>
  <c r="AJ613"/>
  <c r="AK613"/>
  <c r="AL613"/>
  <c r="AM613"/>
  <c r="AN613"/>
  <c r="AO613"/>
  <c r="AP613"/>
  <c r="AQ613"/>
  <c r="AR613"/>
  <c r="AS613"/>
  <c r="AT613"/>
  <c r="AU613"/>
  <c r="AV613"/>
  <c r="AW613"/>
  <c r="AX613"/>
  <c r="AY613"/>
  <c r="AZ613"/>
  <c r="BA613"/>
  <c r="BB613"/>
  <c r="BC613"/>
  <c r="BD613"/>
  <c r="BE613"/>
  <c r="BF613"/>
  <c r="BG613"/>
  <c r="BH613"/>
  <c r="BI613"/>
  <c r="BJ613"/>
  <c r="BK613"/>
  <c r="BL613"/>
  <c r="BM613"/>
  <c r="BN613"/>
  <c r="BO613"/>
  <c r="BP613"/>
  <c r="AF614"/>
  <c r="AG614"/>
  <c r="AH614"/>
  <c r="AI614"/>
  <c r="AJ614"/>
  <c r="AK614"/>
  <c r="AL614"/>
  <c r="AM614"/>
  <c r="AN614"/>
  <c r="AO614"/>
  <c r="AP614"/>
  <c r="AQ614"/>
  <c r="AR614"/>
  <c r="AS614"/>
  <c r="AT614"/>
  <c r="AU614"/>
  <c r="AV614"/>
  <c r="AW614"/>
  <c r="AX614"/>
  <c r="AY614"/>
  <c r="AZ614"/>
  <c r="BA614"/>
  <c r="BB614"/>
  <c r="BC614"/>
  <c r="BD614"/>
  <c r="BE614"/>
  <c r="BF614"/>
  <c r="BG614"/>
  <c r="BH614"/>
  <c r="BI614"/>
  <c r="BJ614"/>
  <c r="BK614"/>
  <c r="BL614"/>
  <c r="BM614"/>
  <c r="BN614"/>
  <c r="BO614"/>
  <c r="BP614"/>
  <c r="AF615"/>
  <c r="AG615"/>
  <c r="AH615"/>
  <c r="AI615"/>
  <c r="AJ615"/>
  <c r="AK615"/>
  <c r="AL615"/>
  <c r="AM615"/>
  <c r="AN615"/>
  <c r="AO615"/>
  <c r="AP615"/>
  <c r="AQ615"/>
  <c r="AR615"/>
  <c r="AS615"/>
  <c r="AT615"/>
  <c r="AU615"/>
  <c r="AV615"/>
  <c r="AW615"/>
  <c r="AX615"/>
  <c r="AY615"/>
  <c r="AZ615"/>
  <c r="BA615"/>
  <c r="BB615"/>
  <c r="BC615"/>
  <c r="BD615"/>
  <c r="BE615"/>
  <c r="BF615"/>
  <c r="BG615"/>
  <c r="BH615"/>
  <c r="BI615"/>
  <c r="BJ615"/>
  <c r="BK615"/>
  <c r="BL615"/>
  <c r="BM615"/>
  <c r="BN615"/>
  <c r="BO615"/>
  <c r="BP615"/>
  <c r="AF616"/>
  <c r="AG616"/>
  <c r="AH616"/>
  <c r="AI616"/>
  <c r="AJ616"/>
  <c r="AK616"/>
  <c r="AL616"/>
  <c r="AM616"/>
  <c r="AN616"/>
  <c r="AO616"/>
  <c r="AP616"/>
  <c r="AQ616"/>
  <c r="AR616"/>
  <c r="AS616"/>
  <c r="AT616"/>
  <c r="AU616"/>
  <c r="AV616"/>
  <c r="AW616"/>
  <c r="AX616"/>
  <c r="AY616"/>
  <c r="AZ616"/>
  <c r="BA616"/>
  <c r="BB616"/>
  <c r="BC616"/>
  <c r="BD616"/>
  <c r="BE616"/>
  <c r="BF616"/>
  <c r="BG616"/>
  <c r="BH616"/>
  <c r="BI616"/>
  <c r="BJ616"/>
  <c r="BK616"/>
  <c r="BL616"/>
  <c r="BM616"/>
  <c r="BN616"/>
  <c r="BO616"/>
  <c r="BP616"/>
  <c r="AF617"/>
  <c r="AG617"/>
  <c r="AH617"/>
  <c r="AI617"/>
  <c r="AJ617"/>
  <c r="AK617"/>
  <c r="AL617"/>
  <c r="AM617"/>
  <c r="AN617"/>
  <c r="AO617"/>
  <c r="AP617"/>
  <c r="AQ617"/>
  <c r="AR617"/>
  <c r="AS617"/>
  <c r="AT617"/>
  <c r="AU617"/>
  <c r="AV617"/>
  <c r="AW617"/>
  <c r="AX617"/>
  <c r="AY617"/>
  <c r="AZ617"/>
  <c r="BA617"/>
  <c r="BB617"/>
  <c r="BC617"/>
  <c r="BD617"/>
  <c r="BE617"/>
  <c r="BF617"/>
  <c r="BG617"/>
  <c r="BH617"/>
  <c r="BI617"/>
  <c r="BJ617"/>
  <c r="BK617"/>
  <c r="BL617"/>
  <c r="BM617"/>
  <c r="BN617"/>
  <c r="BO617"/>
  <c r="BP617"/>
  <c r="AF618"/>
  <c r="AG618"/>
  <c r="AH618"/>
  <c r="AI618"/>
  <c r="AJ618"/>
  <c r="AK618"/>
  <c r="AL618"/>
  <c r="AM618"/>
  <c r="AN618"/>
  <c r="AO618"/>
  <c r="AP618"/>
  <c r="AQ618"/>
  <c r="AR618"/>
  <c r="AS618"/>
  <c r="AT618"/>
  <c r="AU618"/>
  <c r="AV618"/>
  <c r="AW618"/>
  <c r="AX618"/>
  <c r="AY618"/>
  <c r="AZ618"/>
  <c r="BA618"/>
  <c r="BB618"/>
  <c r="BC618"/>
  <c r="BD618"/>
  <c r="BE618"/>
  <c r="BF618"/>
  <c r="BG618"/>
  <c r="BH618"/>
  <c r="BI618"/>
  <c r="BJ618"/>
  <c r="BK618"/>
  <c r="BL618"/>
  <c r="BM618"/>
  <c r="BN618"/>
  <c r="BO618"/>
  <c r="BP618"/>
  <c r="AF619"/>
  <c r="AG619"/>
  <c r="AH619"/>
  <c r="AI619"/>
  <c r="AJ619"/>
  <c r="AK619"/>
  <c r="AL619"/>
  <c r="AM619"/>
  <c r="AN619"/>
  <c r="AO619"/>
  <c r="AP619"/>
  <c r="AQ619"/>
  <c r="AR619"/>
  <c r="AS619"/>
  <c r="AT619"/>
  <c r="AU619"/>
  <c r="AV619"/>
  <c r="AW619"/>
  <c r="AX619"/>
  <c r="AY619"/>
  <c r="AZ619"/>
  <c r="BA619"/>
  <c r="BB619"/>
  <c r="BC619"/>
  <c r="BD619"/>
  <c r="BE619"/>
  <c r="BF619"/>
  <c r="BG619"/>
  <c r="BH619"/>
  <c r="BI619"/>
  <c r="BJ619"/>
  <c r="BK619"/>
  <c r="BL619"/>
  <c r="BM619"/>
  <c r="BN619"/>
  <c r="BO619"/>
  <c r="BP619"/>
  <c r="AF620"/>
  <c r="AG620"/>
  <c r="AH620"/>
  <c r="AI620"/>
  <c r="AJ620"/>
  <c r="AK620"/>
  <c r="AL620"/>
  <c r="AM620"/>
  <c r="AN620"/>
  <c r="AO620"/>
  <c r="AP620"/>
  <c r="AQ620"/>
  <c r="AR620"/>
  <c r="AS620"/>
  <c r="AT620"/>
  <c r="AU620"/>
  <c r="AV620"/>
  <c r="AW620"/>
  <c r="AX620"/>
  <c r="AY620"/>
  <c r="AZ620"/>
  <c r="BA620"/>
  <c r="BB620"/>
  <c r="BC620"/>
  <c r="BD620"/>
  <c r="BE620"/>
  <c r="BF620"/>
  <c r="BG620"/>
  <c r="BH620"/>
  <c r="BI620"/>
  <c r="BJ620"/>
  <c r="BK620"/>
  <c r="BL620"/>
  <c r="BM620"/>
  <c r="BN620"/>
  <c r="BO620"/>
  <c r="BP620"/>
  <c r="AF621"/>
  <c r="AG621"/>
  <c r="AH621"/>
  <c r="AI621"/>
  <c r="AJ621"/>
  <c r="AK621"/>
  <c r="AL621"/>
  <c r="AM621"/>
  <c r="AN621"/>
  <c r="AO621"/>
  <c r="AP621"/>
  <c r="AQ621"/>
  <c r="AR621"/>
  <c r="AS621"/>
  <c r="AT621"/>
  <c r="AU621"/>
  <c r="AV621"/>
  <c r="AW621"/>
  <c r="AX621"/>
  <c r="AY621"/>
  <c r="AZ621"/>
  <c r="BA621"/>
  <c r="BB621"/>
  <c r="BC621"/>
  <c r="BD621"/>
  <c r="BE621"/>
  <c r="BF621"/>
  <c r="BG621"/>
  <c r="BH621"/>
  <c r="BI621"/>
  <c r="BJ621"/>
  <c r="BK621"/>
  <c r="BL621"/>
  <c r="BM621"/>
  <c r="BN621"/>
  <c r="BO621"/>
  <c r="BP621"/>
  <c r="AF622"/>
  <c r="AG622"/>
  <c r="AH622"/>
  <c r="AI622"/>
  <c r="AJ622"/>
  <c r="AK622"/>
  <c r="AL622"/>
  <c r="AM622"/>
  <c r="AN622"/>
  <c r="AO622"/>
  <c r="AP622"/>
  <c r="AQ622"/>
  <c r="AR622"/>
  <c r="AS622"/>
  <c r="AT622"/>
  <c r="AU622"/>
  <c r="AV622"/>
  <c r="AW622"/>
  <c r="AX622"/>
  <c r="AY622"/>
  <c r="AZ622"/>
  <c r="BA622"/>
  <c r="BB622"/>
  <c r="BC622"/>
  <c r="BD622"/>
  <c r="BE622"/>
  <c r="BF622"/>
  <c r="BG622"/>
  <c r="BH622"/>
  <c r="BI622"/>
  <c r="BJ622"/>
  <c r="BK622"/>
  <c r="BL622"/>
  <c r="BM622"/>
  <c r="BN622"/>
  <c r="BO622"/>
  <c r="BP622"/>
  <c r="AF623"/>
  <c r="AG623"/>
  <c r="AH623"/>
  <c r="AI623"/>
  <c r="AJ623"/>
  <c r="AK623"/>
  <c r="AL623"/>
  <c r="AM623"/>
  <c r="AN623"/>
  <c r="AO623"/>
  <c r="AP623"/>
  <c r="AQ623"/>
  <c r="AR623"/>
  <c r="AS623"/>
  <c r="AT623"/>
  <c r="AU623"/>
  <c r="AV623"/>
  <c r="AW623"/>
  <c r="AX623"/>
  <c r="AY623"/>
  <c r="AZ623"/>
  <c r="BA623"/>
  <c r="BB623"/>
  <c r="BC623"/>
  <c r="BD623"/>
  <c r="BE623"/>
  <c r="BF623"/>
  <c r="BG623"/>
  <c r="BH623"/>
  <c r="BI623"/>
  <c r="BJ623"/>
  <c r="BK623"/>
  <c r="BL623"/>
  <c r="BM623"/>
  <c r="BN623"/>
  <c r="BO623"/>
  <c r="BP623"/>
  <c r="AF624"/>
  <c r="AG624"/>
  <c r="AH624"/>
  <c r="AI624"/>
  <c r="AJ624"/>
  <c r="AK624"/>
  <c r="AL624"/>
  <c r="AM624"/>
  <c r="AN624"/>
  <c r="AO624"/>
  <c r="AP624"/>
  <c r="AQ624"/>
  <c r="AR624"/>
  <c r="AS624"/>
  <c r="AT624"/>
  <c r="AU624"/>
  <c r="AV624"/>
  <c r="AW624"/>
  <c r="AX624"/>
  <c r="AY624"/>
  <c r="AZ624"/>
  <c r="BA624"/>
  <c r="BB624"/>
  <c r="BC624"/>
  <c r="BD624"/>
  <c r="BE624"/>
  <c r="BF624"/>
  <c r="BG624"/>
  <c r="BH624"/>
  <c r="BI624"/>
  <c r="BJ624"/>
  <c r="BK624"/>
  <c r="BL624"/>
  <c r="BM624"/>
  <c r="BN624"/>
  <c r="BO624"/>
  <c r="BP624"/>
  <c r="AF625"/>
  <c r="AG625"/>
  <c r="AH625"/>
  <c r="AI625"/>
  <c r="AJ625"/>
  <c r="AK625"/>
  <c r="AL625"/>
  <c r="AM625"/>
  <c r="AN625"/>
  <c r="AO625"/>
  <c r="AP625"/>
  <c r="AQ625"/>
  <c r="AR625"/>
  <c r="AS625"/>
  <c r="AT625"/>
  <c r="AU625"/>
  <c r="AV625"/>
  <c r="AW625"/>
  <c r="AX625"/>
  <c r="AY625"/>
  <c r="AZ625"/>
  <c r="BA625"/>
  <c r="BB625"/>
  <c r="BC625"/>
  <c r="BD625"/>
  <c r="BE625"/>
  <c r="BF625"/>
  <c r="BG625"/>
  <c r="BH625"/>
  <c r="BI625"/>
  <c r="BJ625"/>
  <c r="BK625"/>
  <c r="BL625"/>
  <c r="BM625"/>
  <c r="BN625"/>
  <c r="BO625"/>
  <c r="BP625"/>
  <c r="AF626"/>
  <c r="AG626"/>
  <c r="AH626"/>
  <c r="AI626"/>
  <c r="AJ626"/>
  <c r="AK626"/>
  <c r="AL626"/>
  <c r="AM626"/>
  <c r="AN626"/>
  <c r="AO626"/>
  <c r="AP626"/>
  <c r="AQ626"/>
  <c r="AR626"/>
  <c r="AS626"/>
  <c r="AT626"/>
  <c r="AU626"/>
  <c r="AV626"/>
  <c r="AW626"/>
  <c r="AX626"/>
  <c r="AY626"/>
  <c r="AZ626"/>
  <c r="BA626"/>
  <c r="BB626"/>
  <c r="BC626"/>
  <c r="BD626"/>
  <c r="BE626"/>
  <c r="BF626"/>
  <c r="BG626"/>
  <c r="BH626"/>
  <c r="BI626"/>
  <c r="BJ626"/>
  <c r="BK626"/>
  <c r="BL626"/>
  <c r="BM626"/>
  <c r="BN626"/>
  <c r="BO626"/>
  <c r="BP626"/>
  <c r="AF627"/>
  <c r="AG627"/>
  <c r="AH627"/>
  <c r="AI627"/>
  <c r="AJ627"/>
  <c r="AK627"/>
  <c r="AL627"/>
  <c r="AM627"/>
  <c r="AN627"/>
  <c r="AO627"/>
  <c r="AP627"/>
  <c r="AQ627"/>
  <c r="AR627"/>
  <c r="AS627"/>
  <c r="AT627"/>
  <c r="AU627"/>
  <c r="AV627"/>
  <c r="AW627"/>
  <c r="AX627"/>
  <c r="AY627"/>
  <c r="AZ627"/>
  <c r="BA627"/>
  <c r="BB627"/>
  <c r="BC627"/>
  <c r="BD627"/>
  <c r="BE627"/>
  <c r="BF627"/>
  <c r="BG627"/>
  <c r="BH627"/>
  <c r="BI627"/>
  <c r="BJ627"/>
  <c r="BK627"/>
  <c r="BL627"/>
  <c r="BM627"/>
  <c r="BN627"/>
  <c r="BO627"/>
  <c r="BP627"/>
  <c r="AF628"/>
  <c r="AG628"/>
  <c r="AH628"/>
  <c r="AI628"/>
  <c r="AJ628"/>
  <c r="AK628"/>
  <c r="AL628"/>
  <c r="AM628"/>
  <c r="AN628"/>
  <c r="AO628"/>
  <c r="AP628"/>
  <c r="AQ628"/>
  <c r="AR628"/>
  <c r="AS628"/>
  <c r="AT628"/>
  <c r="AU628"/>
  <c r="AV628"/>
  <c r="AW628"/>
  <c r="AX628"/>
  <c r="AY628"/>
  <c r="AZ628"/>
  <c r="BA628"/>
  <c r="BB628"/>
  <c r="BC628"/>
  <c r="BD628"/>
  <c r="BE628"/>
  <c r="BF628"/>
  <c r="BG628"/>
  <c r="BH628"/>
  <c r="BI628"/>
  <c r="BJ628"/>
  <c r="BK628"/>
  <c r="BL628"/>
  <c r="BM628"/>
  <c r="BN628"/>
  <c r="BO628"/>
  <c r="BP628"/>
  <c r="AF629"/>
  <c r="AG629"/>
  <c r="AH629"/>
  <c r="AI629"/>
  <c r="AJ629"/>
  <c r="AK629"/>
  <c r="AL629"/>
  <c r="AM629"/>
  <c r="AN629"/>
  <c r="AO629"/>
  <c r="AP629"/>
  <c r="AQ629"/>
  <c r="AR629"/>
  <c r="AS629"/>
  <c r="AT629"/>
  <c r="AU629"/>
  <c r="AV629"/>
  <c r="AW629"/>
  <c r="AX629"/>
  <c r="AY629"/>
  <c r="AZ629"/>
  <c r="BA629"/>
  <c r="BB629"/>
  <c r="BC629"/>
  <c r="BD629"/>
  <c r="BE629"/>
  <c r="BF629"/>
  <c r="BG629"/>
  <c r="BH629"/>
  <c r="BI629"/>
  <c r="BJ629"/>
  <c r="BK629"/>
  <c r="BL629"/>
  <c r="BM629"/>
  <c r="BN629"/>
  <c r="BO629"/>
  <c r="BP629"/>
  <c r="AF630"/>
  <c r="AG630"/>
  <c r="AH630"/>
  <c r="AI630"/>
  <c r="AJ630"/>
  <c r="AK630"/>
  <c r="AL630"/>
  <c r="AM630"/>
  <c r="AN630"/>
  <c r="AO630"/>
  <c r="AP630"/>
  <c r="AQ630"/>
  <c r="AR630"/>
  <c r="AS630"/>
  <c r="AT630"/>
  <c r="AU630"/>
  <c r="AV630"/>
  <c r="AW630"/>
  <c r="AX630"/>
  <c r="AY630"/>
  <c r="AZ630"/>
  <c r="BA630"/>
  <c r="BB630"/>
  <c r="BC630"/>
  <c r="BD630"/>
  <c r="BE630"/>
  <c r="BF630"/>
  <c r="BG630"/>
  <c r="BH630"/>
  <c r="BI630"/>
  <c r="BJ630"/>
  <c r="BK630"/>
  <c r="BL630"/>
  <c r="BM630"/>
  <c r="BN630"/>
  <c r="BO630"/>
  <c r="BP630"/>
  <c r="AF631"/>
  <c r="AG631"/>
  <c r="AH631"/>
  <c r="AI631"/>
  <c r="AJ631"/>
  <c r="AK631"/>
  <c r="AL631"/>
  <c r="AM631"/>
  <c r="AN631"/>
  <c r="AO631"/>
  <c r="AP631"/>
  <c r="AQ631"/>
  <c r="AR631"/>
  <c r="AS631"/>
  <c r="AT631"/>
  <c r="AU631"/>
  <c r="AV631"/>
  <c r="AW631"/>
  <c r="AX631"/>
  <c r="AY631"/>
  <c r="AZ631"/>
  <c r="BA631"/>
  <c r="BB631"/>
  <c r="BC631"/>
  <c r="BD631"/>
  <c r="BE631"/>
  <c r="BF631"/>
  <c r="BG631"/>
  <c r="BH631"/>
  <c r="BI631"/>
  <c r="BJ631"/>
  <c r="BK631"/>
  <c r="BL631"/>
  <c r="BM631"/>
  <c r="BN631"/>
  <c r="BO631"/>
  <c r="BP631"/>
  <c r="AF632"/>
  <c r="AG632"/>
  <c r="AH632"/>
  <c r="AI632"/>
  <c r="AJ632"/>
  <c r="AK632"/>
  <c r="AL632"/>
  <c r="AM632"/>
  <c r="AN632"/>
  <c r="AO632"/>
  <c r="AP632"/>
  <c r="AQ632"/>
  <c r="AR632"/>
  <c r="AS632"/>
  <c r="AT632"/>
  <c r="AU632"/>
  <c r="AV632"/>
  <c r="AW632"/>
  <c r="AX632"/>
  <c r="AY632"/>
  <c r="AZ632"/>
  <c r="BA632"/>
  <c r="BB632"/>
  <c r="BC632"/>
  <c r="BD632"/>
  <c r="BE632"/>
  <c r="BF632"/>
  <c r="BG632"/>
  <c r="BH632"/>
  <c r="BI632"/>
  <c r="BJ632"/>
  <c r="BK632"/>
  <c r="BL632"/>
  <c r="BM632"/>
  <c r="BN632"/>
  <c r="BO632"/>
  <c r="BP632"/>
  <c r="AF633"/>
  <c r="AG633"/>
  <c r="AH633"/>
  <c r="AI633"/>
  <c r="AJ633"/>
  <c r="AK633"/>
  <c r="AL633"/>
  <c r="AM633"/>
  <c r="AN633"/>
  <c r="AO633"/>
  <c r="AP633"/>
  <c r="AQ633"/>
  <c r="AR633"/>
  <c r="AS633"/>
  <c r="AT633"/>
  <c r="AU633"/>
  <c r="AV633"/>
  <c r="AW633"/>
  <c r="AX633"/>
  <c r="AY633"/>
  <c r="AZ633"/>
  <c r="BA633"/>
  <c r="BB633"/>
  <c r="BC633"/>
  <c r="BD633"/>
  <c r="BE633"/>
  <c r="BF633"/>
  <c r="BG633"/>
  <c r="BH633"/>
  <c r="BI633"/>
  <c r="BJ633"/>
  <c r="BK633"/>
  <c r="BL633"/>
  <c r="BM633"/>
  <c r="BN633"/>
  <c r="BO633"/>
  <c r="BP633"/>
  <c r="AF634"/>
  <c r="AG634"/>
  <c r="AH634"/>
  <c r="AI634"/>
  <c r="AJ634"/>
  <c r="AK634"/>
  <c r="AL634"/>
  <c r="AM634"/>
  <c r="AN634"/>
  <c r="AO634"/>
  <c r="AP634"/>
  <c r="AQ634"/>
  <c r="AR634"/>
  <c r="AS634"/>
  <c r="AT634"/>
  <c r="AU634"/>
  <c r="AV634"/>
  <c r="AW634"/>
  <c r="AX634"/>
  <c r="AY634"/>
  <c r="AZ634"/>
  <c r="BA634"/>
  <c r="BB634"/>
  <c r="BC634"/>
  <c r="BD634"/>
  <c r="BE634"/>
  <c r="BF634"/>
  <c r="BG634"/>
  <c r="BH634"/>
  <c r="BI634"/>
  <c r="BJ634"/>
  <c r="BK634"/>
  <c r="BL634"/>
  <c r="BM634"/>
  <c r="BN634"/>
  <c r="BO634"/>
  <c r="BP634"/>
  <c r="AF635"/>
  <c r="AG635"/>
  <c r="AH635"/>
  <c r="AI635"/>
  <c r="AJ635"/>
  <c r="AK635"/>
  <c r="AL635"/>
  <c r="AM635"/>
  <c r="AN635"/>
  <c r="AO635"/>
  <c r="AP635"/>
  <c r="AQ635"/>
  <c r="AR635"/>
  <c r="AS635"/>
  <c r="AT635"/>
  <c r="AU635"/>
  <c r="AV635"/>
  <c r="AW635"/>
  <c r="AX635"/>
  <c r="AY635"/>
  <c r="AZ635"/>
  <c r="BA635"/>
  <c r="BB635"/>
  <c r="BC635"/>
  <c r="BD635"/>
  <c r="BE635"/>
  <c r="BF635"/>
  <c r="BG635"/>
  <c r="BH635"/>
  <c r="BI635"/>
  <c r="BJ635"/>
  <c r="BK635"/>
  <c r="BL635"/>
  <c r="BM635"/>
  <c r="BN635"/>
  <c r="BO635"/>
  <c r="BP635"/>
  <c r="AF636"/>
  <c r="AG636"/>
  <c r="AH636"/>
  <c r="AI636"/>
  <c r="AJ636"/>
  <c r="AK636"/>
  <c r="AL636"/>
  <c r="AM636"/>
  <c r="AN636"/>
  <c r="AO636"/>
  <c r="AP636"/>
  <c r="AQ636"/>
  <c r="AR636"/>
  <c r="AS636"/>
  <c r="AT636"/>
  <c r="AU636"/>
  <c r="AV636"/>
  <c r="AW636"/>
  <c r="AX636"/>
  <c r="AY636"/>
  <c r="AZ636"/>
  <c r="BA636"/>
  <c r="BB636"/>
  <c r="BC636"/>
  <c r="BD636"/>
  <c r="BE636"/>
  <c r="BF636"/>
  <c r="BG636"/>
  <c r="BH636"/>
  <c r="BI636"/>
  <c r="BJ636"/>
  <c r="BK636"/>
  <c r="BL636"/>
  <c r="BM636"/>
  <c r="BN636"/>
  <c r="BO636"/>
  <c r="BP636"/>
  <c r="AF637"/>
  <c r="AG637"/>
  <c r="AH637"/>
  <c r="AI637"/>
  <c r="AJ637"/>
  <c r="AK637"/>
  <c r="AL637"/>
  <c r="AM637"/>
  <c r="AN637"/>
  <c r="AO637"/>
  <c r="AP637"/>
  <c r="AQ637"/>
  <c r="AR637"/>
  <c r="AS637"/>
  <c r="AT637"/>
  <c r="AU637"/>
  <c r="AV637"/>
  <c r="AW637"/>
  <c r="AX637"/>
  <c r="AY637"/>
  <c r="AZ637"/>
  <c r="BA637"/>
  <c r="BB637"/>
  <c r="BC637"/>
  <c r="BD637"/>
  <c r="BE637"/>
  <c r="BF637"/>
  <c r="BG637"/>
  <c r="BH637"/>
  <c r="BI637"/>
  <c r="BJ637"/>
  <c r="BK637"/>
  <c r="BL637"/>
  <c r="BM637"/>
  <c r="BN637"/>
  <c r="BO637"/>
  <c r="BP637"/>
  <c r="AF638"/>
  <c r="AG638"/>
  <c r="AH638"/>
  <c r="AI638"/>
  <c r="AJ638"/>
  <c r="AK638"/>
  <c r="AL638"/>
  <c r="AM638"/>
  <c r="AN638"/>
  <c r="AO638"/>
  <c r="AP638"/>
  <c r="AQ638"/>
  <c r="AR638"/>
  <c r="AS638"/>
  <c r="AT638"/>
  <c r="AU638"/>
  <c r="AV638"/>
  <c r="AW638"/>
  <c r="AX638"/>
  <c r="AY638"/>
  <c r="AZ638"/>
  <c r="BA638"/>
  <c r="BB638"/>
  <c r="BC638"/>
  <c r="BD638"/>
  <c r="BE638"/>
  <c r="BF638"/>
  <c r="BG638"/>
  <c r="BH638"/>
  <c r="BI638"/>
  <c r="BJ638"/>
  <c r="BK638"/>
  <c r="BL638"/>
  <c r="BM638"/>
  <c r="BN638"/>
  <c r="BO638"/>
  <c r="BP638"/>
  <c r="AF639"/>
  <c r="AG639"/>
  <c r="AH639"/>
  <c r="AI639"/>
  <c r="AJ639"/>
  <c r="AK639"/>
  <c r="AL639"/>
  <c r="AM639"/>
  <c r="AN639"/>
  <c r="AO639"/>
  <c r="AP639"/>
  <c r="AQ639"/>
  <c r="AR639"/>
  <c r="AS639"/>
  <c r="AT639"/>
  <c r="AU639"/>
  <c r="AV639"/>
  <c r="AW639"/>
  <c r="AX639"/>
  <c r="AY639"/>
  <c r="AZ639"/>
  <c r="BA639"/>
  <c r="BB639"/>
  <c r="BC639"/>
  <c r="BD639"/>
  <c r="BE639"/>
  <c r="BF639"/>
  <c r="BG639"/>
  <c r="BH639"/>
  <c r="BI639"/>
  <c r="BJ639"/>
  <c r="BK639"/>
  <c r="BL639"/>
  <c r="BM639"/>
  <c r="BN639"/>
  <c r="BO639"/>
  <c r="BP639"/>
  <c r="AF640"/>
  <c r="AG640"/>
  <c r="AH640"/>
  <c r="AI640"/>
  <c r="AJ640"/>
  <c r="AK640"/>
  <c r="AL640"/>
  <c r="AM640"/>
  <c r="AN640"/>
  <c r="AO640"/>
  <c r="AP640"/>
  <c r="AQ640"/>
  <c r="AR640"/>
  <c r="AS640"/>
  <c r="AT640"/>
  <c r="AU640"/>
  <c r="AV640"/>
  <c r="AW640"/>
  <c r="AX640"/>
  <c r="AY640"/>
  <c r="AZ640"/>
  <c r="BA640"/>
  <c r="BB640"/>
  <c r="BC640"/>
  <c r="BD640"/>
  <c r="BE640"/>
  <c r="BF640"/>
  <c r="BG640"/>
  <c r="BH640"/>
  <c r="BI640"/>
  <c r="BJ640"/>
  <c r="BK640"/>
  <c r="BL640"/>
  <c r="BM640"/>
  <c r="BN640"/>
  <c r="BO640"/>
  <c r="BP640"/>
  <c r="AF641"/>
  <c r="AG641"/>
  <c r="AH641"/>
  <c r="AI641"/>
  <c r="AJ641"/>
  <c r="AK641"/>
  <c r="AL641"/>
  <c r="AM641"/>
  <c r="AN641"/>
  <c r="AO641"/>
  <c r="AP641"/>
  <c r="AQ641"/>
  <c r="AR641"/>
  <c r="AS641"/>
  <c r="AT641"/>
  <c r="AU641"/>
  <c r="AV641"/>
  <c r="AW641"/>
  <c r="AX641"/>
  <c r="AY641"/>
  <c r="AZ641"/>
  <c r="BA641"/>
  <c r="BB641"/>
  <c r="BC641"/>
  <c r="BD641"/>
  <c r="BE641"/>
  <c r="BF641"/>
  <c r="BG641"/>
  <c r="BH641"/>
  <c r="BI641"/>
  <c r="BJ641"/>
  <c r="BK641"/>
  <c r="BL641"/>
  <c r="BM641"/>
  <c r="BN641"/>
  <c r="BO641"/>
  <c r="BP641"/>
  <c r="AF642"/>
  <c r="AG642"/>
  <c r="AH642"/>
  <c r="AI642"/>
  <c r="AJ642"/>
  <c r="AK642"/>
  <c r="AL642"/>
  <c r="AM642"/>
  <c r="AN642"/>
  <c r="AO642"/>
  <c r="AP642"/>
  <c r="AQ642"/>
  <c r="AR642"/>
  <c r="AS642"/>
  <c r="AT642"/>
  <c r="AU642"/>
  <c r="AV642"/>
  <c r="AW642"/>
  <c r="AX642"/>
  <c r="AY642"/>
  <c r="AZ642"/>
  <c r="BA642"/>
  <c r="BB642"/>
  <c r="BC642"/>
  <c r="BD642"/>
  <c r="BE642"/>
  <c r="BF642"/>
  <c r="BG642"/>
  <c r="BH642"/>
  <c r="BI642"/>
  <c r="BJ642"/>
  <c r="BK642"/>
  <c r="BL642"/>
  <c r="BM642"/>
  <c r="BN642"/>
  <c r="BO642"/>
  <c r="BP642"/>
  <c r="AF643"/>
  <c r="AG643"/>
  <c r="AH643"/>
  <c r="AI643"/>
  <c r="AJ643"/>
  <c r="AK643"/>
  <c r="AL643"/>
  <c r="AM643"/>
  <c r="AN643"/>
  <c r="AO643"/>
  <c r="AP643"/>
  <c r="AQ643"/>
  <c r="AR643"/>
  <c r="AS643"/>
  <c r="AT643"/>
  <c r="AU643"/>
  <c r="AV643"/>
  <c r="AW643"/>
  <c r="AX643"/>
  <c r="AY643"/>
  <c r="AZ643"/>
  <c r="BA643"/>
  <c r="BB643"/>
  <c r="BC643"/>
  <c r="BD643"/>
  <c r="BE643"/>
  <c r="BF643"/>
  <c r="BG643"/>
  <c r="BH643"/>
  <c r="BI643"/>
  <c r="BJ643"/>
  <c r="BK643"/>
  <c r="BL643"/>
  <c r="BM643"/>
  <c r="BN643"/>
  <c r="BO643"/>
  <c r="BP643"/>
  <c r="AF644"/>
  <c r="AG644"/>
  <c r="AH644"/>
  <c r="AI644"/>
  <c r="AJ644"/>
  <c r="AK644"/>
  <c r="AL644"/>
  <c r="AM644"/>
  <c r="AN644"/>
  <c r="AO644"/>
  <c r="AP644"/>
  <c r="AQ644"/>
  <c r="AR644"/>
  <c r="AS644"/>
  <c r="AT644"/>
  <c r="AU644"/>
  <c r="AV644"/>
  <c r="AW644"/>
  <c r="AX644"/>
  <c r="AY644"/>
  <c r="AZ644"/>
  <c r="BA644"/>
  <c r="BB644"/>
  <c r="BC644"/>
  <c r="BD644"/>
  <c r="BE644"/>
  <c r="BF644"/>
  <c r="BG644"/>
  <c r="BH644"/>
  <c r="BI644"/>
  <c r="BJ644"/>
  <c r="BK644"/>
  <c r="BL644"/>
  <c r="BM644"/>
  <c r="BN644"/>
  <c r="BO644"/>
  <c r="BP644"/>
  <c r="AF645"/>
  <c r="AG645"/>
  <c r="AH645"/>
  <c r="AI645"/>
  <c r="AJ645"/>
  <c r="AK645"/>
  <c r="AL645"/>
  <c r="AM645"/>
  <c r="AN645"/>
  <c r="AO645"/>
  <c r="AP645"/>
  <c r="AQ645"/>
  <c r="AR645"/>
  <c r="AS645"/>
  <c r="AT645"/>
  <c r="AU645"/>
  <c r="AV645"/>
  <c r="AW645"/>
  <c r="AX645"/>
  <c r="AY645"/>
  <c r="AZ645"/>
  <c r="BA645"/>
  <c r="BB645"/>
  <c r="BC645"/>
  <c r="BD645"/>
  <c r="BE645"/>
  <c r="BF645"/>
  <c r="BG645"/>
  <c r="BH645"/>
  <c r="BI645"/>
  <c r="BJ645"/>
  <c r="BK645"/>
  <c r="BL645"/>
  <c r="BM645"/>
  <c r="BN645"/>
  <c r="BO645"/>
  <c r="BP645"/>
  <c r="AF646"/>
  <c r="AG646"/>
  <c r="AH646"/>
  <c r="AI646"/>
  <c r="AJ646"/>
  <c r="AK646"/>
  <c r="AL646"/>
  <c r="AM646"/>
  <c r="AN646"/>
  <c r="AO646"/>
  <c r="AP646"/>
  <c r="AQ646"/>
  <c r="AR646"/>
  <c r="AS646"/>
  <c r="AT646"/>
  <c r="AU646"/>
  <c r="AV646"/>
  <c r="AW646"/>
  <c r="AX646"/>
  <c r="AY646"/>
  <c r="AZ646"/>
  <c r="BA646"/>
  <c r="BB646"/>
  <c r="BC646"/>
  <c r="BD646"/>
  <c r="BE646"/>
  <c r="BF646"/>
  <c r="BG646"/>
  <c r="BH646"/>
  <c r="BI646"/>
  <c r="BJ646"/>
  <c r="BK646"/>
  <c r="BL646"/>
  <c r="BM646"/>
  <c r="BN646"/>
  <c r="BO646"/>
  <c r="BP646"/>
  <c r="AF647"/>
  <c r="AG647"/>
  <c r="AH647"/>
  <c r="AI647"/>
  <c r="AJ647"/>
  <c r="AK647"/>
  <c r="AL647"/>
  <c r="AM647"/>
  <c r="AN647"/>
  <c r="AO647"/>
  <c r="AP647"/>
  <c r="AQ647"/>
  <c r="AR647"/>
  <c r="AS647"/>
  <c r="AT647"/>
  <c r="AU647"/>
  <c r="AV647"/>
  <c r="AW647"/>
  <c r="AX647"/>
  <c r="AY647"/>
  <c r="AZ647"/>
  <c r="BA647"/>
  <c r="BB647"/>
  <c r="BC647"/>
  <c r="BD647"/>
  <c r="BE647"/>
  <c r="BF647"/>
  <c r="BG647"/>
  <c r="BH647"/>
  <c r="BI647"/>
  <c r="BJ647"/>
  <c r="BK647"/>
  <c r="BL647"/>
  <c r="BM647"/>
  <c r="BN647"/>
  <c r="BO647"/>
  <c r="BP647"/>
  <c r="AF648"/>
  <c r="AG648"/>
  <c r="AH648"/>
  <c r="AI648"/>
  <c r="AJ648"/>
  <c r="AK648"/>
  <c r="AL648"/>
  <c r="AM648"/>
  <c r="AN648"/>
  <c r="AO648"/>
  <c r="AP648"/>
  <c r="AQ648"/>
  <c r="AR648"/>
  <c r="AS648"/>
  <c r="AT648"/>
  <c r="AU648"/>
  <c r="AV648"/>
  <c r="AW648"/>
  <c r="AX648"/>
  <c r="AY648"/>
  <c r="AZ648"/>
  <c r="BA648"/>
  <c r="BB648"/>
  <c r="BC648"/>
  <c r="BD648"/>
  <c r="BE648"/>
  <c r="BF648"/>
  <c r="BG648"/>
  <c r="BH648"/>
  <c r="BI648"/>
  <c r="BJ648"/>
  <c r="BK648"/>
  <c r="BL648"/>
  <c r="BM648"/>
  <c r="BN648"/>
  <c r="BO648"/>
  <c r="BP648"/>
  <c r="AF649"/>
  <c r="AG649"/>
  <c r="AH649"/>
  <c r="AI649"/>
  <c r="AJ649"/>
  <c r="AK649"/>
  <c r="AL649"/>
  <c r="AM649"/>
  <c r="AN649"/>
  <c r="AO649"/>
  <c r="AP649"/>
  <c r="AQ649"/>
  <c r="AR649"/>
  <c r="AS649"/>
  <c r="AT649"/>
  <c r="AU649"/>
  <c r="AV649"/>
  <c r="AW649"/>
  <c r="AX649"/>
  <c r="AY649"/>
  <c r="AZ649"/>
  <c r="BA649"/>
  <c r="BB649"/>
  <c r="BC649"/>
  <c r="BD649"/>
  <c r="BE649"/>
  <c r="BF649"/>
  <c r="BG649"/>
  <c r="BH649"/>
  <c r="BI649"/>
  <c r="BJ649"/>
  <c r="BK649"/>
  <c r="BL649"/>
  <c r="BM649"/>
  <c r="BN649"/>
  <c r="BO649"/>
  <c r="BP649"/>
  <c r="AF650"/>
  <c r="AG650"/>
  <c r="AH650"/>
  <c r="AI650"/>
  <c r="AJ650"/>
  <c r="AK650"/>
  <c r="AL650"/>
  <c r="AM650"/>
  <c r="AN650"/>
  <c r="AO650"/>
  <c r="AP650"/>
  <c r="AQ650"/>
  <c r="AR650"/>
  <c r="AS650"/>
  <c r="AT650"/>
  <c r="AU650"/>
  <c r="AV650"/>
  <c r="AW650"/>
  <c r="AX650"/>
  <c r="AY650"/>
  <c r="AZ650"/>
  <c r="BA650"/>
  <c r="BB650"/>
  <c r="BC650"/>
  <c r="BD650"/>
  <c r="BE650"/>
  <c r="BF650"/>
  <c r="BG650"/>
  <c r="BH650"/>
  <c r="BI650"/>
  <c r="BJ650"/>
  <c r="BK650"/>
  <c r="BL650"/>
  <c r="BM650"/>
  <c r="BN650"/>
  <c r="BO650"/>
  <c r="BP650"/>
  <c r="AF651"/>
  <c r="AG651"/>
  <c r="AH651"/>
  <c r="AI651"/>
  <c r="AJ651"/>
  <c r="AK651"/>
  <c r="AL651"/>
  <c r="AM651"/>
  <c r="AN651"/>
  <c r="AO651"/>
  <c r="AP651"/>
  <c r="AQ651"/>
  <c r="AR651"/>
  <c r="AS651"/>
  <c r="AT651"/>
  <c r="AU651"/>
  <c r="AV651"/>
  <c r="AW651"/>
  <c r="AX651"/>
  <c r="AY651"/>
  <c r="AZ651"/>
  <c r="BA651"/>
  <c r="BB651"/>
  <c r="BC651"/>
  <c r="BD651"/>
  <c r="BE651"/>
  <c r="BF651"/>
  <c r="BG651"/>
  <c r="BH651"/>
  <c r="BI651"/>
  <c r="BJ651"/>
  <c r="BK651"/>
  <c r="BL651"/>
  <c r="BM651"/>
  <c r="BN651"/>
  <c r="BO651"/>
  <c r="BP651"/>
  <c r="AF652"/>
  <c r="AG652"/>
  <c r="AH652"/>
  <c r="AI652"/>
  <c r="AJ652"/>
  <c r="AK652"/>
  <c r="AL652"/>
  <c r="AM652"/>
  <c r="AN652"/>
  <c r="AO652"/>
  <c r="AP652"/>
  <c r="AQ652"/>
  <c r="AR652"/>
  <c r="AS652"/>
  <c r="AT652"/>
  <c r="AU652"/>
  <c r="AV652"/>
  <c r="AW652"/>
  <c r="AX652"/>
  <c r="AY652"/>
  <c r="AZ652"/>
  <c r="BA652"/>
  <c r="BB652"/>
  <c r="BC652"/>
  <c r="BD652"/>
  <c r="BE652"/>
  <c r="BF652"/>
  <c r="BG652"/>
  <c r="BH652"/>
  <c r="BI652"/>
  <c r="BJ652"/>
  <c r="BK652"/>
  <c r="BL652"/>
  <c r="BM652"/>
  <c r="BN652"/>
  <c r="BO652"/>
  <c r="BP652"/>
  <c r="AF653"/>
  <c r="AG653"/>
  <c r="AH653"/>
  <c r="AI653"/>
  <c r="AJ653"/>
  <c r="AK653"/>
  <c r="AL653"/>
  <c r="AM653"/>
  <c r="AN653"/>
  <c r="AO653"/>
  <c r="AP653"/>
  <c r="AQ653"/>
  <c r="AR653"/>
  <c r="AS653"/>
  <c r="AT653"/>
  <c r="AU653"/>
  <c r="AV653"/>
  <c r="AW653"/>
  <c r="AX653"/>
  <c r="AY653"/>
  <c r="AZ653"/>
  <c r="BA653"/>
  <c r="BB653"/>
  <c r="BC653"/>
  <c r="BD653"/>
  <c r="BE653"/>
  <c r="BF653"/>
  <c r="BG653"/>
  <c r="BH653"/>
  <c r="BI653"/>
  <c r="BJ653"/>
  <c r="BK653"/>
  <c r="BL653"/>
  <c r="BM653"/>
  <c r="BN653"/>
  <c r="BO653"/>
  <c r="BP653"/>
  <c r="AF654"/>
  <c r="AG654"/>
  <c r="AH654"/>
  <c r="AI654"/>
  <c r="AJ654"/>
  <c r="AK654"/>
  <c r="AL654"/>
  <c r="AM654"/>
  <c r="AN654"/>
  <c r="AO654"/>
  <c r="AP654"/>
  <c r="AQ654"/>
  <c r="AR654"/>
  <c r="AS654"/>
  <c r="AT654"/>
  <c r="AU654"/>
  <c r="AV654"/>
  <c r="AW654"/>
  <c r="AX654"/>
  <c r="AY654"/>
  <c r="AZ654"/>
  <c r="BA654"/>
  <c r="BB654"/>
  <c r="BC654"/>
  <c r="BD654"/>
  <c r="BE654"/>
  <c r="BF654"/>
  <c r="BG654"/>
  <c r="BH654"/>
  <c r="BI654"/>
  <c r="BJ654"/>
  <c r="BK654"/>
  <c r="BL654"/>
  <c r="BM654"/>
  <c r="BN654"/>
  <c r="BO654"/>
  <c r="BP654"/>
  <c r="AF655"/>
  <c r="AG655"/>
  <c r="AH655"/>
  <c r="AI655"/>
  <c r="AJ655"/>
  <c r="AK655"/>
  <c r="AL655"/>
  <c r="AM655"/>
  <c r="AN655"/>
  <c r="AO655"/>
  <c r="AP655"/>
  <c r="AQ655"/>
  <c r="AR655"/>
  <c r="AS655"/>
  <c r="AT655"/>
  <c r="AU655"/>
  <c r="AV655"/>
  <c r="AW655"/>
  <c r="AX655"/>
  <c r="AY655"/>
  <c r="AZ655"/>
  <c r="BA655"/>
  <c r="BB655"/>
  <c r="BC655"/>
  <c r="BD655"/>
  <c r="BE655"/>
  <c r="BF655"/>
  <c r="BG655"/>
  <c r="BH655"/>
  <c r="BI655"/>
  <c r="BJ655"/>
  <c r="BK655"/>
  <c r="BL655"/>
  <c r="BM655"/>
  <c r="BN655"/>
  <c r="BO655"/>
  <c r="BP655"/>
  <c r="AF656"/>
  <c r="AG656"/>
  <c r="AH656"/>
  <c r="AI656"/>
  <c r="AJ656"/>
  <c r="AK656"/>
  <c r="AL656"/>
  <c r="AM656"/>
  <c r="AN656"/>
  <c r="AO656"/>
  <c r="AP656"/>
  <c r="AQ656"/>
  <c r="AR656"/>
  <c r="AS656"/>
  <c r="AT656"/>
  <c r="AU656"/>
  <c r="AV656"/>
  <c r="AW656"/>
  <c r="AX656"/>
  <c r="AY656"/>
  <c r="AZ656"/>
  <c r="BA656"/>
  <c r="BB656"/>
  <c r="BC656"/>
  <c r="BD656"/>
  <c r="BE656"/>
  <c r="BF656"/>
  <c r="BG656"/>
  <c r="BH656"/>
  <c r="BI656"/>
  <c r="BJ656"/>
  <c r="BK656"/>
  <c r="BL656"/>
  <c r="BM656"/>
  <c r="BN656"/>
  <c r="BO656"/>
  <c r="BP656"/>
  <c r="AF657"/>
  <c r="AG657"/>
  <c r="AH657"/>
  <c r="AI657"/>
  <c r="AJ657"/>
  <c r="AK657"/>
  <c r="AL657"/>
  <c r="AM657"/>
  <c r="AN657"/>
  <c r="AO657"/>
  <c r="AP657"/>
  <c r="AQ657"/>
  <c r="AR657"/>
  <c r="AS657"/>
  <c r="AT657"/>
  <c r="AU657"/>
  <c r="AV657"/>
  <c r="AW657"/>
  <c r="AX657"/>
  <c r="AY657"/>
  <c r="AZ657"/>
  <c r="BA657"/>
  <c r="BB657"/>
  <c r="BC657"/>
  <c r="BD657"/>
  <c r="BE657"/>
  <c r="BF657"/>
  <c r="BG657"/>
  <c r="BH657"/>
  <c r="BI657"/>
  <c r="BJ657"/>
  <c r="BK657"/>
  <c r="BL657"/>
  <c r="BM657"/>
  <c r="BN657"/>
  <c r="BO657"/>
  <c r="BP657"/>
  <c r="AF658"/>
  <c r="AG658"/>
  <c r="AH658"/>
  <c r="AI658"/>
  <c r="AJ658"/>
  <c r="AK658"/>
  <c r="AL658"/>
  <c r="AM658"/>
  <c r="AN658"/>
  <c r="AO658"/>
  <c r="AP658"/>
  <c r="AQ658"/>
  <c r="AR658"/>
  <c r="AS658"/>
  <c r="AT658"/>
  <c r="AU658"/>
  <c r="AV658"/>
  <c r="AW658"/>
  <c r="AX658"/>
  <c r="AY658"/>
  <c r="AZ658"/>
  <c r="BA658"/>
  <c r="BB658"/>
  <c r="BC658"/>
  <c r="BD658"/>
  <c r="BE658"/>
  <c r="BF658"/>
  <c r="BG658"/>
  <c r="BH658"/>
  <c r="BI658"/>
  <c r="BJ658"/>
  <c r="BK658"/>
  <c r="BL658"/>
  <c r="BM658"/>
  <c r="BN658"/>
  <c r="BO658"/>
  <c r="BP658"/>
  <c r="AF659"/>
  <c r="AG659"/>
  <c r="AH659"/>
  <c r="AI659"/>
  <c r="AJ659"/>
  <c r="AK659"/>
  <c r="AL659"/>
  <c r="AM659"/>
  <c r="AN659"/>
  <c r="AO659"/>
  <c r="AP659"/>
  <c r="AQ659"/>
  <c r="AR659"/>
  <c r="AS659"/>
  <c r="AT659"/>
  <c r="AU659"/>
  <c r="AV659"/>
  <c r="AW659"/>
  <c r="AX659"/>
  <c r="AY659"/>
  <c r="AZ659"/>
  <c r="BA659"/>
  <c r="BB659"/>
  <c r="BC659"/>
  <c r="BD659"/>
  <c r="BE659"/>
  <c r="BF659"/>
  <c r="BG659"/>
  <c r="BH659"/>
  <c r="BI659"/>
  <c r="BJ659"/>
  <c r="BK659"/>
  <c r="BL659"/>
  <c r="BM659"/>
  <c r="BN659"/>
  <c r="BO659"/>
  <c r="BP659"/>
  <c r="AF660"/>
  <c r="AG660"/>
  <c r="AH660"/>
  <c r="AI660"/>
  <c r="AJ660"/>
  <c r="AK660"/>
  <c r="AL660"/>
  <c r="AM660"/>
  <c r="AN660"/>
  <c r="AO660"/>
  <c r="AP660"/>
  <c r="AQ660"/>
  <c r="AR660"/>
  <c r="AS660"/>
  <c r="AT660"/>
  <c r="AU660"/>
  <c r="AV660"/>
  <c r="AW660"/>
  <c r="AX660"/>
  <c r="AY660"/>
  <c r="AZ660"/>
  <c r="BA660"/>
  <c r="BB660"/>
  <c r="BC660"/>
  <c r="BD660"/>
  <c r="BE660"/>
  <c r="BF660"/>
  <c r="BG660"/>
  <c r="BH660"/>
  <c r="BI660"/>
  <c r="BJ660"/>
  <c r="BK660"/>
  <c r="BL660"/>
  <c r="BM660"/>
  <c r="BN660"/>
  <c r="BO660"/>
  <c r="BP660"/>
  <c r="AF661"/>
  <c r="AG661"/>
  <c r="AH661"/>
  <c r="AI661"/>
  <c r="AJ661"/>
  <c r="AK661"/>
  <c r="AL661"/>
  <c r="AM661"/>
  <c r="AN661"/>
  <c r="AO661"/>
  <c r="AP661"/>
  <c r="AQ661"/>
  <c r="AR661"/>
  <c r="AS661"/>
  <c r="AT661"/>
  <c r="AU661"/>
  <c r="AV661"/>
  <c r="AW661"/>
  <c r="AX661"/>
  <c r="AY661"/>
  <c r="AZ661"/>
  <c r="BA661"/>
  <c r="BB661"/>
  <c r="BC661"/>
  <c r="BD661"/>
  <c r="BE661"/>
  <c r="BF661"/>
  <c r="BG661"/>
  <c r="BH661"/>
  <c r="BI661"/>
  <c r="BJ661"/>
  <c r="BK661"/>
  <c r="BL661"/>
  <c r="BM661"/>
  <c r="BN661"/>
  <c r="BO661"/>
  <c r="BP661"/>
  <c r="AF662"/>
  <c r="AG662"/>
  <c r="AH662"/>
  <c r="AI662"/>
  <c r="AJ662"/>
  <c r="AK662"/>
  <c r="AL662"/>
  <c r="AM662"/>
  <c r="AN662"/>
  <c r="AO662"/>
  <c r="AP662"/>
  <c r="AQ662"/>
  <c r="AR662"/>
  <c r="AS662"/>
  <c r="AT662"/>
  <c r="AU662"/>
  <c r="AV662"/>
  <c r="AW662"/>
  <c r="AX662"/>
  <c r="AY662"/>
  <c r="AZ662"/>
  <c r="BA662"/>
  <c r="BB662"/>
  <c r="BC662"/>
  <c r="BD662"/>
  <c r="BE662"/>
  <c r="BF662"/>
  <c r="BG662"/>
  <c r="BH662"/>
  <c r="BI662"/>
  <c r="BJ662"/>
  <c r="BK662"/>
  <c r="BL662"/>
  <c r="BM662"/>
  <c r="BN662"/>
  <c r="BO662"/>
  <c r="BP662"/>
  <c r="AF663"/>
  <c r="AG663"/>
  <c r="AH663"/>
  <c r="AI663"/>
  <c r="AJ663"/>
  <c r="AK663"/>
  <c r="AL663"/>
  <c r="AM663"/>
  <c r="AN663"/>
  <c r="AO663"/>
  <c r="AP663"/>
  <c r="AQ663"/>
  <c r="AR663"/>
  <c r="AS663"/>
  <c r="AT663"/>
  <c r="AU663"/>
  <c r="AV663"/>
  <c r="AW663"/>
  <c r="AX663"/>
  <c r="AY663"/>
  <c r="AZ663"/>
  <c r="BA663"/>
  <c r="BB663"/>
  <c r="BC663"/>
  <c r="BD663"/>
  <c r="BE663"/>
  <c r="BF663"/>
  <c r="BG663"/>
  <c r="BH663"/>
  <c r="BI663"/>
  <c r="BJ663"/>
  <c r="BK663"/>
  <c r="BL663"/>
  <c r="BM663"/>
  <c r="BN663"/>
  <c r="BO663"/>
  <c r="BP663"/>
  <c r="AF664"/>
  <c r="AG664"/>
  <c r="AH664"/>
  <c r="AI664"/>
  <c r="AJ664"/>
  <c r="AK664"/>
  <c r="AL664"/>
  <c r="AM664"/>
  <c r="AN664"/>
  <c r="AO664"/>
  <c r="AP664"/>
  <c r="AQ664"/>
  <c r="AR664"/>
  <c r="AS664"/>
  <c r="AT664"/>
  <c r="AU664"/>
  <c r="AV664"/>
  <c r="AW664"/>
  <c r="AX664"/>
  <c r="AY664"/>
  <c r="AZ664"/>
  <c r="BA664"/>
  <c r="BB664"/>
  <c r="BC664"/>
  <c r="BD664"/>
  <c r="BE664"/>
  <c r="BF664"/>
  <c r="BG664"/>
  <c r="BH664"/>
  <c r="BI664"/>
  <c r="BJ664"/>
  <c r="BK664"/>
  <c r="BL664"/>
  <c r="BM664"/>
  <c r="BN664"/>
  <c r="BO664"/>
  <c r="BP664"/>
  <c r="AF665"/>
  <c r="AG665"/>
  <c r="AH665"/>
  <c r="AI665"/>
  <c r="AJ665"/>
  <c r="AK665"/>
  <c r="AL665"/>
  <c r="AM665"/>
  <c r="AN665"/>
  <c r="AO665"/>
  <c r="AP665"/>
  <c r="AQ665"/>
  <c r="AR665"/>
  <c r="AS665"/>
  <c r="AT665"/>
  <c r="AU665"/>
  <c r="AV665"/>
  <c r="AW665"/>
  <c r="AX665"/>
  <c r="AY665"/>
  <c r="AZ665"/>
  <c r="BA665"/>
  <c r="BB665"/>
  <c r="BC665"/>
  <c r="BD665"/>
  <c r="BE665"/>
  <c r="BF665"/>
  <c r="BG665"/>
  <c r="BH665"/>
  <c r="BI665"/>
  <c r="BJ665"/>
  <c r="BK665"/>
  <c r="BL665"/>
  <c r="BM665"/>
  <c r="BN665"/>
  <c r="BO665"/>
  <c r="BP665"/>
  <c r="AF666"/>
  <c r="AG666"/>
  <c r="AH666"/>
  <c r="AI666"/>
  <c r="AJ666"/>
  <c r="AK666"/>
  <c r="AL666"/>
  <c r="AM666"/>
  <c r="AN666"/>
  <c r="AO666"/>
  <c r="AP666"/>
  <c r="AQ666"/>
  <c r="AR666"/>
  <c r="AS666"/>
  <c r="AT666"/>
  <c r="AU666"/>
  <c r="AV666"/>
  <c r="AW666"/>
  <c r="AX666"/>
  <c r="AY666"/>
  <c r="AZ666"/>
  <c r="BA666"/>
  <c r="BB666"/>
  <c r="BC666"/>
  <c r="BD666"/>
  <c r="BE666"/>
  <c r="BF666"/>
  <c r="BG666"/>
  <c r="BH666"/>
  <c r="BI666"/>
  <c r="BJ666"/>
  <c r="BK666"/>
  <c r="BL666"/>
  <c r="BM666"/>
  <c r="BN666"/>
  <c r="BO666"/>
  <c r="BP666"/>
  <c r="AF667"/>
  <c r="AG667"/>
  <c r="AH667"/>
  <c r="AI667"/>
  <c r="AJ667"/>
  <c r="AK667"/>
  <c r="AL667"/>
  <c r="AM667"/>
  <c r="AN667"/>
  <c r="AO667"/>
  <c r="AP667"/>
  <c r="AQ667"/>
  <c r="AR667"/>
  <c r="AS667"/>
  <c r="AT667"/>
  <c r="AU667"/>
  <c r="AV667"/>
  <c r="AW667"/>
  <c r="AX667"/>
  <c r="AY667"/>
  <c r="AZ667"/>
  <c r="BA667"/>
  <c r="BB667"/>
  <c r="BC667"/>
  <c r="BD667"/>
  <c r="BE667"/>
  <c r="BF667"/>
  <c r="BG667"/>
  <c r="BH667"/>
  <c r="BI667"/>
  <c r="BJ667"/>
  <c r="BK667"/>
  <c r="BL667"/>
  <c r="BM667"/>
  <c r="BN667"/>
  <c r="BO667"/>
  <c r="BP667"/>
  <c r="AF668"/>
  <c r="AG668"/>
  <c r="AH668"/>
  <c r="AI668"/>
  <c r="AJ668"/>
  <c r="AK668"/>
  <c r="AL668"/>
  <c r="AM668"/>
  <c r="AN668"/>
  <c r="AO668"/>
  <c r="AP668"/>
  <c r="AQ668"/>
  <c r="AR668"/>
  <c r="AS668"/>
  <c r="AT668"/>
  <c r="AU668"/>
  <c r="AV668"/>
  <c r="AW668"/>
  <c r="AX668"/>
  <c r="AY668"/>
  <c r="AZ668"/>
  <c r="BA668"/>
  <c r="BB668"/>
  <c r="BC668"/>
  <c r="BD668"/>
  <c r="BE668"/>
  <c r="BF668"/>
  <c r="BG668"/>
  <c r="BH668"/>
  <c r="BI668"/>
  <c r="BJ668"/>
  <c r="BK668"/>
  <c r="BL668"/>
  <c r="BM668"/>
  <c r="BN668"/>
  <c r="BO668"/>
  <c r="BP668"/>
  <c r="AF669"/>
  <c r="AG669"/>
  <c r="AH669"/>
  <c r="AI669"/>
  <c r="AJ669"/>
  <c r="AK669"/>
  <c r="AL669"/>
  <c r="AM669"/>
  <c r="AN669"/>
  <c r="AO669"/>
  <c r="AP669"/>
  <c r="AQ669"/>
  <c r="AR669"/>
  <c r="AS669"/>
  <c r="AT669"/>
  <c r="AU669"/>
  <c r="AV669"/>
  <c r="AW669"/>
  <c r="AX669"/>
  <c r="AY669"/>
  <c r="AZ669"/>
  <c r="BA669"/>
  <c r="BB669"/>
  <c r="BC669"/>
  <c r="BD669"/>
  <c r="BE669"/>
  <c r="BF669"/>
  <c r="BG669"/>
  <c r="BH669"/>
  <c r="BI669"/>
  <c r="BJ669"/>
  <c r="BK669"/>
  <c r="BL669"/>
  <c r="BM669"/>
  <c r="BN669"/>
  <c r="BO669"/>
  <c r="BP669"/>
  <c r="AF670"/>
  <c r="AG670"/>
  <c r="AH670"/>
  <c r="AI670"/>
  <c r="AJ670"/>
  <c r="AK670"/>
  <c r="AL670"/>
  <c r="AM670"/>
  <c r="AN670"/>
  <c r="AO670"/>
  <c r="AP670"/>
  <c r="AQ670"/>
  <c r="AR670"/>
  <c r="AS670"/>
  <c r="AT670"/>
  <c r="AU670"/>
  <c r="AV670"/>
  <c r="AW670"/>
  <c r="AX670"/>
  <c r="AY670"/>
  <c r="AZ670"/>
  <c r="BA670"/>
  <c r="BB670"/>
  <c r="BC670"/>
  <c r="BD670"/>
  <c r="BE670"/>
  <c r="BF670"/>
  <c r="BG670"/>
  <c r="BH670"/>
  <c r="BI670"/>
  <c r="BJ670"/>
  <c r="BK670"/>
  <c r="BL670"/>
  <c r="BM670"/>
  <c r="BN670"/>
  <c r="BO670"/>
  <c r="BP670"/>
  <c r="AF671"/>
  <c r="AG671"/>
  <c r="AH671"/>
  <c r="AI671"/>
  <c r="AJ671"/>
  <c r="AK671"/>
  <c r="AL671"/>
  <c r="AM671"/>
  <c r="AN671"/>
  <c r="AO671"/>
  <c r="AP671"/>
  <c r="AQ671"/>
  <c r="AR671"/>
  <c r="AS671"/>
  <c r="AT671"/>
  <c r="AU671"/>
  <c r="AV671"/>
  <c r="AW671"/>
  <c r="AX671"/>
  <c r="AY671"/>
  <c r="AZ671"/>
  <c r="BA671"/>
  <c r="BB671"/>
  <c r="BC671"/>
  <c r="BD671"/>
  <c r="BE671"/>
  <c r="BF671"/>
  <c r="BG671"/>
  <c r="BH671"/>
  <c r="BI671"/>
  <c r="BJ671"/>
  <c r="BK671"/>
  <c r="BL671"/>
  <c r="BM671"/>
  <c r="BN671"/>
  <c r="BO671"/>
  <c r="BP671"/>
  <c r="AF672"/>
  <c r="AG672"/>
  <c r="AH672"/>
  <c r="AI672"/>
  <c r="AJ672"/>
  <c r="AK672"/>
  <c r="AL672"/>
  <c r="AM672"/>
  <c r="AN672"/>
  <c r="AO672"/>
  <c r="AP672"/>
  <c r="AQ672"/>
  <c r="AR672"/>
  <c r="AS672"/>
  <c r="AT672"/>
  <c r="AU672"/>
  <c r="AV672"/>
  <c r="AW672"/>
  <c r="AX672"/>
  <c r="AY672"/>
  <c r="AZ672"/>
  <c r="BA672"/>
  <c r="BB672"/>
  <c r="BC672"/>
  <c r="BD672"/>
  <c r="BE672"/>
  <c r="BF672"/>
  <c r="BG672"/>
  <c r="BH672"/>
  <c r="BI672"/>
  <c r="BJ672"/>
  <c r="BK672"/>
  <c r="BL672"/>
  <c r="BM672"/>
  <c r="BN672"/>
  <c r="BO672"/>
  <c r="BP672"/>
  <c r="AF673"/>
  <c r="AG673"/>
  <c r="AH673"/>
  <c r="AI673"/>
  <c r="AJ673"/>
  <c r="AK673"/>
  <c r="AL673"/>
  <c r="AM673"/>
  <c r="AN673"/>
  <c r="AO673"/>
  <c r="AP673"/>
  <c r="AQ673"/>
  <c r="AR673"/>
  <c r="AS673"/>
  <c r="AT673"/>
  <c r="AU673"/>
  <c r="AV673"/>
  <c r="AW673"/>
  <c r="AX673"/>
  <c r="AY673"/>
  <c r="AZ673"/>
  <c r="BA673"/>
  <c r="BB673"/>
  <c r="BC673"/>
  <c r="BD673"/>
  <c r="BE673"/>
  <c r="BF673"/>
  <c r="BG673"/>
  <c r="BH673"/>
  <c r="BI673"/>
  <c r="BJ673"/>
  <c r="BK673"/>
  <c r="BL673"/>
  <c r="BM673"/>
  <c r="BN673"/>
  <c r="BO673"/>
  <c r="BP673"/>
  <c r="AF674"/>
  <c r="AG674"/>
  <c r="AH674"/>
  <c r="AI674"/>
  <c r="AJ674"/>
  <c r="AK674"/>
  <c r="AL674"/>
  <c r="AM674"/>
  <c r="AN674"/>
  <c r="AO674"/>
  <c r="AP674"/>
  <c r="AQ674"/>
  <c r="AR674"/>
  <c r="AS674"/>
  <c r="AT674"/>
  <c r="AU674"/>
  <c r="AV674"/>
  <c r="AW674"/>
  <c r="AX674"/>
  <c r="AY674"/>
  <c r="AZ674"/>
  <c r="BA674"/>
  <c r="BB674"/>
  <c r="BC674"/>
  <c r="BD674"/>
  <c r="BE674"/>
  <c r="BF674"/>
  <c r="BG674"/>
  <c r="BH674"/>
  <c r="BI674"/>
  <c r="BJ674"/>
  <c r="BK674"/>
  <c r="BL674"/>
  <c r="BM674"/>
  <c r="BN674"/>
  <c r="BO674"/>
  <c r="BP674"/>
  <c r="AF675"/>
  <c r="AG675"/>
  <c r="AH675"/>
  <c r="AI675"/>
  <c r="AJ675"/>
  <c r="AK675"/>
  <c r="AL675"/>
  <c r="AM675"/>
  <c r="AN675"/>
  <c r="AO675"/>
  <c r="AP675"/>
  <c r="AQ675"/>
  <c r="AR675"/>
  <c r="AS675"/>
  <c r="AT675"/>
  <c r="AU675"/>
  <c r="AV675"/>
  <c r="AW675"/>
  <c r="AX675"/>
  <c r="AY675"/>
  <c r="AZ675"/>
  <c r="BA675"/>
  <c r="BB675"/>
  <c r="BC675"/>
  <c r="BD675"/>
  <c r="BE675"/>
  <c r="BF675"/>
  <c r="BG675"/>
  <c r="BH675"/>
  <c r="BI675"/>
  <c r="BJ675"/>
  <c r="BK675"/>
  <c r="BL675"/>
  <c r="BM675"/>
  <c r="BN675"/>
  <c r="BO675"/>
  <c r="BP675"/>
  <c r="BP42"/>
  <c r="BO42"/>
  <c r="BO41"/>
  <c r="BN41"/>
  <c r="BN42"/>
  <c r="BN40"/>
  <c r="BM40"/>
  <c r="BM41"/>
  <c r="BM42"/>
  <c r="BM39"/>
  <c r="BL39"/>
  <c r="BL40"/>
  <c r="BL41"/>
  <c r="BL42"/>
  <c r="BL38"/>
  <c r="BK38"/>
  <c r="BK39"/>
  <c r="BK40"/>
  <c r="BK41"/>
  <c r="BK42"/>
  <c r="BK37"/>
  <c r="BJ37"/>
  <c r="BJ38"/>
  <c r="BJ39"/>
  <c r="BJ40"/>
  <c r="BJ41"/>
  <c r="BJ42"/>
  <c r="BJ36"/>
  <c r="BI36"/>
  <c r="BI37"/>
  <c r="BI38"/>
  <c r="BI39"/>
  <c r="BI40"/>
  <c r="BI41"/>
  <c r="BI42"/>
  <c r="BI35"/>
  <c r="BH35"/>
  <c r="BH36"/>
  <c r="BH37"/>
  <c r="BH38"/>
  <c r="BH39"/>
  <c r="BH40"/>
  <c r="BH41"/>
  <c r="BH42"/>
  <c r="BH34"/>
  <c r="BG34"/>
  <c r="BG35"/>
  <c r="BG36"/>
  <c r="BG37"/>
  <c r="BG38"/>
  <c r="BG39"/>
  <c r="BG40"/>
  <c r="BG41"/>
  <c r="BG42"/>
  <c r="BG33"/>
  <c r="BF33"/>
  <c r="BF34"/>
  <c r="BF35"/>
  <c r="BF36"/>
  <c r="BF37"/>
  <c r="BF38"/>
  <c r="BF39"/>
  <c r="BF40"/>
  <c r="BF41"/>
  <c r="BF42"/>
  <c r="BF32"/>
  <c r="BE32"/>
  <c r="BE33"/>
  <c r="BE34"/>
  <c r="BE35"/>
  <c r="BE36"/>
  <c r="BE37"/>
  <c r="BE38"/>
  <c r="BE39"/>
  <c r="BE40"/>
  <c r="BE41"/>
  <c r="BE42"/>
  <c r="BE31"/>
  <c r="BD31"/>
  <c r="BD32"/>
  <c r="BD33"/>
  <c r="BD34"/>
  <c r="BD35"/>
  <c r="BD36"/>
  <c r="BD37"/>
  <c r="BD38"/>
  <c r="BD39"/>
  <c r="BD40"/>
  <c r="BD41"/>
  <c r="BD42"/>
  <c r="BD30"/>
  <c r="BC30"/>
  <c r="BC31"/>
  <c r="BC32"/>
  <c r="BC33"/>
  <c r="BC34"/>
  <c r="BC35"/>
  <c r="BC36"/>
  <c r="BC37"/>
  <c r="BC38"/>
  <c r="BC39"/>
  <c r="BC40"/>
  <c r="BC41"/>
  <c r="BC42"/>
  <c r="BC29"/>
  <c r="BB29"/>
  <c r="BB30"/>
  <c r="BB31"/>
  <c r="BB32"/>
  <c r="BB33"/>
  <c r="BB34"/>
  <c r="BB35"/>
  <c r="BB36"/>
  <c r="BB37"/>
  <c r="BB38"/>
  <c r="BB39"/>
  <c r="BB40"/>
  <c r="BB41"/>
  <c r="BB42"/>
  <c r="BB28"/>
  <c r="BA28"/>
  <c r="BA29"/>
  <c r="BA30"/>
  <c r="BA31"/>
  <c r="BA32"/>
  <c r="BA33"/>
  <c r="BA34"/>
  <c r="BA35"/>
  <c r="BA36"/>
  <c r="BA37"/>
  <c r="BA38"/>
  <c r="BA39"/>
  <c r="BA40"/>
  <c r="BA41"/>
  <c r="BA42"/>
  <c r="BA27"/>
  <c r="AZ27"/>
  <c r="AZ28"/>
  <c r="AZ29"/>
  <c r="AZ30"/>
  <c r="AZ31"/>
  <c r="AZ32"/>
  <c r="AZ33"/>
  <c r="AZ34"/>
  <c r="AZ35"/>
  <c r="AZ36"/>
  <c r="AZ37"/>
  <c r="AZ38"/>
  <c r="AZ39"/>
  <c r="AZ40"/>
  <c r="AZ41"/>
  <c r="AZ42"/>
  <c r="AZ26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25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24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23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22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21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20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19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18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17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16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15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14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13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12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11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10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8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7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6"/>
  <c r="Y125"/>
  <c r="AD416"/>
  <c r="AD499"/>
  <c r="AD116"/>
  <c r="AD417"/>
  <c r="AD237"/>
  <c r="AD316"/>
  <c r="AD533"/>
  <c r="AD418"/>
  <c r="AD317"/>
  <c r="AD48"/>
  <c r="AD238"/>
  <c r="AD6"/>
  <c r="AD86"/>
  <c r="AD419"/>
  <c r="AD49"/>
  <c r="AD642"/>
  <c r="AD239"/>
  <c r="AD420"/>
  <c r="AD582"/>
  <c r="AD240"/>
  <c r="AD7"/>
  <c r="AD200"/>
  <c r="AD422"/>
  <c r="AD423"/>
  <c r="AD583"/>
  <c r="AD8"/>
  <c r="AD424"/>
  <c r="AD166"/>
  <c r="AD87"/>
  <c r="AD50"/>
  <c r="AD167"/>
  <c r="AD121"/>
  <c r="AD537"/>
  <c r="AD643"/>
  <c r="AD242"/>
  <c r="AD426"/>
  <c r="AD502"/>
  <c r="AD122"/>
  <c r="AD243"/>
  <c r="AD319"/>
  <c r="AD9"/>
  <c r="AD538"/>
  <c r="AD428"/>
  <c r="AD644"/>
  <c r="AD245"/>
  <c r="AD585"/>
  <c r="AD539"/>
  <c r="AD503"/>
  <c r="AD51"/>
  <c r="AD586"/>
  <c r="AD10"/>
  <c r="AD168"/>
  <c r="AD124"/>
  <c r="AD625"/>
  <c r="AD429"/>
  <c r="AD248"/>
  <c r="AD540"/>
  <c r="AD430"/>
  <c r="AD203"/>
  <c r="AD431"/>
  <c r="AD322"/>
  <c r="AD249"/>
  <c r="AD52"/>
  <c r="AD432"/>
  <c r="AD542"/>
  <c r="AD587"/>
  <c r="AD126"/>
  <c r="AD505"/>
  <c r="AD250"/>
  <c r="AD645"/>
  <c r="AD324"/>
  <c r="AD251"/>
  <c r="AD53"/>
  <c r="AD325"/>
  <c r="AD627"/>
  <c r="AD204"/>
  <c r="AD54"/>
  <c r="AD543"/>
  <c r="AD127"/>
  <c r="AD434"/>
  <c r="AD327"/>
  <c r="AD55"/>
  <c r="AD590"/>
  <c r="AD328"/>
  <c r="AD56"/>
  <c r="AD628"/>
  <c r="AD169"/>
  <c r="AD591"/>
  <c r="AD252"/>
  <c r="AD436"/>
  <c r="AD329"/>
  <c r="AD89"/>
  <c r="AD629"/>
  <c r="AD130"/>
  <c r="AD437"/>
  <c r="AD544"/>
  <c r="AD331"/>
  <c r="AD438"/>
  <c r="AD254"/>
  <c r="AD439"/>
  <c r="AD332"/>
  <c r="AD592"/>
  <c r="AD650"/>
  <c r="AD205"/>
  <c r="AD131"/>
  <c r="AD441"/>
  <c r="AD509"/>
  <c r="AD132"/>
  <c r="AD333"/>
  <c r="AD442"/>
  <c r="AD58"/>
  <c r="AD334"/>
  <c r="AD90"/>
  <c r="AD259"/>
  <c r="AD133"/>
  <c r="AD443"/>
  <c r="AD207"/>
  <c r="AD594"/>
  <c r="AD170"/>
  <c r="AD545"/>
  <c r="AD444"/>
  <c r="AD91"/>
  <c r="AD631"/>
  <c r="AD445"/>
  <c r="AD208"/>
  <c r="AD261"/>
  <c r="AD595"/>
  <c r="AD92"/>
  <c r="AD136"/>
  <c r="AD171"/>
  <c r="AD263"/>
  <c r="AD446"/>
  <c r="AD264"/>
  <c r="AD447"/>
  <c r="AD210"/>
  <c r="AD546"/>
  <c r="AD137"/>
  <c r="AD651"/>
  <c r="AD596"/>
  <c r="AD93"/>
  <c r="AD346"/>
  <c r="AD60"/>
  <c r="AD448"/>
  <c r="AD597"/>
  <c r="AD11"/>
  <c r="AD348"/>
  <c r="AD265"/>
  <c r="AD94"/>
  <c r="AD211"/>
  <c r="AD511"/>
  <c r="AD548"/>
  <c r="AD61"/>
  <c r="AD140"/>
  <c r="AD267"/>
  <c r="AD62"/>
  <c r="AD349"/>
  <c r="AD598"/>
  <c r="AD268"/>
  <c r="AD350"/>
  <c r="AD12"/>
  <c r="AD550"/>
  <c r="AD351"/>
  <c r="AD13"/>
  <c r="AD63"/>
  <c r="AD175"/>
  <c r="AD654"/>
  <c r="AD599"/>
  <c r="AD452"/>
  <c r="AD513"/>
  <c r="AD142"/>
  <c r="AD354"/>
  <c r="AD600"/>
  <c r="AD212"/>
  <c r="AD176"/>
  <c r="AD552"/>
  <c r="AD14"/>
  <c r="AD213"/>
  <c r="AD453"/>
  <c r="AD96"/>
  <c r="AD454"/>
  <c r="AD270"/>
  <c r="AD15"/>
  <c r="AD455"/>
  <c r="AD655"/>
  <c r="AD514"/>
  <c r="AD601"/>
  <c r="AD271"/>
  <c r="AD16"/>
  <c r="AD272"/>
  <c r="AD602"/>
  <c r="AD216"/>
  <c r="AD457"/>
  <c r="AD177"/>
  <c r="AD553"/>
  <c r="AD273"/>
  <c r="AD17"/>
  <c r="AD274"/>
  <c r="AD458"/>
  <c r="AD18"/>
  <c r="AD554"/>
  <c r="AD516"/>
  <c r="AD275"/>
  <c r="AD459"/>
  <c r="AD99"/>
  <c r="AD656"/>
  <c r="AD460"/>
  <c r="AD276"/>
  <c r="AD603"/>
  <c r="AD367"/>
  <c r="AD461"/>
  <c r="AD555"/>
  <c r="AD632"/>
  <c r="AD21"/>
  <c r="AD100"/>
  <c r="AD368"/>
  <c r="AD66"/>
  <c r="AD462"/>
  <c r="AD604"/>
  <c r="AD463"/>
  <c r="AD145"/>
  <c r="AD279"/>
  <c r="AD219"/>
  <c r="AD280"/>
  <c r="AD464"/>
  <c r="AD658"/>
  <c r="AD557"/>
  <c r="AD146"/>
  <c r="AD24"/>
  <c r="AD373"/>
  <c r="AD281"/>
  <c r="AD465"/>
  <c r="AD25"/>
  <c r="AD67"/>
  <c r="AD101"/>
  <c r="AD26"/>
  <c r="AD282"/>
  <c r="AD558"/>
  <c r="AD376"/>
  <c r="AD27"/>
  <c r="AD377"/>
  <c r="AD283"/>
  <c r="AD559"/>
  <c r="AD148"/>
  <c r="AD467"/>
  <c r="AD605"/>
  <c r="AD284"/>
  <c r="AD468"/>
  <c r="AD149"/>
  <c r="AD469"/>
  <c r="AD560"/>
  <c r="AD379"/>
  <c r="AD28"/>
  <c r="AD470"/>
  <c r="AD150"/>
  <c r="AD607"/>
  <c r="AD636"/>
  <c r="AD285"/>
  <c r="AD561"/>
  <c r="AD286"/>
  <c r="AD471"/>
  <c r="AD70"/>
  <c r="AD562"/>
  <c r="AD608"/>
  <c r="AD151"/>
  <c r="AD185"/>
  <c r="AD472"/>
  <c r="AD29"/>
  <c r="AD519"/>
  <c r="AD563"/>
  <c r="AD288"/>
  <c r="AD222"/>
  <c r="AD609"/>
  <c r="AD289"/>
  <c r="AD564"/>
  <c r="AD186"/>
  <c r="AD473"/>
  <c r="AD474"/>
  <c r="AD520"/>
  <c r="AD104"/>
  <c r="AD30"/>
  <c r="AD71"/>
  <c r="AD153"/>
  <c r="AD385"/>
  <c r="AD223"/>
  <c r="AD32"/>
  <c r="AD663"/>
  <c r="AD187"/>
  <c r="AD475"/>
  <c r="AD224"/>
  <c r="AD154"/>
  <c r="AD387"/>
  <c r="AD294"/>
  <c r="AD388"/>
  <c r="AD33"/>
  <c r="AD611"/>
  <c r="AD477"/>
  <c r="AD225"/>
  <c r="AD612"/>
  <c r="AD295"/>
  <c r="AD664"/>
  <c r="AD189"/>
  <c r="AD613"/>
  <c r="AD156"/>
  <c r="AD478"/>
  <c r="AD297"/>
  <c r="AD226"/>
  <c r="AD298"/>
  <c r="AD35"/>
  <c r="AD36"/>
  <c r="AD73"/>
  <c r="AD570"/>
  <c r="AD665"/>
  <c r="AD37"/>
  <c r="AD638"/>
  <c r="AD571"/>
  <c r="AD392"/>
  <c r="AD479"/>
  <c r="AD300"/>
  <c r="AD666"/>
  <c r="AD227"/>
  <c r="AD667"/>
  <c r="AD395"/>
  <c r="AD108"/>
  <c r="AD572"/>
  <c r="AD480"/>
  <c r="AD191"/>
  <c r="AD573"/>
  <c r="AD668"/>
  <c r="AD482"/>
  <c r="AD303"/>
  <c r="AD523"/>
  <c r="AD614"/>
  <c r="AD483"/>
  <c r="AD397"/>
  <c r="AD484"/>
  <c r="AD615"/>
  <c r="AD158"/>
  <c r="AD109"/>
  <c r="AD398"/>
  <c r="AD616"/>
  <c r="AD192"/>
  <c r="AD485"/>
  <c r="AD399"/>
  <c r="AD305"/>
  <c r="AD670"/>
  <c r="AD159"/>
  <c r="AD486"/>
  <c r="AD525"/>
  <c r="AD487"/>
  <c r="AD39"/>
  <c r="AD617"/>
  <c r="AD526"/>
  <c r="AD160"/>
  <c r="AD111"/>
  <c r="AD193"/>
  <c r="AD488"/>
  <c r="AD228"/>
  <c r="AD78"/>
  <c r="AD489"/>
  <c r="AD229"/>
  <c r="AD672"/>
  <c r="AD307"/>
  <c r="AD575"/>
  <c r="AD402"/>
  <c r="AD161"/>
  <c r="AD194"/>
  <c r="AD308"/>
  <c r="AD576"/>
  <c r="AD491"/>
  <c r="AD80"/>
  <c r="AD527"/>
  <c r="AD404"/>
  <c r="AD492"/>
  <c r="AD40"/>
  <c r="AD405"/>
  <c r="AD577"/>
  <c r="AD112"/>
  <c r="AD41"/>
  <c r="AD493"/>
  <c r="AD231"/>
  <c r="AD309"/>
  <c r="AD619"/>
  <c r="AD42"/>
  <c r="AD43"/>
  <c r="AD408"/>
  <c r="AD44"/>
  <c r="AD310"/>
  <c r="AD495"/>
  <c r="AD113"/>
  <c r="AD163"/>
  <c r="AD529"/>
  <c r="AD411"/>
  <c r="AD412"/>
  <c r="AD640"/>
  <c r="AD312"/>
  <c r="AD496"/>
  <c r="AD45"/>
  <c r="AD674"/>
  <c r="AD579"/>
  <c r="AD313"/>
  <c r="AD413"/>
  <c r="AD83"/>
  <c r="AD497"/>
  <c r="AD84"/>
  <c r="AD164"/>
  <c r="AD675"/>
  <c r="AD620"/>
  <c r="AD197"/>
  <c r="AD580"/>
  <c r="AD114"/>
  <c r="AD125"/>
  <c r="Y115"/>
  <c r="AD115" s="1"/>
  <c r="Y116"/>
  <c r="Y117"/>
  <c r="AD117" s="1"/>
  <c r="Y118"/>
  <c r="AD118" s="1"/>
  <c r="Y119"/>
  <c r="AD119" s="1"/>
  <c r="Y120"/>
  <c r="AD120" s="1"/>
  <c r="Y121"/>
  <c r="Y122"/>
  <c r="Y123"/>
  <c r="AD123" s="1"/>
  <c r="Y124"/>
  <c r="Y126"/>
  <c r="Y127"/>
  <c r="Y128"/>
  <c r="AD128" s="1"/>
  <c r="Y129"/>
  <c r="AD129" s="1"/>
  <c r="Y130"/>
  <c r="Y131"/>
  <c r="Y132"/>
  <c r="Y133"/>
  <c r="Y134"/>
  <c r="AD134" s="1"/>
  <c r="Y135"/>
  <c r="AD135" s="1"/>
  <c r="Y136"/>
  <c r="Y137"/>
  <c r="Y138"/>
  <c r="AD138" s="1"/>
  <c r="Y139"/>
  <c r="AD139" s="1"/>
  <c r="Y140"/>
  <c r="Y141"/>
  <c r="AD141" s="1"/>
  <c r="Y142"/>
  <c r="Y143"/>
  <c r="AD143" s="1"/>
  <c r="Y144"/>
  <c r="AD144" s="1"/>
  <c r="Y145"/>
  <c r="Y146"/>
  <c r="Y147"/>
  <c r="AD147" s="1"/>
  <c r="Y148"/>
  <c r="Y149"/>
  <c r="Y150"/>
  <c r="Y151"/>
  <c r="Y152"/>
  <c r="AD152" s="1"/>
  <c r="Y153"/>
  <c r="Y154"/>
  <c r="Y155"/>
  <c r="AD155" s="1"/>
  <c r="Y156"/>
  <c r="Y157"/>
  <c r="AD157" s="1"/>
  <c r="Y158"/>
  <c r="Y159"/>
  <c r="Y160"/>
  <c r="Y161"/>
  <c r="Y162"/>
  <c r="AD162" s="1"/>
  <c r="Y163"/>
  <c r="Y16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O134"/>
  <c r="M134"/>
  <c r="O135"/>
  <c r="M135"/>
  <c r="O164"/>
  <c r="M164"/>
  <c r="O163"/>
  <c r="M163"/>
  <c r="O162"/>
  <c r="M162"/>
  <c r="O161"/>
  <c r="M161"/>
  <c r="O160"/>
  <c r="M160"/>
  <c r="O158"/>
  <c r="M158"/>
  <c r="O155"/>
  <c r="M155"/>
  <c r="O154"/>
  <c r="M154"/>
  <c r="O153"/>
  <c r="M153"/>
  <c r="O150"/>
  <c r="M150"/>
  <c r="O148"/>
  <c r="M148"/>
  <c r="O146"/>
  <c r="M146"/>
  <c r="O145"/>
  <c r="M145"/>
  <c r="O141"/>
  <c r="M141"/>
  <c r="O139"/>
  <c r="M139"/>
  <c r="O138"/>
  <c r="M138"/>
  <c r="O133"/>
  <c r="M133"/>
  <c r="O132"/>
  <c r="M132"/>
  <c r="O128"/>
  <c r="M128"/>
  <c r="O125"/>
  <c r="M125"/>
  <c r="O124"/>
  <c r="M124"/>
  <c r="O122"/>
  <c r="M122"/>
  <c r="O120"/>
  <c r="M120"/>
  <c r="O117"/>
  <c r="M117"/>
  <c r="M116"/>
  <c r="O116"/>
  <c r="M118"/>
  <c r="O118"/>
  <c r="M119"/>
  <c r="O119"/>
  <c r="M121"/>
  <c r="O121"/>
  <c r="M123"/>
  <c r="O123"/>
  <c r="M126"/>
  <c r="O126"/>
  <c r="M127"/>
  <c r="O127"/>
  <c r="M129"/>
  <c r="O129"/>
  <c r="M130"/>
  <c r="O130"/>
  <c r="M131"/>
  <c r="O131"/>
  <c r="M136"/>
  <c r="O136"/>
  <c r="M137"/>
  <c r="O137"/>
  <c r="M140"/>
  <c r="O140"/>
  <c r="M142"/>
  <c r="O142"/>
  <c r="M143"/>
  <c r="O143"/>
  <c r="M144"/>
  <c r="O144"/>
  <c r="M147"/>
  <c r="O147"/>
  <c r="M149"/>
  <c r="O149"/>
  <c r="M151"/>
  <c r="O151"/>
  <c r="M152"/>
  <c r="O152"/>
  <c r="M156"/>
  <c r="O156"/>
  <c r="M157"/>
  <c r="O157"/>
  <c r="M159"/>
  <c r="O159"/>
  <c r="O115"/>
  <c r="M115"/>
  <c r="B91" i="2" l="1"/>
  <c r="B92" s="1"/>
  <c r="BR73" i="1"/>
  <c r="BR137"/>
  <c r="BR105"/>
  <c r="BR30"/>
  <c r="BR22"/>
  <c r="BR41"/>
  <c r="BR665"/>
  <c r="BR649"/>
  <c r="BR641"/>
  <c r="BR633"/>
  <c r="BR609"/>
  <c r="BR585"/>
  <c r="BR577"/>
  <c r="BR561"/>
  <c r="BR553"/>
  <c r="BR537"/>
  <c r="BR521"/>
  <c r="BR497"/>
  <c r="BR489"/>
  <c r="BR481"/>
  <c r="BR473"/>
  <c r="BR457"/>
  <c r="BR433"/>
  <c r="BR401"/>
  <c r="BR393"/>
  <c r="BR377"/>
  <c r="BR352"/>
  <c r="BR351"/>
  <c r="BR329"/>
  <c r="BR320"/>
  <c r="BR319"/>
  <c r="BR308"/>
  <c r="BR299"/>
  <c r="BR284"/>
  <c r="BR281"/>
  <c r="BR265"/>
  <c r="BR252"/>
  <c r="BR236"/>
  <c r="BR233"/>
  <c r="BR220"/>
  <c r="BR217"/>
  <c r="BR169"/>
  <c r="BR145"/>
  <c r="BR132"/>
  <c r="BR129"/>
  <c r="BR116"/>
  <c r="BR113"/>
  <c r="BR84"/>
  <c r="BR68"/>
  <c r="BR52"/>
  <c r="BR38"/>
  <c r="BR14"/>
  <c r="BR673"/>
  <c r="BR657"/>
  <c r="BR625"/>
  <c r="BR617"/>
  <c r="BR601"/>
  <c r="BR593"/>
  <c r="BR569"/>
  <c r="BR545"/>
  <c r="BR529"/>
  <c r="BR513"/>
  <c r="BR505"/>
  <c r="BR465"/>
  <c r="BR449"/>
  <c r="BR441"/>
  <c r="BR425"/>
  <c r="BR417"/>
  <c r="BR409"/>
  <c r="BR385"/>
  <c r="BR369"/>
  <c r="BR361"/>
  <c r="BR341"/>
  <c r="BR340"/>
  <c r="BR331"/>
  <c r="BR309"/>
  <c r="BR297"/>
  <c r="BR268"/>
  <c r="BR249"/>
  <c r="BR204"/>
  <c r="BR201"/>
  <c r="BR188"/>
  <c r="BR185"/>
  <c r="BR172"/>
  <c r="BR148"/>
  <c r="BR100"/>
  <c r="BR97"/>
  <c r="BR81"/>
  <c r="BR9"/>
  <c r="BR674"/>
  <c r="BR666"/>
  <c r="BR658"/>
  <c r="BR650"/>
  <c r="BR642"/>
  <c r="BR634"/>
  <c r="BR626"/>
  <c r="BR618"/>
  <c r="BR610"/>
  <c r="BR602"/>
  <c r="BR594"/>
  <c r="BR586"/>
  <c r="BR578"/>
  <c r="BR570"/>
  <c r="BR562"/>
  <c r="BR554"/>
  <c r="BR546"/>
  <c r="BR538"/>
  <c r="BR530"/>
  <c r="BR522"/>
  <c r="BR514"/>
  <c r="BR506"/>
  <c r="BR498"/>
  <c r="BR490"/>
  <c r="BR482"/>
  <c r="BR474"/>
  <c r="BR466"/>
  <c r="BR458"/>
  <c r="BR450"/>
  <c r="BR442"/>
  <c r="BR434"/>
  <c r="BR426"/>
  <c r="BR418"/>
  <c r="BR410"/>
  <c r="BR402"/>
  <c r="BR394"/>
  <c r="BR386"/>
  <c r="BR378"/>
  <c r="BR370"/>
  <c r="BR362"/>
  <c r="BR156"/>
  <c r="BR153"/>
  <c r="BR140"/>
  <c r="BR124"/>
  <c r="BR121"/>
  <c r="BR108"/>
  <c r="BR92"/>
  <c r="BR89"/>
  <c r="BR76"/>
  <c r="BR60"/>
  <c r="BR57"/>
  <c r="BR44"/>
  <c r="BR25"/>
  <c r="BR42"/>
  <c r="BR34"/>
  <c r="BR26"/>
  <c r="BR18"/>
  <c r="BR10"/>
  <c r="BR28"/>
  <c r="BR12"/>
  <c r="BV622" i="3"/>
  <c r="BT18"/>
  <c r="BV87"/>
  <c r="BT53"/>
  <c r="BV140"/>
  <c r="BT106"/>
  <c r="BT185"/>
  <c r="BT188"/>
  <c r="BT189"/>
  <c r="BT192"/>
  <c r="BT200"/>
  <c r="BT201"/>
  <c r="BT269"/>
  <c r="BT283"/>
  <c r="BT326"/>
  <c r="BT329"/>
  <c r="BT397"/>
  <c r="BT398"/>
  <c r="BT500"/>
  <c r="BT503"/>
  <c r="BT507"/>
  <c r="BT510"/>
  <c r="BT518"/>
  <c r="BV532"/>
  <c r="BT547"/>
  <c r="BT550"/>
  <c r="BT553"/>
  <c r="BT554"/>
  <c r="BT561"/>
  <c r="BV632"/>
  <c r="BT642"/>
  <c r="BV135"/>
  <c r="BV55"/>
  <c r="BT22"/>
  <c r="BT27"/>
  <c r="BT30"/>
  <c r="BT31"/>
  <c r="BT107"/>
  <c r="BT110"/>
  <c r="BT111"/>
  <c r="BT137"/>
  <c r="BT219"/>
  <c r="BV378"/>
  <c r="BT374"/>
  <c r="BT462"/>
  <c r="BT467"/>
  <c r="BT471"/>
  <c r="BT474"/>
  <c r="BT477"/>
  <c r="BT522"/>
  <c r="BT523"/>
  <c r="BT527"/>
  <c r="BT530"/>
  <c r="BV610"/>
  <c r="BT643"/>
  <c r="BT648"/>
  <c r="BT654"/>
  <c r="BT35"/>
  <c r="BV111"/>
  <c r="BT116"/>
  <c r="BT117"/>
  <c r="BT126"/>
  <c r="BT141"/>
  <c r="BT144"/>
  <c r="BT150"/>
  <c r="BT154"/>
  <c r="BT211"/>
  <c r="BT247"/>
  <c r="BT259"/>
  <c r="BT315"/>
  <c r="BT316"/>
  <c r="BT345"/>
  <c r="BT346"/>
  <c r="BT352"/>
  <c r="BT381"/>
  <c r="BT534"/>
  <c r="BT658"/>
  <c r="BT664"/>
  <c r="BT668"/>
  <c r="BV45"/>
  <c r="BV158"/>
  <c r="BV170"/>
  <c r="BV183"/>
  <c r="BV199"/>
  <c r="BT28"/>
  <c r="BT51"/>
  <c r="BT120"/>
  <c r="BT121"/>
  <c r="BT124"/>
  <c r="BT125"/>
  <c r="BT134"/>
  <c r="BV143"/>
  <c r="BT145"/>
  <c r="BT151"/>
  <c r="BT161"/>
  <c r="BT166"/>
  <c r="BT173"/>
  <c r="BT182"/>
  <c r="BT223"/>
  <c r="BT228"/>
  <c r="BT234"/>
  <c r="BT237"/>
  <c r="BT238"/>
  <c r="BT253"/>
  <c r="BT254"/>
  <c r="BT257"/>
  <c r="BT270"/>
  <c r="BT273"/>
  <c r="BT277"/>
  <c r="BT289"/>
  <c r="BT290"/>
  <c r="BV294"/>
  <c r="BT300"/>
  <c r="BT301"/>
  <c r="BT308"/>
  <c r="BT314"/>
  <c r="BT330"/>
  <c r="BT334"/>
  <c r="BT336"/>
  <c r="BT337"/>
  <c r="BT344"/>
  <c r="BT355"/>
  <c r="BT356"/>
  <c r="BT365"/>
  <c r="BT368"/>
  <c r="BV369"/>
  <c r="BT389"/>
  <c r="BT392"/>
  <c r="BT418"/>
  <c r="BT422"/>
  <c r="BT449"/>
  <c r="BT452"/>
  <c r="BT468"/>
  <c r="BT489"/>
  <c r="BT492"/>
  <c r="BT494"/>
  <c r="BT498"/>
  <c r="BT504"/>
  <c r="BT524"/>
  <c r="BT537"/>
  <c r="BT555"/>
  <c r="BT559"/>
  <c r="BT569"/>
  <c r="BT573"/>
  <c r="BV615"/>
  <c r="BT589"/>
  <c r="BT597"/>
  <c r="BT601"/>
  <c r="BT605"/>
  <c r="BT613"/>
  <c r="BT616"/>
  <c r="BT624"/>
  <c r="BV36"/>
  <c r="BV6"/>
  <c r="BT9"/>
  <c r="BT15"/>
  <c r="BV16"/>
  <c r="BT24"/>
  <c r="BT26"/>
  <c r="BV70"/>
  <c r="BT33"/>
  <c r="BT36"/>
  <c r="BT38"/>
  <c r="BT42"/>
  <c r="BT46"/>
  <c r="BT55"/>
  <c r="BT62"/>
  <c r="BT68"/>
  <c r="BT69"/>
  <c r="BT73"/>
  <c r="BT74"/>
  <c r="BV114"/>
  <c r="BT77"/>
  <c r="BT78"/>
  <c r="BT81"/>
  <c r="BT85"/>
  <c r="BT89"/>
  <c r="BT90"/>
  <c r="BT93"/>
  <c r="BT94"/>
  <c r="BT97"/>
  <c r="BT101"/>
  <c r="BT105"/>
  <c r="BT108"/>
  <c r="BT109"/>
  <c r="BT118"/>
  <c r="BT119"/>
  <c r="BT128"/>
  <c r="BT129"/>
  <c r="BT138"/>
  <c r="BT139"/>
  <c r="BT142"/>
  <c r="BT149"/>
  <c r="BT159"/>
  <c r="BT163"/>
  <c r="BT167"/>
  <c r="BT171"/>
  <c r="BT180"/>
  <c r="BT186"/>
  <c r="BT190"/>
  <c r="BT196"/>
  <c r="BT202"/>
  <c r="BT206"/>
  <c r="BV211"/>
  <c r="BV214"/>
  <c r="BV216"/>
  <c r="BT226"/>
  <c r="BT227"/>
  <c r="BV231"/>
  <c r="BT232"/>
  <c r="BT242"/>
  <c r="BT248"/>
  <c r="BT249"/>
  <c r="BT260"/>
  <c r="BT261"/>
  <c r="BT274"/>
  <c r="BT278"/>
  <c r="BV282"/>
  <c r="BT284"/>
  <c r="BT285"/>
  <c r="BT294"/>
  <c r="BT298"/>
  <c r="BT306"/>
  <c r="BT317"/>
  <c r="BV325"/>
  <c r="BT338"/>
  <c r="BT341"/>
  <c r="BT347"/>
  <c r="BT353"/>
  <c r="BT354"/>
  <c r="BT366"/>
  <c r="BV409"/>
  <c r="BT372"/>
  <c r="BT375"/>
  <c r="BV375"/>
  <c r="BT377"/>
  <c r="BT378"/>
  <c r="BT390"/>
  <c r="BT396"/>
  <c r="BT399"/>
  <c r="BT401"/>
  <c r="BT402"/>
  <c r="BT405"/>
  <c r="BT408"/>
  <c r="BT409"/>
  <c r="BT415"/>
  <c r="BT416"/>
  <c r="BT442"/>
  <c r="BT446"/>
  <c r="BT450"/>
  <c r="BT456"/>
  <c r="BT460"/>
  <c r="BT466"/>
  <c r="BT472"/>
  <c r="BT478"/>
  <c r="BT479"/>
  <c r="BT495"/>
  <c r="BT496"/>
  <c r="BT505"/>
  <c r="BT508"/>
  <c r="BT511"/>
  <c r="BT532"/>
  <c r="BT552"/>
  <c r="BT562"/>
  <c r="BT563"/>
  <c r="BT586"/>
  <c r="BT587"/>
  <c r="BV626"/>
  <c r="BT611"/>
  <c r="BT641"/>
  <c r="BT653"/>
  <c r="BT657"/>
  <c r="BT663"/>
  <c r="BT667"/>
  <c r="BT671"/>
  <c r="BV41"/>
  <c r="BV159"/>
  <c r="BV164"/>
  <c r="BT178"/>
  <c r="BV235"/>
  <c r="BV263"/>
  <c r="BV350"/>
  <c r="BV9"/>
  <c r="BT20"/>
  <c r="BT37"/>
  <c r="BT44"/>
  <c r="BT48"/>
  <c r="BT52"/>
  <c r="BV91"/>
  <c r="BT57"/>
  <c r="BT58"/>
  <c r="BT61"/>
  <c r="BV82"/>
  <c r="BV86"/>
  <c r="BV98"/>
  <c r="BV102"/>
  <c r="BT114"/>
  <c r="BT115"/>
  <c r="BT135"/>
  <c r="BT140"/>
  <c r="BT148"/>
  <c r="BT155"/>
  <c r="BT162"/>
  <c r="BT165"/>
  <c r="BT169"/>
  <c r="BV210"/>
  <c r="BT176"/>
  <c r="BT177"/>
  <c r="BV187"/>
  <c r="BT193"/>
  <c r="BT198"/>
  <c r="BT222"/>
  <c r="BT229"/>
  <c r="BT241"/>
  <c r="BT245"/>
  <c r="BT281"/>
  <c r="BT293"/>
  <c r="BV295"/>
  <c r="BT297"/>
  <c r="BT305"/>
  <c r="BT313"/>
  <c r="BT320"/>
  <c r="BT339"/>
  <c r="BT340"/>
  <c r="BT349"/>
  <c r="BT361"/>
  <c r="BT385"/>
  <c r="BV429"/>
  <c r="BT417"/>
  <c r="BT421"/>
  <c r="BT438"/>
  <c r="BT444"/>
  <c r="BT448"/>
  <c r="BT459"/>
  <c r="BT464"/>
  <c r="BT469"/>
  <c r="BT475"/>
  <c r="BT516"/>
  <c r="BT548"/>
  <c r="BT551"/>
  <c r="BT565"/>
  <c r="BT579"/>
  <c r="BT583"/>
  <c r="BT593"/>
  <c r="BT609"/>
  <c r="BT612"/>
  <c r="BT617"/>
  <c r="BT620"/>
  <c r="BT621"/>
  <c r="BT628"/>
  <c r="BT17"/>
  <c r="BT19"/>
  <c r="BT23"/>
  <c r="BV75"/>
  <c r="BT49"/>
  <c r="BT50"/>
  <c r="BV54"/>
  <c r="BT56"/>
  <c r="BT59"/>
  <c r="BT60"/>
  <c r="BT66"/>
  <c r="BT71"/>
  <c r="BT75"/>
  <c r="BT79"/>
  <c r="BT83"/>
  <c r="BT87"/>
  <c r="BT91"/>
  <c r="BT95"/>
  <c r="BT99"/>
  <c r="BT103"/>
  <c r="BT112"/>
  <c r="BT113"/>
  <c r="BT122"/>
  <c r="BT123"/>
  <c r="BV127"/>
  <c r="BV131"/>
  <c r="BT132"/>
  <c r="BT133"/>
  <c r="BT136"/>
  <c r="BT146"/>
  <c r="BT147"/>
  <c r="BT174"/>
  <c r="BT175"/>
  <c r="BV179"/>
  <c r="BT181"/>
  <c r="BT184"/>
  <c r="BT194"/>
  <c r="BT195"/>
  <c r="BT197"/>
  <c r="BT203"/>
  <c r="BT207"/>
  <c r="BV250"/>
  <c r="BT213"/>
  <c r="BV254"/>
  <c r="BT217"/>
  <c r="BT218"/>
  <c r="BV258"/>
  <c r="BT221"/>
  <c r="BT224"/>
  <c r="BT225"/>
  <c r="BT230"/>
  <c r="BT233"/>
  <c r="BT236"/>
  <c r="BT246"/>
  <c r="BT252"/>
  <c r="BT258"/>
  <c r="BV262"/>
  <c r="BV266"/>
  <c r="BT268"/>
  <c r="BT282"/>
  <c r="BV286"/>
  <c r="BT288"/>
  <c r="BT310"/>
  <c r="BT312"/>
  <c r="BT321"/>
  <c r="BV365"/>
  <c r="BT328"/>
  <c r="BT332"/>
  <c r="BT342"/>
  <c r="BV346"/>
  <c r="BT348"/>
  <c r="BT351"/>
  <c r="BT357"/>
  <c r="BT360"/>
  <c r="BT370"/>
  <c r="BT376"/>
  <c r="BT384"/>
  <c r="BT394"/>
  <c r="BT400"/>
  <c r="BT406"/>
  <c r="BV453"/>
  <c r="BT419"/>
  <c r="BT420"/>
  <c r="BT425"/>
  <c r="BT426"/>
  <c r="BT429"/>
  <c r="BV469"/>
  <c r="BT432"/>
  <c r="BT433"/>
  <c r="BT439"/>
  <c r="BT454"/>
  <c r="BT458"/>
  <c r="BT461"/>
  <c r="BT470"/>
  <c r="BT476"/>
  <c r="BT480"/>
  <c r="BT483"/>
  <c r="BT487"/>
  <c r="BT490"/>
  <c r="BT491"/>
  <c r="BT497"/>
  <c r="BT499"/>
  <c r="BT502"/>
  <c r="BT533"/>
  <c r="BT538"/>
  <c r="BT539"/>
  <c r="BT542"/>
  <c r="BT543"/>
  <c r="BT546"/>
  <c r="BT556"/>
  <c r="BT557"/>
  <c r="BT566"/>
  <c r="BT570"/>
  <c r="BT576"/>
  <c r="BT580"/>
  <c r="BT590"/>
  <c r="BT591"/>
  <c r="BT594"/>
  <c r="BT595"/>
  <c r="BT598"/>
  <c r="BT599"/>
  <c r="BT602"/>
  <c r="BT603"/>
  <c r="BT606"/>
  <c r="BT607"/>
  <c r="BT610"/>
  <c r="BT627"/>
  <c r="BT631"/>
  <c r="BT634"/>
  <c r="BT635"/>
  <c r="BT638"/>
  <c r="BT639"/>
  <c r="BT644"/>
  <c r="BT645"/>
  <c r="BT650"/>
  <c r="BT651"/>
  <c r="BT660"/>
  <c r="BT661"/>
  <c r="BT674"/>
  <c r="BV674"/>
  <c r="BT675"/>
  <c r="BV422"/>
  <c r="BV485"/>
  <c r="BV496"/>
  <c r="BV290"/>
  <c r="BV66"/>
  <c r="BV99"/>
  <c r="BV174"/>
  <c r="BV238"/>
  <c r="BV222"/>
  <c r="BV270"/>
  <c r="BV321"/>
  <c r="BV398"/>
  <c r="BV403"/>
  <c r="BV504"/>
  <c r="BV527"/>
  <c r="BV513"/>
  <c r="BV25"/>
  <c r="BV26"/>
  <c r="BV39"/>
  <c r="BV51"/>
  <c r="BV57"/>
  <c r="BV59"/>
  <c r="BV76"/>
  <c r="BV78"/>
  <c r="BV92"/>
  <c r="BV94"/>
  <c r="BV108"/>
  <c r="BV166"/>
  <c r="BV194"/>
  <c r="BV217"/>
  <c r="BV226"/>
  <c r="BT373"/>
  <c r="BV373"/>
  <c r="BV418"/>
  <c r="BV448"/>
  <c r="BV461"/>
  <c r="BV462"/>
  <c r="BV470"/>
  <c r="BV499"/>
  <c r="BT8"/>
  <c r="BV46"/>
  <c r="BV50"/>
  <c r="BT39"/>
  <c r="BV115"/>
  <c r="BV118"/>
  <c r="BT82"/>
  <c r="BV96"/>
  <c r="BV126"/>
  <c r="BV175"/>
  <c r="BV144"/>
  <c r="BV163"/>
  <c r="BV169"/>
  <c r="BV180"/>
  <c r="BV186"/>
  <c r="BT187"/>
  <c r="BV196"/>
  <c r="BV221"/>
  <c r="BV234"/>
  <c r="BV275"/>
  <c r="BV289"/>
  <c r="BV337"/>
  <c r="BV314"/>
  <c r="BV329"/>
  <c r="BV358"/>
  <c r="BV391"/>
  <c r="BV421"/>
  <c r="BV7"/>
  <c r="BV10"/>
  <c r="BT11"/>
  <c r="BT12"/>
  <c r="BV15"/>
  <c r="BV28"/>
  <c r="BV32"/>
  <c r="BT34"/>
  <c r="BV43"/>
  <c r="BV44"/>
  <c r="BT45"/>
  <c r="BV53"/>
  <c r="BT54"/>
  <c r="BV95"/>
  <c r="BV61"/>
  <c r="BV63"/>
  <c r="BT65"/>
  <c r="BV65"/>
  <c r="BV106"/>
  <c r="BV69"/>
  <c r="BT70"/>
  <c r="BV119"/>
  <c r="BV84"/>
  <c r="BV122"/>
  <c r="BV85"/>
  <c r="BT86"/>
  <c r="BV100"/>
  <c r="BV101"/>
  <c r="BT102"/>
  <c r="BV116"/>
  <c r="BV156"/>
  <c r="BV130"/>
  <c r="BT131"/>
  <c r="BV150"/>
  <c r="BV154"/>
  <c r="BT158"/>
  <c r="BV167"/>
  <c r="BV172"/>
  <c r="BV173"/>
  <c r="BV190"/>
  <c r="BT191"/>
  <c r="BV191"/>
  <c r="BV192"/>
  <c r="BV202"/>
  <c r="BV206"/>
  <c r="BT210"/>
  <c r="BV219"/>
  <c r="BV224"/>
  <c r="BV230"/>
  <c r="BT231"/>
  <c r="BV237"/>
  <c r="BV243"/>
  <c r="BV248"/>
  <c r="BT250"/>
  <c r="BV255"/>
  <c r="BV259"/>
  <c r="BV267"/>
  <c r="BV271"/>
  <c r="BV310"/>
  <c r="BV273"/>
  <c r="BV278"/>
  <c r="BV279"/>
  <c r="BV284"/>
  <c r="BT286"/>
  <c r="BV291"/>
  <c r="BV330"/>
  <c r="BV299"/>
  <c r="BV309"/>
  <c r="BV361"/>
  <c r="BT325"/>
  <c r="BV333"/>
  <c r="BV341"/>
  <c r="BV342"/>
  <c r="BT350"/>
  <c r="BV351"/>
  <c r="BV405"/>
  <c r="BV407"/>
  <c r="BV374"/>
  <c r="BV379"/>
  <c r="BV382"/>
  <c r="BV385"/>
  <c r="BV393"/>
  <c r="BV433"/>
  <c r="BV397"/>
  <c r="BV413"/>
  <c r="BV425"/>
  <c r="BV457"/>
  <c r="BV467"/>
  <c r="BV490"/>
  <c r="BV497"/>
  <c r="BV515"/>
  <c r="BV523"/>
  <c r="BV608"/>
  <c r="BV427"/>
  <c r="BV35"/>
  <c r="BV18"/>
  <c r="BV19"/>
  <c r="BV42"/>
  <c r="BV27"/>
  <c r="BV5"/>
  <c r="Q5"/>
  <c r="S5" s="1"/>
  <c r="BV34"/>
  <c r="BV24"/>
  <c r="BV71"/>
  <c r="BV104"/>
  <c r="BV297"/>
  <c r="BV484"/>
  <c r="BV505"/>
  <c r="BV535"/>
  <c r="BV11"/>
  <c r="BV12"/>
  <c r="BV17"/>
  <c r="BV58"/>
  <c r="BV77"/>
  <c r="BV93"/>
  <c r="BV134"/>
  <c r="BV165"/>
  <c r="BV195"/>
  <c r="BV200"/>
  <c r="BV218"/>
  <c r="BV227"/>
  <c r="BV419"/>
  <c r="BV441"/>
  <c r="BV459"/>
  <c r="BV465"/>
  <c r="BV13"/>
  <c r="BV21"/>
  <c r="BV22"/>
  <c r="BT41"/>
  <c r="BV80"/>
  <c r="BV81"/>
  <c r="BV97"/>
  <c r="BT98"/>
  <c r="BV107"/>
  <c r="BV112"/>
  <c r="BT127"/>
  <c r="BV128"/>
  <c r="BV136"/>
  <c r="BV142"/>
  <c r="BT143"/>
  <c r="BV168"/>
  <c r="BT170"/>
  <c r="BV178"/>
  <c r="BT179"/>
  <c r="BV188"/>
  <c r="BV215"/>
  <c r="BV220"/>
  <c r="BV228"/>
  <c r="BT235"/>
  <c r="BV247"/>
  <c r="BV253"/>
  <c r="BT266"/>
  <c r="BV274"/>
  <c r="BV283"/>
  <c r="BV307"/>
  <c r="BV318"/>
  <c r="BV328"/>
  <c r="BV377"/>
  <c r="BV389"/>
  <c r="BV445"/>
  <c r="BV489"/>
  <c r="BT6"/>
  <c r="BV8"/>
  <c r="BT10"/>
  <c r="BV49"/>
  <c r="BT14"/>
  <c r="BV14"/>
  <c r="BV20"/>
  <c r="BT25"/>
  <c r="BV29"/>
  <c r="BV33"/>
  <c r="BV37"/>
  <c r="BV40"/>
  <c r="BV47"/>
  <c r="BV48"/>
  <c r="BV62"/>
  <c r="BT64"/>
  <c r="BV67"/>
  <c r="BV68"/>
  <c r="BV72"/>
  <c r="BV110"/>
  <c r="BV73"/>
  <c r="BV74"/>
  <c r="BV123"/>
  <c r="BV88"/>
  <c r="BV89"/>
  <c r="BV90"/>
  <c r="BV105"/>
  <c r="BV120"/>
  <c r="BV124"/>
  <c r="BV132"/>
  <c r="BV138"/>
  <c r="BV139"/>
  <c r="BV146"/>
  <c r="BV147"/>
  <c r="BV148"/>
  <c r="BV151"/>
  <c r="BT153"/>
  <c r="BV155"/>
  <c r="BT157"/>
  <c r="BV160"/>
  <c r="BV161"/>
  <c r="BV162"/>
  <c r="BV171"/>
  <c r="BV176"/>
  <c r="BV182"/>
  <c r="BT183"/>
  <c r="BV184"/>
  <c r="BV223"/>
  <c r="BV198"/>
  <c r="BT199"/>
  <c r="BV203"/>
  <c r="BV242"/>
  <c r="BT205"/>
  <c r="BV207"/>
  <c r="BV246"/>
  <c r="BT209"/>
  <c r="BV212"/>
  <c r="BV213"/>
  <c r="BT214"/>
  <c r="BV232"/>
  <c r="BV239"/>
  <c r="BV241"/>
  <c r="BV260"/>
  <c r="BT262"/>
  <c r="BV287"/>
  <c r="BV312"/>
  <c r="BV315"/>
  <c r="BV336"/>
  <c r="BV355"/>
  <c r="BV399"/>
  <c r="BV401"/>
  <c r="BV402"/>
  <c r="BV449"/>
  <c r="BV423"/>
  <c r="BV477"/>
  <c r="BV447"/>
  <c r="BV468"/>
  <c r="BV472"/>
  <c r="BV498"/>
  <c r="BV664"/>
  <c r="BV539"/>
  <c r="BV558"/>
  <c r="BV500"/>
  <c r="BV559"/>
  <c r="BV590"/>
  <c r="BV574"/>
  <c r="BV618"/>
  <c r="BV23"/>
  <c r="BV52"/>
  <c r="BV113"/>
  <c r="BV121"/>
  <c r="BV125"/>
  <c r="BV152"/>
  <c r="BV251"/>
  <c r="BT263"/>
  <c r="BT264"/>
  <c r="BV268"/>
  <c r="BT287"/>
  <c r="BV288"/>
  <c r="BV293"/>
  <c r="BV305"/>
  <c r="BV308"/>
  <c r="BT309"/>
  <c r="BV313"/>
  <c r="BT318"/>
  <c r="BT333"/>
  <c r="BV339"/>
  <c r="BV347"/>
  <c r="BV357"/>
  <c r="BT358"/>
  <c r="BV362"/>
  <c r="BV368"/>
  <c r="BT369"/>
  <c r="BV392"/>
  <c r="BV394"/>
  <c r="BV408"/>
  <c r="BV410"/>
  <c r="BV415"/>
  <c r="BV432"/>
  <c r="BV439"/>
  <c r="BT441"/>
  <c r="BV451"/>
  <c r="BT453"/>
  <c r="BV460"/>
  <c r="BV552"/>
  <c r="BV566"/>
  <c r="BT13"/>
  <c r="BT21"/>
  <c r="BV31"/>
  <c r="BV38"/>
  <c r="BT40"/>
  <c r="BV56"/>
  <c r="BV60"/>
  <c r="BT63"/>
  <c r="BV79"/>
  <c r="BV83"/>
  <c r="BV103"/>
  <c r="BV129"/>
  <c r="BV133"/>
  <c r="BV137"/>
  <c r="BV141"/>
  <c r="BV145"/>
  <c r="BV149"/>
  <c r="BT152"/>
  <c r="BT156"/>
  <c r="BV181"/>
  <c r="BV185"/>
  <c r="BV189"/>
  <c r="BV193"/>
  <c r="BV197"/>
  <c r="BV201"/>
  <c r="BT204"/>
  <c r="BT208"/>
  <c r="BV229"/>
  <c r="BV233"/>
  <c r="BT239"/>
  <c r="BT240"/>
  <c r="BV240"/>
  <c r="BV249"/>
  <c r="BT255"/>
  <c r="BT256"/>
  <c r="BV256"/>
  <c r="BV298"/>
  <c r="BV261"/>
  <c r="BT271"/>
  <c r="BT272"/>
  <c r="BV272"/>
  <c r="BV322"/>
  <c r="BV285"/>
  <c r="BT291"/>
  <c r="BT292"/>
  <c r="BV292"/>
  <c r="BV303"/>
  <c r="BV319"/>
  <c r="BT322"/>
  <c r="BT324"/>
  <c r="BV324"/>
  <c r="BT331"/>
  <c r="BV331"/>
  <c r="BV332"/>
  <c r="BT343"/>
  <c r="BV343"/>
  <c r="BV344"/>
  <c r="BV349"/>
  <c r="BV381"/>
  <c r="BT382"/>
  <c r="BV387"/>
  <c r="BV411"/>
  <c r="BV417"/>
  <c r="BV435"/>
  <c r="BV440"/>
  <c r="BT445"/>
  <c r="BV446"/>
  <c r="BV452"/>
  <c r="BT457"/>
  <c r="BV458"/>
  <c r="BT463"/>
  <c r="BV463"/>
  <c r="BV501"/>
  <c r="BT465"/>
  <c r="BV466"/>
  <c r="BV517"/>
  <c r="BT484"/>
  <c r="BV540"/>
  <c r="BV509"/>
  <c r="BT515"/>
  <c r="BV519"/>
  <c r="BV553"/>
  <c r="BV363"/>
  <c r="BV476"/>
  <c r="BV488"/>
  <c r="BV480"/>
  <c r="BV492"/>
  <c r="BV543"/>
  <c r="BV548"/>
  <c r="BV646"/>
  <c r="BV642"/>
  <c r="BV30"/>
  <c r="BT32"/>
  <c r="BV109"/>
  <c r="BV117"/>
  <c r="BV177"/>
  <c r="BV204"/>
  <c r="BV208"/>
  <c r="BV225"/>
  <c r="BV236"/>
  <c r="BV245"/>
  <c r="BT251"/>
  <c r="BV252"/>
  <c r="BV257"/>
  <c r="BV264"/>
  <c r="BT267"/>
  <c r="BV277"/>
  <c r="BV281"/>
  <c r="BV300"/>
  <c r="BV317"/>
  <c r="BV323"/>
  <c r="BV334"/>
  <c r="BV340"/>
  <c r="BV353"/>
  <c r="BV370"/>
  <c r="BV386"/>
  <c r="BT393"/>
  <c r="BV416"/>
  <c r="BV434"/>
  <c r="BV442"/>
  <c r="BV454"/>
  <c r="BV502"/>
  <c r="BV533"/>
  <c r="BT16"/>
  <c r="BT29"/>
  <c r="BT43"/>
  <c r="BT47"/>
  <c r="BV64"/>
  <c r="BT67"/>
  <c r="BT72"/>
  <c r="BT76"/>
  <c r="BT80"/>
  <c r="BT84"/>
  <c r="BT88"/>
  <c r="BT92"/>
  <c r="BT96"/>
  <c r="BT100"/>
  <c r="BT104"/>
  <c r="BV153"/>
  <c r="BV157"/>
  <c r="BT160"/>
  <c r="BT164"/>
  <c r="BT168"/>
  <c r="BT172"/>
  <c r="BV205"/>
  <c r="BV209"/>
  <c r="BT212"/>
  <c r="BT216"/>
  <c r="BT220"/>
  <c r="BT243"/>
  <c r="BT244"/>
  <c r="BV244"/>
  <c r="BV302"/>
  <c r="BV265"/>
  <c r="BV306"/>
  <c r="BV269"/>
  <c r="BT275"/>
  <c r="BT276"/>
  <c r="BV276"/>
  <c r="BT279"/>
  <c r="BT280"/>
  <c r="BV280"/>
  <c r="BV326"/>
  <c r="BT295"/>
  <c r="BT296"/>
  <c r="BV296"/>
  <c r="BV301"/>
  <c r="BT302"/>
  <c r="BT304"/>
  <c r="BV304"/>
  <c r="BT311"/>
  <c r="BV311"/>
  <c r="BV327"/>
  <c r="BV367"/>
  <c r="BT335"/>
  <c r="BV335"/>
  <c r="BV338"/>
  <c r="BV345"/>
  <c r="BV354"/>
  <c r="BV359"/>
  <c r="BT362"/>
  <c r="BT364"/>
  <c r="BV364"/>
  <c r="BV366"/>
  <c r="BT371"/>
  <c r="BV371"/>
  <c r="BV372"/>
  <c r="BT380"/>
  <c r="BV383"/>
  <c r="BT386"/>
  <c r="BT388"/>
  <c r="BV388"/>
  <c r="BV390"/>
  <c r="BT395"/>
  <c r="BV395"/>
  <c r="BV396"/>
  <c r="BT404"/>
  <c r="BV406"/>
  <c r="BT410"/>
  <c r="BT412"/>
  <c r="BV412"/>
  <c r="BT413"/>
  <c r="BV414"/>
  <c r="BT428"/>
  <c r="BV430"/>
  <c r="BT434"/>
  <c r="BV473"/>
  <c r="BT436"/>
  <c r="BV436"/>
  <c r="BV437"/>
  <c r="BV438"/>
  <c r="BT443"/>
  <c r="BV443"/>
  <c r="BV481"/>
  <c r="BV444"/>
  <c r="BV450"/>
  <c r="BT455"/>
  <c r="BV455"/>
  <c r="BV493"/>
  <c r="BV456"/>
  <c r="BV464"/>
  <c r="BV471"/>
  <c r="BV494"/>
  <c r="BT506"/>
  <c r="BV506"/>
  <c r="BV508"/>
  <c r="BV512"/>
  <c r="BV538"/>
  <c r="BV551"/>
  <c r="BV584"/>
  <c r="BV594"/>
  <c r="BV657"/>
  <c r="BV606"/>
  <c r="BV316"/>
  <c r="BT319"/>
  <c r="BV348"/>
  <c r="BV352"/>
  <c r="BV356"/>
  <c r="BT359"/>
  <c r="BV376"/>
  <c r="BT379"/>
  <c r="BT383"/>
  <c r="BV400"/>
  <c r="BT403"/>
  <c r="BV420"/>
  <c r="BV424"/>
  <c r="BT427"/>
  <c r="BV475"/>
  <c r="BV478"/>
  <c r="BV516"/>
  <c r="BV479"/>
  <c r="BT481"/>
  <c r="BV495"/>
  <c r="BT509"/>
  <c r="BV547"/>
  <c r="BV511"/>
  <c r="BT512"/>
  <c r="BV518"/>
  <c r="BT519"/>
  <c r="BT520"/>
  <c r="BV598"/>
  <c r="BV569"/>
  <c r="BV531"/>
  <c r="BV560"/>
  <c r="BT299"/>
  <c r="BT303"/>
  <c r="BT307"/>
  <c r="BV320"/>
  <c r="BT323"/>
  <c r="BT327"/>
  <c r="BV360"/>
  <c r="BT363"/>
  <c r="BT367"/>
  <c r="BV380"/>
  <c r="BV384"/>
  <c r="BT387"/>
  <c r="BT391"/>
  <c r="BV404"/>
  <c r="BT407"/>
  <c r="BT411"/>
  <c r="BV428"/>
  <c r="BT431"/>
  <c r="BT435"/>
  <c r="BT473"/>
  <c r="BV474"/>
  <c r="BT482"/>
  <c r="BV482"/>
  <c r="BV520"/>
  <c r="BT485"/>
  <c r="BT486"/>
  <c r="BV486"/>
  <c r="BT493"/>
  <c r="BV536"/>
  <c r="BT501"/>
  <c r="BT514"/>
  <c r="BV563"/>
  <c r="BT526"/>
  <c r="BV526"/>
  <c r="BV542"/>
  <c r="BV576"/>
  <c r="BV602"/>
  <c r="BV624"/>
  <c r="BV654"/>
  <c r="BV667"/>
  <c r="BV672"/>
  <c r="BV522"/>
  <c r="BT528"/>
  <c r="BV567"/>
  <c r="BV530"/>
  <c r="BT531"/>
  <c r="BV570"/>
  <c r="BV604"/>
  <c r="BV614"/>
  <c r="BV636"/>
  <c r="BV648"/>
  <c r="BV658"/>
  <c r="BV668"/>
  <c r="BV483"/>
  <c r="BV521"/>
  <c r="BV524"/>
  <c r="BV487"/>
  <c r="BV525"/>
  <c r="BV528"/>
  <c r="BV491"/>
  <c r="BV529"/>
  <c r="BV503"/>
  <c r="BV544"/>
  <c r="BV507"/>
  <c r="BT535"/>
  <c r="BT549"/>
  <c r="BV549"/>
  <c r="BV556"/>
  <c r="BV561"/>
  <c r="BV599"/>
  <c r="BV562"/>
  <c r="BV565"/>
  <c r="BV573"/>
  <c r="BV580"/>
  <c r="BV619"/>
  <c r="BV628"/>
  <c r="BV640"/>
  <c r="BV650"/>
  <c r="BV653"/>
  <c r="BV660"/>
  <c r="BV663"/>
  <c r="BV671"/>
  <c r="BV592"/>
  <c r="BV510"/>
  <c r="BT513"/>
  <c r="BT536"/>
  <c r="BV537"/>
  <c r="BV546"/>
  <c r="BV555"/>
  <c r="BV596"/>
  <c r="BV600"/>
  <c r="BT567"/>
  <c r="BT571"/>
  <c r="BT575"/>
  <c r="BT577"/>
  <c r="BT581"/>
  <c r="BT585"/>
  <c r="BV589"/>
  <c r="BV630"/>
  <c r="BV593"/>
  <c r="BV597"/>
  <c r="BV601"/>
  <c r="BV605"/>
  <c r="BV609"/>
  <c r="BT615"/>
  <c r="BT619"/>
  <c r="BT623"/>
  <c r="BT625"/>
  <c r="BT629"/>
  <c r="BT633"/>
  <c r="BT637"/>
  <c r="BV641"/>
  <c r="BT647"/>
  <c r="BT649"/>
  <c r="BT655"/>
  <c r="BT659"/>
  <c r="BV662"/>
  <c r="BT665"/>
  <c r="BV666"/>
  <c r="BT669"/>
  <c r="BT673"/>
  <c r="BV578"/>
  <c r="BV582"/>
  <c r="BV588"/>
  <c r="BV514"/>
  <c r="BT517"/>
  <c r="BT521"/>
  <c r="BT525"/>
  <c r="BV564"/>
  <c r="BT529"/>
  <c r="BV568"/>
  <c r="BV534"/>
  <c r="BV572"/>
  <c r="BT540"/>
  <c r="BT541"/>
  <c r="BV541"/>
  <c r="BT544"/>
  <c r="BT545"/>
  <c r="BV545"/>
  <c r="BV550"/>
  <c r="BV554"/>
  <c r="BV595"/>
  <c r="BV585"/>
  <c r="BV623"/>
  <c r="BV586"/>
  <c r="BV612"/>
  <c r="BV652"/>
  <c r="BV616"/>
  <c r="BV656"/>
  <c r="BV620"/>
  <c r="BV661"/>
  <c r="BV670"/>
  <c r="BV633"/>
  <c r="BV634"/>
  <c r="BV637"/>
  <c r="BV638"/>
  <c r="BV644"/>
  <c r="BV571"/>
  <c r="BV575"/>
  <c r="BV579"/>
  <c r="BV583"/>
  <c r="BV587"/>
  <c r="BV591"/>
  <c r="BT560"/>
  <c r="BV603"/>
  <c r="BV607"/>
  <c r="BV611"/>
  <c r="BT574"/>
  <c r="BT584"/>
  <c r="BV627"/>
  <c r="BV631"/>
  <c r="BV635"/>
  <c r="BV639"/>
  <c r="BV643"/>
  <c r="BV647"/>
  <c r="BV613"/>
  <c r="BT614"/>
  <c r="BV617"/>
  <c r="BT618"/>
  <c r="BV621"/>
  <c r="BT622"/>
  <c r="BV665"/>
  <c r="BT632"/>
  <c r="BT636"/>
  <c r="BV645"/>
  <c r="BT646"/>
  <c r="BV675"/>
  <c r="BV557"/>
  <c r="BT558"/>
  <c r="BT564"/>
  <c r="BT568"/>
  <c r="BT572"/>
  <c r="BV577"/>
  <c r="BT578"/>
  <c r="BV581"/>
  <c r="BT582"/>
  <c r="BT588"/>
  <c r="BT592"/>
  <c r="BT596"/>
  <c r="BT600"/>
  <c r="BT604"/>
  <c r="BT608"/>
  <c r="BV651"/>
  <c r="BV655"/>
  <c r="BV659"/>
  <c r="BV625"/>
  <c r="BT626"/>
  <c r="BV629"/>
  <c r="BT630"/>
  <c r="BT640"/>
  <c r="BV649"/>
  <c r="BT652"/>
  <c r="BT656"/>
  <c r="BT662"/>
  <c r="BT666"/>
  <c r="BV669"/>
  <c r="BT670"/>
  <c r="BV673"/>
  <c r="BR661" i="1"/>
  <c r="BR645"/>
  <c r="BR637"/>
  <c r="BR629"/>
  <c r="BR605"/>
  <c r="BR573"/>
  <c r="BR557"/>
  <c r="BR501"/>
  <c r="BR493"/>
  <c r="BR477"/>
  <c r="BR469"/>
  <c r="BR461"/>
  <c r="BR453"/>
  <c r="BR437"/>
  <c r="BR421"/>
  <c r="BR413"/>
  <c r="BR389"/>
  <c r="BR373"/>
  <c r="BR365"/>
  <c r="BR356"/>
  <c r="BR349"/>
  <c r="BR337"/>
  <c r="BR335"/>
  <c r="BR325"/>
  <c r="BR321"/>
  <c r="BR317"/>
  <c r="BR315"/>
  <c r="BR313"/>
  <c r="BR305"/>
  <c r="BR304"/>
  <c r="BR303"/>
  <c r="BR301"/>
  <c r="BR292"/>
  <c r="BR289"/>
  <c r="BR269"/>
  <c r="BR257"/>
  <c r="BR253"/>
  <c r="BR244"/>
  <c r="BR241"/>
  <c r="BR225"/>
  <c r="BR221"/>
  <c r="BR212"/>
  <c r="BR209"/>
  <c r="BR197"/>
  <c r="BR196"/>
  <c r="BR193"/>
  <c r="BR180"/>
  <c r="BR177"/>
  <c r="BR173"/>
  <c r="BR161"/>
  <c r="BR39"/>
  <c r="BR31"/>
  <c r="BR23"/>
  <c r="BR15"/>
  <c r="BR7"/>
  <c r="BR638"/>
  <c r="BR622"/>
  <c r="BR606"/>
  <c r="BR590"/>
  <c r="BR582"/>
  <c r="BR574"/>
  <c r="BR566"/>
  <c r="BR526"/>
  <c r="BR502"/>
  <c r="BR486"/>
  <c r="BR478"/>
  <c r="BR470"/>
  <c r="BR462"/>
  <c r="BR454"/>
  <c r="BR430"/>
  <c r="BR422"/>
  <c r="BR390"/>
  <c r="BR374"/>
  <c r="BR354"/>
  <c r="BR350"/>
  <c r="BR338"/>
  <c r="BR334"/>
  <c r="BR330"/>
  <c r="BR326"/>
  <c r="BR322"/>
  <c r="BR318"/>
  <c r="BR314"/>
  <c r="BR302"/>
  <c r="BR294"/>
  <c r="BR290"/>
  <c r="BR278"/>
  <c r="BR274"/>
  <c r="BR266"/>
  <c r="BR246"/>
  <c r="BR226"/>
  <c r="BR210"/>
  <c r="BR206"/>
  <c r="BR198"/>
  <c r="BR194"/>
  <c r="BR182"/>
  <c r="BR170"/>
  <c r="BR162"/>
  <c r="BR150"/>
  <c r="BR146"/>
  <c r="BR138"/>
  <c r="BR134"/>
  <c r="BR130"/>
  <c r="BR126"/>
  <c r="BR122"/>
  <c r="BR118"/>
  <c r="BR114"/>
  <c r="BR110"/>
  <c r="BR102"/>
  <c r="BR90"/>
  <c r="BR78"/>
  <c r="BR70"/>
  <c r="BR62"/>
  <c r="BR58"/>
  <c r="BR54"/>
  <c r="BR49"/>
  <c r="BR40"/>
  <c r="BR36"/>
  <c r="BR32"/>
  <c r="BR24"/>
  <c r="BR16"/>
  <c r="BR8"/>
  <c r="BR675"/>
  <c r="BR671"/>
  <c r="BR667"/>
  <c r="BR663"/>
  <c r="BR659"/>
  <c r="BR655"/>
  <c r="BR651"/>
  <c r="BR647"/>
  <c r="BR643"/>
  <c r="BR639"/>
  <c r="BR635"/>
  <c r="BR631"/>
  <c r="BR627"/>
  <c r="BR623"/>
  <c r="BR619"/>
  <c r="BR615"/>
  <c r="BR611"/>
  <c r="BR607"/>
  <c r="BR603"/>
  <c r="BR599"/>
  <c r="BR595"/>
  <c r="BR591"/>
  <c r="BR587"/>
  <c r="BR583"/>
  <c r="BR579"/>
  <c r="BR575"/>
  <c r="BR571"/>
  <c r="BR567"/>
  <c r="BR563"/>
  <c r="BR559"/>
  <c r="BR555"/>
  <c r="BR551"/>
  <c r="BR547"/>
  <c r="BR543"/>
  <c r="BR539"/>
  <c r="BR535"/>
  <c r="BR531"/>
  <c r="BR527"/>
  <c r="BR523"/>
  <c r="BR519"/>
  <c r="BR515"/>
  <c r="BR511"/>
  <c r="BR507"/>
  <c r="BR503"/>
  <c r="BR499"/>
  <c r="BR495"/>
  <c r="BR491"/>
  <c r="BR487"/>
  <c r="BR483"/>
  <c r="BR479"/>
  <c r="BR475"/>
  <c r="BR471"/>
  <c r="BR467"/>
  <c r="BR463"/>
  <c r="BR459"/>
  <c r="BR455"/>
  <c r="BR451"/>
  <c r="BR447"/>
  <c r="BR443"/>
  <c r="BR439"/>
  <c r="BR435"/>
  <c r="BR431"/>
  <c r="BR427"/>
  <c r="BR423"/>
  <c r="BR419"/>
  <c r="BR415"/>
  <c r="BR411"/>
  <c r="BR407"/>
  <c r="BR403"/>
  <c r="BR399"/>
  <c r="BR395"/>
  <c r="BR391"/>
  <c r="BR387"/>
  <c r="BR383"/>
  <c r="BR379"/>
  <c r="BR375"/>
  <c r="BR371"/>
  <c r="BR367"/>
  <c r="BR363"/>
  <c r="BR359"/>
  <c r="BR355"/>
  <c r="BR343"/>
  <c r="BR339"/>
  <c r="BR327"/>
  <c r="BR323"/>
  <c r="BR311"/>
  <c r="BR307"/>
  <c r="BR6"/>
  <c r="BR669"/>
  <c r="BR653"/>
  <c r="BR621"/>
  <c r="BR613"/>
  <c r="BR597"/>
  <c r="BR589"/>
  <c r="BR581"/>
  <c r="BR565"/>
  <c r="BR549"/>
  <c r="BR541"/>
  <c r="BR533"/>
  <c r="BR525"/>
  <c r="BR517"/>
  <c r="BR509"/>
  <c r="BR485"/>
  <c r="BR445"/>
  <c r="BR429"/>
  <c r="BR405"/>
  <c r="BR397"/>
  <c r="BR381"/>
  <c r="BR357"/>
  <c r="BR353"/>
  <c r="BR347"/>
  <c r="BR345"/>
  <c r="BR336"/>
  <c r="BR333"/>
  <c r="BR324"/>
  <c r="BR293"/>
  <c r="BR285"/>
  <c r="BR277"/>
  <c r="BR276"/>
  <c r="BR273"/>
  <c r="BR261"/>
  <c r="BR260"/>
  <c r="BR245"/>
  <c r="BR237"/>
  <c r="BR229"/>
  <c r="BR228"/>
  <c r="BR213"/>
  <c r="BR205"/>
  <c r="BR189"/>
  <c r="BR181"/>
  <c r="BR165"/>
  <c r="BR164"/>
  <c r="BR35"/>
  <c r="BR27"/>
  <c r="BR19"/>
  <c r="BR11"/>
  <c r="BR20"/>
  <c r="BR670"/>
  <c r="BR662"/>
  <c r="BR654"/>
  <c r="BR646"/>
  <c r="BR630"/>
  <c r="BR614"/>
  <c r="BR598"/>
  <c r="BR558"/>
  <c r="BR550"/>
  <c r="BR542"/>
  <c r="BR534"/>
  <c r="BR518"/>
  <c r="BR510"/>
  <c r="BR494"/>
  <c r="BR446"/>
  <c r="BR438"/>
  <c r="BR414"/>
  <c r="BR406"/>
  <c r="BR398"/>
  <c r="BR382"/>
  <c r="BR366"/>
  <c r="BR358"/>
  <c r="BR346"/>
  <c r="BR342"/>
  <c r="BR310"/>
  <c r="BR306"/>
  <c r="BR298"/>
  <c r="BR286"/>
  <c r="BR282"/>
  <c r="BR270"/>
  <c r="BR262"/>
  <c r="BR258"/>
  <c r="BR254"/>
  <c r="BR250"/>
  <c r="BR242"/>
  <c r="BR238"/>
  <c r="BR234"/>
  <c r="BR230"/>
  <c r="BR222"/>
  <c r="BR218"/>
  <c r="BR214"/>
  <c r="BR202"/>
  <c r="BR190"/>
  <c r="BR186"/>
  <c r="BR178"/>
  <c r="BR174"/>
  <c r="BR166"/>
  <c r="BR158"/>
  <c r="BR154"/>
  <c r="BR142"/>
  <c r="BR106"/>
  <c r="BR98"/>
  <c r="BR94"/>
  <c r="BR86"/>
  <c r="BR82"/>
  <c r="BR74"/>
  <c r="BR66"/>
  <c r="BR65"/>
  <c r="BR50"/>
  <c r="BR46"/>
  <c r="BR37"/>
  <c r="BR33"/>
  <c r="BR29"/>
  <c r="BR21"/>
  <c r="BR17"/>
  <c r="BR13"/>
  <c r="BR672"/>
  <c r="BR668"/>
  <c r="BR664"/>
  <c r="BR660"/>
  <c r="BR656"/>
  <c r="BR652"/>
  <c r="BR648"/>
  <c r="BR644"/>
  <c r="BR640"/>
  <c r="BR636"/>
  <c r="BR632"/>
  <c r="BR628"/>
  <c r="BR624"/>
  <c r="BR620"/>
  <c r="BR616"/>
  <c r="BR612"/>
  <c r="BR608"/>
  <c r="BR604"/>
  <c r="BR600"/>
  <c r="BR596"/>
  <c r="BR592"/>
  <c r="BR588"/>
  <c r="BR584"/>
  <c r="BR580"/>
  <c r="BR576"/>
  <c r="BR572"/>
  <c r="BR568"/>
  <c r="BR564"/>
  <c r="BR560"/>
  <c r="BR556"/>
  <c r="BR552"/>
  <c r="BR548"/>
  <c r="BR544"/>
  <c r="BR540"/>
  <c r="BR536"/>
  <c r="BR532"/>
  <c r="BR528"/>
  <c r="BR524"/>
  <c r="BR520"/>
  <c r="BR516"/>
  <c r="BR512"/>
  <c r="BR508"/>
  <c r="BR504"/>
  <c r="BR500"/>
  <c r="BR496"/>
  <c r="BR492"/>
  <c r="BR488"/>
  <c r="BR484"/>
  <c r="BR480"/>
  <c r="BR476"/>
  <c r="BR472"/>
  <c r="BR468"/>
  <c r="BR464"/>
  <c r="BR460"/>
  <c r="BR456"/>
  <c r="BR452"/>
  <c r="BR448"/>
  <c r="BR444"/>
  <c r="BR440"/>
  <c r="BR436"/>
  <c r="BR432"/>
  <c r="BR428"/>
  <c r="BR424"/>
  <c r="BR420"/>
  <c r="BR416"/>
  <c r="BR412"/>
  <c r="BR408"/>
  <c r="BR404"/>
  <c r="BR400"/>
  <c r="BR396"/>
  <c r="BR392"/>
  <c r="BR388"/>
  <c r="BR384"/>
  <c r="BR380"/>
  <c r="BR376"/>
  <c r="BR372"/>
  <c r="BR368"/>
  <c r="BR364"/>
  <c r="BR360"/>
  <c r="BR348"/>
  <c r="BR344"/>
  <c r="BR332"/>
  <c r="BR328"/>
  <c r="BR316"/>
  <c r="BR312"/>
  <c r="BR300"/>
  <c r="BR296"/>
  <c r="BR288"/>
  <c r="BR280"/>
  <c r="BR272"/>
  <c r="BR264"/>
  <c r="BR256"/>
  <c r="BR248"/>
  <c r="BR240"/>
  <c r="BR232"/>
  <c r="BR224"/>
  <c r="BR216"/>
  <c r="BR208"/>
  <c r="BR200"/>
  <c r="BR192"/>
  <c r="BR184"/>
  <c r="BR176"/>
  <c r="BR168"/>
  <c r="BR160"/>
  <c r="BR152"/>
  <c r="BR144"/>
  <c r="BR136"/>
  <c r="BR128"/>
  <c r="BR120"/>
  <c r="BR112"/>
  <c r="BR104"/>
  <c r="BR96"/>
  <c r="BR88"/>
  <c r="BR80"/>
  <c r="BR72"/>
  <c r="BR64"/>
  <c r="BR56"/>
  <c r="BR48"/>
  <c r="BR157"/>
  <c r="BR149"/>
  <c r="BR141"/>
  <c r="BR133"/>
  <c r="BR125"/>
  <c r="BR117"/>
  <c r="BR109"/>
  <c r="BR101"/>
  <c r="BR93"/>
  <c r="BR85"/>
  <c r="BR77"/>
  <c r="BR69"/>
  <c r="BR61"/>
  <c r="BR53"/>
  <c r="BR45"/>
  <c r="BR295"/>
  <c r="BR291"/>
  <c r="BR287"/>
  <c r="BR283"/>
  <c r="BR279"/>
  <c r="BR275"/>
  <c r="BR271"/>
  <c r="BR267"/>
  <c r="BR263"/>
  <c r="BR259"/>
  <c r="BR255"/>
  <c r="BR251"/>
  <c r="BR247"/>
  <c r="BR243"/>
  <c r="BR239"/>
  <c r="BR235"/>
  <c r="BR231"/>
  <c r="BR227"/>
  <c r="BR223"/>
  <c r="BR219"/>
  <c r="BR215"/>
  <c r="BR211"/>
  <c r="BR207"/>
  <c r="BR203"/>
  <c r="BR199"/>
  <c r="BR195"/>
  <c r="BR191"/>
  <c r="BR187"/>
  <c r="BR183"/>
  <c r="BR179"/>
  <c r="BR175"/>
  <c r="BR171"/>
  <c r="BR167"/>
  <c r="BR163"/>
  <c r="BR159"/>
  <c r="BR155"/>
  <c r="BR151"/>
  <c r="BR147"/>
  <c r="BR143"/>
  <c r="BR139"/>
  <c r="BR135"/>
  <c r="BR131"/>
  <c r="BR127"/>
  <c r="BR123"/>
  <c r="BR119"/>
  <c r="BR115"/>
  <c r="BR111"/>
  <c r="BR107"/>
  <c r="BR103"/>
  <c r="BR99"/>
  <c r="BR95"/>
  <c r="BR91"/>
  <c r="BR87"/>
  <c r="BR83"/>
  <c r="BR79"/>
  <c r="BR75"/>
  <c r="BR71"/>
  <c r="BR67"/>
  <c r="BR63"/>
  <c r="BR59"/>
  <c r="BR55"/>
  <c r="BR51"/>
  <c r="BR47"/>
  <c r="BR43"/>
  <c r="Q6" i="3" l="1"/>
  <c r="S6" s="1"/>
  <c r="AC5"/>
  <c r="BV677"/>
  <c r="AC6" l="1"/>
  <c r="Q7"/>
  <c r="S7" s="1"/>
  <c r="Q8" l="1"/>
  <c r="S8" s="1"/>
  <c r="AC7"/>
  <c r="AC8" l="1"/>
  <c r="Q9"/>
  <c r="S9" s="1"/>
  <c r="AC9" l="1"/>
  <c r="Q10"/>
  <c r="S10" s="1"/>
  <c r="Y315" i="1"/>
  <c r="AD315" s="1"/>
  <c r="Y316"/>
  <c r="Y317"/>
  <c r="Y318"/>
  <c r="AD318" s="1"/>
  <c r="Y319"/>
  <c r="Y320"/>
  <c r="AD320" s="1"/>
  <c r="Y321"/>
  <c r="AD321" s="1"/>
  <c r="Y322"/>
  <c r="Y323"/>
  <c r="AD323" s="1"/>
  <c r="Y324"/>
  <c r="Y325"/>
  <c r="Y326"/>
  <c r="AD326" s="1"/>
  <c r="Y327"/>
  <c r="Y328"/>
  <c r="Y329"/>
  <c r="Y330"/>
  <c r="AD330" s="1"/>
  <c r="Y331"/>
  <c r="Y332"/>
  <c r="Y333"/>
  <c r="Y334"/>
  <c r="Y335"/>
  <c r="AD335" s="1"/>
  <c r="Y336"/>
  <c r="AD336" s="1"/>
  <c r="Y337"/>
  <c r="AD337" s="1"/>
  <c r="Y338"/>
  <c r="AD338" s="1"/>
  <c r="Y339"/>
  <c r="AD339" s="1"/>
  <c r="Y340"/>
  <c r="AD340" s="1"/>
  <c r="Y341"/>
  <c r="AD341" s="1"/>
  <c r="Y342"/>
  <c r="AD342" s="1"/>
  <c r="Y343"/>
  <c r="AD343" s="1"/>
  <c r="Y344"/>
  <c r="AD344" s="1"/>
  <c r="Y345"/>
  <c r="AD345" s="1"/>
  <c r="Y346"/>
  <c r="Y347"/>
  <c r="AD347" s="1"/>
  <c r="Y348"/>
  <c r="Y349"/>
  <c r="Y350"/>
  <c r="Y351"/>
  <c r="Y352"/>
  <c r="AD352" s="1"/>
  <c r="Y353"/>
  <c r="AD353" s="1"/>
  <c r="Y354"/>
  <c r="Y355"/>
  <c r="AD355" s="1"/>
  <c r="Y356"/>
  <c r="AD356" s="1"/>
  <c r="Y357"/>
  <c r="AD357" s="1"/>
  <c r="Y358"/>
  <c r="AD358" s="1"/>
  <c r="Y359"/>
  <c r="AD359" s="1"/>
  <c r="Y360"/>
  <c r="AD360" s="1"/>
  <c r="Y361"/>
  <c r="AD361" s="1"/>
  <c r="Y362"/>
  <c r="AD362" s="1"/>
  <c r="Y363"/>
  <c r="AD363" s="1"/>
  <c r="Y364"/>
  <c r="AD364" s="1"/>
  <c r="Y365"/>
  <c r="AD365" s="1"/>
  <c r="Y366"/>
  <c r="AD366" s="1"/>
  <c r="Y367"/>
  <c r="Y368"/>
  <c r="Y369"/>
  <c r="AD369" s="1"/>
  <c r="Y370"/>
  <c r="AD370" s="1"/>
  <c r="Y371"/>
  <c r="AD371" s="1"/>
  <c r="Y372"/>
  <c r="AD372" s="1"/>
  <c r="Y373"/>
  <c r="Y374"/>
  <c r="AD374" s="1"/>
  <c r="Y375"/>
  <c r="AD375" s="1"/>
  <c r="Y376"/>
  <c r="Y377"/>
  <c r="Y378"/>
  <c r="AD378" s="1"/>
  <c r="Y379"/>
  <c r="Y380"/>
  <c r="AD380" s="1"/>
  <c r="Y381"/>
  <c r="AD381" s="1"/>
  <c r="Y382"/>
  <c r="AD382" s="1"/>
  <c r="Y383"/>
  <c r="AD383" s="1"/>
  <c r="Y384"/>
  <c r="AD384" s="1"/>
  <c r="Y385"/>
  <c r="Y386"/>
  <c r="AD386" s="1"/>
  <c r="Y387"/>
  <c r="Y388"/>
  <c r="Y389"/>
  <c r="AD389" s="1"/>
  <c r="Y390"/>
  <c r="AD390" s="1"/>
  <c r="Y391"/>
  <c r="AD391" s="1"/>
  <c r="Y392"/>
  <c r="Y393"/>
  <c r="AD393" s="1"/>
  <c r="Y394"/>
  <c r="AD394" s="1"/>
  <c r="Y395"/>
  <c r="Y396"/>
  <c r="AD396" s="1"/>
  <c r="Y397"/>
  <c r="Y398"/>
  <c r="Y399"/>
  <c r="Y400"/>
  <c r="AD400" s="1"/>
  <c r="Y401"/>
  <c r="AD401" s="1"/>
  <c r="Y402"/>
  <c r="Y403"/>
  <c r="AD403" s="1"/>
  <c r="Y404"/>
  <c r="Y405"/>
  <c r="Y406"/>
  <c r="AD406" s="1"/>
  <c r="Y407"/>
  <c r="AD407" s="1"/>
  <c r="Y408"/>
  <c r="Y409"/>
  <c r="AD409" s="1"/>
  <c r="Y410"/>
  <c r="AD410" s="1"/>
  <c r="Y411"/>
  <c r="Y412"/>
  <c r="Y413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O413"/>
  <c r="M413"/>
  <c r="O412"/>
  <c r="M412"/>
  <c r="O409"/>
  <c r="M409"/>
  <c r="O407"/>
  <c r="M407"/>
  <c r="O405"/>
  <c r="M405"/>
  <c r="O404"/>
  <c r="M404"/>
  <c r="O402"/>
  <c r="M402"/>
  <c r="O399"/>
  <c r="M399"/>
  <c r="O397"/>
  <c r="M397"/>
  <c r="O394"/>
  <c r="M394"/>
  <c r="O393"/>
  <c r="M393"/>
  <c r="O390"/>
  <c r="M390"/>
  <c r="O389"/>
  <c r="M389"/>
  <c r="O385"/>
  <c r="M385"/>
  <c r="O382"/>
  <c r="M382"/>
  <c r="O381"/>
  <c r="M381"/>
  <c r="O380"/>
  <c r="M380"/>
  <c r="O375"/>
  <c r="M375"/>
  <c r="O371"/>
  <c r="M371"/>
  <c r="O369"/>
  <c r="M369"/>
  <c r="O367"/>
  <c r="M367"/>
  <c r="O366"/>
  <c r="M366"/>
  <c r="O364"/>
  <c r="M364"/>
  <c r="O361"/>
  <c r="M361"/>
  <c r="O357"/>
  <c r="M357"/>
  <c r="O354"/>
  <c r="M354"/>
  <c r="O352"/>
  <c r="M352"/>
  <c r="O351"/>
  <c r="M351"/>
  <c r="O349"/>
  <c r="M349"/>
  <c r="O347"/>
  <c r="M347"/>
  <c r="O346"/>
  <c r="M346"/>
  <c r="O344"/>
  <c r="M344"/>
  <c r="O343"/>
  <c r="M343"/>
  <c r="O340"/>
  <c r="M340"/>
  <c r="O339"/>
  <c r="M339"/>
  <c r="O338"/>
  <c r="M338"/>
  <c r="O337"/>
  <c r="M337"/>
  <c r="O336"/>
  <c r="M336"/>
  <c r="O331"/>
  <c r="M331"/>
  <c r="O329"/>
  <c r="M329"/>
  <c r="O328"/>
  <c r="M328"/>
  <c r="O327"/>
  <c r="M327"/>
  <c r="O325"/>
  <c r="M325"/>
  <c r="O322"/>
  <c r="M322"/>
  <c r="O320"/>
  <c r="M320"/>
  <c r="O319"/>
  <c r="M319"/>
  <c r="O318"/>
  <c r="M318"/>
  <c r="O317"/>
  <c r="M317"/>
  <c r="O411"/>
  <c r="M411"/>
  <c r="O410"/>
  <c r="M410"/>
  <c r="O408"/>
  <c r="M408"/>
  <c r="O406"/>
  <c r="M406"/>
  <c r="O403"/>
  <c r="M403"/>
  <c r="O401"/>
  <c r="M401"/>
  <c r="O400"/>
  <c r="M400"/>
  <c r="O398"/>
  <c r="M398"/>
  <c r="O396"/>
  <c r="M396"/>
  <c r="O395"/>
  <c r="M395"/>
  <c r="O392"/>
  <c r="M392"/>
  <c r="O391"/>
  <c r="M391"/>
  <c r="O388"/>
  <c r="M388"/>
  <c r="O387"/>
  <c r="M387"/>
  <c r="O386"/>
  <c r="M386"/>
  <c r="O384"/>
  <c r="M384"/>
  <c r="O383"/>
  <c r="M383"/>
  <c r="O379"/>
  <c r="M379"/>
  <c r="O378"/>
  <c r="M378"/>
  <c r="O377"/>
  <c r="M377"/>
  <c r="O376"/>
  <c r="M376"/>
  <c r="O374"/>
  <c r="M374"/>
  <c r="O373"/>
  <c r="M373"/>
  <c r="O372"/>
  <c r="M372"/>
  <c r="O370"/>
  <c r="M370"/>
  <c r="O368"/>
  <c r="M368"/>
  <c r="O365"/>
  <c r="M365"/>
  <c r="O363"/>
  <c r="M363"/>
  <c r="O362"/>
  <c r="M362"/>
  <c r="O360"/>
  <c r="M360"/>
  <c r="O359"/>
  <c r="M359"/>
  <c r="O358"/>
  <c r="M358"/>
  <c r="O356"/>
  <c r="M356"/>
  <c r="O355"/>
  <c r="M355"/>
  <c r="O353"/>
  <c r="M353"/>
  <c r="O350"/>
  <c r="M350"/>
  <c r="O348"/>
  <c r="M348"/>
  <c r="O345"/>
  <c r="M345"/>
  <c r="O342"/>
  <c r="M342"/>
  <c r="O341"/>
  <c r="M341"/>
  <c r="O335"/>
  <c r="M335"/>
  <c r="O334"/>
  <c r="M334"/>
  <c r="O333"/>
  <c r="M333"/>
  <c r="O332"/>
  <c r="M332"/>
  <c r="O330"/>
  <c r="M330"/>
  <c r="O326"/>
  <c r="M326"/>
  <c r="O324"/>
  <c r="M324"/>
  <c r="O323"/>
  <c r="M323"/>
  <c r="O321"/>
  <c r="M321"/>
  <c r="O316"/>
  <c r="M316"/>
  <c r="O315"/>
  <c r="M315"/>
  <c r="Q11" i="3" l="1"/>
  <c r="S11" s="1"/>
  <c r="AC10"/>
  <c r="Y621" i="1"/>
  <c r="AD621" s="1"/>
  <c r="Y622"/>
  <c r="AD622" s="1"/>
  <c r="Y623"/>
  <c r="AD623" s="1"/>
  <c r="Y624"/>
  <c r="AD624" s="1"/>
  <c r="Y625"/>
  <c r="Y626"/>
  <c r="AD626" s="1"/>
  <c r="Y627"/>
  <c r="Y628"/>
  <c r="Y629"/>
  <c r="Y630"/>
  <c r="AD630" s="1"/>
  <c r="Y631"/>
  <c r="Y632"/>
  <c r="Y633"/>
  <c r="AD633" s="1"/>
  <c r="Y634"/>
  <c r="AD634" s="1"/>
  <c r="Y635"/>
  <c r="AD635" s="1"/>
  <c r="Y636"/>
  <c r="Y637"/>
  <c r="AD637" s="1"/>
  <c r="Y638"/>
  <c r="Y639"/>
  <c r="AD639" s="1"/>
  <c r="Y64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O639"/>
  <c r="M639"/>
  <c r="O637"/>
  <c r="M637"/>
  <c r="O635"/>
  <c r="M635"/>
  <c r="O633"/>
  <c r="M633"/>
  <c r="O632"/>
  <c r="M632"/>
  <c r="O629"/>
  <c r="M629"/>
  <c r="O628"/>
  <c r="M628"/>
  <c r="O626"/>
  <c r="M626"/>
  <c r="O623"/>
  <c r="M623"/>
  <c r="O621"/>
  <c r="M621"/>
  <c r="M622"/>
  <c r="O622"/>
  <c r="M624"/>
  <c r="O624"/>
  <c r="M625"/>
  <c r="O625"/>
  <c r="M627"/>
  <c r="O627"/>
  <c r="M630"/>
  <c r="O630"/>
  <c r="M631"/>
  <c r="O631"/>
  <c r="M634"/>
  <c r="O634"/>
  <c r="M636"/>
  <c r="O636"/>
  <c r="M638"/>
  <c r="O638"/>
  <c r="M640"/>
  <c r="O640"/>
  <c r="Q12" i="3" l="1"/>
  <c r="S12" s="1"/>
  <c r="AC11"/>
  <c r="Y532" i="1"/>
  <c r="AD532" s="1"/>
  <c r="Y533"/>
  <c r="Y534"/>
  <c r="AD534" s="1"/>
  <c r="Y535"/>
  <c r="AD535" s="1"/>
  <c r="Y536"/>
  <c r="AD536" s="1"/>
  <c r="Y537"/>
  <c r="Y538"/>
  <c r="Y539"/>
  <c r="Y540"/>
  <c r="Y541"/>
  <c r="AD541" s="1"/>
  <c r="Y542"/>
  <c r="Y543"/>
  <c r="Y544"/>
  <c r="Y545"/>
  <c r="Y546"/>
  <c r="Y547"/>
  <c r="AD547" s="1"/>
  <c r="Y548"/>
  <c r="Y549"/>
  <c r="AD549" s="1"/>
  <c r="Y550"/>
  <c r="Y551"/>
  <c r="AD551" s="1"/>
  <c r="Y552"/>
  <c r="Y553"/>
  <c r="Y554"/>
  <c r="Y555"/>
  <c r="Y556"/>
  <c r="AD556" s="1"/>
  <c r="Y557"/>
  <c r="Y558"/>
  <c r="Y559"/>
  <c r="Y560"/>
  <c r="Y561"/>
  <c r="Y562"/>
  <c r="Y563"/>
  <c r="Y564"/>
  <c r="Y565"/>
  <c r="AD565" s="1"/>
  <c r="Y566"/>
  <c r="AD566" s="1"/>
  <c r="Y567"/>
  <c r="AD567" s="1"/>
  <c r="Y568"/>
  <c r="AD568" s="1"/>
  <c r="Y569"/>
  <c r="AD569" s="1"/>
  <c r="Y570"/>
  <c r="Y571"/>
  <c r="Y572"/>
  <c r="Y573"/>
  <c r="Y574"/>
  <c r="AD574" s="1"/>
  <c r="Y575"/>
  <c r="Y576"/>
  <c r="Y577"/>
  <c r="Y578"/>
  <c r="AD578" s="1"/>
  <c r="Y579"/>
  <c r="Y580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O579"/>
  <c r="M579"/>
  <c r="O575"/>
  <c r="M575"/>
  <c r="O574"/>
  <c r="M574"/>
  <c r="O572"/>
  <c r="M572"/>
  <c r="O571"/>
  <c r="M571"/>
  <c r="O569"/>
  <c r="M569"/>
  <c r="O567"/>
  <c r="M567"/>
  <c r="O564"/>
  <c r="M564"/>
  <c r="O563"/>
  <c r="M563"/>
  <c r="O561"/>
  <c r="M561"/>
  <c r="O559"/>
  <c r="M559"/>
  <c r="O558"/>
  <c r="M558"/>
  <c r="O555"/>
  <c r="M555"/>
  <c r="O551"/>
  <c r="M551"/>
  <c r="O549"/>
  <c r="M549"/>
  <c r="O546"/>
  <c r="M546"/>
  <c r="O545"/>
  <c r="M545"/>
  <c r="O541"/>
  <c r="M541"/>
  <c r="O539"/>
  <c r="M539"/>
  <c r="O536"/>
  <c r="M536"/>
  <c r="O533"/>
  <c r="M533"/>
  <c r="M532"/>
  <c r="O532"/>
  <c r="M534"/>
  <c r="O534"/>
  <c r="M535"/>
  <c r="O535"/>
  <c r="M537"/>
  <c r="O537"/>
  <c r="M538"/>
  <c r="O538"/>
  <c r="M540"/>
  <c r="O540"/>
  <c r="M542"/>
  <c r="O542"/>
  <c r="M543"/>
  <c r="O543"/>
  <c r="M544"/>
  <c r="O544"/>
  <c r="M547"/>
  <c r="O547"/>
  <c r="M548"/>
  <c r="O548"/>
  <c r="M550"/>
  <c r="O550"/>
  <c r="M552"/>
  <c r="O552"/>
  <c r="M553"/>
  <c r="O553"/>
  <c r="M554"/>
  <c r="O554"/>
  <c r="M556"/>
  <c r="O556"/>
  <c r="M557"/>
  <c r="O557"/>
  <c r="M560"/>
  <c r="O560"/>
  <c r="M562"/>
  <c r="O562"/>
  <c r="M565"/>
  <c r="O565"/>
  <c r="M566"/>
  <c r="O566"/>
  <c r="M568"/>
  <c r="O568"/>
  <c r="M570"/>
  <c r="O570"/>
  <c r="M573"/>
  <c r="O573"/>
  <c r="M576"/>
  <c r="O576"/>
  <c r="M577"/>
  <c r="O577"/>
  <c r="M578"/>
  <c r="O578"/>
  <c r="M580"/>
  <c r="O580"/>
  <c r="Q13" i="3" l="1"/>
  <c r="S13" s="1"/>
  <c r="AC12"/>
  <c r="Y165" i="1"/>
  <c r="AD165" s="1"/>
  <c r="Y166"/>
  <c r="Y167"/>
  <c r="Y168"/>
  <c r="Y169"/>
  <c r="Y170"/>
  <c r="Y171"/>
  <c r="Y172"/>
  <c r="AD172" s="1"/>
  <c r="Y173"/>
  <c r="AD173" s="1"/>
  <c r="Y174"/>
  <c r="AD174" s="1"/>
  <c r="Y175"/>
  <c r="Y176"/>
  <c r="Y177"/>
  <c r="Y178"/>
  <c r="AD178" s="1"/>
  <c r="Y179"/>
  <c r="AD179" s="1"/>
  <c r="Y180"/>
  <c r="AD180" s="1"/>
  <c r="Y181"/>
  <c r="AD181" s="1"/>
  <c r="Y182"/>
  <c r="AD182" s="1"/>
  <c r="Y183"/>
  <c r="AD183" s="1"/>
  <c r="Y184"/>
  <c r="AD184" s="1"/>
  <c r="Y185"/>
  <c r="Y186"/>
  <c r="Y187"/>
  <c r="Y188"/>
  <c r="AD188" s="1"/>
  <c r="Y189"/>
  <c r="Y190"/>
  <c r="AD190" s="1"/>
  <c r="Y191"/>
  <c r="Y192"/>
  <c r="Y193"/>
  <c r="Y194"/>
  <c r="Y195"/>
  <c r="AD195" s="1"/>
  <c r="Y196"/>
  <c r="AD196" s="1"/>
  <c r="Y197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65"/>
  <c r="O167"/>
  <c r="M167"/>
  <c r="O166"/>
  <c r="M166"/>
  <c r="O165"/>
  <c r="M165"/>
  <c r="O197"/>
  <c r="M197"/>
  <c r="O196"/>
  <c r="M196"/>
  <c r="O194"/>
  <c r="M194"/>
  <c r="O191"/>
  <c r="M191"/>
  <c r="O190"/>
  <c r="M190"/>
  <c r="O188"/>
  <c r="M188"/>
  <c r="O186"/>
  <c r="M186"/>
  <c r="O187"/>
  <c r="M187"/>
  <c r="O185"/>
  <c r="M185"/>
  <c r="O184"/>
  <c r="M184"/>
  <c r="O183"/>
  <c r="M183"/>
  <c r="O182"/>
  <c r="M182"/>
  <c r="O180"/>
  <c r="M180"/>
  <c r="O178"/>
  <c r="M178"/>
  <c r="O179"/>
  <c r="M179"/>
  <c r="O177"/>
  <c r="M177"/>
  <c r="O176"/>
  <c r="M176"/>
  <c r="O175"/>
  <c r="M175"/>
  <c r="O174"/>
  <c r="M174"/>
  <c r="M168"/>
  <c r="O168"/>
  <c r="M169"/>
  <c r="O169"/>
  <c r="M170"/>
  <c r="O170"/>
  <c r="M171"/>
  <c r="O171"/>
  <c r="M172"/>
  <c r="O172"/>
  <c r="M173"/>
  <c r="O173"/>
  <c r="M181"/>
  <c r="O181"/>
  <c r="M189"/>
  <c r="O189"/>
  <c r="M192"/>
  <c r="O192"/>
  <c r="M193"/>
  <c r="O193"/>
  <c r="M195"/>
  <c r="O195"/>
  <c r="AC13" i="3" l="1"/>
  <c r="Q14"/>
  <c r="S14" s="1"/>
  <c r="Y85" i="1"/>
  <c r="AD85" s="1"/>
  <c r="Y86"/>
  <c r="Y87"/>
  <c r="Y88"/>
  <c r="AD88" s="1"/>
  <c r="Y89"/>
  <c r="Y90"/>
  <c r="Y91"/>
  <c r="Y92"/>
  <c r="Y93"/>
  <c r="Y94"/>
  <c r="Y95"/>
  <c r="AD95" s="1"/>
  <c r="Y96"/>
  <c r="Y97"/>
  <c r="AD97" s="1"/>
  <c r="Y98"/>
  <c r="AD98" s="1"/>
  <c r="Y99"/>
  <c r="Y100"/>
  <c r="Y101"/>
  <c r="Y102"/>
  <c r="AD102" s="1"/>
  <c r="Y103"/>
  <c r="AD103" s="1"/>
  <c r="Y104"/>
  <c r="Y105"/>
  <c r="AD105" s="1"/>
  <c r="Y106"/>
  <c r="AD106" s="1"/>
  <c r="Y107"/>
  <c r="AD107" s="1"/>
  <c r="Y108"/>
  <c r="Y109"/>
  <c r="Y110"/>
  <c r="AD110" s="1"/>
  <c r="Y111"/>
  <c r="Y112"/>
  <c r="Y113"/>
  <c r="Y11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O114"/>
  <c r="M114"/>
  <c r="O113"/>
  <c r="M113"/>
  <c r="O112"/>
  <c r="M112"/>
  <c r="O110"/>
  <c r="M110"/>
  <c r="O107"/>
  <c r="M107"/>
  <c r="O105"/>
  <c r="M105"/>
  <c r="O103"/>
  <c r="M103"/>
  <c r="O101"/>
  <c r="M101"/>
  <c r="O100"/>
  <c r="M100"/>
  <c r="O98"/>
  <c r="M98"/>
  <c r="O97"/>
  <c r="M97"/>
  <c r="O96"/>
  <c r="M96"/>
  <c r="O94"/>
  <c r="M94"/>
  <c r="O92"/>
  <c r="M92"/>
  <c r="O90"/>
  <c r="M90"/>
  <c r="O89"/>
  <c r="M89"/>
  <c r="O87"/>
  <c r="M87"/>
  <c r="O86"/>
  <c r="M86"/>
  <c r="M88"/>
  <c r="O88"/>
  <c r="M91"/>
  <c r="O91"/>
  <c r="M93"/>
  <c r="O93"/>
  <c r="M95"/>
  <c r="O95"/>
  <c r="M99"/>
  <c r="O99"/>
  <c r="M102"/>
  <c r="O102"/>
  <c r="M104"/>
  <c r="O104"/>
  <c r="M106"/>
  <c r="O106"/>
  <c r="M108"/>
  <c r="O108"/>
  <c r="M109"/>
  <c r="O109"/>
  <c r="M111"/>
  <c r="O111"/>
  <c r="O85"/>
  <c r="M85"/>
  <c r="AC14" i="3" l="1"/>
  <c r="Q15"/>
  <c r="S15" s="1"/>
  <c r="Y641" i="1"/>
  <c r="AD641" s="1"/>
  <c r="Y642"/>
  <c r="Y643"/>
  <c r="Y644"/>
  <c r="Y645"/>
  <c r="Y646"/>
  <c r="AD646" s="1"/>
  <c r="Y647"/>
  <c r="AD647" s="1"/>
  <c r="Y648"/>
  <c r="AD648" s="1"/>
  <c r="Y649"/>
  <c r="AD649" s="1"/>
  <c r="Y650"/>
  <c r="Y651"/>
  <c r="Y652"/>
  <c r="AD652" s="1"/>
  <c r="Y653"/>
  <c r="AD653" s="1"/>
  <c r="Y654"/>
  <c r="Y655"/>
  <c r="Y656"/>
  <c r="Y657"/>
  <c r="AD657" s="1"/>
  <c r="Y658"/>
  <c r="Y659"/>
  <c r="AD659" s="1"/>
  <c r="Y660"/>
  <c r="AD660" s="1"/>
  <c r="Y661"/>
  <c r="AD661" s="1"/>
  <c r="Y662"/>
  <c r="AD662" s="1"/>
  <c r="Y663"/>
  <c r="Y664"/>
  <c r="Y665"/>
  <c r="Y666"/>
  <c r="Y667"/>
  <c r="Y668"/>
  <c r="Y669"/>
  <c r="AD669" s="1"/>
  <c r="Y670"/>
  <c r="Y671"/>
  <c r="AD671" s="1"/>
  <c r="Y672"/>
  <c r="Y673"/>
  <c r="AD673" s="1"/>
  <c r="Y674"/>
  <c r="Y675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O670"/>
  <c r="M670"/>
  <c r="O669"/>
  <c r="M669"/>
  <c r="O668"/>
  <c r="M668"/>
  <c r="O666"/>
  <c r="M666"/>
  <c r="O664"/>
  <c r="M664"/>
  <c r="O661"/>
  <c r="M661"/>
  <c r="O658"/>
  <c r="M658"/>
  <c r="O653"/>
  <c r="M653"/>
  <c r="O651"/>
  <c r="M651"/>
  <c r="O649"/>
  <c r="M649"/>
  <c r="O646"/>
  <c r="M646"/>
  <c r="O644"/>
  <c r="M644"/>
  <c r="O643"/>
  <c r="M643"/>
  <c r="O642"/>
  <c r="M642"/>
  <c r="O645"/>
  <c r="M645"/>
  <c r="M647"/>
  <c r="O647"/>
  <c r="M648"/>
  <c r="O648"/>
  <c r="M650"/>
  <c r="O650"/>
  <c r="M652"/>
  <c r="O652"/>
  <c r="M654"/>
  <c r="O654"/>
  <c r="M655"/>
  <c r="O655"/>
  <c r="M656"/>
  <c r="O656"/>
  <c r="M657"/>
  <c r="O657"/>
  <c r="M659"/>
  <c r="O659"/>
  <c r="M660"/>
  <c r="O660"/>
  <c r="M662"/>
  <c r="O662"/>
  <c r="M663"/>
  <c r="O663"/>
  <c r="M665"/>
  <c r="O665"/>
  <c r="M667"/>
  <c r="O667"/>
  <c r="M671"/>
  <c r="O671"/>
  <c r="M672"/>
  <c r="O672"/>
  <c r="M673"/>
  <c r="O673"/>
  <c r="M674"/>
  <c r="O674"/>
  <c r="M675"/>
  <c r="O675"/>
  <c r="O641"/>
  <c r="M641"/>
  <c r="Q16" i="3" l="1"/>
  <c r="S16" s="1"/>
  <c r="AC15"/>
  <c r="Y581" i="1"/>
  <c r="AD581" s="1"/>
  <c r="Y582"/>
  <c r="Y583"/>
  <c r="Y584"/>
  <c r="AD584" s="1"/>
  <c r="Y585"/>
  <c r="Y586"/>
  <c r="Y587"/>
  <c r="Y588"/>
  <c r="AD588" s="1"/>
  <c r="Y589"/>
  <c r="AD589" s="1"/>
  <c r="Y590"/>
  <c r="Y591"/>
  <c r="Y592"/>
  <c r="Y593"/>
  <c r="AD593" s="1"/>
  <c r="Y594"/>
  <c r="Y595"/>
  <c r="Y596"/>
  <c r="Y597"/>
  <c r="Y598"/>
  <c r="Y599"/>
  <c r="Y600"/>
  <c r="Y601"/>
  <c r="Y602"/>
  <c r="Y603"/>
  <c r="Y604"/>
  <c r="Y605"/>
  <c r="Y606"/>
  <c r="AD606" s="1"/>
  <c r="Y607"/>
  <c r="Y608"/>
  <c r="Y609"/>
  <c r="Y610"/>
  <c r="AD610" s="1"/>
  <c r="Y611"/>
  <c r="Y612"/>
  <c r="Y613"/>
  <c r="Y614"/>
  <c r="Y615"/>
  <c r="Y616"/>
  <c r="Y617"/>
  <c r="Y618"/>
  <c r="AD618" s="1"/>
  <c r="Y619"/>
  <c r="Y62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O582"/>
  <c r="O619"/>
  <c r="M619"/>
  <c r="O617"/>
  <c r="M617"/>
  <c r="O615"/>
  <c r="M615"/>
  <c r="O612"/>
  <c r="M612"/>
  <c r="O610"/>
  <c r="M610"/>
  <c r="O609"/>
  <c r="M609"/>
  <c r="O607"/>
  <c r="M607"/>
  <c r="O605"/>
  <c r="M605"/>
  <c r="O604"/>
  <c r="M604"/>
  <c r="O601"/>
  <c r="M601"/>
  <c r="O600"/>
  <c r="M600"/>
  <c r="O598"/>
  <c r="M598"/>
  <c r="O596"/>
  <c r="M596"/>
  <c r="O594"/>
  <c r="M594"/>
  <c r="O592"/>
  <c r="M592"/>
  <c r="O590"/>
  <c r="M590"/>
  <c r="O588"/>
  <c r="M588"/>
  <c r="O586"/>
  <c r="M586"/>
  <c r="O584"/>
  <c r="M584"/>
  <c r="M582"/>
  <c r="O581"/>
  <c r="M581"/>
  <c r="M583"/>
  <c r="O583"/>
  <c r="M585"/>
  <c r="O585"/>
  <c r="M587"/>
  <c r="O587"/>
  <c r="M589"/>
  <c r="O589"/>
  <c r="M591"/>
  <c r="O591"/>
  <c r="M593"/>
  <c r="O593"/>
  <c r="M595"/>
  <c r="O595"/>
  <c r="M597"/>
  <c r="O597"/>
  <c r="M599"/>
  <c r="O599"/>
  <c r="M602"/>
  <c r="O602"/>
  <c r="M603"/>
  <c r="O603"/>
  <c r="M606"/>
  <c r="O606"/>
  <c r="M608"/>
  <c r="O608"/>
  <c r="M611"/>
  <c r="O611"/>
  <c r="M613"/>
  <c r="O613"/>
  <c r="M614"/>
  <c r="O614"/>
  <c r="M616"/>
  <c r="O616"/>
  <c r="M618"/>
  <c r="O618"/>
  <c r="M620"/>
  <c r="O620"/>
  <c r="Q17" i="3" l="1"/>
  <c r="S17" s="1"/>
  <c r="AC16"/>
  <c r="Y498" i="1"/>
  <c r="AD498" s="1"/>
  <c r="Y499"/>
  <c r="Y500"/>
  <c r="AD500" s="1"/>
  <c r="Y501"/>
  <c r="AD501" s="1"/>
  <c r="Y502"/>
  <c r="Y503"/>
  <c r="Y504"/>
  <c r="AD504" s="1"/>
  <c r="Y505"/>
  <c r="Y506"/>
  <c r="AD506" s="1"/>
  <c r="Y507"/>
  <c r="AD507" s="1"/>
  <c r="Y508"/>
  <c r="AD508" s="1"/>
  <c r="Y509"/>
  <c r="Y510"/>
  <c r="AD510" s="1"/>
  <c r="Y511"/>
  <c r="Y512"/>
  <c r="AD512" s="1"/>
  <c r="Y513"/>
  <c r="Y514"/>
  <c r="Y515"/>
  <c r="AD515" s="1"/>
  <c r="Y516"/>
  <c r="Y517"/>
  <c r="AD517" s="1"/>
  <c r="Y518"/>
  <c r="AD518" s="1"/>
  <c r="Y519"/>
  <c r="Y520"/>
  <c r="Y521"/>
  <c r="AD521" s="1"/>
  <c r="Y522"/>
  <c r="AD522" s="1"/>
  <c r="Y523"/>
  <c r="Y524"/>
  <c r="AD524" s="1"/>
  <c r="Y525"/>
  <c r="Y526"/>
  <c r="Y527"/>
  <c r="Y528"/>
  <c r="AD528" s="1"/>
  <c r="Y529"/>
  <c r="Y530"/>
  <c r="AD530" s="1"/>
  <c r="Y531"/>
  <c r="AD531" s="1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O531"/>
  <c r="M531"/>
  <c r="O529"/>
  <c r="M529"/>
  <c r="O527"/>
  <c r="M527"/>
  <c r="O525"/>
  <c r="M525"/>
  <c r="O523"/>
  <c r="M523"/>
  <c r="O521"/>
  <c r="M521"/>
  <c r="O518"/>
  <c r="M518"/>
  <c r="O517"/>
  <c r="M517"/>
  <c r="O515"/>
  <c r="M515"/>
  <c r="O514"/>
  <c r="M514"/>
  <c r="O512"/>
  <c r="M512"/>
  <c r="O511"/>
  <c r="M511"/>
  <c r="O509"/>
  <c r="M509"/>
  <c r="O506"/>
  <c r="M506"/>
  <c r="O504"/>
  <c r="M504"/>
  <c r="O502"/>
  <c r="M502"/>
  <c r="O500"/>
  <c r="M500"/>
  <c r="O498"/>
  <c r="M498"/>
  <c r="M499"/>
  <c r="O499"/>
  <c r="M501"/>
  <c r="O501"/>
  <c r="M503"/>
  <c r="O503"/>
  <c r="M505"/>
  <c r="O505"/>
  <c r="M507"/>
  <c r="O507"/>
  <c r="M508"/>
  <c r="O508"/>
  <c r="M510"/>
  <c r="O510"/>
  <c r="M513"/>
  <c r="O513"/>
  <c r="M516"/>
  <c r="O516"/>
  <c r="M519"/>
  <c r="O519"/>
  <c r="M520"/>
  <c r="O520"/>
  <c r="M522"/>
  <c r="O522"/>
  <c r="M524"/>
  <c r="O524"/>
  <c r="M526"/>
  <c r="O526"/>
  <c r="M528"/>
  <c r="O528"/>
  <c r="M530"/>
  <c r="O530"/>
  <c r="AC17" i="3" l="1"/>
  <c r="Q18"/>
  <c r="S18" s="1"/>
  <c r="AD414" i="1"/>
  <c r="Y415"/>
  <c r="AD415" s="1"/>
  <c r="Y416"/>
  <c r="Y417"/>
  <c r="Y418"/>
  <c r="Y419"/>
  <c r="Y420"/>
  <c r="Y421"/>
  <c r="AD421" s="1"/>
  <c r="Y422"/>
  <c r="Y423"/>
  <c r="Y424"/>
  <c r="Y425"/>
  <c r="AD425" s="1"/>
  <c r="Y426"/>
  <c r="Y427"/>
  <c r="AD427" s="1"/>
  <c r="Y428"/>
  <c r="Y429"/>
  <c r="Y430"/>
  <c r="Y431"/>
  <c r="Y432"/>
  <c r="Y433"/>
  <c r="AD433" s="1"/>
  <c r="Y434"/>
  <c r="Y435"/>
  <c r="AD435" s="1"/>
  <c r="Y436"/>
  <c r="Y437"/>
  <c r="Y438"/>
  <c r="Y439"/>
  <c r="Y440"/>
  <c r="AD440" s="1"/>
  <c r="Y441"/>
  <c r="Y442"/>
  <c r="Y443"/>
  <c r="Y444"/>
  <c r="Y445"/>
  <c r="Y446"/>
  <c r="Y447"/>
  <c r="Y448"/>
  <c r="Y449"/>
  <c r="AD449" s="1"/>
  <c r="Y450"/>
  <c r="AD450" s="1"/>
  <c r="Y451"/>
  <c r="AD451" s="1"/>
  <c r="Y452"/>
  <c r="Y453"/>
  <c r="Y454"/>
  <c r="Y455"/>
  <c r="Y456"/>
  <c r="AD456" s="1"/>
  <c r="Y457"/>
  <c r="Y458"/>
  <c r="Y459"/>
  <c r="Y460"/>
  <c r="Y461"/>
  <c r="Y462"/>
  <c r="Y463"/>
  <c r="Y464"/>
  <c r="Y465"/>
  <c r="Y466"/>
  <c r="AD466" s="1"/>
  <c r="Y467"/>
  <c r="Y468"/>
  <c r="Y469"/>
  <c r="Y470"/>
  <c r="Y471"/>
  <c r="Y472"/>
  <c r="Y473"/>
  <c r="Y474"/>
  <c r="Y475"/>
  <c r="Y476"/>
  <c r="AD476" s="1"/>
  <c r="Y477"/>
  <c r="Y478"/>
  <c r="Y479"/>
  <c r="Y480"/>
  <c r="Y481"/>
  <c r="AD481" s="1"/>
  <c r="Y482"/>
  <c r="Y483"/>
  <c r="Y484"/>
  <c r="Y485"/>
  <c r="Y486"/>
  <c r="Y487"/>
  <c r="Y488"/>
  <c r="Y489"/>
  <c r="Y490"/>
  <c r="AD490" s="1"/>
  <c r="Y491"/>
  <c r="Y492"/>
  <c r="Y493"/>
  <c r="Y494"/>
  <c r="AD494" s="1"/>
  <c r="Y495"/>
  <c r="Y496"/>
  <c r="Y497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O497"/>
  <c r="M497"/>
  <c r="O496"/>
  <c r="M496"/>
  <c r="O495"/>
  <c r="M495"/>
  <c r="O494"/>
  <c r="M494"/>
  <c r="O493"/>
  <c r="M493"/>
  <c r="O491"/>
  <c r="M491"/>
  <c r="O490"/>
  <c r="M490"/>
  <c r="O489"/>
  <c r="M489"/>
  <c r="O488"/>
  <c r="M488"/>
  <c r="O487"/>
  <c r="M487"/>
  <c r="O485"/>
  <c r="M485"/>
  <c r="O484"/>
  <c r="M484"/>
  <c r="O481"/>
  <c r="M481"/>
  <c r="O479"/>
  <c r="M479"/>
  <c r="O477"/>
  <c r="M477"/>
  <c r="O476"/>
  <c r="M476"/>
  <c r="O473"/>
  <c r="M473"/>
  <c r="O471"/>
  <c r="M471"/>
  <c r="O469"/>
  <c r="M469"/>
  <c r="O467"/>
  <c r="M467"/>
  <c r="O465"/>
  <c r="M465"/>
  <c r="O463"/>
  <c r="M463"/>
  <c r="O462"/>
  <c r="M462"/>
  <c r="O460"/>
  <c r="M460"/>
  <c r="O458"/>
  <c r="M458"/>
  <c r="O456"/>
  <c r="M456"/>
  <c r="O454"/>
  <c r="M454"/>
  <c r="O452"/>
  <c r="M452"/>
  <c r="O450"/>
  <c r="M450"/>
  <c r="O447"/>
  <c r="M447"/>
  <c r="O445"/>
  <c r="M445"/>
  <c r="O444"/>
  <c r="M444"/>
  <c r="O443"/>
  <c r="M443"/>
  <c r="O441"/>
  <c r="M441"/>
  <c r="O438"/>
  <c r="M438"/>
  <c r="O436"/>
  <c r="M436"/>
  <c r="O433"/>
  <c r="M433"/>
  <c r="O431"/>
  <c r="M431"/>
  <c r="O429"/>
  <c r="M429"/>
  <c r="O426"/>
  <c r="M426"/>
  <c r="O424"/>
  <c r="M424"/>
  <c r="O422"/>
  <c r="M422"/>
  <c r="O420"/>
  <c r="M420"/>
  <c r="O418"/>
  <c r="M418"/>
  <c r="O415"/>
  <c r="M415"/>
  <c r="M416"/>
  <c r="O416"/>
  <c r="M417"/>
  <c r="O417"/>
  <c r="M419"/>
  <c r="O419"/>
  <c r="M421"/>
  <c r="O421"/>
  <c r="M423"/>
  <c r="O423"/>
  <c r="M425"/>
  <c r="O425"/>
  <c r="M427"/>
  <c r="O427"/>
  <c r="M428"/>
  <c r="O428"/>
  <c r="M430"/>
  <c r="O430"/>
  <c r="M432"/>
  <c r="O432"/>
  <c r="M434"/>
  <c r="O434"/>
  <c r="M435"/>
  <c r="O435"/>
  <c r="M437"/>
  <c r="O437"/>
  <c r="M439"/>
  <c r="O439"/>
  <c r="M440"/>
  <c r="O440"/>
  <c r="M442"/>
  <c r="O442"/>
  <c r="M446"/>
  <c r="O446"/>
  <c r="M448"/>
  <c r="O448"/>
  <c r="M449"/>
  <c r="O449"/>
  <c r="M451"/>
  <c r="O451"/>
  <c r="M453"/>
  <c r="O453"/>
  <c r="M455"/>
  <c r="O455"/>
  <c r="M457"/>
  <c r="O457"/>
  <c r="M459"/>
  <c r="O459"/>
  <c r="M461"/>
  <c r="O461"/>
  <c r="M464"/>
  <c r="O464"/>
  <c r="M466"/>
  <c r="O466"/>
  <c r="M468"/>
  <c r="O468"/>
  <c r="M470"/>
  <c r="O470"/>
  <c r="M472"/>
  <c r="O472"/>
  <c r="M474"/>
  <c r="O474"/>
  <c r="M475"/>
  <c r="O475"/>
  <c r="M478"/>
  <c r="O478"/>
  <c r="M480"/>
  <c r="O480"/>
  <c r="M482"/>
  <c r="O482"/>
  <c r="M483"/>
  <c r="O483"/>
  <c r="M486"/>
  <c r="O486"/>
  <c r="M492"/>
  <c r="O492"/>
  <c r="Q19" i="3" l="1"/>
  <c r="S19" s="1"/>
  <c r="AC18"/>
  <c r="U236" i="1"/>
  <c r="Y236"/>
  <c r="AD236" s="1"/>
  <c r="U237"/>
  <c r="Y237"/>
  <c r="U238"/>
  <c r="Y238"/>
  <c r="U239"/>
  <c r="Y239"/>
  <c r="U240"/>
  <c r="Y240"/>
  <c r="U241"/>
  <c r="Y241"/>
  <c r="AD241" s="1"/>
  <c r="U242"/>
  <c r="Y242"/>
  <c r="U243"/>
  <c r="Y243"/>
  <c r="U244"/>
  <c r="Y244"/>
  <c r="AD244" s="1"/>
  <c r="U245"/>
  <c r="Y245"/>
  <c r="U246"/>
  <c r="Y246"/>
  <c r="AD246" s="1"/>
  <c r="U247"/>
  <c r="Y247"/>
  <c r="AD247" s="1"/>
  <c r="U248"/>
  <c r="Y248"/>
  <c r="U249"/>
  <c r="Y249"/>
  <c r="U250"/>
  <c r="Y250"/>
  <c r="U251"/>
  <c r="Y251"/>
  <c r="U252"/>
  <c r="Y252"/>
  <c r="U253"/>
  <c r="Y253"/>
  <c r="AD253" s="1"/>
  <c r="U254"/>
  <c r="Y254"/>
  <c r="U255"/>
  <c r="Y255"/>
  <c r="AD255" s="1"/>
  <c r="U256"/>
  <c r="Y256"/>
  <c r="AD256" s="1"/>
  <c r="U257"/>
  <c r="Y257"/>
  <c r="AD257" s="1"/>
  <c r="U258"/>
  <c r="Y258"/>
  <c r="AD258" s="1"/>
  <c r="U259"/>
  <c r="Y259"/>
  <c r="U260"/>
  <c r="Y260"/>
  <c r="AD260" s="1"/>
  <c r="U261"/>
  <c r="Y261"/>
  <c r="U262"/>
  <c r="Y262"/>
  <c r="AD262" s="1"/>
  <c r="U263"/>
  <c r="Y263"/>
  <c r="U264"/>
  <c r="Y264"/>
  <c r="U265"/>
  <c r="Y265"/>
  <c r="U266"/>
  <c r="Y266"/>
  <c r="AD266" s="1"/>
  <c r="U267"/>
  <c r="Y267"/>
  <c r="U268"/>
  <c r="Y268"/>
  <c r="U269"/>
  <c r="Y269"/>
  <c r="AD269" s="1"/>
  <c r="U270"/>
  <c r="Y270"/>
  <c r="U271"/>
  <c r="Y271"/>
  <c r="U272"/>
  <c r="Y272"/>
  <c r="U273"/>
  <c r="Y273"/>
  <c r="U274"/>
  <c r="Y274"/>
  <c r="U275"/>
  <c r="Y275"/>
  <c r="U276"/>
  <c r="Y276"/>
  <c r="U277"/>
  <c r="Y277"/>
  <c r="AD277" s="1"/>
  <c r="U278"/>
  <c r="Y278"/>
  <c r="AD278" s="1"/>
  <c r="U279"/>
  <c r="Y279"/>
  <c r="U280"/>
  <c r="Y280"/>
  <c r="U281"/>
  <c r="Y281"/>
  <c r="U282"/>
  <c r="Y282"/>
  <c r="U283"/>
  <c r="Y283"/>
  <c r="U284"/>
  <c r="Y284"/>
  <c r="U285"/>
  <c r="Y285"/>
  <c r="U286"/>
  <c r="Y286"/>
  <c r="U287"/>
  <c r="Y287"/>
  <c r="AD287" s="1"/>
  <c r="U288"/>
  <c r="Y288"/>
  <c r="U289"/>
  <c r="Y289"/>
  <c r="U290"/>
  <c r="Y290"/>
  <c r="AD290" s="1"/>
  <c r="U292"/>
  <c r="Y292"/>
  <c r="AD292" s="1"/>
  <c r="U293"/>
  <c r="Y293"/>
  <c r="AD293" s="1"/>
  <c r="U291"/>
  <c r="Y291"/>
  <c r="AD291" s="1"/>
  <c r="U294"/>
  <c r="Y294"/>
  <c r="U295"/>
  <c r="Y295"/>
  <c r="U296"/>
  <c r="Y296"/>
  <c r="AD296" s="1"/>
  <c r="U297"/>
  <c r="Y297"/>
  <c r="U298"/>
  <c r="Y298"/>
  <c r="U299"/>
  <c r="Y299"/>
  <c r="AD299" s="1"/>
  <c r="U300"/>
  <c r="Y300"/>
  <c r="U301"/>
  <c r="Y301"/>
  <c r="AD301" s="1"/>
  <c r="U302"/>
  <c r="Y302"/>
  <c r="AD302" s="1"/>
  <c r="U303"/>
  <c r="Y303"/>
  <c r="U304"/>
  <c r="Y304"/>
  <c r="AD304" s="1"/>
  <c r="U305"/>
  <c r="Y305"/>
  <c r="U306"/>
  <c r="Y306"/>
  <c r="AD306" s="1"/>
  <c r="U307"/>
  <c r="Y307"/>
  <c r="U308"/>
  <c r="Y308"/>
  <c r="U309"/>
  <c r="Y309"/>
  <c r="U310"/>
  <c r="Y310"/>
  <c r="U311"/>
  <c r="Y311"/>
  <c r="AD311" s="1"/>
  <c r="U312"/>
  <c r="Y312"/>
  <c r="U313"/>
  <c r="Y313"/>
  <c r="U314"/>
  <c r="Y314"/>
  <c r="AD314" s="1"/>
  <c r="O312"/>
  <c r="M312"/>
  <c r="O310"/>
  <c r="M310"/>
  <c r="O308"/>
  <c r="M308"/>
  <c r="O304"/>
  <c r="M304"/>
  <c r="O302"/>
  <c r="M302"/>
  <c r="O300"/>
  <c r="M300"/>
  <c r="O298"/>
  <c r="M298"/>
  <c r="O296"/>
  <c r="M296"/>
  <c r="O294"/>
  <c r="M294"/>
  <c r="O292"/>
  <c r="M292"/>
  <c r="O290"/>
  <c r="M290"/>
  <c r="O288"/>
  <c r="M288"/>
  <c r="O286"/>
  <c r="M286"/>
  <c r="O284"/>
  <c r="M284"/>
  <c r="O282"/>
  <c r="M282"/>
  <c r="O281"/>
  <c r="M281"/>
  <c r="O280"/>
  <c r="M280"/>
  <c r="O279"/>
  <c r="M279"/>
  <c r="O277"/>
  <c r="M277"/>
  <c r="O276"/>
  <c r="M276"/>
  <c r="O273"/>
  <c r="M273"/>
  <c r="O271"/>
  <c r="M271"/>
  <c r="O269"/>
  <c r="M269"/>
  <c r="O267"/>
  <c r="M267"/>
  <c r="O266"/>
  <c r="M266"/>
  <c r="O264"/>
  <c r="M264"/>
  <c r="O262"/>
  <c r="M262"/>
  <c r="O260"/>
  <c r="M260"/>
  <c r="O259"/>
  <c r="M259"/>
  <c r="O257"/>
  <c r="M257"/>
  <c r="O255"/>
  <c r="M255"/>
  <c r="O252"/>
  <c r="M252"/>
  <c r="O251"/>
  <c r="M251"/>
  <c r="O248"/>
  <c r="M248"/>
  <c r="O246"/>
  <c r="M246"/>
  <c r="O244"/>
  <c r="M244"/>
  <c r="O242"/>
  <c r="M242"/>
  <c r="O239"/>
  <c r="M239"/>
  <c r="M236"/>
  <c r="O236"/>
  <c r="M237"/>
  <c r="O237"/>
  <c r="M238"/>
  <c r="O238"/>
  <c r="M240"/>
  <c r="O240"/>
  <c r="M241"/>
  <c r="O241"/>
  <c r="M243"/>
  <c r="O243"/>
  <c r="M245"/>
  <c r="O245"/>
  <c r="M247"/>
  <c r="O247"/>
  <c r="M249"/>
  <c r="O249"/>
  <c r="M250"/>
  <c r="O250"/>
  <c r="M253"/>
  <c r="O253"/>
  <c r="M254"/>
  <c r="O254"/>
  <c r="M256"/>
  <c r="O256"/>
  <c r="M258"/>
  <c r="O258"/>
  <c r="M261"/>
  <c r="O261"/>
  <c r="M263"/>
  <c r="O263"/>
  <c r="M265"/>
  <c r="O265"/>
  <c r="M268"/>
  <c r="O268"/>
  <c r="M270"/>
  <c r="O270"/>
  <c r="M272"/>
  <c r="O272"/>
  <c r="M274"/>
  <c r="O274"/>
  <c r="M275"/>
  <c r="O275"/>
  <c r="M278"/>
  <c r="O278"/>
  <c r="M283"/>
  <c r="O283"/>
  <c r="M285"/>
  <c r="O285"/>
  <c r="M287"/>
  <c r="O287"/>
  <c r="M289"/>
  <c r="O289"/>
  <c r="M293"/>
  <c r="O293"/>
  <c r="M291"/>
  <c r="O291"/>
  <c r="M295"/>
  <c r="O295"/>
  <c r="M297"/>
  <c r="O297"/>
  <c r="M299"/>
  <c r="O299"/>
  <c r="M301"/>
  <c r="O301"/>
  <c r="M303"/>
  <c r="O303"/>
  <c r="M305"/>
  <c r="O305"/>
  <c r="M306"/>
  <c r="O306"/>
  <c r="M307"/>
  <c r="O307"/>
  <c r="M309"/>
  <c r="O309"/>
  <c r="M311"/>
  <c r="O311"/>
  <c r="M313"/>
  <c r="O313"/>
  <c r="M314"/>
  <c r="O314"/>
  <c r="Q20" i="3" l="1"/>
  <c r="S20" s="1"/>
  <c r="AC19"/>
  <c r="U198" i="1"/>
  <c r="Y198"/>
  <c r="AD198" s="1"/>
  <c r="U199"/>
  <c r="Y199"/>
  <c r="AD199" s="1"/>
  <c r="U200"/>
  <c r="Y200"/>
  <c r="U201"/>
  <c r="Y201"/>
  <c r="AD201" s="1"/>
  <c r="U202"/>
  <c r="Y202"/>
  <c r="AD202" s="1"/>
  <c r="U203"/>
  <c r="Y203"/>
  <c r="U204"/>
  <c r="Y204"/>
  <c r="U205"/>
  <c r="Y205"/>
  <c r="U206"/>
  <c r="Y206"/>
  <c r="AD206" s="1"/>
  <c r="U207"/>
  <c r="Y207"/>
  <c r="U208"/>
  <c r="Y208"/>
  <c r="U209"/>
  <c r="Y209"/>
  <c r="AD209" s="1"/>
  <c r="U210"/>
  <c r="Y210"/>
  <c r="U211"/>
  <c r="Y211"/>
  <c r="U212"/>
  <c r="Y212"/>
  <c r="U213"/>
  <c r="Y213"/>
  <c r="U214"/>
  <c r="Y214"/>
  <c r="AD214" s="1"/>
  <c r="U215"/>
  <c r="Y215"/>
  <c r="AD215" s="1"/>
  <c r="U216"/>
  <c r="Y216"/>
  <c r="U217"/>
  <c r="Y217"/>
  <c r="AD217" s="1"/>
  <c r="U218"/>
  <c r="Y218"/>
  <c r="AD218" s="1"/>
  <c r="U219"/>
  <c r="Y219"/>
  <c r="U220"/>
  <c r="Y220"/>
  <c r="AD220" s="1"/>
  <c r="U221"/>
  <c r="Y221"/>
  <c r="AD221" s="1"/>
  <c r="U222"/>
  <c r="Y222"/>
  <c r="U223"/>
  <c r="Y223"/>
  <c r="U224"/>
  <c r="Y224"/>
  <c r="U225"/>
  <c r="Y225"/>
  <c r="U226"/>
  <c r="Y226"/>
  <c r="U227"/>
  <c r="Y227"/>
  <c r="U228"/>
  <c r="Y228"/>
  <c r="U229"/>
  <c r="Y229"/>
  <c r="U230"/>
  <c r="Y230"/>
  <c r="AD230" s="1"/>
  <c r="U231"/>
  <c r="Y231"/>
  <c r="U232"/>
  <c r="Y232"/>
  <c r="AD232" s="1"/>
  <c r="U233"/>
  <c r="Y233"/>
  <c r="AD233" s="1"/>
  <c r="U234"/>
  <c r="Y234"/>
  <c r="AD234" s="1"/>
  <c r="U235"/>
  <c r="Y235"/>
  <c r="AD235" s="1"/>
  <c r="O235"/>
  <c r="M235"/>
  <c r="O233"/>
  <c r="M233"/>
  <c r="O230"/>
  <c r="M230"/>
  <c r="O228"/>
  <c r="M228"/>
  <c r="O226"/>
  <c r="M226"/>
  <c r="O225"/>
  <c r="M225"/>
  <c r="O224"/>
  <c r="M224"/>
  <c r="O222"/>
  <c r="M222"/>
  <c r="O220"/>
  <c r="M220"/>
  <c r="O219"/>
  <c r="M219"/>
  <c r="O217"/>
  <c r="M217"/>
  <c r="O216"/>
  <c r="M216"/>
  <c r="O214"/>
  <c r="M214"/>
  <c r="O213"/>
  <c r="M213"/>
  <c r="O211"/>
  <c r="M211"/>
  <c r="O205"/>
  <c r="M205"/>
  <c r="O203"/>
  <c r="M203"/>
  <c r="O201"/>
  <c r="M201"/>
  <c r="O199"/>
  <c r="M199"/>
  <c r="O198"/>
  <c r="M198"/>
  <c r="M200"/>
  <c r="O200"/>
  <c r="M202"/>
  <c r="O202"/>
  <c r="M204"/>
  <c r="O204"/>
  <c r="M206"/>
  <c r="O206"/>
  <c r="M207"/>
  <c r="O207"/>
  <c r="M208"/>
  <c r="O208"/>
  <c r="M209"/>
  <c r="O209"/>
  <c r="M210"/>
  <c r="O210"/>
  <c r="M212"/>
  <c r="O212"/>
  <c r="M215"/>
  <c r="O215"/>
  <c r="M218"/>
  <c r="O218"/>
  <c r="M221"/>
  <c r="O221"/>
  <c r="M223"/>
  <c r="O223"/>
  <c r="M227"/>
  <c r="O227"/>
  <c r="M229"/>
  <c r="O229"/>
  <c r="M231"/>
  <c r="O231"/>
  <c r="M232"/>
  <c r="O232"/>
  <c r="M234"/>
  <c r="O234"/>
  <c r="Q21" i="3" l="1"/>
  <c r="S21" s="1"/>
  <c r="AC20"/>
  <c r="BT237" i="1"/>
  <c r="BT238"/>
  <c r="BT236"/>
  <c r="BT184"/>
  <c r="BT235"/>
  <c r="M27"/>
  <c r="O27"/>
  <c r="U27"/>
  <c r="Y27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5"/>
  <c r="O83"/>
  <c r="M83"/>
  <c r="O82"/>
  <c r="M82"/>
  <c r="O81"/>
  <c r="M81"/>
  <c r="O79"/>
  <c r="M79"/>
  <c r="O77"/>
  <c r="M77"/>
  <c r="O76"/>
  <c r="M76"/>
  <c r="O75"/>
  <c r="M75"/>
  <c r="O74"/>
  <c r="M74"/>
  <c r="O72"/>
  <c r="M72"/>
  <c r="O71"/>
  <c r="M71"/>
  <c r="O69"/>
  <c r="M69"/>
  <c r="O68"/>
  <c r="M68"/>
  <c r="O66"/>
  <c r="M66"/>
  <c r="O62"/>
  <c r="M62"/>
  <c r="O58"/>
  <c r="M58"/>
  <c r="O55"/>
  <c r="M55"/>
  <c r="O53"/>
  <c r="M53"/>
  <c r="O51"/>
  <c r="M51"/>
  <c r="O50"/>
  <c r="M50"/>
  <c r="O49"/>
  <c r="M49"/>
  <c r="O47"/>
  <c r="M47"/>
  <c r="O46"/>
  <c r="M46"/>
  <c r="M48"/>
  <c r="O48"/>
  <c r="M52"/>
  <c r="O52"/>
  <c r="M54"/>
  <c r="O54"/>
  <c r="M56"/>
  <c r="O56"/>
  <c r="M57"/>
  <c r="O57"/>
  <c r="M59"/>
  <c r="O59"/>
  <c r="M60"/>
  <c r="O60"/>
  <c r="M61"/>
  <c r="O61"/>
  <c r="M63"/>
  <c r="O63"/>
  <c r="M64"/>
  <c r="O64"/>
  <c r="M65"/>
  <c r="O65"/>
  <c r="M67"/>
  <c r="O67"/>
  <c r="M70"/>
  <c r="O70"/>
  <c r="M73"/>
  <c r="O73"/>
  <c r="M78"/>
  <c r="O78"/>
  <c r="M80"/>
  <c r="O80"/>
  <c r="M84"/>
  <c r="O84"/>
  <c r="Y46"/>
  <c r="AD46" s="1"/>
  <c r="Y47"/>
  <c r="AD47" s="1"/>
  <c r="Y48"/>
  <c r="Y49"/>
  <c r="Y50"/>
  <c r="Y51"/>
  <c r="Y52"/>
  <c r="Y53"/>
  <c r="Y54"/>
  <c r="Y55"/>
  <c r="Y56"/>
  <c r="Y57"/>
  <c r="AD57" s="1"/>
  <c r="Y58"/>
  <c r="Y59"/>
  <c r="AD59" s="1"/>
  <c r="Y60"/>
  <c r="Y61"/>
  <c r="Y62"/>
  <c r="Y63"/>
  <c r="Y64"/>
  <c r="AD64" s="1"/>
  <c r="Y65"/>
  <c r="AD65" s="1"/>
  <c r="Y66"/>
  <c r="Y67"/>
  <c r="Y68"/>
  <c r="AD68" s="1"/>
  <c r="Y69"/>
  <c r="AD69" s="1"/>
  <c r="Y70"/>
  <c r="Y71"/>
  <c r="Y72"/>
  <c r="AD72" s="1"/>
  <c r="Y73"/>
  <c r="Y74"/>
  <c r="AD74" s="1"/>
  <c r="Y75"/>
  <c r="AD75" s="1"/>
  <c r="Y76"/>
  <c r="AD76" s="1"/>
  <c r="Y77"/>
  <c r="AD77" s="1"/>
  <c r="Y78"/>
  <c r="Y79"/>
  <c r="AD79" s="1"/>
  <c r="Y80"/>
  <c r="Y81"/>
  <c r="AD81" s="1"/>
  <c r="Y82"/>
  <c r="AD82" s="1"/>
  <c r="Y83"/>
  <c r="Y84"/>
  <c r="BT5" l="1"/>
  <c r="BT13"/>
  <c r="BT8"/>
  <c r="BT9"/>
  <c r="BT6"/>
  <c r="BT7"/>
  <c r="BT11"/>
  <c r="BT10"/>
  <c r="BT12"/>
  <c r="BT14"/>
  <c r="BT186"/>
  <c r="Q22" i="3"/>
  <c r="S22" s="1"/>
  <c r="AC21"/>
  <c r="BT477" i="1"/>
  <c r="BT576"/>
  <c r="BT332"/>
  <c r="BT170"/>
  <c r="BT247"/>
  <c r="BT246"/>
  <c r="BT488"/>
  <c r="BT634"/>
  <c r="BT252"/>
  <c r="BT516"/>
  <c r="BT241"/>
  <c r="BT168"/>
  <c r="BT543"/>
  <c r="BT409"/>
  <c r="BT327"/>
  <c r="BT675"/>
  <c r="BT561"/>
  <c r="BT631"/>
  <c r="BT398"/>
  <c r="BT171"/>
  <c r="BT632"/>
  <c r="BT573"/>
  <c r="BT672"/>
  <c r="BT486"/>
  <c r="BT351"/>
  <c r="BT108"/>
  <c r="BT462"/>
  <c r="BT627"/>
  <c r="BT628"/>
  <c r="BT626"/>
  <c r="BT625"/>
  <c r="BT623"/>
  <c r="BT624"/>
  <c r="BT293"/>
  <c r="BT289"/>
  <c r="BT283"/>
  <c r="BT290"/>
  <c r="BT282"/>
  <c r="BT291"/>
  <c r="BT292"/>
  <c r="BT222"/>
  <c r="BT221"/>
  <c r="BT165"/>
  <c r="BT164"/>
  <c r="BT163"/>
  <c r="BT151"/>
  <c r="BT161"/>
  <c r="BT152"/>
  <c r="BT154"/>
  <c r="BT157"/>
  <c r="BT155"/>
  <c r="BT160"/>
  <c r="BT159"/>
  <c r="BT158"/>
  <c r="BT162"/>
  <c r="BT156"/>
  <c r="BT153"/>
  <c r="BT75"/>
  <c r="BT74"/>
  <c r="BT69"/>
  <c r="BT71"/>
  <c r="BT73"/>
  <c r="BT70"/>
  <c r="BT72"/>
  <c r="BT674"/>
  <c r="BT673"/>
  <c r="BT654"/>
  <c r="BT653"/>
  <c r="BT651"/>
  <c r="BT652"/>
  <c r="BT517"/>
  <c r="BT513"/>
  <c r="BT461"/>
  <c r="BT460"/>
  <c r="BT458"/>
  <c r="BT459"/>
  <c r="BT454"/>
  <c r="BT455"/>
  <c r="BT457"/>
  <c r="BT456"/>
  <c r="BT453"/>
  <c r="BT443"/>
  <c r="BT450"/>
  <c r="BT445"/>
  <c r="BT442"/>
  <c r="BT444"/>
  <c r="BT448"/>
  <c r="BT447"/>
  <c r="BT451"/>
  <c r="BT452"/>
  <c r="BT449"/>
  <c r="BT446"/>
  <c r="BT405"/>
  <c r="BT404"/>
  <c r="BT403"/>
  <c r="BT401"/>
  <c r="BT400"/>
  <c r="BT402"/>
  <c r="BT340"/>
  <c r="BT339"/>
  <c r="BT334"/>
  <c r="BT337"/>
  <c r="BT333"/>
  <c r="BT335"/>
  <c r="BT336"/>
  <c r="BT338"/>
  <c r="BT281"/>
  <c r="BT280"/>
  <c r="BT279"/>
  <c r="BT278"/>
  <c r="BT277"/>
  <c r="BT84"/>
  <c r="BT81"/>
  <c r="BT82"/>
  <c r="BT83"/>
  <c r="BT79"/>
  <c r="BT77"/>
  <c r="BT78"/>
  <c r="BT80"/>
  <c r="BT660"/>
  <c r="BT657"/>
  <c r="BT658"/>
  <c r="BT659"/>
  <c r="BT565"/>
  <c r="BT564"/>
  <c r="BT562"/>
  <c r="BT563"/>
  <c r="BT532"/>
  <c r="BT530"/>
  <c r="BT531"/>
  <c r="BT529"/>
  <c r="BT525"/>
  <c r="BT526"/>
  <c r="BT528"/>
  <c r="BT527"/>
  <c r="BT519"/>
  <c r="BT423"/>
  <c r="BT422"/>
  <c r="BT421"/>
  <c r="BT420"/>
  <c r="BT419"/>
  <c r="BT418"/>
  <c r="BT417"/>
  <c r="BT416"/>
  <c r="BT411"/>
  <c r="BT414"/>
  <c r="BT413"/>
  <c r="BT415"/>
  <c r="BT389"/>
  <c r="BT388"/>
  <c r="BT387"/>
  <c r="BT386"/>
  <c r="BT348"/>
  <c r="BT347"/>
  <c r="BT345"/>
  <c r="BT344"/>
  <c r="BT346"/>
  <c r="BT306"/>
  <c r="BT305"/>
  <c r="BT304"/>
  <c r="BT302"/>
  <c r="BT303"/>
  <c r="BT301"/>
  <c r="BT299"/>
  <c r="BT300"/>
  <c r="BT92"/>
  <c r="BT91"/>
  <c r="BT90"/>
  <c r="BT88"/>
  <c r="BT89"/>
  <c r="BT643"/>
  <c r="BT644"/>
  <c r="BT642"/>
  <c r="BT640"/>
  <c r="BT641"/>
  <c r="BT639"/>
  <c r="BT637"/>
  <c r="BT638"/>
  <c r="BT600"/>
  <c r="BT599"/>
  <c r="BT596"/>
  <c r="BT597"/>
  <c r="BT598"/>
  <c r="BT588"/>
  <c r="BT594"/>
  <c r="BT595"/>
  <c r="BT593"/>
  <c r="BT583"/>
  <c r="BT587"/>
  <c r="BT580"/>
  <c r="BT585"/>
  <c r="BT586"/>
  <c r="BT570"/>
  <c r="BT578"/>
  <c r="BT584"/>
  <c r="BT591"/>
  <c r="BT579"/>
  <c r="BT582"/>
  <c r="BT592"/>
  <c r="BT590"/>
  <c r="BT571"/>
  <c r="BT581"/>
  <c r="BT589"/>
  <c r="BT572"/>
  <c r="BT577"/>
  <c r="BT569"/>
  <c r="BT313"/>
  <c r="BT312"/>
  <c r="BT311"/>
  <c r="BT234"/>
  <c r="BT233"/>
  <c r="BT230"/>
  <c r="BT231"/>
  <c r="BT232"/>
  <c r="BT229"/>
  <c r="BT226"/>
  <c r="BT227"/>
  <c r="BT228"/>
  <c r="BT179"/>
  <c r="BT178"/>
  <c r="BT177"/>
  <c r="BT174"/>
  <c r="BT172"/>
  <c r="BT175"/>
  <c r="BT176"/>
  <c r="BT173"/>
  <c r="BT129"/>
  <c r="BT123"/>
  <c r="BT127"/>
  <c r="BT126"/>
  <c r="BT121"/>
  <c r="BT124"/>
  <c r="BT122"/>
  <c r="BT119"/>
  <c r="BT128"/>
  <c r="BT125"/>
  <c r="BT118"/>
  <c r="BT120"/>
  <c r="BT61"/>
  <c r="BT60"/>
  <c r="BT58"/>
  <c r="BT59"/>
  <c r="BT57"/>
  <c r="BT440"/>
  <c r="BT438"/>
  <c r="BT439"/>
  <c r="BT437"/>
  <c r="BT436"/>
  <c r="BT434"/>
  <c r="BT435"/>
  <c r="BT55"/>
  <c r="BT54"/>
  <c r="BT53"/>
  <c r="BT671"/>
  <c r="BT669"/>
  <c r="BT670"/>
  <c r="BT667"/>
  <c r="BT668"/>
  <c r="BT666"/>
  <c r="BT602"/>
  <c r="BT601"/>
  <c r="BT534"/>
  <c r="BT533"/>
  <c r="BT507"/>
  <c r="BT506"/>
  <c r="BT505"/>
  <c r="BT491"/>
  <c r="BT497"/>
  <c r="BT499"/>
  <c r="BT495"/>
  <c r="BT494"/>
  <c r="BT498"/>
  <c r="BT502"/>
  <c r="BT492"/>
  <c r="BT504"/>
  <c r="BT496"/>
  <c r="BT503"/>
  <c r="BT493"/>
  <c r="BT500"/>
  <c r="BT501"/>
  <c r="BT428"/>
  <c r="BT427"/>
  <c r="BT426"/>
  <c r="BT425"/>
  <c r="BT424"/>
  <c r="BT365"/>
  <c r="BT357"/>
  <c r="BT364"/>
  <c r="BT358"/>
  <c r="BT359"/>
  <c r="BT350"/>
  <c r="BT363"/>
  <c r="BT361"/>
  <c r="BT362"/>
  <c r="BT360"/>
  <c r="BT310"/>
  <c r="BT309"/>
  <c r="BT308"/>
  <c r="BT307"/>
  <c r="BT117"/>
  <c r="BT114"/>
  <c r="BT115"/>
  <c r="BT116"/>
  <c r="BT98"/>
  <c r="BT113"/>
  <c r="BT650"/>
  <c r="BT649"/>
  <c r="BT647"/>
  <c r="BT648"/>
  <c r="BT646"/>
  <c r="BT645"/>
  <c r="BT613"/>
  <c r="BT612"/>
  <c r="BT611"/>
  <c r="BT610"/>
  <c r="BT608"/>
  <c r="BT609"/>
  <c r="BT607"/>
  <c r="BT606"/>
  <c r="BT603"/>
  <c r="BT605"/>
  <c r="BT604"/>
  <c r="BT373"/>
  <c r="BT372"/>
  <c r="BT371"/>
  <c r="BT276"/>
  <c r="BT274"/>
  <c r="BT275"/>
  <c r="BT273"/>
  <c r="BT267"/>
  <c r="BT271"/>
  <c r="BT268"/>
  <c r="BT272"/>
  <c r="BT270"/>
  <c r="BT269"/>
  <c r="BT183"/>
  <c r="BT182"/>
  <c r="BT181"/>
  <c r="BT180"/>
  <c r="BT150"/>
  <c r="BT149"/>
  <c r="BT145"/>
  <c r="BT148"/>
  <c r="BT144"/>
  <c r="BT139"/>
  <c r="BT138"/>
  <c r="BT147"/>
  <c r="BT137"/>
  <c r="BT143"/>
  <c r="BT146"/>
  <c r="BT136"/>
  <c r="BT66"/>
  <c r="BT64"/>
  <c r="BT65"/>
  <c r="BT62"/>
  <c r="BT63"/>
  <c r="BT391"/>
  <c r="BT548"/>
  <c r="BT284"/>
  <c r="BT135"/>
  <c r="BT106"/>
  <c r="BT207"/>
  <c r="BT203"/>
  <c r="BT286"/>
  <c r="BT352"/>
  <c r="BT662"/>
  <c r="BT665"/>
  <c r="BT318"/>
  <c r="BT522"/>
  <c r="BT220"/>
  <c r="BT410"/>
  <c r="BT189"/>
  <c r="BT99"/>
  <c r="BT261"/>
  <c r="BT476"/>
  <c r="BT554"/>
  <c r="BT285"/>
  <c r="BT552"/>
  <c r="BT485"/>
  <c r="BT132"/>
  <c r="BT76"/>
  <c r="BT188"/>
  <c r="BT142"/>
  <c r="BT353"/>
  <c r="BT515"/>
  <c r="BT664"/>
  <c r="BT250"/>
  <c r="BT325"/>
  <c r="BT323"/>
  <c r="BT356"/>
  <c r="BT635"/>
  <c r="BT219"/>
  <c r="BT545"/>
  <c r="BT553"/>
  <c r="BT190"/>
  <c r="BT255"/>
  <c r="BT551"/>
  <c r="BT349"/>
  <c r="BT429"/>
  <c r="BT208"/>
  <c r="BT200"/>
  <c r="BT518"/>
  <c r="BT390"/>
  <c r="BT555"/>
  <c r="BT441"/>
  <c r="BT546"/>
  <c r="BT540"/>
  <c r="BT214"/>
  <c r="BT211"/>
  <c r="BT243"/>
  <c r="BT262"/>
  <c r="BT406"/>
  <c r="BT412"/>
  <c r="BT198"/>
  <c r="BT193"/>
  <c r="BT549"/>
  <c r="BT212"/>
  <c r="BT258"/>
  <c r="BT141"/>
  <c r="BT288"/>
  <c r="BT354"/>
  <c r="BT574"/>
  <c r="BT663"/>
  <c r="BT86"/>
  <c r="BT167"/>
  <c r="BT248"/>
  <c r="BT317"/>
  <c r="BT320"/>
  <c r="BT322"/>
  <c r="BT521"/>
  <c r="BT104"/>
  <c r="BT112"/>
  <c r="BT537"/>
  <c r="BT636"/>
  <c r="BT264"/>
  <c r="BT407"/>
  <c r="BT489"/>
  <c r="BT550"/>
  <c r="BT185"/>
  <c r="BT100"/>
  <c r="BT204"/>
  <c r="BT242"/>
  <c r="BT539"/>
  <c r="BT253"/>
  <c r="BT254"/>
  <c r="BT342"/>
  <c r="BT215"/>
  <c r="BT199"/>
  <c r="BT622"/>
  <c r="BT616"/>
  <c r="BT617"/>
  <c r="BT615"/>
  <c r="BT614"/>
  <c r="BT619"/>
  <c r="BT618"/>
  <c r="BT620"/>
  <c r="BT621"/>
  <c r="BT558"/>
  <c r="BT557"/>
  <c r="BT556"/>
  <c r="BT512"/>
  <c r="BT511"/>
  <c r="BT510"/>
  <c r="BT509"/>
  <c r="BT433"/>
  <c r="BT432"/>
  <c r="BT430"/>
  <c r="BT431"/>
  <c r="BT397"/>
  <c r="BT395"/>
  <c r="BT393"/>
  <c r="BT396"/>
  <c r="BT392"/>
  <c r="BT394"/>
  <c r="BT370"/>
  <c r="BT369"/>
  <c r="BT368"/>
  <c r="BT367"/>
  <c r="BT366"/>
  <c r="BT331"/>
  <c r="BT330"/>
  <c r="BT329"/>
  <c r="BT328"/>
  <c r="BT131"/>
  <c r="BT130"/>
  <c r="BT68"/>
  <c r="BT67"/>
  <c r="BT466"/>
  <c r="BT465"/>
  <c r="BT464"/>
  <c r="BT560"/>
  <c r="BT559"/>
  <c r="BT385"/>
  <c r="BT384"/>
  <c r="BT382"/>
  <c r="BT383"/>
  <c r="BT381"/>
  <c r="BT377"/>
  <c r="BT378"/>
  <c r="BT380"/>
  <c r="BT376"/>
  <c r="BT379"/>
  <c r="BT374"/>
  <c r="BT375"/>
  <c r="BT568"/>
  <c r="BT566"/>
  <c r="BT567"/>
  <c r="BT475"/>
  <c r="BT474"/>
  <c r="BT473"/>
  <c r="BT467"/>
  <c r="BT472"/>
  <c r="BT469"/>
  <c r="BT468"/>
  <c r="BT470"/>
  <c r="BT471"/>
  <c r="BT298"/>
  <c r="BT296"/>
  <c r="BT297"/>
  <c r="BT294"/>
  <c r="BT295"/>
  <c r="BT225"/>
  <c r="BT224"/>
  <c r="BT223"/>
  <c r="BT97"/>
  <c r="BT95"/>
  <c r="BT96"/>
  <c r="BT93"/>
  <c r="BT94"/>
  <c r="BT52"/>
  <c r="BT23"/>
  <c r="BT41"/>
  <c r="BT33"/>
  <c r="BT46"/>
  <c r="BT37"/>
  <c r="BT20"/>
  <c r="BT34"/>
  <c r="BT42"/>
  <c r="BT35"/>
  <c r="BT18"/>
  <c r="BT27"/>
  <c r="BT40"/>
  <c r="BT26"/>
  <c r="BT50"/>
  <c r="BT45"/>
  <c r="BT24"/>
  <c r="BT28"/>
  <c r="BT44"/>
  <c r="BT22"/>
  <c r="BT25"/>
  <c r="BT48"/>
  <c r="BT47"/>
  <c r="BT29"/>
  <c r="BT32"/>
  <c r="BT17"/>
  <c r="BT21"/>
  <c r="BT19"/>
  <c r="BT30"/>
  <c r="BT15"/>
  <c r="BT49"/>
  <c r="BT38"/>
  <c r="BT39"/>
  <c r="BT36"/>
  <c r="BT43"/>
  <c r="BT16"/>
  <c r="BT51"/>
  <c r="BT31"/>
  <c r="BT483"/>
  <c r="BT482"/>
  <c r="BT480"/>
  <c r="BT481"/>
  <c r="BT478"/>
  <c r="BT479"/>
  <c r="BT206"/>
  <c r="BT105"/>
  <c r="BT191"/>
  <c r="BT107"/>
  <c r="BT315"/>
  <c r="BT321"/>
  <c r="BT326"/>
  <c r="BT524"/>
  <c r="BT110"/>
  <c r="BT536"/>
  <c r="BT266"/>
  <c r="BT656"/>
  <c r="BT194"/>
  <c r="BT218"/>
  <c r="BT202"/>
  <c r="BT463"/>
  <c r="BT341"/>
  <c r="BT102"/>
  <c r="BT633"/>
  <c r="BT399"/>
  <c r="BT187"/>
  <c r="BT197"/>
  <c r="BT217"/>
  <c r="BT245"/>
  <c r="BT544"/>
  <c r="BT213"/>
  <c r="BT487"/>
  <c r="BT205"/>
  <c r="BT87"/>
  <c r="BT169"/>
  <c r="BT316"/>
  <c r="BT523"/>
  <c r="BT630"/>
  <c r="BT535"/>
  <c r="BT265"/>
  <c r="BT655"/>
  <c r="BT192"/>
  <c r="BT257"/>
  <c r="BT209"/>
  <c r="BT134"/>
  <c r="BT484"/>
  <c r="BT508"/>
  <c r="BT103"/>
  <c r="BT101"/>
  <c r="BT259"/>
  <c r="BT201"/>
  <c r="BT547"/>
  <c r="BT251"/>
  <c r="BT210"/>
  <c r="BT140"/>
  <c r="BT287"/>
  <c r="BT514"/>
  <c r="BT575"/>
  <c r="BT661"/>
  <c r="BT85"/>
  <c r="BT166"/>
  <c r="BT249"/>
  <c r="BT314"/>
  <c r="BT319"/>
  <c r="BT324"/>
  <c r="BT355"/>
  <c r="BT520"/>
  <c r="BT629"/>
  <c r="BT109"/>
  <c r="BT111"/>
  <c r="BT538"/>
  <c r="BT216"/>
  <c r="BT263"/>
  <c r="BT408"/>
  <c r="BT490"/>
  <c r="BT542"/>
  <c r="BT541"/>
  <c r="BT196"/>
  <c r="BT240"/>
  <c r="BT244"/>
  <c r="BT56"/>
  <c r="BT195"/>
  <c r="BT256"/>
  <c r="BT133"/>
  <c r="BT343"/>
  <c r="BT260"/>
  <c r="BT239"/>
  <c r="Y21"/>
  <c r="Y10"/>
  <c r="Y6"/>
  <c r="Y7"/>
  <c r="Y8"/>
  <c r="Y9"/>
  <c r="Y11"/>
  <c r="Y12"/>
  <c r="Y13"/>
  <c r="Y14"/>
  <c r="Y15"/>
  <c r="Y16"/>
  <c r="Y17"/>
  <c r="Y18"/>
  <c r="Y19"/>
  <c r="AD19" s="1"/>
  <c r="Y20"/>
  <c r="AD20" s="1"/>
  <c r="Y22"/>
  <c r="AD22" s="1"/>
  <c r="Y23"/>
  <c r="AD23" s="1"/>
  <c r="Y24"/>
  <c r="Y25"/>
  <c r="Y26"/>
  <c r="Y28"/>
  <c r="Y29"/>
  <c r="Y30"/>
  <c r="Y31"/>
  <c r="AD31" s="1"/>
  <c r="Y32"/>
  <c r="Y33"/>
  <c r="Y34"/>
  <c r="AD34" s="1"/>
  <c r="Y35"/>
  <c r="Y36"/>
  <c r="Y37"/>
  <c r="Y38"/>
  <c r="AD38" s="1"/>
  <c r="Y39"/>
  <c r="Y40"/>
  <c r="Y41"/>
  <c r="Y42"/>
  <c r="Y43"/>
  <c r="Y44"/>
  <c r="Y45"/>
  <c r="Y5"/>
  <c r="AD5" s="1"/>
  <c r="O45"/>
  <c r="M45"/>
  <c r="O43"/>
  <c r="M43"/>
  <c r="O41"/>
  <c r="M41"/>
  <c r="O21"/>
  <c r="M21"/>
  <c r="O36"/>
  <c r="M36"/>
  <c r="O34"/>
  <c r="M34"/>
  <c r="O31"/>
  <c r="M31"/>
  <c r="O25"/>
  <c r="M25"/>
  <c r="O20"/>
  <c r="M20"/>
  <c r="O18"/>
  <c r="M18"/>
  <c r="O17"/>
  <c r="M17"/>
  <c r="O16"/>
  <c r="M16"/>
  <c r="O13"/>
  <c r="M13"/>
  <c r="M12"/>
  <c r="O12"/>
  <c r="O10"/>
  <c r="M10"/>
  <c r="O9"/>
  <c r="M9"/>
  <c r="O8"/>
  <c r="M8"/>
  <c r="M14"/>
  <c r="O14"/>
  <c r="M15"/>
  <c r="O15"/>
  <c r="M19"/>
  <c r="O19"/>
  <c r="M22"/>
  <c r="O22"/>
  <c r="M23"/>
  <c r="O23"/>
  <c r="M24"/>
  <c r="O24"/>
  <c r="M26"/>
  <c r="O26"/>
  <c r="M28"/>
  <c r="O28"/>
  <c r="M29"/>
  <c r="O29"/>
  <c r="M30"/>
  <c r="O30"/>
  <c r="M32"/>
  <c r="O32"/>
  <c r="M33"/>
  <c r="O33"/>
  <c r="M35"/>
  <c r="O35"/>
  <c r="M37"/>
  <c r="O37"/>
  <c r="M38"/>
  <c r="O38"/>
  <c r="M39"/>
  <c r="O39"/>
  <c r="M40"/>
  <c r="O40"/>
  <c r="M42"/>
  <c r="O42"/>
  <c r="M44"/>
  <c r="O44"/>
  <c r="O11"/>
  <c r="M11"/>
  <c r="O7"/>
  <c r="M7"/>
  <c r="O6"/>
  <c r="M6"/>
  <c r="O5"/>
  <c r="M5"/>
  <c r="AC22" i="3" l="1"/>
  <c r="Q23"/>
  <c r="S23" s="1"/>
  <c r="BT677" i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Q24" i="3" l="1"/>
  <c r="S24" s="1"/>
  <c r="AC23"/>
  <c r="A270" i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C24" i="3" l="1"/>
  <c r="Q25"/>
  <c r="S25" s="1"/>
  <c r="A303" i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C25" i="3" l="1"/>
  <c r="Q26"/>
  <c r="S26" s="1"/>
  <c r="A518" i="1"/>
  <c r="A519" s="1"/>
  <c r="Q27" i="3" l="1"/>
  <c r="S27" s="1"/>
  <c r="AC26"/>
  <c r="A520" i="1"/>
  <c r="A521" s="1"/>
  <c r="A522" s="1"/>
  <c r="A523" s="1"/>
  <c r="A524" s="1"/>
  <c r="Q28" i="3" l="1"/>
  <c r="S28" s="1"/>
  <c r="AC27"/>
  <c r="A525" i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Q29" i="3" l="1"/>
  <c r="S29" s="1"/>
  <c r="AC28"/>
  <c r="AC29" l="1"/>
  <c r="Q30"/>
  <c r="S30" s="1"/>
  <c r="AC30" l="1"/>
  <c r="Q31"/>
  <c r="S31" s="1"/>
  <c r="Q32" l="1"/>
  <c r="S32" s="1"/>
  <c r="AC31"/>
  <c r="Q33" l="1"/>
  <c r="S33" s="1"/>
  <c r="AC32"/>
  <c r="AC33" l="1"/>
  <c r="Q34"/>
  <c r="S34" s="1"/>
  <c r="Q35" l="1"/>
  <c r="S35" s="1"/>
  <c r="AC34"/>
  <c r="Q36" l="1"/>
  <c r="S36" s="1"/>
  <c r="AC35"/>
  <c r="Q37" l="1"/>
  <c r="S37" s="1"/>
  <c r="AC36"/>
  <c r="Q38" l="1"/>
  <c r="S38" s="1"/>
  <c r="AC37"/>
  <c r="AC38" l="1"/>
  <c r="Q39"/>
  <c r="S39" s="1"/>
  <c r="AC39" l="1"/>
  <c r="Q40"/>
  <c r="S40" s="1"/>
  <c r="Q41" l="1"/>
  <c r="S41" s="1"/>
  <c r="AC40"/>
  <c r="AC41" l="1"/>
  <c r="Q42"/>
  <c r="S42" s="1"/>
  <c r="Q43" l="1"/>
  <c r="S43" s="1"/>
  <c r="AC42"/>
  <c r="Q5" i="1"/>
  <c r="S5" s="1"/>
  <c r="Q44" i="3" l="1"/>
  <c r="S44" s="1"/>
  <c r="AC43"/>
  <c r="AA5" i="1"/>
  <c r="AC44" i="3" l="1"/>
  <c r="Q45"/>
  <c r="S45" s="1"/>
  <c r="Q46" l="1"/>
  <c r="S46" s="1"/>
  <c r="AC45"/>
  <c r="Q47" l="1"/>
  <c r="S47" s="1"/>
  <c r="AC46"/>
  <c r="Q48" l="1"/>
  <c r="S48" s="1"/>
  <c r="AC47"/>
  <c r="AC48" l="1"/>
  <c r="Q49"/>
  <c r="S49" s="1"/>
  <c r="AC49" l="1"/>
  <c r="Q50"/>
  <c r="S50" s="1"/>
  <c r="Q51" l="1"/>
  <c r="S51" s="1"/>
  <c r="AC50"/>
  <c r="Q52" l="1"/>
  <c r="S52" s="1"/>
  <c r="AC51"/>
  <c r="AC52" l="1"/>
  <c r="Q53"/>
  <c r="S53" s="1"/>
  <c r="Q54" l="1"/>
  <c r="S54" s="1"/>
  <c r="AC53"/>
  <c r="Q55" l="1"/>
  <c r="S55" s="1"/>
  <c r="AC54"/>
  <c r="Q56" l="1"/>
  <c r="S56" s="1"/>
  <c r="AC55"/>
  <c r="Q6" i="1"/>
  <c r="S6" s="1"/>
  <c r="AC56" i="3" l="1"/>
  <c r="Q57"/>
  <c r="S57" s="1"/>
  <c r="AA6" i="1"/>
  <c r="Q58" i="3" l="1"/>
  <c r="S58" s="1"/>
  <c r="AC57"/>
  <c r="Q59" l="1"/>
  <c r="S59" s="1"/>
  <c r="AC58"/>
  <c r="Q60" l="1"/>
  <c r="S60" s="1"/>
  <c r="AC59"/>
  <c r="AC60" l="1"/>
  <c r="Q61"/>
  <c r="S61" s="1"/>
  <c r="Q62" l="1"/>
  <c r="S62" s="1"/>
  <c r="AC61"/>
  <c r="Q63" l="1"/>
  <c r="S63" s="1"/>
  <c r="AC62"/>
  <c r="AC63" l="1"/>
  <c r="Q64"/>
  <c r="S64" s="1"/>
  <c r="AC64" l="1"/>
  <c r="Q65"/>
  <c r="S65" s="1"/>
  <c r="Q66" l="1"/>
  <c r="S66" s="1"/>
  <c r="AC65"/>
  <c r="Q67" l="1"/>
  <c r="S67" s="1"/>
  <c r="AC66"/>
  <c r="Q68" l="1"/>
  <c r="S68" s="1"/>
  <c r="AC67"/>
  <c r="AC68" l="1"/>
  <c r="Q69"/>
  <c r="S69" s="1"/>
  <c r="AC69" l="1"/>
  <c r="Q70"/>
  <c r="S70" s="1"/>
  <c r="Q71" l="1"/>
  <c r="S71" s="1"/>
  <c r="AC70"/>
  <c r="Q72" l="1"/>
  <c r="S72" s="1"/>
  <c r="AC71"/>
  <c r="Q7" i="1"/>
  <c r="S7" s="1"/>
  <c r="AC72" i="3" l="1"/>
  <c r="Q73"/>
  <c r="S73" s="1"/>
  <c r="AA7" i="1"/>
  <c r="AC73" i="3" l="1"/>
  <c r="Q74"/>
  <c r="S74" s="1"/>
  <c r="Q75" l="1"/>
  <c r="S75" s="1"/>
  <c r="AC74"/>
  <c r="Q76" l="1"/>
  <c r="S76" s="1"/>
  <c r="AC75"/>
  <c r="AC76" l="1"/>
  <c r="Q77"/>
  <c r="S77" s="1"/>
  <c r="AC77" l="1"/>
  <c r="Q78"/>
  <c r="S78" s="1"/>
  <c r="Q79" l="1"/>
  <c r="S79" s="1"/>
  <c r="AC78"/>
  <c r="Q80" l="1"/>
  <c r="S80" s="1"/>
  <c r="AC79"/>
  <c r="Q8" i="1"/>
  <c r="S8" s="1"/>
  <c r="Q81" i="3" l="1"/>
  <c r="S81" s="1"/>
  <c r="AC80"/>
  <c r="AA8" i="1"/>
  <c r="AC81" i="3" l="1"/>
  <c r="Q82"/>
  <c r="S82" s="1"/>
  <c r="Q83" l="1"/>
  <c r="S83" s="1"/>
  <c r="AC82"/>
  <c r="Q84" l="1"/>
  <c r="S84" s="1"/>
  <c r="AC83"/>
  <c r="Q85" l="1"/>
  <c r="S85" s="1"/>
  <c r="AC84"/>
  <c r="AC85" l="1"/>
  <c r="Q86"/>
  <c r="S86" s="1"/>
  <c r="Q87" l="1"/>
  <c r="S87" s="1"/>
  <c r="AC86"/>
  <c r="Q88" l="1"/>
  <c r="S88" s="1"/>
  <c r="AC87"/>
  <c r="Q89" l="1"/>
  <c r="S89" s="1"/>
  <c r="AC88"/>
  <c r="AC89" l="1"/>
  <c r="Q90"/>
  <c r="S90" s="1"/>
  <c r="Q91" l="1"/>
  <c r="S91" s="1"/>
  <c r="AC90"/>
  <c r="Q92" l="1"/>
  <c r="S92" s="1"/>
  <c r="AC91"/>
  <c r="Q93" l="1"/>
  <c r="S93" s="1"/>
  <c r="AC92"/>
  <c r="AC93" l="1"/>
  <c r="Q94"/>
  <c r="S94" s="1"/>
  <c r="Q95" l="1"/>
  <c r="S95" s="1"/>
  <c r="AC94"/>
  <c r="Q96" l="1"/>
  <c r="S96" s="1"/>
  <c r="AC95"/>
  <c r="Q97" l="1"/>
  <c r="S97" s="1"/>
  <c r="AC96"/>
  <c r="AC97" l="1"/>
  <c r="Q98"/>
  <c r="S98" s="1"/>
  <c r="Q99" l="1"/>
  <c r="S99" s="1"/>
  <c r="AC98"/>
  <c r="Q100" l="1"/>
  <c r="S100" s="1"/>
  <c r="AC99"/>
  <c r="Q101" l="1"/>
  <c r="S101" s="1"/>
  <c r="AC100"/>
  <c r="AC101" l="1"/>
  <c r="Q102"/>
  <c r="S102" s="1"/>
  <c r="Q103" l="1"/>
  <c r="S103" s="1"/>
  <c r="AC102"/>
  <c r="Q104" l="1"/>
  <c r="S104" s="1"/>
  <c r="AC103"/>
  <c r="Q105" l="1"/>
  <c r="S105" s="1"/>
  <c r="AC104"/>
  <c r="Q9" i="1"/>
  <c r="S9" s="1"/>
  <c r="AC105" i="3" l="1"/>
  <c r="Q106"/>
  <c r="S106" s="1"/>
  <c r="AA9" i="1"/>
  <c r="AC106" i="3" l="1"/>
  <c r="Q107"/>
  <c r="S107" s="1"/>
  <c r="Q108" l="1"/>
  <c r="S108" s="1"/>
  <c r="AC107"/>
  <c r="Q109" l="1"/>
  <c r="S109" s="1"/>
  <c r="AC108"/>
  <c r="AC109" l="1"/>
  <c r="Q110"/>
  <c r="S110" s="1"/>
  <c r="AC110" l="1"/>
  <c r="Q111"/>
  <c r="S111" s="1"/>
  <c r="Q112" l="1"/>
  <c r="S112" s="1"/>
  <c r="AC111"/>
  <c r="Q113" l="1"/>
  <c r="S113" s="1"/>
  <c r="AC112"/>
  <c r="AC113" l="1"/>
  <c r="Q114"/>
  <c r="S114" s="1"/>
  <c r="AC114" l="1"/>
  <c r="Q115"/>
  <c r="S115" s="1"/>
  <c r="Q116" l="1"/>
  <c r="S116" s="1"/>
  <c r="AC115"/>
  <c r="Q117" l="1"/>
  <c r="S117" s="1"/>
  <c r="AC116"/>
  <c r="AC117" l="1"/>
  <c r="Q118"/>
  <c r="S118" s="1"/>
  <c r="AC118" l="1"/>
  <c r="Q119"/>
  <c r="S119" s="1"/>
  <c r="Q10" i="1"/>
  <c r="S10" s="1"/>
  <c r="Q120" i="3" l="1"/>
  <c r="S120" s="1"/>
  <c r="AC119"/>
  <c r="AA10" i="1"/>
  <c r="Q121" i="3" l="1"/>
  <c r="S121" s="1"/>
  <c r="AC120"/>
  <c r="AC121" l="1"/>
  <c r="Q122"/>
  <c r="S122" s="1"/>
  <c r="AC122" l="1"/>
  <c r="Q123"/>
  <c r="S123" s="1"/>
  <c r="Q124" l="1"/>
  <c r="S124" s="1"/>
  <c r="AC123"/>
  <c r="Q125" l="1"/>
  <c r="S125" s="1"/>
  <c r="AC124"/>
  <c r="AC125" l="1"/>
  <c r="Q126"/>
  <c r="S126" s="1"/>
  <c r="Q127" l="1"/>
  <c r="S127" s="1"/>
  <c r="AC126"/>
  <c r="Q128" l="1"/>
  <c r="S128" s="1"/>
  <c r="AC127"/>
  <c r="Q129" l="1"/>
  <c r="S129" s="1"/>
  <c r="AC128"/>
  <c r="AC129" l="1"/>
  <c r="Q130"/>
  <c r="S130" s="1"/>
  <c r="AC130" l="1"/>
  <c r="Q131"/>
  <c r="S131" s="1"/>
  <c r="Q132" l="1"/>
  <c r="S132" s="1"/>
  <c r="AC131"/>
  <c r="Q133" l="1"/>
  <c r="S133" s="1"/>
  <c r="AC132"/>
  <c r="AC133" l="1"/>
  <c r="Q134"/>
  <c r="S134" s="1"/>
  <c r="AC134" l="1"/>
  <c r="Q135"/>
  <c r="S135" s="1"/>
  <c r="Q136" l="1"/>
  <c r="S136" s="1"/>
  <c r="AC135"/>
  <c r="Q137" l="1"/>
  <c r="S137" s="1"/>
  <c r="AC136"/>
  <c r="AC137" l="1"/>
  <c r="Q138"/>
  <c r="S138" s="1"/>
  <c r="AC138" l="1"/>
  <c r="Q139"/>
  <c r="S139" s="1"/>
  <c r="Q140" l="1"/>
  <c r="S140" s="1"/>
  <c r="AC139"/>
  <c r="Q141" l="1"/>
  <c r="S141" s="1"/>
  <c r="AC140"/>
  <c r="AC141" l="1"/>
  <c r="Q142"/>
  <c r="S142" s="1"/>
  <c r="AC142" l="1"/>
  <c r="Q143"/>
  <c r="S143" s="1"/>
  <c r="Q144" l="1"/>
  <c r="S144" s="1"/>
  <c r="AC143"/>
  <c r="Q145" l="1"/>
  <c r="S145" s="1"/>
  <c r="AC144"/>
  <c r="AC145" l="1"/>
  <c r="Q146"/>
  <c r="S146" s="1"/>
  <c r="AC146" l="1"/>
  <c r="Q147"/>
  <c r="S147" s="1"/>
  <c r="Q148" l="1"/>
  <c r="S148" s="1"/>
  <c r="AC147"/>
  <c r="Q149" l="1"/>
  <c r="S149" s="1"/>
  <c r="AC148"/>
  <c r="AC149" l="1"/>
  <c r="Q150"/>
  <c r="S150" s="1"/>
  <c r="Q151" l="1"/>
  <c r="S151" s="1"/>
  <c r="AC150"/>
  <c r="Q152" l="1"/>
  <c r="S152" s="1"/>
  <c r="AC151"/>
  <c r="AC152" l="1"/>
  <c r="Q153"/>
  <c r="S153" s="1"/>
  <c r="AC153" l="1"/>
  <c r="Q154"/>
  <c r="S154" s="1"/>
  <c r="AC154" l="1"/>
  <c r="Q155"/>
  <c r="S155" s="1"/>
  <c r="Q156" l="1"/>
  <c r="S156" s="1"/>
  <c r="AC155"/>
  <c r="AC156" l="1"/>
  <c r="Q157"/>
  <c r="S157" s="1"/>
  <c r="AC157" l="1"/>
  <c r="Q158"/>
  <c r="S158" s="1"/>
  <c r="Q159" l="1"/>
  <c r="S159" s="1"/>
  <c r="AC158"/>
  <c r="Q160" l="1"/>
  <c r="S160" s="1"/>
  <c r="AC159"/>
  <c r="Q161" l="1"/>
  <c r="S161" s="1"/>
  <c r="AC160"/>
  <c r="AC161" l="1"/>
  <c r="Q162"/>
  <c r="S162" s="1"/>
  <c r="Q163" l="1"/>
  <c r="S163" s="1"/>
  <c r="AC162"/>
  <c r="Q164" l="1"/>
  <c r="S164" s="1"/>
  <c r="AC163"/>
  <c r="Q165" l="1"/>
  <c r="S165" s="1"/>
  <c r="AC164"/>
  <c r="AC165" l="1"/>
  <c r="Q166"/>
  <c r="S166" s="1"/>
  <c r="Q167" l="1"/>
  <c r="S167" s="1"/>
  <c r="AC166"/>
  <c r="Q168" l="1"/>
  <c r="S168" s="1"/>
  <c r="AC167"/>
  <c r="Q169" l="1"/>
  <c r="S169" s="1"/>
  <c r="AC168"/>
  <c r="AC169" l="1"/>
  <c r="Q170"/>
  <c r="S170" s="1"/>
  <c r="Q171" l="1"/>
  <c r="S171" s="1"/>
  <c r="AC170"/>
  <c r="Q172" l="1"/>
  <c r="S172" s="1"/>
  <c r="AC171"/>
  <c r="Q173" l="1"/>
  <c r="S173" s="1"/>
  <c r="AC172"/>
  <c r="AC173" l="1"/>
  <c r="Q174"/>
  <c r="S174" s="1"/>
  <c r="AC174" l="1"/>
  <c r="Q175"/>
  <c r="S175" s="1"/>
  <c r="Q176" l="1"/>
  <c r="S176" s="1"/>
  <c r="AC175"/>
  <c r="Q177" l="1"/>
  <c r="S177" s="1"/>
  <c r="AC176"/>
  <c r="AC177" l="1"/>
  <c r="Q178"/>
  <c r="S178" s="1"/>
  <c r="AC178" l="1"/>
  <c r="Q179"/>
  <c r="S179" s="1"/>
  <c r="Q180" l="1"/>
  <c r="S180" s="1"/>
  <c r="AC179"/>
  <c r="Q181" l="1"/>
  <c r="S181" s="1"/>
  <c r="AC180"/>
  <c r="AC181" l="1"/>
  <c r="Q182"/>
  <c r="S182" s="1"/>
  <c r="AC182" l="1"/>
  <c r="Q183"/>
  <c r="S183" s="1"/>
  <c r="Q184" l="1"/>
  <c r="S184" s="1"/>
  <c r="AC183"/>
  <c r="Q185" l="1"/>
  <c r="S185" s="1"/>
  <c r="AC184"/>
  <c r="AC185" l="1"/>
  <c r="Q186"/>
  <c r="S186" s="1"/>
  <c r="Q187" l="1"/>
  <c r="S187" s="1"/>
  <c r="AC186"/>
  <c r="Q188" l="1"/>
  <c r="S188" s="1"/>
  <c r="AC187"/>
  <c r="Q189" l="1"/>
  <c r="S189" s="1"/>
  <c r="AC188"/>
  <c r="AC189" l="1"/>
  <c r="Q190"/>
  <c r="S190" s="1"/>
  <c r="Q191" l="1"/>
  <c r="S191" s="1"/>
  <c r="AC190"/>
  <c r="Q192" l="1"/>
  <c r="S192" s="1"/>
  <c r="AC191"/>
  <c r="Q193" l="1"/>
  <c r="S193" s="1"/>
  <c r="AC192"/>
  <c r="AC193" l="1"/>
  <c r="Q194"/>
  <c r="S194" s="1"/>
  <c r="Q195" l="1"/>
  <c r="S195" s="1"/>
  <c r="AC194"/>
  <c r="Q196" l="1"/>
  <c r="S196" s="1"/>
  <c r="AC195"/>
  <c r="Q197" l="1"/>
  <c r="S197" s="1"/>
  <c r="AC196"/>
  <c r="AC197" l="1"/>
  <c r="Q198"/>
  <c r="S198" s="1"/>
  <c r="Q199" l="1"/>
  <c r="S199" s="1"/>
  <c r="AC198"/>
  <c r="Q200" l="1"/>
  <c r="S200" s="1"/>
  <c r="AC199"/>
  <c r="Q201" l="1"/>
  <c r="S201" s="1"/>
  <c r="AC200"/>
  <c r="AC201" l="1"/>
  <c r="Q202"/>
  <c r="S202" s="1"/>
  <c r="Q203" l="1"/>
  <c r="S203" s="1"/>
  <c r="AC202"/>
  <c r="Q204" l="1"/>
  <c r="S204" s="1"/>
  <c r="AC203"/>
  <c r="Q205" l="1"/>
  <c r="S205" s="1"/>
  <c r="AC204"/>
  <c r="AC205" l="1"/>
  <c r="Q206"/>
  <c r="S206" s="1"/>
  <c r="AC206" l="1"/>
  <c r="Q207"/>
  <c r="S207" s="1"/>
  <c r="Q208" l="1"/>
  <c r="S208" s="1"/>
  <c r="AC207"/>
  <c r="AC208" l="1"/>
  <c r="Q209"/>
  <c r="S209" s="1"/>
  <c r="AC209" l="1"/>
  <c r="Q210"/>
  <c r="S210" s="1"/>
  <c r="Q211" l="1"/>
  <c r="S211" s="1"/>
  <c r="AC210"/>
  <c r="Q212" l="1"/>
  <c r="S212" s="1"/>
  <c r="AC211"/>
  <c r="Q213" l="1"/>
  <c r="S213" s="1"/>
  <c r="AC212"/>
  <c r="AC213" l="1"/>
  <c r="Q214"/>
  <c r="S214" s="1"/>
  <c r="Q215" l="1"/>
  <c r="S215" s="1"/>
  <c r="AC214"/>
  <c r="Q216" l="1"/>
  <c r="S216" s="1"/>
  <c r="AC215"/>
  <c r="Q217" l="1"/>
  <c r="S217" s="1"/>
  <c r="AC216"/>
  <c r="AC217" l="1"/>
  <c r="Q218"/>
  <c r="S218" s="1"/>
  <c r="Q219" l="1"/>
  <c r="S219" s="1"/>
  <c r="AC218"/>
  <c r="Q220" l="1"/>
  <c r="S220" s="1"/>
  <c r="AC219"/>
  <c r="Q221" l="1"/>
  <c r="S221" s="1"/>
  <c r="AC220"/>
  <c r="AC221" l="1"/>
  <c r="Q222"/>
  <c r="S222" s="1"/>
  <c r="Q223" l="1"/>
  <c r="S223" s="1"/>
  <c r="AC222"/>
  <c r="Q224" l="1"/>
  <c r="S224" s="1"/>
  <c r="AC223"/>
  <c r="Q225" l="1"/>
  <c r="S225" s="1"/>
  <c r="AC224"/>
  <c r="AC225" l="1"/>
  <c r="Q226"/>
  <c r="S226" s="1"/>
  <c r="Q227" l="1"/>
  <c r="S227" s="1"/>
  <c r="AC226"/>
  <c r="Q228" l="1"/>
  <c r="S228" s="1"/>
  <c r="AC227"/>
  <c r="Q229" l="1"/>
  <c r="S229" s="1"/>
  <c r="AC228"/>
  <c r="AC229" l="1"/>
  <c r="Q230"/>
  <c r="S230" s="1"/>
  <c r="AC230" l="1"/>
  <c r="Q231"/>
  <c r="S231" s="1"/>
  <c r="Q232" l="1"/>
  <c r="S232" s="1"/>
  <c r="AC231"/>
  <c r="Q233" l="1"/>
  <c r="S233" s="1"/>
  <c r="AC232"/>
  <c r="AC233" l="1"/>
  <c r="Q234"/>
  <c r="S234" s="1"/>
  <c r="AC234" l="1"/>
  <c r="Q235"/>
  <c r="S235" s="1"/>
  <c r="Q236" l="1"/>
  <c r="S236" s="1"/>
  <c r="AC235"/>
  <c r="AC236" l="1"/>
  <c r="Q237"/>
  <c r="S237" s="1"/>
  <c r="AC237" l="1"/>
  <c r="Q238"/>
  <c r="S238" s="1"/>
  <c r="Q239" l="1"/>
  <c r="S239" s="1"/>
  <c r="AC238"/>
  <c r="Q240" l="1"/>
  <c r="S240" s="1"/>
  <c r="AC239"/>
  <c r="AC240" l="1"/>
  <c r="Q241"/>
  <c r="S241" s="1"/>
  <c r="AC241" l="1"/>
  <c r="Q242"/>
  <c r="S242" s="1"/>
  <c r="Q243" l="1"/>
  <c r="S243" s="1"/>
  <c r="AC242"/>
  <c r="Q244" l="1"/>
  <c r="S244" s="1"/>
  <c r="AC243"/>
  <c r="AC244" l="1"/>
  <c r="Q245"/>
  <c r="S245" s="1"/>
  <c r="AC245" l="1"/>
  <c r="Q246"/>
  <c r="S246" s="1"/>
  <c r="Q247" l="1"/>
  <c r="S247" s="1"/>
  <c r="AC246"/>
  <c r="Q248" l="1"/>
  <c r="S248" s="1"/>
  <c r="AC247"/>
  <c r="AC248" l="1"/>
  <c r="Q249"/>
  <c r="S249" s="1"/>
  <c r="AC249" l="1"/>
  <c r="Q250"/>
  <c r="S250" s="1"/>
  <c r="Q251" l="1"/>
  <c r="S251" s="1"/>
  <c r="AC250"/>
  <c r="Q252" l="1"/>
  <c r="S252" s="1"/>
  <c r="AC251"/>
  <c r="AC252" l="1"/>
  <c r="Q253"/>
  <c r="S253" s="1"/>
  <c r="AC253" l="1"/>
  <c r="Q254"/>
  <c r="S254" s="1"/>
  <c r="Q255" l="1"/>
  <c r="S255" s="1"/>
  <c r="AC254"/>
  <c r="Q256" l="1"/>
  <c r="S256" s="1"/>
  <c r="AC255"/>
  <c r="AC256" l="1"/>
  <c r="Q257"/>
  <c r="S257" s="1"/>
  <c r="AC257" l="1"/>
  <c r="Q258"/>
  <c r="S258" s="1"/>
  <c r="Q259" l="1"/>
  <c r="S259" s="1"/>
  <c r="AC258"/>
  <c r="Q260" l="1"/>
  <c r="S260" s="1"/>
  <c r="AC259"/>
  <c r="AC260" l="1"/>
  <c r="Q261"/>
  <c r="S261" s="1"/>
  <c r="AC261" l="1"/>
  <c r="Q262"/>
  <c r="S262" s="1"/>
  <c r="Q263" l="1"/>
  <c r="S263" s="1"/>
  <c r="AC262"/>
  <c r="Q264" l="1"/>
  <c r="S264" s="1"/>
  <c r="AC263"/>
  <c r="AC264" l="1"/>
  <c r="Q265"/>
  <c r="S265" s="1"/>
  <c r="AC265" l="1"/>
  <c r="Q266"/>
  <c r="S266" s="1"/>
  <c r="Q267" l="1"/>
  <c r="S267" s="1"/>
  <c r="AC266"/>
  <c r="Q268" l="1"/>
  <c r="S268" s="1"/>
  <c r="AC267"/>
  <c r="AC268" l="1"/>
  <c r="Q269"/>
  <c r="S269" s="1"/>
  <c r="AC269" l="1"/>
  <c r="Q270"/>
  <c r="S270" s="1"/>
  <c r="Q11" i="1"/>
  <c r="S11" s="1"/>
  <c r="Q271" i="3" l="1"/>
  <c r="S271" s="1"/>
  <c r="AC270"/>
  <c r="AA11" i="1"/>
  <c r="Q272" i="3" l="1"/>
  <c r="S272" s="1"/>
  <c r="AC271"/>
  <c r="AC272" l="1"/>
  <c r="Q273"/>
  <c r="S273" s="1"/>
  <c r="AC273" l="1"/>
  <c r="Q274"/>
  <c r="S274" s="1"/>
  <c r="Q275" l="1"/>
  <c r="S275" s="1"/>
  <c r="AC274"/>
  <c r="Q276" l="1"/>
  <c r="S276" s="1"/>
  <c r="AC275"/>
  <c r="AC276" l="1"/>
  <c r="Q277"/>
  <c r="S277" s="1"/>
  <c r="AC277" l="1"/>
  <c r="Q278"/>
  <c r="S278" s="1"/>
  <c r="Q279" l="1"/>
  <c r="S279" s="1"/>
  <c r="AC278"/>
  <c r="Q280" l="1"/>
  <c r="S280" s="1"/>
  <c r="AC279"/>
  <c r="AC280" l="1"/>
  <c r="Q281"/>
  <c r="S281" s="1"/>
  <c r="AC281" l="1"/>
  <c r="Q282"/>
  <c r="S282" s="1"/>
  <c r="Q283" l="1"/>
  <c r="S283" s="1"/>
  <c r="AC282"/>
  <c r="Q284" l="1"/>
  <c r="S284" s="1"/>
  <c r="AC283"/>
  <c r="AC284" l="1"/>
  <c r="Q285"/>
  <c r="S285" s="1"/>
  <c r="AC285" l="1"/>
  <c r="Q286"/>
  <c r="S286" s="1"/>
  <c r="Q287" l="1"/>
  <c r="S287" s="1"/>
  <c r="AC286"/>
  <c r="Q288" l="1"/>
  <c r="S288" s="1"/>
  <c r="AC287"/>
  <c r="AC288" l="1"/>
  <c r="Q289"/>
  <c r="S289" s="1"/>
  <c r="AC289" l="1"/>
  <c r="Q290"/>
  <c r="S290" s="1"/>
  <c r="Q291" l="1"/>
  <c r="S291" s="1"/>
  <c r="AC290"/>
  <c r="Q292" l="1"/>
  <c r="S292" s="1"/>
  <c r="AC291"/>
  <c r="AC292" l="1"/>
  <c r="Q293"/>
  <c r="S293" s="1"/>
  <c r="AC293" l="1"/>
  <c r="Q294"/>
  <c r="S294" s="1"/>
  <c r="Q295" l="1"/>
  <c r="S295" s="1"/>
  <c r="AC294"/>
  <c r="Q12" i="1"/>
  <c r="S12" s="1"/>
  <c r="Q296" i="3" l="1"/>
  <c r="S296" s="1"/>
  <c r="AC295"/>
  <c r="AA12" i="1"/>
  <c r="AC296" i="3" l="1"/>
  <c r="Q297"/>
  <c r="S297" s="1"/>
  <c r="Q298" l="1"/>
  <c r="S298" s="1"/>
  <c r="AC297"/>
  <c r="Q299" l="1"/>
  <c r="S299" s="1"/>
  <c r="AC298"/>
  <c r="Q13" i="1"/>
  <c r="S13" s="1"/>
  <c r="AC299" i="3" l="1"/>
  <c r="Q300"/>
  <c r="S300" s="1"/>
  <c r="AA13" i="1"/>
  <c r="AC300" i="3" l="1"/>
  <c r="Q301"/>
  <c r="S301" s="1"/>
  <c r="Q302" l="1"/>
  <c r="S302" s="1"/>
  <c r="AC301"/>
  <c r="Q303" l="1"/>
  <c r="S303" s="1"/>
  <c r="AC302"/>
  <c r="AC303" l="1"/>
  <c r="Q304"/>
  <c r="S304" s="1"/>
  <c r="AC304" l="1"/>
  <c r="Q305"/>
  <c r="S305" s="1"/>
  <c r="Q306" l="1"/>
  <c r="S306" s="1"/>
  <c r="AC305"/>
  <c r="Q307" l="1"/>
  <c r="S307" s="1"/>
  <c r="AC306"/>
  <c r="Q308" l="1"/>
  <c r="S308" s="1"/>
  <c r="AC307"/>
  <c r="AC308" l="1"/>
  <c r="Q309"/>
  <c r="S309" s="1"/>
  <c r="AC309" l="1"/>
  <c r="Q310"/>
  <c r="S310" s="1"/>
  <c r="Q311" l="1"/>
  <c r="S311" s="1"/>
  <c r="AC310"/>
  <c r="Q312" l="1"/>
  <c r="S312" s="1"/>
  <c r="AC311"/>
  <c r="AC312" l="1"/>
  <c r="Q313"/>
  <c r="S313" s="1"/>
  <c r="AC313" l="1"/>
  <c r="Q314"/>
  <c r="S314" s="1"/>
  <c r="Q315" l="1"/>
  <c r="S315" s="1"/>
  <c r="AC314"/>
  <c r="Q316" l="1"/>
  <c r="S316" s="1"/>
  <c r="AC315"/>
  <c r="AC316" l="1"/>
  <c r="Q317"/>
  <c r="S317" s="1"/>
  <c r="Q318" l="1"/>
  <c r="S318" s="1"/>
  <c r="AC317"/>
  <c r="Q319" l="1"/>
  <c r="S319" s="1"/>
  <c r="AC318"/>
  <c r="Q320" l="1"/>
  <c r="S320" s="1"/>
  <c r="AC319"/>
  <c r="Q14" i="1"/>
  <c r="S14" s="1"/>
  <c r="AC320" i="3" l="1"/>
  <c r="Q321"/>
  <c r="S321" s="1"/>
  <c r="AA14" i="1"/>
  <c r="Q322" i="3" l="1"/>
  <c r="S322" s="1"/>
  <c r="AC321"/>
  <c r="Q323" l="1"/>
  <c r="S323" s="1"/>
  <c r="AC322"/>
  <c r="Q324" l="1"/>
  <c r="S324" s="1"/>
  <c r="AC323"/>
  <c r="AC324" l="1"/>
  <c r="Q325"/>
  <c r="S325" s="1"/>
  <c r="Q326" l="1"/>
  <c r="S326" s="1"/>
  <c r="AC325"/>
  <c r="Q327" l="1"/>
  <c r="S327" s="1"/>
  <c r="AC326"/>
  <c r="Q328" l="1"/>
  <c r="S328" s="1"/>
  <c r="AC327"/>
  <c r="AC328" l="1"/>
  <c r="Q329"/>
  <c r="S329" s="1"/>
  <c r="Q15" i="1"/>
  <c r="S15" s="1"/>
  <c r="AC329" i="3" l="1"/>
  <c r="Q330"/>
  <c r="S330" s="1"/>
  <c r="AA15" i="1"/>
  <c r="Q331" i="3" l="1"/>
  <c r="S331" s="1"/>
  <c r="AC330"/>
  <c r="Q332" l="1"/>
  <c r="S332" s="1"/>
  <c r="AC331"/>
  <c r="AC332" l="1"/>
  <c r="Q333"/>
  <c r="S333" s="1"/>
  <c r="Q334" l="1"/>
  <c r="S334" s="1"/>
  <c r="AC333"/>
  <c r="Q335" l="1"/>
  <c r="S335" s="1"/>
  <c r="AC334"/>
  <c r="Q336" l="1"/>
  <c r="S336" s="1"/>
  <c r="AC335"/>
  <c r="AC336" l="1"/>
  <c r="Q337"/>
  <c r="S337" s="1"/>
  <c r="Q16" i="1"/>
  <c r="S16" s="1"/>
  <c r="Q338" i="3" l="1"/>
  <c r="S338" s="1"/>
  <c r="AC337"/>
  <c r="AA16" i="1"/>
  <c r="Q339" i="3" l="1"/>
  <c r="S339" s="1"/>
  <c r="AC338"/>
  <c r="Q340" l="1"/>
  <c r="S340" s="1"/>
  <c r="AC339"/>
  <c r="AC340" l="1"/>
  <c r="Q341"/>
  <c r="S341" s="1"/>
  <c r="AC341" l="1"/>
  <c r="Q342"/>
  <c r="S342" s="1"/>
  <c r="Q343" l="1"/>
  <c r="S343" s="1"/>
  <c r="AC342"/>
  <c r="Q344" l="1"/>
  <c r="S344" s="1"/>
  <c r="AC343"/>
  <c r="AC344" l="1"/>
  <c r="Q345"/>
  <c r="S345" s="1"/>
  <c r="Q346" l="1"/>
  <c r="S346" s="1"/>
  <c r="AC345"/>
  <c r="Q347" l="1"/>
  <c r="S347" s="1"/>
  <c r="AC346"/>
  <c r="Q348" l="1"/>
  <c r="S348" s="1"/>
  <c r="AC347"/>
  <c r="AC348" l="1"/>
  <c r="Q349"/>
  <c r="S349" s="1"/>
  <c r="AC349" l="1"/>
  <c r="Q350"/>
  <c r="S350" s="1"/>
  <c r="Q351" l="1"/>
  <c r="S351" s="1"/>
  <c r="AC350"/>
  <c r="Q352" l="1"/>
  <c r="S352" s="1"/>
  <c r="AC351"/>
  <c r="AC352" l="1"/>
  <c r="Q353"/>
  <c r="S353" s="1"/>
  <c r="AC353" l="1"/>
  <c r="Q354"/>
  <c r="S354" s="1"/>
  <c r="Q17" i="1"/>
  <c r="S17" s="1"/>
  <c r="Q355" i="3" l="1"/>
  <c r="S355" s="1"/>
  <c r="AC354"/>
  <c r="AA17" i="1"/>
  <c r="Q356" i="3" l="1"/>
  <c r="S356" s="1"/>
  <c r="AC355"/>
  <c r="AC356" l="1"/>
  <c r="Q357"/>
  <c r="S357" s="1"/>
  <c r="Q358" l="1"/>
  <c r="S358" s="1"/>
  <c r="AC357"/>
  <c r="Q359" l="1"/>
  <c r="S359" s="1"/>
  <c r="AC358"/>
  <c r="Q18" i="1"/>
  <c r="S18" s="1"/>
  <c r="Q360" i="3" l="1"/>
  <c r="S360" s="1"/>
  <c r="AC359"/>
  <c r="AA18" i="1"/>
  <c r="AC360" i="3" l="1"/>
  <c r="Q361"/>
  <c r="S361" s="1"/>
  <c r="Q362" l="1"/>
  <c r="S362" s="1"/>
  <c r="AC361"/>
  <c r="Q363" l="1"/>
  <c r="S363" s="1"/>
  <c r="AC362"/>
  <c r="AC363" l="1"/>
  <c r="Q364"/>
  <c r="S364" s="1"/>
  <c r="AC364" l="1"/>
  <c r="Q365"/>
  <c r="S365" s="1"/>
  <c r="Q366" l="1"/>
  <c r="S366" s="1"/>
  <c r="AC365"/>
  <c r="Q367" l="1"/>
  <c r="S367" s="1"/>
  <c r="AC366"/>
  <c r="AC367" l="1"/>
  <c r="Q368"/>
  <c r="S368" s="1"/>
  <c r="AC368" l="1"/>
  <c r="Q369"/>
  <c r="S369" s="1"/>
  <c r="AC369" l="1"/>
  <c r="Q370"/>
  <c r="S370" s="1"/>
  <c r="Q371" l="1"/>
  <c r="S371" s="1"/>
  <c r="AC370"/>
  <c r="Q372" l="1"/>
  <c r="S372" s="1"/>
  <c r="AC371"/>
  <c r="AC372" l="1"/>
  <c r="Q373"/>
  <c r="S373" s="1"/>
  <c r="Q374" l="1"/>
  <c r="S374" s="1"/>
  <c r="AC373"/>
  <c r="Q19" i="1"/>
  <c r="S19" s="1"/>
  <c r="Q375" i="3" l="1"/>
  <c r="S375" s="1"/>
  <c r="AC374"/>
  <c r="AA19" i="1"/>
  <c r="Q376" i="3" l="1"/>
  <c r="S376" s="1"/>
  <c r="AC375"/>
  <c r="AC376" l="1"/>
  <c r="Q377"/>
  <c r="S377" s="1"/>
  <c r="Q378" l="1"/>
  <c r="S378" s="1"/>
  <c r="AC377"/>
  <c r="Q20" i="1"/>
  <c r="S20" s="1"/>
  <c r="Q379" i="3" l="1"/>
  <c r="S379" s="1"/>
  <c r="AC378"/>
  <c r="AA20" i="1"/>
  <c r="Q21"/>
  <c r="S21" s="1"/>
  <c r="Q380" i="3" l="1"/>
  <c r="S380" s="1"/>
  <c r="AC379"/>
  <c r="AA21" i="1"/>
  <c r="AC380" i="3" l="1"/>
  <c r="Q381"/>
  <c r="S381" s="1"/>
  <c r="AC381" l="1"/>
  <c r="Q382"/>
  <c r="S382" s="1"/>
  <c r="Q383" l="1"/>
  <c r="S383" s="1"/>
  <c r="AC382"/>
  <c r="Q384" l="1"/>
  <c r="S384" s="1"/>
  <c r="AC383"/>
  <c r="AC384" l="1"/>
  <c r="Q385"/>
  <c r="S385" s="1"/>
  <c r="Q386" l="1"/>
  <c r="S386" s="1"/>
  <c r="AC385"/>
  <c r="Q22" i="1"/>
  <c r="S22" s="1"/>
  <c r="Q387" i="3" l="1"/>
  <c r="S387" s="1"/>
  <c r="AC386"/>
  <c r="AA22" i="1"/>
  <c r="AC387" i="3" l="1"/>
  <c r="Q388"/>
  <c r="S388" s="1"/>
  <c r="AC388" l="1"/>
  <c r="Q389"/>
  <c r="S389" s="1"/>
  <c r="Q390" l="1"/>
  <c r="S390" s="1"/>
  <c r="AC389"/>
  <c r="Q391" l="1"/>
  <c r="S391" s="1"/>
  <c r="AC390"/>
  <c r="AC391" l="1"/>
  <c r="Q392"/>
  <c r="S392" s="1"/>
  <c r="AC392" l="1"/>
  <c r="Q393"/>
  <c r="S393" s="1"/>
  <c r="AC393" l="1"/>
  <c r="Q394"/>
  <c r="S394" s="1"/>
  <c r="Q23" i="1"/>
  <c r="S23" s="1"/>
  <c r="Q395" i="3" l="1"/>
  <c r="S395" s="1"/>
  <c r="AC394"/>
  <c r="AA23" i="1"/>
  <c r="Q396" i="3" l="1"/>
  <c r="S396" s="1"/>
  <c r="AC395"/>
  <c r="AC396" l="1"/>
  <c r="Q397"/>
  <c r="S397" s="1"/>
  <c r="Q398" l="1"/>
  <c r="S398" s="1"/>
  <c r="AC397"/>
  <c r="Q399" l="1"/>
  <c r="S399" s="1"/>
  <c r="AC398"/>
  <c r="Q400" l="1"/>
  <c r="S400" s="1"/>
  <c r="AC399"/>
  <c r="AC400" l="1"/>
  <c r="Q401"/>
  <c r="S401" s="1"/>
  <c r="Q402" l="1"/>
  <c r="S402" s="1"/>
  <c r="AC401"/>
  <c r="Q403" l="1"/>
  <c r="S403" s="1"/>
  <c r="AC402"/>
  <c r="Q404" l="1"/>
  <c r="S404" s="1"/>
  <c r="AC403"/>
  <c r="AC404" l="1"/>
  <c r="Q405"/>
  <c r="S405" s="1"/>
  <c r="Q406" l="1"/>
  <c r="S406" s="1"/>
  <c r="AC405"/>
  <c r="Q407" l="1"/>
  <c r="S407" s="1"/>
  <c r="AC406"/>
  <c r="Q408" l="1"/>
  <c r="S408" s="1"/>
  <c r="AC407"/>
  <c r="AC408" l="1"/>
  <c r="Q409"/>
  <c r="S409" s="1"/>
  <c r="Q410" l="1"/>
  <c r="S410" s="1"/>
  <c r="AC409"/>
  <c r="Q411" l="1"/>
  <c r="S411" s="1"/>
  <c r="AC410"/>
  <c r="AC411" l="1"/>
  <c r="Q412"/>
  <c r="S412" s="1"/>
  <c r="Q24" i="1"/>
  <c r="S24" s="1"/>
  <c r="AC412" i="3" l="1"/>
  <c r="Q413"/>
  <c r="S413" s="1"/>
  <c r="AA24" i="1"/>
  <c r="Q414" i="3" l="1"/>
  <c r="S414" s="1"/>
  <c r="AC413"/>
  <c r="Q415" l="1"/>
  <c r="S415" s="1"/>
  <c r="AC414"/>
  <c r="Q416" l="1"/>
  <c r="S416" s="1"/>
  <c r="AC415"/>
  <c r="AC416" l="1"/>
  <c r="Q417"/>
  <c r="S417" s="1"/>
  <c r="Q25" i="1"/>
  <c r="S25" s="1"/>
  <c r="AC417" i="3" l="1"/>
  <c r="Q418"/>
  <c r="S418" s="1"/>
  <c r="AA25" i="1"/>
  <c r="Q419" i="3" l="1"/>
  <c r="S419" s="1"/>
  <c r="AC418"/>
  <c r="Q420" l="1"/>
  <c r="S420" s="1"/>
  <c r="AC419"/>
  <c r="AC420" l="1"/>
  <c r="Q421"/>
  <c r="S421" s="1"/>
  <c r="AC421" l="1"/>
  <c r="Q422"/>
  <c r="S422" s="1"/>
  <c r="Q26" i="1"/>
  <c r="S26" s="1"/>
  <c r="Q423" i="3" l="1"/>
  <c r="S423" s="1"/>
  <c r="AC422"/>
  <c r="AA26" i="1"/>
  <c r="Q424" i="3" l="1"/>
  <c r="S424" s="1"/>
  <c r="AC423"/>
  <c r="AC424" l="1"/>
  <c r="Q425"/>
  <c r="S425" s="1"/>
  <c r="Q426" l="1"/>
  <c r="S426" s="1"/>
  <c r="AC425"/>
  <c r="Q427" l="1"/>
  <c r="S427" s="1"/>
  <c r="AC426"/>
  <c r="Q428" l="1"/>
  <c r="S428" s="1"/>
  <c r="AC427"/>
  <c r="AC428" l="1"/>
  <c r="Q429"/>
  <c r="S429" s="1"/>
  <c r="Q27" i="1"/>
  <c r="S27" s="1"/>
  <c r="Q430" i="3" l="1"/>
  <c r="S430" s="1"/>
  <c r="AC429"/>
  <c r="AA27" i="1"/>
  <c r="Q431" i="3" l="1"/>
  <c r="S431" s="1"/>
  <c r="AC430"/>
  <c r="Q432" l="1"/>
  <c r="S432" s="1"/>
  <c r="AC431"/>
  <c r="AC432" l="1"/>
  <c r="Q433"/>
  <c r="S433" s="1"/>
  <c r="Q434" l="1"/>
  <c r="S434" s="1"/>
  <c r="AC433"/>
  <c r="Q435" l="1"/>
  <c r="S435" s="1"/>
  <c r="AC434"/>
  <c r="AC435" l="1"/>
  <c r="Q436"/>
  <c r="S436" s="1"/>
  <c r="AC436" l="1"/>
  <c r="Q437"/>
  <c r="S437" s="1"/>
  <c r="Q438" l="1"/>
  <c r="S438" s="1"/>
  <c r="AC437"/>
  <c r="Q439" l="1"/>
  <c r="S439" s="1"/>
  <c r="AC438"/>
  <c r="Q440" l="1"/>
  <c r="S440" s="1"/>
  <c r="AC439"/>
  <c r="AC440" l="1"/>
  <c r="Q441"/>
  <c r="S441" s="1"/>
  <c r="Q442" l="1"/>
  <c r="S442" s="1"/>
  <c r="AC441"/>
  <c r="Q443" l="1"/>
  <c r="S443" s="1"/>
  <c r="AC442"/>
  <c r="Q444" l="1"/>
  <c r="S444" s="1"/>
  <c r="AC443"/>
  <c r="AC444" l="1"/>
  <c r="Q445"/>
  <c r="S445" s="1"/>
  <c r="Q446" l="1"/>
  <c r="S446" s="1"/>
  <c r="AC445"/>
  <c r="Q447" l="1"/>
  <c r="S447" s="1"/>
  <c r="AC446"/>
  <c r="Q448" l="1"/>
  <c r="S448" s="1"/>
  <c r="AC447"/>
  <c r="AC448" l="1"/>
  <c r="Q449"/>
  <c r="S449" s="1"/>
  <c r="Q450" l="1"/>
  <c r="S450" s="1"/>
  <c r="AC449"/>
  <c r="Q28" i="1"/>
  <c r="S28" s="1"/>
  <c r="Q451" i="3" l="1"/>
  <c r="S451" s="1"/>
  <c r="AC450"/>
  <c r="AA28" i="1"/>
  <c r="Q452" i="3" l="1"/>
  <c r="S452" s="1"/>
  <c r="AC451"/>
  <c r="AC452" l="1"/>
  <c r="Q453"/>
  <c r="S453" s="1"/>
  <c r="Q454" l="1"/>
  <c r="S454" s="1"/>
  <c r="AC453"/>
  <c r="Q455" l="1"/>
  <c r="S455" s="1"/>
  <c r="AC454"/>
  <c r="Q456" l="1"/>
  <c r="S456" s="1"/>
  <c r="AC455"/>
  <c r="AC456" l="1"/>
  <c r="Q457"/>
  <c r="S457" s="1"/>
  <c r="Q458" l="1"/>
  <c r="S458" s="1"/>
  <c r="AC457"/>
  <c r="Q459" l="1"/>
  <c r="S459" s="1"/>
  <c r="AC458"/>
  <c r="Q460" l="1"/>
  <c r="S460" s="1"/>
  <c r="AC459"/>
  <c r="AC460" l="1"/>
  <c r="Q461"/>
  <c r="S461" s="1"/>
  <c r="AC461" l="1"/>
  <c r="Q462"/>
  <c r="S462" s="1"/>
  <c r="Q463" l="1"/>
  <c r="S463" s="1"/>
  <c r="AC462"/>
  <c r="Q464" l="1"/>
  <c r="S464" s="1"/>
  <c r="AC463"/>
  <c r="AC464" l="1"/>
  <c r="Q465"/>
  <c r="S465" s="1"/>
  <c r="Q466" l="1"/>
  <c r="S466" s="1"/>
  <c r="AC465"/>
  <c r="Q467" l="1"/>
  <c r="S467" s="1"/>
  <c r="AC466"/>
  <c r="Q468" l="1"/>
  <c r="S468" s="1"/>
  <c r="AC467"/>
  <c r="AC468" l="1"/>
  <c r="Q469"/>
  <c r="S469" s="1"/>
  <c r="Q470" l="1"/>
  <c r="S470" s="1"/>
  <c r="AC469"/>
  <c r="Q471" l="1"/>
  <c r="S471" s="1"/>
  <c r="AC470"/>
  <c r="AC471" l="1"/>
  <c r="Q472"/>
  <c r="S472" s="1"/>
  <c r="Q29" i="1"/>
  <c r="S29" s="1"/>
  <c r="Q473" i="3" l="1"/>
  <c r="S473" s="1"/>
  <c r="AC472"/>
  <c r="AA29" i="1"/>
  <c r="Q474" i="3" l="1"/>
  <c r="S474" s="1"/>
  <c r="AC473"/>
  <c r="AC474" l="1"/>
  <c r="Q475"/>
  <c r="S475" s="1"/>
  <c r="AC475" l="1"/>
  <c r="Q476"/>
  <c r="S476" s="1"/>
  <c r="Q477" l="1"/>
  <c r="S477" s="1"/>
  <c r="AC476"/>
  <c r="Q478" l="1"/>
  <c r="S478" s="1"/>
  <c r="AC477"/>
  <c r="AC478" l="1"/>
  <c r="Q479"/>
  <c r="S479" s="1"/>
  <c r="AC479" l="1"/>
  <c r="Q480"/>
  <c r="S480" s="1"/>
  <c r="Q481" l="1"/>
  <c r="S481" s="1"/>
  <c r="AC480"/>
  <c r="Q482" l="1"/>
  <c r="S482" s="1"/>
  <c r="AC481"/>
  <c r="AC482" l="1"/>
  <c r="Q483"/>
  <c r="S483" s="1"/>
  <c r="AC483" l="1"/>
  <c r="Q484"/>
  <c r="S484" s="1"/>
  <c r="Q485" l="1"/>
  <c r="S485" s="1"/>
  <c r="AC484"/>
  <c r="Q486" l="1"/>
  <c r="S486" s="1"/>
  <c r="AC485"/>
  <c r="AC486" l="1"/>
  <c r="Q487"/>
  <c r="S487" s="1"/>
  <c r="AC487" l="1"/>
  <c r="Q488"/>
  <c r="S488" s="1"/>
  <c r="Q489" l="1"/>
  <c r="S489" s="1"/>
  <c r="AC488"/>
  <c r="Q490" l="1"/>
  <c r="S490" s="1"/>
  <c r="AC489"/>
  <c r="AC490" l="1"/>
  <c r="Q491"/>
  <c r="S491" s="1"/>
  <c r="AC491" l="1"/>
  <c r="Q492"/>
  <c r="S492" s="1"/>
  <c r="Q493" l="1"/>
  <c r="S493" s="1"/>
  <c r="AC492"/>
  <c r="Q494" l="1"/>
  <c r="S494" s="1"/>
  <c r="AC493"/>
  <c r="AC494" l="1"/>
  <c r="Q495"/>
  <c r="S495" s="1"/>
  <c r="AC495" l="1"/>
  <c r="Q496"/>
  <c r="S496" s="1"/>
  <c r="Q30" i="1"/>
  <c r="S30" s="1"/>
  <c r="Q497" i="3" l="1"/>
  <c r="S497" s="1"/>
  <c r="AC496"/>
  <c r="AA30" i="1"/>
  <c r="Q498" i="3" l="1"/>
  <c r="S498" s="1"/>
  <c r="AC497"/>
  <c r="AC498" l="1"/>
  <c r="Q499"/>
  <c r="S499" s="1"/>
  <c r="AC499" l="1"/>
  <c r="Q500"/>
  <c r="S500" s="1"/>
  <c r="Q501" l="1"/>
  <c r="S501" s="1"/>
  <c r="AC500"/>
  <c r="Q31" i="1"/>
  <c r="S31" s="1"/>
  <c r="Q502" i="3" l="1"/>
  <c r="S502" s="1"/>
  <c r="AC501"/>
  <c r="AA31" i="1"/>
  <c r="AC502" i="3" l="1"/>
  <c r="Q503"/>
  <c r="S503" s="1"/>
  <c r="AC503" l="1"/>
  <c r="Q504"/>
  <c r="S504" s="1"/>
  <c r="Q505" l="1"/>
  <c r="S505" s="1"/>
  <c r="AC504"/>
  <c r="Q506" l="1"/>
  <c r="S506" s="1"/>
  <c r="AC505"/>
  <c r="Q32" i="1"/>
  <c r="S32" s="1"/>
  <c r="AC506" i="3" l="1"/>
  <c r="Q507"/>
  <c r="S507" s="1"/>
  <c r="AA32" i="1"/>
  <c r="AC507" i="3" l="1"/>
  <c r="Q508"/>
  <c r="S508" s="1"/>
  <c r="Q509" l="1"/>
  <c r="S509" s="1"/>
  <c r="AC508"/>
  <c r="Q510" l="1"/>
  <c r="S510" s="1"/>
  <c r="AC509"/>
  <c r="AC510" l="1"/>
  <c r="Q511"/>
  <c r="S511" s="1"/>
  <c r="Q512" l="1"/>
  <c r="S512" s="1"/>
  <c r="AC511"/>
  <c r="Q513" l="1"/>
  <c r="S513" s="1"/>
  <c r="AC512"/>
  <c r="AC513" l="1"/>
  <c r="Q514"/>
  <c r="S514" s="1"/>
  <c r="AC514" l="1"/>
  <c r="Q515"/>
  <c r="S515" s="1"/>
  <c r="Q516" l="1"/>
  <c r="S516" s="1"/>
  <c r="AC515"/>
  <c r="Q517" l="1"/>
  <c r="S517" s="1"/>
  <c r="AC516"/>
  <c r="Q518" l="1"/>
  <c r="S518" s="1"/>
  <c r="AC517"/>
  <c r="AC518" l="1"/>
  <c r="Q519"/>
  <c r="S519" s="1"/>
  <c r="Q520" l="1"/>
  <c r="S520" s="1"/>
  <c r="AC519"/>
  <c r="Q521" l="1"/>
  <c r="S521" s="1"/>
  <c r="AC520"/>
  <c r="Q33" i="1"/>
  <c r="S33" s="1"/>
  <c r="Q522" i="3" l="1"/>
  <c r="S522" s="1"/>
  <c r="AC521"/>
  <c r="AA33" i="1"/>
  <c r="AC522" i="3" l="1"/>
  <c r="Q523"/>
  <c r="S523" s="1"/>
  <c r="Q34" i="1"/>
  <c r="S34" s="1"/>
  <c r="Q524" i="3" l="1"/>
  <c r="S524" s="1"/>
  <c r="AC523"/>
  <c r="AA34" i="1"/>
  <c r="Q525" i="3" l="1"/>
  <c r="S525" s="1"/>
  <c r="AC524"/>
  <c r="AC525" l="1"/>
  <c r="Q526"/>
  <c r="S526" s="1"/>
  <c r="AC526" l="1"/>
  <c r="Q527"/>
  <c r="S527" s="1"/>
  <c r="Q528" l="1"/>
  <c r="S528" s="1"/>
  <c r="AC527"/>
  <c r="Q529" l="1"/>
  <c r="S529" s="1"/>
  <c r="AC528"/>
  <c r="Q530" l="1"/>
  <c r="S530" s="1"/>
  <c r="AC529"/>
  <c r="AC530" l="1"/>
  <c r="Q531"/>
  <c r="S531" s="1"/>
  <c r="Q532" l="1"/>
  <c r="S532" s="1"/>
  <c r="AC531"/>
  <c r="Q533" l="1"/>
  <c r="S533" s="1"/>
  <c r="AC532"/>
  <c r="AC533" l="1"/>
  <c r="Q534"/>
  <c r="S534" s="1"/>
  <c r="AC534" l="1"/>
  <c r="Q535"/>
  <c r="S535" s="1"/>
  <c r="Q536" l="1"/>
  <c r="S536" s="1"/>
  <c r="AC535"/>
  <c r="Q537" l="1"/>
  <c r="S537" s="1"/>
  <c r="AC536"/>
  <c r="AC537" l="1"/>
  <c r="Q538"/>
  <c r="S538" s="1"/>
  <c r="AC538" l="1"/>
  <c r="Q539"/>
  <c r="S539" s="1"/>
  <c r="Q540" l="1"/>
  <c r="S540" s="1"/>
  <c r="AC539"/>
  <c r="Q541" l="1"/>
  <c r="S541" s="1"/>
  <c r="AC540"/>
  <c r="AC541" l="1"/>
  <c r="Q542"/>
  <c r="S542" s="1"/>
  <c r="AC542" l="1"/>
  <c r="Q543"/>
  <c r="S543" s="1"/>
  <c r="Q544" l="1"/>
  <c r="S544" s="1"/>
  <c r="AC543"/>
  <c r="Q545" l="1"/>
  <c r="S545" s="1"/>
  <c r="AC544"/>
  <c r="AC545" l="1"/>
  <c r="Q546"/>
  <c r="S546" s="1"/>
  <c r="AC546" l="1"/>
  <c r="Q547"/>
  <c r="S547" s="1"/>
  <c r="Q35" i="1"/>
  <c r="S35" s="1"/>
  <c r="Q548" i="3" l="1"/>
  <c r="S548" s="1"/>
  <c r="AC547"/>
  <c r="AA35" i="1"/>
  <c r="Q549" i="3" l="1"/>
  <c r="S549" s="1"/>
  <c r="AC548"/>
  <c r="Q36" i="1"/>
  <c r="S36" s="1"/>
  <c r="AC549" i="3" l="1"/>
  <c r="Q550"/>
  <c r="S550" s="1"/>
  <c r="AA36" i="1"/>
  <c r="AC550" i="3" l="1"/>
  <c r="Q551"/>
  <c r="S551" s="1"/>
  <c r="Q552" l="1"/>
  <c r="S552" s="1"/>
  <c r="AC551"/>
  <c r="Q553" l="1"/>
  <c r="S553" s="1"/>
  <c r="AC552"/>
  <c r="AC553" l="1"/>
  <c r="Q554"/>
  <c r="S554" s="1"/>
  <c r="Q37" i="1"/>
  <c r="S37" s="1"/>
  <c r="AC554" i="3" l="1"/>
  <c r="Q555"/>
  <c r="S555" s="1"/>
  <c r="AA37" i="1"/>
  <c r="Q556" i="3" l="1"/>
  <c r="S556" s="1"/>
  <c r="AC555"/>
  <c r="AC556" l="1"/>
  <c r="Q557"/>
  <c r="S557" s="1"/>
  <c r="AC557" l="1"/>
  <c r="Q558"/>
  <c r="S558" s="1"/>
  <c r="Q559" l="1"/>
  <c r="S559" s="1"/>
  <c r="AC558"/>
  <c r="Q560" l="1"/>
  <c r="S560" s="1"/>
  <c r="AC559"/>
  <c r="AC560" l="1"/>
  <c r="Q561"/>
  <c r="S561" s="1"/>
  <c r="AC561" l="1"/>
  <c r="Q562"/>
  <c r="S562" s="1"/>
  <c r="Q563" l="1"/>
  <c r="S563" s="1"/>
  <c r="AC562"/>
  <c r="Q564" l="1"/>
  <c r="S564" s="1"/>
  <c r="AC563"/>
  <c r="Q565" l="1"/>
  <c r="S565" s="1"/>
  <c r="AC564"/>
  <c r="AC565" l="1"/>
  <c r="Q566"/>
  <c r="S566" s="1"/>
  <c r="AC566" l="1"/>
  <c r="Q567"/>
  <c r="S567" s="1"/>
  <c r="Q568" l="1"/>
  <c r="S568" s="1"/>
  <c r="AC567"/>
  <c r="Q569" l="1"/>
  <c r="S569" s="1"/>
  <c r="AC568"/>
  <c r="AC569" l="1"/>
  <c r="Q570"/>
  <c r="S570" s="1"/>
  <c r="AC570" l="1"/>
  <c r="Q571"/>
  <c r="S571" s="1"/>
  <c r="Q572" l="1"/>
  <c r="S572" s="1"/>
  <c r="AC571"/>
  <c r="Q573" l="1"/>
  <c r="S573" s="1"/>
  <c r="AC572"/>
  <c r="AC573" l="1"/>
  <c r="Q574"/>
  <c r="S574" s="1"/>
  <c r="AC574" l="1"/>
  <c r="Q575"/>
  <c r="S575" s="1"/>
  <c r="Q576" l="1"/>
  <c r="S576" s="1"/>
  <c r="AC575"/>
  <c r="AC576" l="1"/>
  <c r="Q577"/>
  <c r="S577" s="1"/>
  <c r="AC577" l="1"/>
  <c r="Q578"/>
  <c r="S578" s="1"/>
  <c r="Q579" l="1"/>
  <c r="S579" s="1"/>
  <c r="AC578"/>
  <c r="Q580" l="1"/>
  <c r="S580" s="1"/>
  <c r="AC579"/>
  <c r="AC580" l="1"/>
  <c r="Q581"/>
  <c r="S581" s="1"/>
  <c r="AC581" l="1"/>
  <c r="Q582"/>
  <c r="S582" s="1"/>
  <c r="Q583" l="1"/>
  <c r="S583" s="1"/>
  <c r="AC582"/>
  <c r="Q584" l="1"/>
  <c r="S584" s="1"/>
  <c r="AC583"/>
  <c r="AC584" l="1"/>
  <c r="Q585"/>
  <c r="S585" s="1"/>
  <c r="AC585" l="1"/>
  <c r="Q586"/>
  <c r="S586" s="1"/>
  <c r="Q587" l="1"/>
  <c r="S587" s="1"/>
  <c r="AC586"/>
  <c r="Q588" l="1"/>
  <c r="S588" s="1"/>
  <c r="AC587"/>
  <c r="Q589" l="1"/>
  <c r="S589" s="1"/>
  <c r="AC588"/>
  <c r="AC589" l="1"/>
  <c r="Q590"/>
  <c r="S590" s="1"/>
  <c r="AC590" l="1"/>
  <c r="Q591"/>
  <c r="S591" s="1"/>
  <c r="Q38" i="1"/>
  <c r="S38" s="1"/>
  <c r="Q592" i="3" l="1"/>
  <c r="S592" s="1"/>
  <c r="AC591"/>
  <c r="AA38" i="1"/>
  <c r="Q593" i="3" l="1"/>
  <c r="S593" s="1"/>
  <c r="AC592"/>
  <c r="AC593" l="1"/>
  <c r="Q594"/>
  <c r="S594" s="1"/>
  <c r="AC594" l="1"/>
  <c r="Q595"/>
  <c r="S595" s="1"/>
  <c r="Q596" l="1"/>
  <c r="S596" s="1"/>
  <c r="AC595"/>
  <c r="Q597" l="1"/>
  <c r="S597" s="1"/>
  <c r="AC596"/>
  <c r="AC597" l="1"/>
  <c r="Q598"/>
  <c r="S598" s="1"/>
  <c r="AC598" l="1"/>
  <c r="Q599"/>
  <c r="S599" s="1"/>
  <c r="Q600" l="1"/>
  <c r="S600" s="1"/>
  <c r="AC599"/>
  <c r="Q601" l="1"/>
  <c r="S601" s="1"/>
  <c r="AC600"/>
  <c r="AC601" l="1"/>
  <c r="Q602"/>
  <c r="S602" s="1"/>
  <c r="AC602" l="1"/>
  <c r="Q603"/>
  <c r="S603" s="1"/>
  <c r="Q604" l="1"/>
  <c r="S604" s="1"/>
  <c r="AC603"/>
  <c r="Q605" l="1"/>
  <c r="S605" s="1"/>
  <c r="AC604"/>
  <c r="AC605" l="1"/>
  <c r="Q606"/>
  <c r="S606" s="1"/>
  <c r="AC606" l="1"/>
  <c r="Q607"/>
  <c r="S607" s="1"/>
  <c r="Q608" l="1"/>
  <c r="S608" s="1"/>
  <c r="AC607"/>
  <c r="Q609" l="1"/>
  <c r="S609" s="1"/>
  <c r="AC608"/>
  <c r="AC609" l="1"/>
  <c r="Q610"/>
  <c r="S610" s="1"/>
  <c r="AC610" l="1"/>
  <c r="Q611"/>
  <c r="S611" s="1"/>
  <c r="Q39" i="1"/>
  <c r="S39" s="1"/>
  <c r="Q612" i="3" l="1"/>
  <c r="S612" s="1"/>
  <c r="AC611"/>
  <c r="AA39" i="1"/>
  <c r="Q613" i="3" l="1"/>
  <c r="S613" s="1"/>
  <c r="AC612"/>
  <c r="AC613" l="1"/>
  <c r="Q614"/>
  <c r="S614" s="1"/>
  <c r="AC614" l="1"/>
  <c r="Q615"/>
  <c r="S615" s="1"/>
  <c r="Q616" l="1"/>
  <c r="S616" s="1"/>
  <c r="AC615"/>
  <c r="Q617" l="1"/>
  <c r="S617" s="1"/>
  <c r="AC616"/>
  <c r="AC617" l="1"/>
  <c r="Q618"/>
  <c r="S618" s="1"/>
  <c r="AC618" l="1"/>
  <c r="Q619"/>
  <c r="S619" s="1"/>
  <c r="Q620" l="1"/>
  <c r="S620" s="1"/>
  <c r="AC619"/>
  <c r="Q621" l="1"/>
  <c r="S621" s="1"/>
  <c r="AC620"/>
  <c r="AC621" l="1"/>
  <c r="Q622"/>
  <c r="S622" s="1"/>
  <c r="AC622" l="1"/>
  <c r="Q623"/>
  <c r="S623" s="1"/>
  <c r="Q624" l="1"/>
  <c r="S624" s="1"/>
  <c r="AC623"/>
  <c r="AC624" l="1"/>
  <c r="Q625"/>
  <c r="S625" s="1"/>
  <c r="AC625" l="1"/>
  <c r="Q626"/>
  <c r="S626" s="1"/>
  <c r="Q627" l="1"/>
  <c r="S627" s="1"/>
  <c r="AC626"/>
  <c r="Q628" l="1"/>
  <c r="S628" s="1"/>
  <c r="AC627"/>
  <c r="AC628" l="1"/>
  <c r="Q629"/>
  <c r="S629" s="1"/>
  <c r="AC629" l="1"/>
  <c r="Q630"/>
  <c r="S630" s="1"/>
  <c r="Q631" l="1"/>
  <c r="S631" s="1"/>
  <c r="AC630"/>
  <c r="Q632" l="1"/>
  <c r="S632" s="1"/>
  <c r="AC631"/>
  <c r="AC632" l="1"/>
  <c r="Q633"/>
  <c r="S633" s="1"/>
  <c r="AC633" l="1"/>
  <c r="Q634"/>
  <c r="S634" s="1"/>
  <c r="Q635" l="1"/>
  <c r="S635" s="1"/>
  <c r="AC634"/>
  <c r="Q636" l="1"/>
  <c r="S636" s="1"/>
  <c r="AC635"/>
  <c r="AC636" l="1"/>
  <c r="Q637"/>
  <c r="S637" s="1"/>
  <c r="AC637" l="1"/>
  <c r="Q638"/>
  <c r="S638" s="1"/>
  <c r="Q639" l="1"/>
  <c r="S639" s="1"/>
  <c r="AC638"/>
  <c r="Q640" l="1"/>
  <c r="S640" s="1"/>
  <c r="AC639"/>
  <c r="Q641" l="1"/>
  <c r="S641" s="1"/>
  <c r="AC640"/>
  <c r="AC641" l="1"/>
  <c r="Q642"/>
  <c r="S642" s="1"/>
  <c r="AC642" l="1"/>
  <c r="Q643"/>
  <c r="S643" s="1"/>
  <c r="Q40" i="1"/>
  <c r="S40" s="1"/>
  <c r="Q644" i="3" l="1"/>
  <c r="S644" s="1"/>
  <c r="AC643"/>
  <c r="AA40" i="1"/>
  <c r="Q645" i="3" l="1"/>
  <c r="S645" s="1"/>
  <c r="AC644"/>
  <c r="AC645" l="1"/>
  <c r="Q646"/>
  <c r="S646" s="1"/>
  <c r="AC646" l="1"/>
  <c r="Q647"/>
  <c r="S647" s="1"/>
  <c r="Q648" l="1"/>
  <c r="S648" s="1"/>
  <c r="AC647"/>
  <c r="AC648" l="1"/>
  <c r="Q649"/>
  <c r="S649" s="1"/>
  <c r="Q41" i="1"/>
  <c r="S41" s="1"/>
  <c r="AC649" i="3" l="1"/>
  <c r="Q650"/>
  <c r="S650" s="1"/>
  <c r="AA41" i="1"/>
  <c r="Q651" i="3" l="1"/>
  <c r="S651" s="1"/>
  <c r="AC650"/>
  <c r="Q652" l="1"/>
  <c r="S652" s="1"/>
  <c r="AC651"/>
  <c r="Q653" l="1"/>
  <c r="S653" s="1"/>
  <c r="AC652"/>
  <c r="AC653" l="1"/>
  <c r="Q654"/>
  <c r="S654" s="1"/>
  <c r="AC654" l="1"/>
  <c r="Q655"/>
  <c r="S655" s="1"/>
  <c r="Q656" l="1"/>
  <c r="S656" s="1"/>
  <c r="AC655"/>
  <c r="Q657" l="1"/>
  <c r="S657" s="1"/>
  <c r="AC656"/>
  <c r="AC657" l="1"/>
  <c r="Q658"/>
  <c r="S658" s="1"/>
  <c r="AC658" l="1"/>
  <c r="Q659"/>
  <c r="S659" s="1"/>
  <c r="Q660" l="1"/>
  <c r="S660" s="1"/>
  <c r="AC659"/>
  <c r="Q42" i="1"/>
  <c r="S42" s="1"/>
  <c r="Q661" i="3" l="1"/>
  <c r="S661" s="1"/>
  <c r="AC660"/>
  <c r="AA42" i="1"/>
  <c r="Q43"/>
  <c r="S43" s="1"/>
  <c r="AC661" i="3" l="1"/>
  <c r="Q662"/>
  <c r="S662" s="1"/>
  <c r="AA43" i="1"/>
  <c r="Q663" i="3" l="1"/>
  <c r="S663" s="1"/>
  <c r="AC662"/>
  <c r="Q44" i="1"/>
  <c r="S44" s="1"/>
  <c r="Q664" i="3" l="1"/>
  <c r="S664" s="1"/>
  <c r="AC663"/>
  <c r="AA44" i="1"/>
  <c r="AC664" i="3" l="1"/>
  <c r="Q665"/>
  <c r="S665" s="1"/>
  <c r="AC665" l="1"/>
  <c r="Q666"/>
  <c r="S666" s="1"/>
  <c r="Q667" l="1"/>
  <c r="S667" s="1"/>
  <c r="AC666"/>
  <c r="Q668" l="1"/>
  <c r="S668" s="1"/>
  <c r="AC667"/>
  <c r="AC668" l="1"/>
  <c r="Q669"/>
  <c r="S669" s="1"/>
  <c r="AC669" l="1"/>
  <c r="Q670"/>
  <c r="S670" s="1"/>
  <c r="Q671" l="1"/>
  <c r="S671" s="1"/>
  <c r="AC670"/>
  <c r="Q672" l="1"/>
  <c r="S672" s="1"/>
  <c r="AC671"/>
  <c r="AC672" l="1"/>
  <c r="Q673"/>
  <c r="S673" s="1"/>
  <c r="AC673" l="1"/>
  <c r="Q674"/>
  <c r="S674" s="1"/>
  <c r="Q675" l="1"/>
  <c r="S675" s="1"/>
  <c r="AC675" s="1"/>
  <c r="AC674"/>
  <c r="Q45" i="1" l="1"/>
  <c r="S45" s="1"/>
  <c r="Q46" s="1"/>
  <c r="S46" s="1"/>
  <c r="AA46" l="1"/>
  <c r="Q47"/>
  <c r="S47" s="1"/>
  <c r="AA45"/>
  <c r="AA47" l="1"/>
  <c r="Q48"/>
  <c r="S48" s="1"/>
  <c r="AA48" l="1"/>
  <c r="Q49"/>
  <c r="S49" s="1"/>
  <c r="AA49" l="1"/>
  <c r="Q50"/>
  <c r="S50" s="1"/>
  <c r="AA50" l="1"/>
  <c r="Q51"/>
  <c r="S51" s="1"/>
  <c r="AA51" l="1"/>
  <c r="Q52"/>
  <c r="S52" s="1"/>
  <c r="AA52" l="1"/>
  <c r="Q53"/>
  <c r="S53" s="1"/>
  <c r="AA53" l="1"/>
  <c r="Q54"/>
  <c r="S54" s="1"/>
  <c r="AA54" l="1"/>
  <c r="Q55"/>
  <c r="S55" s="1"/>
  <c r="AA55" l="1"/>
  <c r="Q56"/>
  <c r="S56" s="1"/>
  <c r="AA56" l="1"/>
  <c r="Q57"/>
  <c r="S57" s="1"/>
  <c r="AA57" l="1"/>
  <c r="Q58"/>
  <c r="S58" s="1"/>
  <c r="AA58" l="1"/>
  <c r="Q59"/>
  <c r="S59" s="1"/>
  <c r="AA59" l="1"/>
  <c r="Q60"/>
  <c r="S60" s="1"/>
  <c r="AA60" l="1"/>
  <c r="Q61"/>
  <c r="S61" s="1"/>
  <c r="AA61" l="1"/>
  <c r="Q62"/>
  <c r="S62" s="1"/>
  <c r="AA62" l="1"/>
  <c r="Q63"/>
  <c r="S63" s="1"/>
  <c r="AA63" l="1"/>
  <c r="Q64"/>
  <c r="S64" s="1"/>
  <c r="AA64" l="1"/>
  <c r="Q65"/>
  <c r="S65" s="1"/>
  <c r="AA65" l="1"/>
  <c r="Q66"/>
  <c r="S66" s="1"/>
  <c r="AA66" l="1"/>
  <c r="Q67"/>
  <c r="S67" s="1"/>
  <c r="AA67" l="1"/>
  <c r="Q68"/>
  <c r="S68" s="1"/>
  <c r="AA68" l="1"/>
  <c r="Q69"/>
  <c r="S69" s="1"/>
  <c r="AA69" l="1"/>
  <c r="Q70"/>
  <c r="S70" s="1"/>
  <c r="AA70" l="1"/>
  <c r="Q71"/>
  <c r="S71" s="1"/>
  <c r="AA71" l="1"/>
  <c r="Q72"/>
  <c r="S72" s="1"/>
  <c r="AA72" l="1"/>
  <c r="Q73"/>
  <c r="S73" s="1"/>
  <c r="AA73" l="1"/>
  <c r="Q74"/>
  <c r="S74" s="1"/>
  <c r="AA74" l="1"/>
  <c r="Q75"/>
  <c r="S75" s="1"/>
  <c r="AA75" l="1"/>
  <c r="Q76"/>
  <c r="S76" s="1"/>
  <c r="AA76" l="1"/>
  <c r="Q77"/>
  <c r="S77" s="1"/>
  <c r="AA77" l="1"/>
  <c r="Q78"/>
  <c r="S78" s="1"/>
  <c r="AA78" l="1"/>
  <c r="Q79"/>
  <c r="S79" s="1"/>
  <c r="AA79" l="1"/>
  <c r="Q80"/>
  <c r="S80" s="1"/>
  <c r="AA80" l="1"/>
  <c r="Q81"/>
  <c r="S81" s="1"/>
  <c r="AA81" l="1"/>
  <c r="Q82"/>
  <c r="S82" s="1"/>
  <c r="AA82" l="1"/>
  <c r="Q83"/>
  <c r="S83" s="1"/>
  <c r="AA83" l="1"/>
  <c r="Q84"/>
  <c r="S84" s="1"/>
  <c r="Q85" l="1"/>
  <c r="S85" s="1"/>
  <c r="AA84"/>
  <c r="AA85" l="1"/>
  <c r="Q86"/>
  <c r="S86" s="1"/>
  <c r="AA86" l="1"/>
  <c r="Q87"/>
  <c r="S87" s="1"/>
  <c r="AA87" l="1"/>
  <c r="Q88"/>
  <c r="S88" s="1"/>
  <c r="AA88" l="1"/>
  <c r="Q89"/>
  <c r="S89" s="1"/>
  <c r="AA89" l="1"/>
  <c r="Q90"/>
  <c r="S90" s="1"/>
  <c r="AA90" l="1"/>
  <c r="Q91"/>
  <c r="S91" s="1"/>
  <c r="AA91" l="1"/>
  <c r="Q92"/>
  <c r="S92" s="1"/>
  <c r="AA92" l="1"/>
  <c r="Q93"/>
  <c r="S93" s="1"/>
  <c r="AA93" l="1"/>
  <c r="Q94"/>
  <c r="S94" s="1"/>
  <c r="AA94" l="1"/>
  <c r="Q95"/>
  <c r="S95" s="1"/>
  <c r="AA95" l="1"/>
  <c r="Q96"/>
  <c r="S96" s="1"/>
  <c r="AA96" l="1"/>
  <c r="Q97"/>
  <c r="S97" s="1"/>
  <c r="AA97" l="1"/>
  <c r="Q98"/>
  <c r="S98" s="1"/>
  <c r="AA98" l="1"/>
  <c r="Q99"/>
  <c r="S99" s="1"/>
  <c r="AA99" l="1"/>
  <c r="Q100"/>
  <c r="S100" s="1"/>
  <c r="AA100" l="1"/>
  <c r="Q101"/>
  <c r="S101" s="1"/>
  <c r="AA101" l="1"/>
  <c r="Q102"/>
  <c r="S102" s="1"/>
  <c r="AA102" l="1"/>
  <c r="Q103"/>
  <c r="S103" s="1"/>
  <c r="AA103" l="1"/>
  <c r="Q104"/>
  <c r="S104" s="1"/>
  <c r="AA104" l="1"/>
  <c r="Q105"/>
  <c r="S105" s="1"/>
  <c r="AA105" l="1"/>
  <c r="Q106"/>
  <c r="S106" s="1"/>
  <c r="AA106" l="1"/>
  <c r="Q107"/>
  <c r="S107" s="1"/>
  <c r="AA107" l="1"/>
  <c r="Q108"/>
  <c r="S108" s="1"/>
  <c r="AA108" l="1"/>
  <c r="Q109"/>
  <c r="S109" s="1"/>
  <c r="AA109" l="1"/>
  <c r="Q110"/>
  <c r="S110" s="1"/>
  <c r="AA110" l="1"/>
  <c r="Q111"/>
  <c r="S111" s="1"/>
  <c r="AA111" l="1"/>
  <c r="Q112"/>
  <c r="S112" s="1"/>
  <c r="AA112" l="1"/>
  <c r="Q113"/>
  <c r="S113" s="1"/>
  <c r="AA113" l="1"/>
  <c r="Q114"/>
  <c r="S114" s="1"/>
  <c r="AA114" l="1"/>
  <c r="Q115"/>
  <c r="S115" s="1"/>
  <c r="AA115" l="1"/>
  <c r="Q116"/>
  <c r="S116" s="1"/>
  <c r="Q117" l="1"/>
  <c r="S117" s="1"/>
  <c r="AA116"/>
  <c r="Q118" l="1"/>
  <c r="S118" s="1"/>
  <c r="AA117"/>
  <c r="Q119" l="1"/>
  <c r="S119" s="1"/>
  <c r="AA118"/>
  <c r="AA119" l="1"/>
  <c r="Q120"/>
  <c r="S120" s="1"/>
  <c r="Q121" l="1"/>
  <c r="S121" s="1"/>
  <c r="AA120"/>
  <c r="AA121" l="1"/>
  <c r="Q122"/>
  <c r="S122" s="1"/>
  <c r="Q123" l="1"/>
  <c r="S123" s="1"/>
  <c r="AA122"/>
  <c r="AA123" l="1"/>
  <c r="Q124"/>
  <c r="S124" s="1"/>
  <c r="Q125" l="1"/>
  <c r="S125" s="1"/>
  <c r="AA124"/>
  <c r="Q126" l="1"/>
  <c r="S126" s="1"/>
  <c r="AA125"/>
  <c r="Q127" l="1"/>
  <c r="S127" s="1"/>
  <c r="AA126"/>
  <c r="Q128" l="1"/>
  <c r="S128" s="1"/>
  <c r="AA127"/>
  <c r="Q129" l="1"/>
  <c r="S129" s="1"/>
  <c r="AA128"/>
  <c r="Q130" l="1"/>
  <c r="S130" s="1"/>
  <c r="AA129"/>
  <c r="Q131" l="1"/>
  <c r="S131" s="1"/>
  <c r="AA130"/>
  <c r="Q132" l="1"/>
  <c r="S132" s="1"/>
  <c r="AA131"/>
  <c r="Q133" l="1"/>
  <c r="S133" s="1"/>
  <c r="AA132"/>
  <c r="Q134" l="1"/>
  <c r="S134" s="1"/>
  <c r="AA133"/>
  <c r="Q135" l="1"/>
  <c r="S135" s="1"/>
  <c r="AA134"/>
  <c r="AA135" l="1"/>
  <c r="Q136"/>
  <c r="S136" s="1"/>
  <c r="Q137" l="1"/>
  <c r="S137" s="1"/>
  <c r="AA136"/>
  <c r="Q138" l="1"/>
  <c r="S138" s="1"/>
  <c r="AA137"/>
  <c r="Q139" l="1"/>
  <c r="S139" s="1"/>
  <c r="AA138"/>
  <c r="Q140" l="1"/>
  <c r="S140" s="1"/>
  <c r="AA139"/>
  <c r="Q141" l="1"/>
  <c r="S141" s="1"/>
  <c r="AA140"/>
  <c r="Q142" l="1"/>
  <c r="S142" s="1"/>
  <c r="AA141"/>
  <c r="Q143" l="1"/>
  <c r="S143" s="1"/>
  <c r="AA142"/>
  <c r="Q144" l="1"/>
  <c r="S144" s="1"/>
  <c r="AA143"/>
  <c r="Q145" l="1"/>
  <c r="S145" s="1"/>
  <c r="AA144"/>
  <c r="AA145" l="1"/>
  <c r="Q146"/>
  <c r="S146" s="1"/>
  <c r="Q147" l="1"/>
  <c r="S147" s="1"/>
  <c r="AA146"/>
  <c r="Q148" l="1"/>
  <c r="S148" s="1"/>
  <c r="AA147"/>
  <c r="Q149" l="1"/>
  <c r="S149" s="1"/>
  <c r="AA148"/>
  <c r="AA149" l="1"/>
  <c r="Q150"/>
  <c r="S150" s="1"/>
  <c r="Q151" l="1"/>
  <c r="S151" s="1"/>
  <c r="AA150"/>
  <c r="AA151" l="1"/>
  <c r="Q152"/>
  <c r="S152" s="1"/>
  <c r="Q153" l="1"/>
  <c r="S153" s="1"/>
  <c r="AA152"/>
  <c r="Q154" l="1"/>
  <c r="S154" s="1"/>
  <c r="AA153"/>
  <c r="Q155" l="1"/>
  <c r="S155" s="1"/>
  <c r="AA154"/>
  <c r="AA155" l="1"/>
  <c r="Q156"/>
  <c r="S156" s="1"/>
  <c r="Q157" l="1"/>
  <c r="S157" s="1"/>
  <c r="AA156"/>
  <c r="AA157" l="1"/>
  <c r="Q158"/>
  <c r="S158" s="1"/>
  <c r="Q159" l="1"/>
  <c r="S159" s="1"/>
  <c r="AA158"/>
  <c r="Q160" l="1"/>
  <c r="S160" s="1"/>
  <c r="AA159"/>
  <c r="Q161" l="1"/>
  <c r="S161" s="1"/>
  <c r="AA160"/>
  <c r="Q162" l="1"/>
  <c r="S162" s="1"/>
  <c r="AA161"/>
  <c r="Q163" l="1"/>
  <c r="S163" s="1"/>
  <c r="AA162"/>
  <c r="AA163" l="1"/>
  <c r="Q164"/>
  <c r="S164" s="1"/>
  <c r="Q165" l="1"/>
  <c r="S165" s="1"/>
  <c r="AA164"/>
  <c r="Q166" l="1"/>
  <c r="S166" s="1"/>
  <c r="AA165"/>
  <c r="Q167" l="1"/>
  <c r="S167" s="1"/>
  <c r="AA166"/>
  <c r="Q168" l="1"/>
  <c r="S168" s="1"/>
  <c r="AA167"/>
  <c r="Q169" l="1"/>
  <c r="S169" s="1"/>
  <c r="AA168"/>
  <c r="AA169" l="1"/>
  <c r="Q170"/>
  <c r="S170" s="1"/>
  <c r="Q171" l="1"/>
  <c r="S171" s="1"/>
  <c r="AA170"/>
  <c r="AA171" l="1"/>
  <c r="Q172"/>
  <c r="S172" s="1"/>
  <c r="Q173" l="1"/>
  <c r="S173" s="1"/>
  <c r="AA172"/>
  <c r="AA173" l="1"/>
  <c r="Q174"/>
  <c r="S174" s="1"/>
  <c r="Q175" l="1"/>
  <c r="S175" s="1"/>
  <c r="AA174"/>
  <c r="AA175" l="1"/>
  <c r="Q176"/>
  <c r="S176" s="1"/>
  <c r="Q177" l="1"/>
  <c r="S177" s="1"/>
  <c r="AA176"/>
  <c r="AA177" l="1"/>
  <c r="Q178"/>
  <c r="S178" s="1"/>
  <c r="Q179" l="1"/>
  <c r="S179" s="1"/>
  <c r="AA178"/>
  <c r="AA179" l="1"/>
  <c r="Q180"/>
  <c r="S180" s="1"/>
  <c r="Q181" l="1"/>
  <c r="S181" s="1"/>
  <c r="AA180"/>
  <c r="AA181" l="1"/>
  <c r="Q182"/>
  <c r="S182" s="1"/>
  <c r="Q183" l="1"/>
  <c r="S183" s="1"/>
  <c r="AA182"/>
  <c r="Q184" l="1"/>
  <c r="S184" s="1"/>
  <c r="AA183"/>
  <c r="Q185" l="1"/>
  <c r="S185" s="1"/>
  <c r="AA184"/>
  <c r="AA185" l="1"/>
  <c r="Q186"/>
  <c r="S186" s="1"/>
  <c r="Q187" l="1"/>
  <c r="S187" s="1"/>
  <c r="AA186"/>
  <c r="Q188" l="1"/>
  <c r="S188" s="1"/>
  <c r="AA187"/>
  <c r="Q189" l="1"/>
  <c r="S189" s="1"/>
  <c r="AA188"/>
  <c r="Q190" l="1"/>
  <c r="S190" s="1"/>
  <c r="AA189"/>
  <c r="Q191" l="1"/>
  <c r="S191" s="1"/>
  <c r="AA190"/>
  <c r="Q192" l="1"/>
  <c r="S192" s="1"/>
  <c r="AA191"/>
  <c r="Q193" l="1"/>
  <c r="S193" s="1"/>
  <c r="AA192"/>
  <c r="Q194" l="1"/>
  <c r="S194" s="1"/>
  <c r="AA193"/>
  <c r="Q195" l="1"/>
  <c r="S195" s="1"/>
  <c r="AA194"/>
  <c r="Q196" l="1"/>
  <c r="S196" s="1"/>
  <c r="AA195"/>
  <c r="Q197" l="1"/>
  <c r="S197" s="1"/>
  <c r="AA196"/>
  <c r="Q198" l="1"/>
  <c r="S198" s="1"/>
  <c r="AA197"/>
  <c r="Q199" l="1"/>
  <c r="S199" s="1"/>
  <c r="AA198"/>
  <c r="AA199" l="1"/>
  <c r="Q200"/>
  <c r="S200" s="1"/>
  <c r="Q201" l="1"/>
  <c r="S201" s="1"/>
  <c r="AA200"/>
  <c r="Q202" l="1"/>
  <c r="S202" s="1"/>
  <c r="AA201"/>
  <c r="Q203" l="1"/>
  <c r="S203" s="1"/>
  <c r="AA202"/>
  <c r="AA203" l="1"/>
  <c r="Q204"/>
  <c r="S204" s="1"/>
  <c r="Q205" l="1"/>
  <c r="S205" s="1"/>
  <c r="AA204"/>
  <c r="AA205" l="1"/>
  <c r="Q206"/>
  <c r="S206" s="1"/>
  <c r="Q207" l="1"/>
  <c r="S207" s="1"/>
  <c r="AA206"/>
  <c r="AA207" l="1"/>
  <c r="Q208"/>
  <c r="S208" s="1"/>
  <c r="Q209" l="1"/>
  <c r="S209" s="1"/>
  <c r="AA208"/>
  <c r="Q210" l="1"/>
  <c r="S210" s="1"/>
  <c r="AA209"/>
  <c r="Q211" l="1"/>
  <c r="S211" s="1"/>
  <c r="AA210"/>
  <c r="Q212" l="1"/>
  <c r="S212" s="1"/>
  <c r="AA211"/>
  <c r="Q213" l="1"/>
  <c r="S213" s="1"/>
  <c r="AA212"/>
  <c r="AA213" l="1"/>
  <c r="Q214"/>
  <c r="S214" s="1"/>
  <c r="Q215" l="1"/>
  <c r="S215" s="1"/>
  <c r="AA214"/>
  <c r="Q216" l="1"/>
  <c r="S216" s="1"/>
  <c r="AA215"/>
  <c r="Q217" l="1"/>
  <c r="S217" s="1"/>
  <c r="AA216"/>
  <c r="Q218" l="1"/>
  <c r="S218" s="1"/>
  <c r="AA217"/>
  <c r="Q219" l="1"/>
  <c r="S219" s="1"/>
  <c r="AA218"/>
  <c r="Q220" l="1"/>
  <c r="S220" s="1"/>
  <c r="AA219"/>
  <c r="Q221" l="1"/>
  <c r="S221" s="1"/>
  <c r="AA220"/>
  <c r="AA221" l="1"/>
  <c r="Q222"/>
  <c r="S222" s="1"/>
  <c r="Q223" l="1"/>
  <c r="S223" s="1"/>
  <c r="AA222"/>
  <c r="AA223" l="1"/>
  <c r="Q224"/>
  <c r="S224" s="1"/>
  <c r="Q225" l="1"/>
  <c r="S225" s="1"/>
  <c r="AA224"/>
  <c r="AA225" l="1"/>
  <c r="Q226"/>
  <c r="S226" s="1"/>
  <c r="Q227" l="1"/>
  <c r="S227" s="1"/>
  <c r="AA226"/>
  <c r="Q228" l="1"/>
  <c r="S228" s="1"/>
  <c r="AA227"/>
  <c r="Q229" l="1"/>
  <c r="S229" s="1"/>
  <c r="AA228"/>
  <c r="AA229" l="1"/>
  <c r="Q230"/>
  <c r="S230" s="1"/>
  <c r="Q231" l="1"/>
  <c r="S231" s="1"/>
  <c r="AA230"/>
  <c r="AA231" l="1"/>
  <c r="Q232"/>
  <c r="S232" s="1"/>
  <c r="Q233" l="1"/>
  <c r="S233" s="1"/>
  <c r="AA232"/>
  <c r="Q234" l="1"/>
  <c r="S234" s="1"/>
  <c r="AA233"/>
  <c r="Q235" l="1"/>
  <c r="S235" s="1"/>
  <c r="AA234"/>
  <c r="Q236" l="1"/>
  <c r="S236" s="1"/>
  <c r="AA235"/>
  <c r="Q237" l="1"/>
  <c r="S237" s="1"/>
  <c r="AA236"/>
  <c r="AA237" l="1"/>
  <c r="Q238"/>
  <c r="S238" s="1"/>
  <c r="Q239" l="1"/>
  <c r="S239" s="1"/>
  <c r="AA238"/>
  <c r="Q240" l="1"/>
  <c r="S240" s="1"/>
  <c r="AA239"/>
  <c r="Q241" l="1"/>
  <c r="S241" s="1"/>
  <c r="AA240"/>
  <c r="AA241" l="1"/>
  <c r="Q242"/>
  <c r="S242" s="1"/>
  <c r="Q243" l="1"/>
  <c r="S243" s="1"/>
  <c r="AA242"/>
  <c r="AA243" l="1"/>
  <c r="Q244"/>
  <c r="S244" s="1"/>
  <c r="Q245" l="1"/>
  <c r="S245" s="1"/>
  <c r="AA244"/>
  <c r="Q246" l="1"/>
  <c r="S246" s="1"/>
  <c r="AA245"/>
  <c r="Q247" l="1"/>
  <c r="S247" s="1"/>
  <c r="AA246"/>
  <c r="AA247" l="1"/>
  <c r="Q248"/>
  <c r="S248" s="1"/>
  <c r="Q249" l="1"/>
  <c r="S249" s="1"/>
  <c r="AA248"/>
  <c r="AA249" l="1"/>
  <c r="Q250"/>
  <c r="S250" s="1"/>
  <c r="Q251" l="1"/>
  <c r="S251" s="1"/>
  <c r="AA250"/>
  <c r="AA251" l="1"/>
  <c r="Q252"/>
  <c r="S252" s="1"/>
  <c r="Q253" l="1"/>
  <c r="S253" s="1"/>
  <c r="AA252"/>
  <c r="AA253" l="1"/>
  <c r="Q254"/>
  <c r="S254" s="1"/>
  <c r="Q255" l="1"/>
  <c r="S255" s="1"/>
  <c r="AA254"/>
  <c r="Q256" l="1"/>
  <c r="S256" s="1"/>
  <c r="AA255"/>
  <c r="Q257" l="1"/>
  <c r="S257" s="1"/>
  <c r="AA256"/>
  <c r="AA257" l="1"/>
  <c r="Q258"/>
  <c r="S258" s="1"/>
  <c r="Q259" l="1"/>
  <c r="S259" s="1"/>
  <c r="AA258"/>
  <c r="Q260" l="1"/>
  <c r="S260" s="1"/>
  <c r="AA259"/>
  <c r="Q261" l="1"/>
  <c r="S261" s="1"/>
  <c r="AA260"/>
  <c r="Q262" l="1"/>
  <c r="S262" s="1"/>
  <c r="AA261"/>
  <c r="Q263" l="1"/>
  <c r="S263" s="1"/>
  <c r="AA262"/>
  <c r="Q264" l="1"/>
  <c r="S264" s="1"/>
  <c r="AA263"/>
  <c r="Q265" l="1"/>
  <c r="S265" s="1"/>
  <c r="AA264"/>
  <c r="AA265" l="1"/>
  <c r="Q266"/>
  <c r="S266" s="1"/>
  <c r="Q267" l="1"/>
  <c r="S267" s="1"/>
  <c r="AA266"/>
  <c r="Q268" l="1"/>
  <c r="S268" s="1"/>
  <c r="AA267"/>
  <c r="Q269" l="1"/>
  <c r="S269" s="1"/>
  <c r="AA268"/>
  <c r="AA269" l="1"/>
  <c r="Q270"/>
  <c r="S270" s="1"/>
  <c r="Q271" l="1"/>
  <c r="S271" s="1"/>
  <c r="AA270"/>
  <c r="Q272" l="1"/>
  <c r="S272" s="1"/>
  <c r="AA271"/>
  <c r="Q273" l="1"/>
  <c r="S273" s="1"/>
  <c r="AA272"/>
  <c r="Q274" l="1"/>
  <c r="S274" s="1"/>
  <c r="AA273"/>
  <c r="Q275" l="1"/>
  <c r="S275" s="1"/>
  <c r="AA274"/>
  <c r="Q276" l="1"/>
  <c r="S276" s="1"/>
  <c r="AA275"/>
  <c r="Q277" l="1"/>
  <c r="S277" s="1"/>
  <c r="AA276"/>
  <c r="Q278" l="1"/>
  <c r="S278" s="1"/>
  <c r="AA277"/>
  <c r="Q279" l="1"/>
  <c r="S279" s="1"/>
  <c r="AA278"/>
  <c r="AA279" l="1"/>
  <c r="Q280"/>
  <c r="S280" s="1"/>
  <c r="Q281" l="1"/>
  <c r="S281" s="1"/>
  <c r="AA280"/>
  <c r="Q282" l="1"/>
  <c r="S282" s="1"/>
  <c r="AA281"/>
  <c r="Q283" l="1"/>
  <c r="S283" s="1"/>
  <c r="AA282"/>
  <c r="Q284" l="1"/>
  <c r="S284" s="1"/>
  <c r="AA283"/>
  <c r="Q285" l="1"/>
  <c r="S285" s="1"/>
  <c r="AA284"/>
  <c r="Q286" l="1"/>
  <c r="S286" s="1"/>
  <c r="AA285"/>
  <c r="Q287" l="1"/>
  <c r="S287" s="1"/>
  <c r="AA286"/>
  <c r="Q288" l="1"/>
  <c r="S288" s="1"/>
  <c r="AA287"/>
  <c r="Q289" l="1"/>
  <c r="S289" s="1"/>
  <c r="AA288"/>
  <c r="AA289" l="1"/>
  <c r="Q290"/>
  <c r="S290" s="1"/>
  <c r="Q291" l="1"/>
  <c r="S291" s="1"/>
  <c r="AA290"/>
  <c r="AA291" l="1"/>
  <c r="Q292"/>
  <c r="S292" s="1"/>
  <c r="Q293" l="1"/>
  <c r="S293" s="1"/>
  <c r="AA292"/>
  <c r="AA293" l="1"/>
  <c r="Q294"/>
  <c r="S294" s="1"/>
  <c r="Q295" l="1"/>
  <c r="S295" s="1"/>
  <c r="AA294"/>
  <c r="Q296" l="1"/>
  <c r="S296" s="1"/>
  <c r="AA295"/>
  <c r="Q297" l="1"/>
  <c r="S297" s="1"/>
  <c r="AA296"/>
  <c r="AA297" l="1"/>
  <c r="Q298"/>
  <c r="S298" s="1"/>
  <c r="Q299" l="1"/>
  <c r="S299" s="1"/>
  <c r="AA298"/>
  <c r="Q300" l="1"/>
  <c r="S300" s="1"/>
  <c r="AA299"/>
  <c r="Q301" l="1"/>
  <c r="S301" s="1"/>
  <c r="AA300"/>
  <c r="AA301" l="1"/>
  <c r="Q302"/>
  <c r="S302" s="1"/>
  <c r="Q303" l="1"/>
  <c r="S303" s="1"/>
  <c r="AA302"/>
  <c r="Q304" l="1"/>
  <c r="S304" s="1"/>
  <c r="AA303"/>
  <c r="Q305" l="1"/>
  <c r="S305" s="1"/>
  <c r="AA304"/>
  <c r="Q306" l="1"/>
  <c r="S306" s="1"/>
  <c r="AA305"/>
  <c r="Q307" l="1"/>
  <c r="S307" s="1"/>
  <c r="AA306"/>
  <c r="Q308" l="1"/>
  <c r="S308" s="1"/>
  <c r="AA307"/>
  <c r="Q309" l="1"/>
  <c r="S309" s="1"/>
  <c r="AA308"/>
  <c r="Q310" l="1"/>
  <c r="S310" s="1"/>
  <c r="AA309"/>
  <c r="Q311" l="1"/>
  <c r="S311" s="1"/>
  <c r="AA310"/>
  <c r="Q312" l="1"/>
  <c r="S312" s="1"/>
  <c r="AA311"/>
  <c r="Q313" l="1"/>
  <c r="S313" s="1"/>
  <c r="AA312"/>
  <c r="Q314" l="1"/>
  <c r="S314" s="1"/>
  <c r="AA313"/>
  <c r="Q315" l="1"/>
  <c r="S315" s="1"/>
  <c r="AA314"/>
  <c r="Q316" l="1"/>
  <c r="S316" s="1"/>
  <c r="AA315"/>
  <c r="Q317" l="1"/>
  <c r="S317" s="1"/>
  <c r="AA316"/>
  <c r="Q318" l="1"/>
  <c r="S318" s="1"/>
  <c r="AA317"/>
  <c r="Q319" l="1"/>
  <c r="S319" s="1"/>
  <c r="AA318"/>
  <c r="Q320" l="1"/>
  <c r="S320" s="1"/>
  <c r="AA319"/>
  <c r="Q321" l="1"/>
  <c r="S321" s="1"/>
  <c r="AA320"/>
  <c r="AA321" l="1"/>
  <c r="Q322"/>
  <c r="S322" s="1"/>
  <c r="Q323" l="1"/>
  <c r="S323" s="1"/>
  <c r="AA322"/>
  <c r="Q324" l="1"/>
  <c r="S324" s="1"/>
  <c r="AA323"/>
  <c r="Q325" l="1"/>
  <c r="S325" s="1"/>
  <c r="AA324"/>
  <c r="Q326" l="1"/>
  <c r="S326" s="1"/>
  <c r="AA325"/>
  <c r="Q327" l="1"/>
  <c r="S327" s="1"/>
  <c r="AA326"/>
  <c r="AA327" l="1"/>
  <c r="Q328"/>
  <c r="S328" s="1"/>
  <c r="Q329" l="1"/>
  <c r="S329" s="1"/>
  <c r="AA328"/>
  <c r="Q330" l="1"/>
  <c r="S330" s="1"/>
  <c r="AA329"/>
  <c r="Q331" l="1"/>
  <c r="S331" s="1"/>
  <c r="AA330"/>
  <c r="AA331" l="1"/>
  <c r="Q332"/>
  <c r="S332" s="1"/>
  <c r="Q333" l="1"/>
  <c r="S333" s="1"/>
  <c r="AA332"/>
  <c r="AA333" l="1"/>
  <c r="Q334"/>
  <c r="S334" s="1"/>
  <c r="Q335" l="1"/>
  <c r="S335" s="1"/>
  <c r="AA334"/>
  <c r="AA335" l="1"/>
  <c r="Q336"/>
  <c r="S336" s="1"/>
  <c r="Q337" l="1"/>
  <c r="S337" s="1"/>
  <c r="AA336"/>
  <c r="AA337" l="1"/>
  <c r="Q338"/>
  <c r="S338" s="1"/>
  <c r="Q339" l="1"/>
  <c r="S339" s="1"/>
  <c r="AA338"/>
  <c r="Q340" l="1"/>
  <c r="S340" s="1"/>
  <c r="AA339"/>
  <c r="Q341" l="1"/>
  <c r="S341" s="1"/>
  <c r="AA340"/>
  <c r="AA341" l="1"/>
  <c r="Q342"/>
  <c r="S342" s="1"/>
  <c r="Q343" l="1"/>
  <c r="S343" s="1"/>
  <c r="AA342"/>
  <c r="AA343" l="1"/>
  <c r="Q344"/>
  <c r="S344" s="1"/>
  <c r="Q345" l="1"/>
  <c r="S345" s="1"/>
  <c r="AA344"/>
  <c r="AA345" l="1"/>
  <c r="Q346"/>
  <c r="S346" s="1"/>
  <c r="Q347" l="1"/>
  <c r="S347" s="1"/>
  <c r="AA346"/>
  <c r="Q348" l="1"/>
  <c r="S348" s="1"/>
  <c r="AA347"/>
  <c r="Q349" l="1"/>
  <c r="S349" s="1"/>
  <c r="AA348"/>
  <c r="AA349" l="1"/>
  <c r="Q350"/>
  <c r="S350" s="1"/>
  <c r="Q351" l="1"/>
  <c r="S351" s="1"/>
  <c r="AA350"/>
  <c r="Q352" l="1"/>
  <c r="S352" s="1"/>
  <c r="AA351"/>
  <c r="Q353" l="1"/>
  <c r="S353" s="1"/>
  <c r="AA352"/>
  <c r="AA353" l="1"/>
  <c r="Q354"/>
  <c r="S354" s="1"/>
  <c r="Q355" l="1"/>
  <c r="S355" s="1"/>
  <c r="AA354"/>
  <c r="Q356" l="1"/>
  <c r="S356" s="1"/>
  <c r="AA355"/>
  <c r="Q357" l="1"/>
  <c r="S357" s="1"/>
  <c r="AA356"/>
  <c r="AA357" l="1"/>
  <c r="Q358"/>
  <c r="S358" s="1"/>
  <c r="Q359" l="1"/>
  <c r="S359" s="1"/>
  <c r="AA358"/>
  <c r="AA359" l="1"/>
  <c r="Q360"/>
  <c r="S360" s="1"/>
  <c r="Q361" l="1"/>
  <c r="S361" s="1"/>
  <c r="AA360"/>
  <c r="AA361" l="1"/>
  <c r="Q362"/>
  <c r="S362" s="1"/>
  <c r="Q363" l="1"/>
  <c r="S363" s="1"/>
  <c r="AA362"/>
  <c r="Q364" l="1"/>
  <c r="S364" s="1"/>
  <c r="AA363"/>
  <c r="Q365" l="1"/>
  <c r="S365" s="1"/>
  <c r="AA364"/>
  <c r="AA365" l="1"/>
  <c r="Q366"/>
  <c r="S366" s="1"/>
  <c r="Q367" l="1"/>
  <c r="S367" s="1"/>
  <c r="AA366"/>
  <c r="Q368" l="1"/>
  <c r="S368" s="1"/>
  <c r="AA367"/>
  <c r="Q369" l="1"/>
  <c r="S369" s="1"/>
  <c r="AA368"/>
  <c r="AA369" l="1"/>
  <c r="Q370"/>
  <c r="S370" s="1"/>
  <c r="Q371" l="1"/>
  <c r="S371" s="1"/>
  <c r="AA370"/>
  <c r="AA371" l="1"/>
  <c r="Q372"/>
  <c r="S372" s="1"/>
  <c r="Q373" l="1"/>
  <c r="S373" s="1"/>
  <c r="AA372"/>
  <c r="Q374" l="1"/>
  <c r="S374" s="1"/>
  <c r="AA373"/>
  <c r="Q375" l="1"/>
  <c r="S375" s="1"/>
  <c r="AA374"/>
  <c r="AA375" l="1"/>
  <c r="Q376"/>
  <c r="S376" s="1"/>
  <c r="Q377" l="1"/>
  <c r="S377" s="1"/>
  <c r="AA376"/>
  <c r="AA377" l="1"/>
  <c r="Q378"/>
  <c r="S378" s="1"/>
  <c r="Q379" l="1"/>
  <c r="S379" s="1"/>
  <c r="AA378"/>
  <c r="Q380" l="1"/>
  <c r="S380" s="1"/>
  <c r="AA379"/>
  <c r="Q381" l="1"/>
  <c r="S381" s="1"/>
  <c r="AA380"/>
  <c r="Q382" l="1"/>
  <c r="S382" s="1"/>
  <c r="AA381"/>
  <c r="Q383" l="1"/>
  <c r="S383" s="1"/>
  <c r="AA382"/>
  <c r="Q384" l="1"/>
  <c r="S384" s="1"/>
  <c r="AA383"/>
  <c r="Q385" l="1"/>
  <c r="S385" s="1"/>
  <c r="AA384"/>
  <c r="AA385" l="1"/>
  <c r="Q386"/>
  <c r="S386" s="1"/>
  <c r="Q387" l="1"/>
  <c r="S387" s="1"/>
  <c r="AA386"/>
  <c r="Q388" l="1"/>
  <c r="S388" s="1"/>
  <c r="AA387"/>
  <c r="Q389" l="1"/>
  <c r="S389" s="1"/>
  <c r="AA388"/>
  <c r="Q390" l="1"/>
  <c r="S390" s="1"/>
  <c r="AA389"/>
  <c r="Q391" l="1"/>
  <c r="S391" s="1"/>
  <c r="AA390"/>
  <c r="AA391" l="1"/>
  <c r="Q392"/>
  <c r="S392" s="1"/>
  <c r="Q393" l="1"/>
  <c r="S393" s="1"/>
  <c r="AA392"/>
  <c r="AA393" l="1"/>
  <c r="Q394"/>
  <c r="S394" s="1"/>
  <c r="Q395" l="1"/>
  <c r="S395" s="1"/>
  <c r="AA394"/>
  <c r="Q396" l="1"/>
  <c r="S396" s="1"/>
  <c r="AA395"/>
  <c r="Q397" l="1"/>
  <c r="S397" s="1"/>
  <c r="AA396"/>
  <c r="Q398" l="1"/>
  <c r="S398" s="1"/>
  <c r="AA397"/>
  <c r="Q399" l="1"/>
  <c r="S399" s="1"/>
  <c r="AA398"/>
  <c r="Q400" l="1"/>
  <c r="S400" s="1"/>
  <c r="AA399"/>
  <c r="Q401" l="1"/>
  <c r="S401" s="1"/>
  <c r="AA400"/>
  <c r="AA401" l="1"/>
  <c r="Q402"/>
  <c r="S402" s="1"/>
  <c r="Q403" l="1"/>
  <c r="S403" s="1"/>
  <c r="AA402"/>
  <c r="AA403" l="1"/>
  <c r="Q404"/>
  <c r="S404" s="1"/>
  <c r="Q405" l="1"/>
  <c r="S405" s="1"/>
  <c r="AA404"/>
  <c r="AA405" l="1"/>
  <c r="Q406"/>
  <c r="S406" s="1"/>
  <c r="Q407" l="1"/>
  <c r="S407" s="1"/>
  <c r="AA406"/>
  <c r="Q408" l="1"/>
  <c r="S408" s="1"/>
  <c r="AA407"/>
  <c r="Q409" l="1"/>
  <c r="S409" s="1"/>
  <c r="AA408"/>
  <c r="Q410" l="1"/>
  <c r="S410" s="1"/>
  <c r="AA409"/>
  <c r="Q411" l="1"/>
  <c r="S411" s="1"/>
  <c r="AA410"/>
  <c r="Q412" l="1"/>
  <c r="S412" s="1"/>
  <c r="AA411"/>
  <c r="Q413" l="1"/>
  <c r="S413" s="1"/>
  <c r="AA412"/>
  <c r="Q414" l="1"/>
  <c r="S414" s="1"/>
  <c r="AA413"/>
  <c r="Q415" l="1"/>
  <c r="S415" s="1"/>
  <c r="AA414"/>
  <c r="Q416" l="1"/>
  <c r="S416" s="1"/>
  <c r="AA415"/>
  <c r="Q417" l="1"/>
  <c r="S417" s="1"/>
  <c r="AA416"/>
  <c r="AA417" l="1"/>
  <c r="Q418"/>
  <c r="S418" s="1"/>
  <c r="Q419" l="1"/>
  <c r="S419" s="1"/>
  <c r="AA418"/>
  <c r="AA419" l="1"/>
  <c r="Q420"/>
  <c r="S420" s="1"/>
  <c r="Q421" l="1"/>
  <c r="S421" s="1"/>
  <c r="AA420"/>
  <c r="AA421" l="1"/>
  <c r="Q422"/>
  <c r="S422" s="1"/>
  <c r="Q423" l="1"/>
  <c r="S423" s="1"/>
  <c r="AA422"/>
  <c r="Q424" l="1"/>
  <c r="S424" s="1"/>
  <c r="AA423"/>
  <c r="Q425" l="1"/>
  <c r="S425" s="1"/>
  <c r="AA424"/>
  <c r="Q426" l="1"/>
  <c r="S426" s="1"/>
  <c r="AA425"/>
  <c r="Q427" l="1"/>
  <c r="S427" s="1"/>
  <c r="AA426"/>
  <c r="Q428" l="1"/>
  <c r="S428" s="1"/>
  <c r="AA427"/>
  <c r="Q429" l="1"/>
  <c r="S429" s="1"/>
  <c r="AA428"/>
  <c r="AA429" l="1"/>
  <c r="Q430"/>
  <c r="S430" s="1"/>
  <c r="Q431" l="1"/>
  <c r="S431" s="1"/>
  <c r="AA430"/>
  <c r="Q432" l="1"/>
  <c r="S432" s="1"/>
  <c r="AA431"/>
  <c r="Q433" l="1"/>
  <c r="S433" s="1"/>
  <c r="AA432"/>
  <c r="Q434" l="1"/>
  <c r="S434" s="1"/>
  <c r="AA433"/>
  <c r="Q435" l="1"/>
  <c r="S435" s="1"/>
  <c r="AA434"/>
  <c r="Q436" l="1"/>
  <c r="S436" s="1"/>
  <c r="AA435"/>
  <c r="Q437" l="1"/>
  <c r="S437" s="1"/>
  <c r="AA436"/>
  <c r="AA437" l="1"/>
  <c r="Q438"/>
  <c r="S438" s="1"/>
  <c r="Q439" l="1"/>
  <c r="S439" s="1"/>
  <c r="AA438"/>
  <c r="Q440" l="1"/>
  <c r="S440" s="1"/>
  <c r="AA439"/>
  <c r="Q441" l="1"/>
  <c r="S441" s="1"/>
  <c r="AA440"/>
  <c r="Q442" l="1"/>
  <c r="S442" s="1"/>
  <c r="AA441"/>
  <c r="Q443" l="1"/>
  <c r="S443" s="1"/>
  <c r="AA442"/>
  <c r="Q444" l="1"/>
  <c r="S444" s="1"/>
  <c r="AA443"/>
  <c r="Q445" l="1"/>
  <c r="S445" s="1"/>
  <c r="AA444"/>
  <c r="AA445" l="1"/>
  <c r="Q446"/>
  <c r="S446" s="1"/>
  <c r="Q447" l="1"/>
  <c r="S447" s="1"/>
  <c r="AA446"/>
  <c r="Q448" l="1"/>
  <c r="S448" s="1"/>
  <c r="AA447"/>
  <c r="Q449" l="1"/>
  <c r="S449" s="1"/>
  <c r="AA448"/>
  <c r="AA449" l="1"/>
  <c r="Q450"/>
  <c r="S450" s="1"/>
  <c r="Q451" l="1"/>
  <c r="S451" s="1"/>
  <c r="AA450"/>
  <c r="Q452" l="1"/>
  <c r="S452" s="1"/>
  <c r="AA451"/>
  <c r="Q453" l="1"/>
  <c r="S453" s="1"/>
  <c r="AA452"/>
  <c r="AA453" l="1"/>
  <c r="Q454"/>
  <c r="S454" s="1"/>
  <c r="Q455" l="1"/>
  <c r="S455" s="1"/>
  <c r="AA454"/>
  <c r="Q456" l="1"/>
  <c r="S456" s="1"/>
  <c r="AA455"/>
  <c r="Q457" l="1"/>
  <c r="S457" s="1"/>
  <c r="AA456"/>
  <c r="AA457" l="1"/>
  <c r="Q458"/>
  <c r="S458" s="1"/>
  <c r="Q459" l="1"/>
  <c r="S459" s="1"/>
  <c r="AA458"/>
  <c r="Q460" l="1"/>
  <c r="S460" s="1"/>
  <c r="AA459"/>
  <c r="Q461" l="1"/>
  <c r="S461" s="1"/>
  <c r="AA460"/>
  <c r="AA461" l="1"/>
  <c r="Q462"/>
  <c r="S462" s="1"/>
  <c r="Q463" l="1"/>
  <c r="S463" s="1"/>
  <c r="AA462"/>
  <c r="Q464" l="1"/>
  <c r="S464" s="1"/>
  <c r="AA463"/>
  <c r="Q465" l="1"/>
  <c r="S465" s="1"/>
  <c r="AA464"/>
  <c r="AA465" l="1"/>
  <c r="Q466"/>
  <c r="S466" s="1"/>
  <c r="Q467" l="1"/>
  <c r="S467" s="1"/>
  <c r="AA466"/>
  <c r="Q468" l="1"/>
  <c r="S468" s="1"/>
  <c r="AA467"/>
  <c r="Q469" l="1"/>
  <c r="S469" s="1"/>
  <c r="AA468"/>
  <c r="AA469" l="1"/>
  <c r="Q470"/>
  <c r="S470" s="1"/>
  <c r="Q471" l="1"/>
  <c r="S471" s="1"/>
  <c r="AA470"/>
  <c r="Q472" l="1"/>
  <c r="S472" s="1"/>
  <c r="AA471"/>
  <c r="Q473" l="1"/>
  <c r="S473" s="1"/>
  <c r="AA472"/>
  <c r="AA473" l="1"/>
  <c r="Q474"/>
  <c r="S474" s="1"/>
  <c r="Q475" l="1"/>
  <c r="S475" s="1"/>
  <c r="AA474"/>
  <c r="Q476" l="1"/>
  <c r="S476" s="1"/>
  <c r="AA475"/>
  <c r="Q477" l="1"/>
  <c r="S477" s="1"/>
  <c r="AA476"/>
  <c r="AA477" l="1"/>
  <c r="Q478"/>
  <c r="S478" s="1"/>
  <c r="Q479" l="1"/>
  <c r="S479" s="1"/>
  <c r="AA478"/>
  <c r="AA479" l="1"/>
  <c r="Q480"/>
  <c r="S480" s="1"/>
  <c r="Q481" l="1"/>
  <c r="S481" s="1"/>
  <c r="AA480"/>
  <c r="AA481" l="1"/>
  <c r="Q482"/>
  <c r="S482" s="1"/>
  <c r="Q483" l="1"/>
  <c r="S483" s="1"/>
  <c r="AA482"/>
  <c r="AA483" l="1"/>
  <c r="Q484"/>
  <c r="S484" s="1"/>
  <c r="Q485" l="1"/>
  <c r="S485" s="1"/>
  <c r="AA484"/>
  <c r="AA485" l="1"/>
  <c r="Q486"/>
  <c r="S486" s="1"/>
  <c r="Q487" l="1"/>
  <c r="S487" s="1"/>
  <c r="AA486"/>
  <c r="AA487" l="1"/>
  <c r="Q488"/>
  <c r="S488" s="1"/>
  <c r="Q489" l="1"/>
  <c r="S489" s="1"/>
  <c r="AA488"/>
  <c r="Q490" l="1"/>
  <c r="S490" s="1"/>
  <c r="AA489"/>
  <c r="Q491" l="1"/>
  <c r="S491" s="1"/>
  <c r="AA490"/>
  <c r="Q492" l="1"/>
  <c r="S492" s="1"/>
  <c r="AA491"/>
  <c r="Q493" l="1"/>
  <c r="S493" s="1"/>
  <c r="AA492"/>
  <c r="Q494" l="1"/>
  <c r="S494" s="1"/>
  <c r="AA493"/>
  <c r="Q495" l="1"/>
  <c r="S495" s="1"/>
  <c r="AA494"/>
  <c r="AA495" l="1"/>
  <c r="Q496"/>
  <c r="S496" s="1"/>
  <c r="Q497" l="1"/>
  <c r="S497" s="1"/>
  <c r="AA496"/>
  <c r="AA497" l="1"/>
  <c r="Q498"/>
  <c r="S498" s="1"/>
  <c r="Q499" l="1"/>
  <c r="S499" s="1"/>
  <c r="AA498"/>
  <c r="AA499" l="1"/>
  <c r="Q500"/>
  <c r="S500" s="1"/>
  <c r="Q501" l="1"/>
  <c r="S501" s="1"/>
  <c r="AA500"/>
  <c r="AA501" l="1"/>
  <c r="Q502"/>
  <c r="S502" s="1"/>
  <c r="Q503" l="1"/>
  <c r="S503" s="1"/>
  <c r="AA502"/>
  <c r="Q504" l="1"/>
  <c r="S504" s="1"/>
  <c r="AA503"/>
  <c r="Q505" l="1"/>
  <c r="S505" s="1"/>
  <c r="AA504"/>
  <c r="AA505" l="1"/>
  <c r="Q506"/>
  <c r="S506" s="1"/>
  <c r="Q507" l="1"/>
  <c r="S507" s="1"/>
  <c r="AA506"/>
  <c r="AA507" l="1"/>
  <c r="Q508"/>
  <c r="S508" s="1"/>
  <c r="Q509" l="1"/>
  <c r="S509" s="1"/>
  <c r="AA508"/>
  <c r="Q510" l="1"/>
  <c r="S510" s="1"/>
  <c r="AA509"/>
  <c r="Q511" l="1"/>
  <c r="S511" s="1"/>
  <c r="AA510"/>
  <c r="AA511" l="1"/>
  <c r="Q512"/>
  <c r="S512" s="1"/>
  <c r="Q513" l="1"/>
  <c r="S513" s="1"/>
  <c r="AA512"/>
  <c r="AA513" l="1"/>
  <c r="Q514"/>
  <c r="S514" s="1"/>
  <c r="Q515" l="1"/>
  <c r="S515" s="1"/>
  <c r="AA514"/>
  <c r="Q516" l="1"/>
  <c r="S516" s="1"/>
  <c r="AA515"/>
  <c r="Q517" l="1"/>
  <c r="S517" s="1"/>
  <c r="AA516"/>
  <c r="Q518" l="1"/>
  <c r="S518" s="1"/>
  <c r="AA517"/>
  <c r="Q519" l="1"/>
  <c r="S519" s="1"/>
  <c r="AA518"/>
  <c r="AA519" l="1"/>
  <c r="Q520"/>
  <c r="S520" s="1"/>
  <c r="Q521" l="1"/>
  <c r="S521" s="1"/>
  <c r="AA520"/>
  <c r="AA521" l="1"/>
  <c r="Q522"/>
  <c r="S522" s="1"/>
  <c r="Q523" l="1"/>
  <c r="S523" s="1"/>
  <c r="AA522"/>
  <c r="Q524" l="1"/>
  <c r="S524" s="1"/>
  <c r="AA523"/>
  <c r="Q525" l="1"/>
  <c r="S525" s="1"/>
  <c r="AA524"/>
  <c r="Q526" l="1"/>
  <c r="S526" s="1"/>
  <c r="AA525"/>
  <c r="Q527" l="1"/>
  <c r="S527" s="1"/>
  <c r="AA526"/>
  <c r="Q528" l="1"/>
  <c r="S528" s="1"/>
  <c r="AA527"/>
  <c r="Q529" l="1"/>
  <c r="S529" s="1"/>
  <c r="AA528"/>
  <c r="AA529" l="1"/>
  <c r="Q530"/>
  <c r="S530" s="1"/>
  <c r="Q531" l="1"/>
  <c r="S531" s="1"/>
  <c r="AA530"/>
  <c r="Q532" l="1"/>
  <c r="S532" s="1"/>
  <c r="AA531"/>
  <c r="Q533" l="1"/>
  <c r="S533" s="1"/>
  <c r="AA532"/>
  <c r="Q534" l="1"/>
  <c r="S534" s="1"/>
  <c r="AA533"/>
  <c r="Q535" l="1"/>
  <c r="S535" s="1"/>
  <c r="AA534"/>
  <c r="Q536" l="1"/>
  <c r="S536" s="1"/>
  <c r="AA535"/>
  <c r="Q537" l="1"/>
  <c r="S537" s="1"/>
  <c r="AA536"/>
  <c r="AA537" l="1"/>
  <c r="Q538"/>
  <c r="S538" s="1"/>
  <c r="Q539" l="1"/>
  <c r="S539" s="1"/>
  <c r="AA538"/>
  <c r="Q540" l="1"/>
  <c r="S540" s="1"/>
  <c r="AA539"/>
  <c r="Q541" l="1"/>
  <c r="S541" s="1"/>
  <c r="AA540"/>
  <c r="AA541" l="1"/>
  <c r="Q542"/>
  <c r="S542" s="1"/>
  <c r="Q543" l="1"/>
  <c r="S543" s="1"/>
  <c r="AA542"/>
  <c r="AA543" l="1"/>
  <c r="Q544"/>
  <c r="S544" s="1"/>
  <c r="Q545" l="1"/>
  <c r="S545" s="1"/>
  <c r="AA544"/>
  <c r="AA545" l="1"/>
  <c r="Q546"/>
  <c r="S546" s="1"/>
  <c r="Q547" l="1"/>
  <c r="S547" s="1"/>
  <c r="AA546"/>
  <c r="Q548" l="1"/>
  <c r="S548" s="1"/>
  <c r="AA547"/>
  <c r="Q549" l="1"/>
  <c r="S549" s="1"/>
  <c r="AA548"/>
  <c r="AA549" l="1"/>
  <c r="Q550"/>
  <c r="S550" s="1"/>
  <c r="Q551" l="1"/>
  <c r="S551" s="1"/>
  <c r="AA550"/>
  <c r="Q552" l="1"/>
  <c r="S552" s="1"/>
  <c r="AA551"/>
  <c r="Q553" l="1"/>
  <c r="S553" s="1"/>
  <c r="AA552"/>
  <c r="AA553" l="1"/>
  <c r="Q554"/>
  <c r="S554" s="1"/>
  <c r="Q555" l="1"/>
  <c r="S555" s="1"/>
  <c r="AA554"/>
  <c r="Q556" l="1"/>
  <c r="S556" s="1"/>
  <c r="AA555"/>
  <c r="Q557" l="1"/>
  <c r="S557" s="1"/>
  <c r="AA556"/>
  <c r="Q558" l="1"/>
  <c r="S558" s="1"/>
  <c r="AA557"/>
  <c r="Q559" l="1"/>
  <c r="S559" s="1"/>
  <c r="AA558"/>
  <c r="Q560" l="1"/>
  <c r="S560" s="1"/>
  <c r="AA559"/>
  <c r="Q561" l="1"/>
  <c r="S561" s="1"/>
  <c r="AA560"/>
  <c r="AA561" l="1"/>
  <c r="Q562"/>
  <c r="S562" s="1"/>
  <c r="Q563" l="1"/>
  <c r="S563" s="1"/>
  <c r="AA562"/>
  <c r="Q564" l="1"/>
  <c r="S564" s="1"/>
  <c r="AA563"/>
  <c r="Q565" l="1"/>
  <c r="S565" s="1"/>
  <c r="AA564"/>
  <c r="Q566" l="1"/>
  <c r="S566" s="1"/>
  <c r="AA565"/>
  <c r="Q567" l="1"/>
  <c r="S567" s="1"/>
  <c r="AA566"/>
  <c r="Q568" l="1"/>
  <c r="S568" s="1"/>
  <c r="AA567"/>
  <c r="Q569" l="1"/>
  <c r="S569" s="1"/>
  <c r="AA568"/>
  <c r="AA569" l="1"/>
  <c r="Q570"/>
  <c r="S570" s="1"/>
  <c r="Q571" l="1"/>
  <c r="S571" s="1"/>
  <c r="AA570"/>
  <c r="Q572" l="1"/>
  <c r="S572" s="1"/>
  <c r="AA571"/>
  <c r="Q573" l="1"/>
  <c r="S573" s="1"/>
  <c r="AA572"/>
  <c r="Q574" l="1"/>
  <c r="S574" s="1"/>
  <c r="AA573"/>
  <c r="Q575" l="1"/>
  <c r="S575" s="1"/>
  <c r="AA574"/>
  <c r="Q576" l="1"/>
  <c r="S576" s="1"/>
  <c r="AA575"/>
  <c r="Q577" l="1"/>
  <c r="S577" s="1"/>
  <c r="AA576"/>
  <c r="AA577" l="1"/>
  <c r="Q578"/>
  <c r="S578" s="1"/>
  <c r="Q579" l="1"/>
  <c r="S579" s="1"/>
  <c r="AA578"/>
  <c r="AA579" l="1"/>
  <c r="Q580"/>
  <c r="S580" s="1"/>
  <c r="Q581" l="1"/>
  <c r="S581" s="1"/>
  <c r="AA580"/>
  <c r="Q582" l="1"/>
  <c r="S582" s="1"/>
  <c r="AA581"/>
  <c r="Q583" l="1"/>
  <c r="S583" s="1"/>
  <c r="AA582"/>
  <c r="Q584" l="1"/>
  <c r="S584" s="1"/>
  <c r="AA583"/>
  <c r="Q585" l="1"/>
  <c r="S585" s="1"/>
  <c r="AA584"/>
  <c r="AA585" l="1"/>
  <c r="Q586"/>
  <c r="S586" s="1"/>
  <c r="Q587" l="1"/>
  <c r="S587" s="1"/>
  <c r="AA586"/>
  <c r="Q588" l="1"/>
  <c r="S588" s="1"/>
  <c r="AA587"/>
  <c r="Q589" l="1"/>
  <c r="S589" s="1"/>
  <c r="AA588"/>
  <c r="Q590" l="1"/>
  <c r="S590" s="1"/>
  <c r="AA589"/>
  <c r="Q591" l="1"/>
  <c r="S591" s="1"/>
  <c r="AA590"/>
  <c r="AA591" l="1"/>
  <c r="Q592"/>
  <c r="S592" s="1"/>
  <c r="Q593" l="1"/>
  <c r="S593" s="1"/>
  <c r="AA592"/>
  <c r="AA593" l="1"/>
  <c r="Q594"/>
  <c r="S594" s="1"/>
  <c r="Q595" l="1"/>
  <c r="S595" s="1"/>
  <c r="AA594"/>
  <c r="AA595" l="1"/>
  <c r="Q596"/>
  <c r="S596" s="1"/>
  <c r="Q597" l="1"/>
  <c r="S597" s="1"/>
  <c r="AA596"/>
  <c r="Q598" l="1"/>
  <c r="S598" s="1"/>
  <c r="AA597"/>
  <c r="Q599" l="1"/>
  <c r="S599" s="1"/>
  <c r="AA598"/>
  <c r="Q600" l="1"/>
  <c r="S600" s="1"/>
  <c r="AA599"/>
  <c r="Q601" l="1"/>
  <c r="S601" s="1"/>
  <c r="AA600"/>
  <c r="Q602" l="1"/>
  <c r="S602" s="1"/>
  <c r="AA601"/>
  <c r="Q603" l="1"/>
  <c r="S603" s="1"/>
  <c r="AA602"/>
  <c r="Q604" l="1"/>
  <c r="S604" s="1"/>
  <c r="AA603"/>
  <c r="Q605" l="1"/>
  <c r="S605" s="1"/>
  <c r="AA604"/>
  <c r="AA605" l="1"/>
  <c r="Q606"/>
  <c r="S606" s="1"/>
  <c r="Q607" l="1"/>
  <c r="S607" s="1"/>
  <c r="AA606"/>
  <c r="Q608" l="1"/>
  <c r="S608" s="1"/>
  <c r="AA607"/>
  <c r="Q609" l="1"/>
  <c r="S609" s="1"/>
  <c r="AA608"/>
  <c r="Q610" l="1"/>
  <c r="S610" s="1"/>
  <c r="AA609"/>
  <c r="Q611" l="1"/>
  <c r="S611" s="1"/>
  <c r="AA610"/>
  <c r="AA611" l="1"/>
  <c r="Q612"/>
  <c r="S612" s="1"/>
  <c r="Q613" l="1"/>
  <c r="S613" s="1"/>
  <c r="AA612"/>
  <c r="AA613" l="1"/>
  <c r="Q614"/>
  <c r="S614" s="1"/>
  <c r="Q615" l="1"/>
  <c r="S615" s="1"/>
  <c r="AA614"/>
  <c r="AA615" l="1"/>
  <c r="Q616"/>
  <c r="S616" s="1"/>
  <c r="Q617" l="1"/>
  <c r="S617" s="1"/>
  <c r="AA616"/>
  <c r="Q618" l="1"/>
  <c r="S618" s="1"/>
  <c r="AA617"/>
  <c r="Q619" l="1"/>
  <c r="S619" s="1"/>
  <c r="AA618"/>
  <c r="AA619" l="1"/>
  <c r="Q620"/>
  <c r="S620" s="1"/>
  <c r="Q621" l="1"/>
  <c r="S621" s="1"/>
  <c r="AA620"/>
  <c r="Q622" l="1"/>
  <c r="S622" s="1"/>
  <c r="AA621"/>
  <c r="Q623" l="1"/>
  <c r="S623" s="1"/>
  <c r="AA622"/>
  <c r="AA623" l="1"/>
  <c r="Q624"/>
  <c r="S624" s="1"/>
  <c r="Q625" l="1"/>
  <c r="S625" s="1"/>
  <c r="AA624"/>
  <c r="AA625" l="1"/>
  <c r="Q626"/>
  <c r="S626" s="1"/>
  <c r="Q627" l="1"/>
  <c r="S627" s="1"/>
  <c r="AA626"/>
  <c r="AA627" l="1"/>
  <c r="Q628"/>
  <c r="S628" s="1"/>
  <c r="Q629" l="1"/>
  <c r="S629" s="1"/>
  <c r="AA628"/>
  <c r="AA629" l="1"/>
  <c r="Q630"/>
  <c r="S630" s="1"/>
  <c r="AA630" l="1"/>
  <c r="Q631"/>
  <c r="S631" s="1"/>
  <c r="AA631" l="1"/>
  <c r="Q632"/>
  <c r="S632" s="1"/>
  <c r="AA632" l="1"/>
  <c r="Q633"/>
  <c r="S633" s="1"/>
  <c r="Q634" l="1"/>
  <c r="S634" s="1"/>
  <c r="AA633"/>
  <c r="Q635" l="1"/>
  <c r="S635" s="1"/>
  <c r="AA634"/>
  <c r="AA635" l="1"/>
  <c r="Q636"/>
  <c r="S636" s="1"/>
  <c r="AA636" l="1"/>
  <c r="Q637"/>
  <c r="S637" s="1"/>
  <c r="Q638" l="1"/>
  <c r="S638" s="1"/>
  <c r="AA637"/>
  <c r="Q639" l="1"/>
  <c r="S639" s="1"/>
  <c r="AA638"/>
  <c r="AA639" l="1"/>
  <c r="Q640"/>
  <c r="S640" s="1"/>
  <c r="Q641" l="1"/>
  <c r="S641" s="1"/>
  <c r="AA640"/>
  <c r="AA641" l="1"/>
  <c r="Q642"/>
  <c r="S642" s="1"/>
  <c r="Q643" l="1"/>
  <c r="S643" s="1"/>
  <c r="AA642"/>
  <c r="AA643" l="1"/>
  <c r="Q644"/>
  <c r="S644" s="1"/>
  <c r="AA644" l="1"/>
  <c r="Q645"/>
  <c r="S645" s="1"/>
  <c r="AA645" l="1"/>
  <c r="Q646"/>
  <c r="S646" s="1"/>
  <c r="AA646" l="1"/>
  <c r="Q647"/>
  <c r="S647" s="1"/>
  <c r="AA647" l="1"/>
  <c r="Q648"/>
  <c r="S648" s="1"/>
  <c r="Q649" l="1"/>
  <c r="S649" s="1"/>
  <c r="AA648"/>
  <c r="Q650" l="1"/>
  <c r="S650" s="1"/>
  <c r="AA649"/>
  <c r="Q651" l="1"/>
  <c r="S651" s="1"/>
  <c r="AA650"/>
  <c r="AA651" l="1"/>
  <c r="Q652"/>
  <c r="S652" s="1"/>
  <c r="AA652" l="1"/>
  <c r="Q653"/>
  <c r="S653" s="1"/>
  <c r="AA653" l="1"/>
  <c r="Q654"/>
  <c r="S654" s="1"/>
  <c r="Q655" l="1"/>
  <c r="S655" s="1"/>
  <c r="AA654"/>
  <c r="AA655" l="1"/>
  <c r="Q656"/>
  <c r="S656" s="1"/>
  <c r="AA656" l="1"/>
  <c r="Q657"/>
  <c r="S657" s="1"/>
  <c r="AA657" l="1"/>
  <c r="Q658"/>
  <c r="S658" s="1"/>
  <c r="Q659" l="1"/>
  <c r="S659" s="1"/>
  <c r="AA658"/>
  <c r="AA659" l="1"/>
  <c r="Q660"/>
  <c r="S660" s="1"/>
  <c r="Q661" l="1"/>
  <c r="S661" s="1"/>
  <c r="AA660"/>
  <c r="AA661" l="1"/>
  <c r="Q662"/>
  <c r="S662" s="1"/>
  <c r="AA662" l="1"/>
  <c r="Q663"/>
  <c r="S663" s="1"/>
  <c r="Q664" l="1"/>
  <c r="S664" s="1"/>
  <c r="AA663"/>
  <c r="AA664" l="1"/>
  <c r="Q665"/>
  <c r="S665" s="1"/>
  <c r="AA665" l="1"/>
  <c r="Q666"/>
  <c r="S666" s="1"/>
  <c r="AA666" l="1"/>
  <c r="Q667"/>
  <c r="S667" s="1"/>
  <c r="AA667" l="1"/>
  <c r="Q668"/>
  <c r="S668" s="1"/>
  <c r="Q669" l="1"/>
  <c r="S669" s="1"/>
  <c r="AA668"/>
  <c r="AA669" l="1"/>
  <c r="Q670"/>
  <c r="S670" s="1"/>
  <c r="AA670" l="1"/>
  <c r="Q671"/>
  <c r="S671" s="1"/>
  <c r="AA671" l="1"/>
  <c r="Q672"/>
  <c r="S672" s="1"/>
  <c r="Q673" l="1"/>
  <c r="S673" s="1"/>
  <c r="AA672"/>
  <c r="Q674" l="1"/>
  <c r="S674" s="1"/>
  <c r="AA673"/>
  <c r="Q675" l="1"/>
  <c r="S675" s="1"/>
  <c r="AA675" s="1"/>
  <c r="AA674"/>
  <c r="R5" i="2"/>
  <c r="T5" s="1"/>
  <c r="R7" s="1"/>
  <c r="T7" s="1"/>
  <c r="R12" s="1"/>
  <c r="T12" s="1"/>
  <c r="R14" s="1"/>
  <c r="T14" s="1"/>
  <c r="R18" s="1"/>
  <c r="T18" s="1"/>
  <c r="R22" s="1"/>
  <c r="T22" s="1"/>
  <c r="R23" s="1"/>
  <c r="T23" s="1"/>
  <c r="R26" s="1"/>
  <c r="T26" s="1"/>
  <c r="R29" s="1"/>
  <c r="T29" s="1"/>
  <c r="R33" s="1"/>
  <c r="T33" s="1"/>
  <c r="R40" s="1"/>
  <c r="T40" s="1"/>
  <c r="R42" s="1"/>
  <c r="T42" s="1"/>
  <c r="R43" s="1"/>
  <c r="T43" s="1"/>
  <c r="R48" s="1"/>
  <c r="T48" s="1"/>
  <c r="R49" s="1"/>
  <c r="T49" s="1"/>
  <c r="R50" s="1"/>
  <c r="T50" s="1"/>
  <c r="R51" s="1"/>
  <c r="T51" s="1"/>
  <c r="R52" s="1"/>
  <c r="T52" s="1"/>
  <c r="R57" s="1"/>
  <c r="T57" s="1"/>
  <c r="R58" s="1"/>
  <c r="T58" s="1"/>
  <c r="R59" s="1"/>
  <c r="T59" s="1"/>
  <c r="R60" s="1"/>
  <c r="T60" s="1"/>
  <c r="R61" s="1"/>
  <c r="T61" s="1"/>
  <c r="R65" s="1"/>
  <c r="T65" s="1"/>
  <c r="R66" s="1"/>
  <c r="T66" s="1"/>
  <c r="R68" s="1"/>
  <c r="T68" s="1"/>
  <c r="R71" s="1"/>
  <c r="T71" s="1"/>
  <c r="R78" s="1"/>
  <c r="T78" s="1"/>
  <c r="R79" s="1"/>
  <c r="T79" s="1"/>
  <c r="R80" s="1"/>
  <c r="T80" s="1"/>
  <c r="R81" s="1"/>
  <c r="T81" s="1"/>
  <c r="R83" s="1"/>
  <c r="T83" s="1"/>
  <c r="R87" s="1"/>
  <c r="T87" s="1"/>
  <c r="R89" s="1"/>
  <c r="T89" s="1"/>
  <c r="R90" s="1"/>
  <c r="T90" s="1"/>
  <c r="R91" s="1"/>
  <c r="T91" s="1"/>
  <c r="R92" s="1"/>
  <c r="T92" s="1"/>
  <c r="R98" s="1"/>
  <c r="T98" s="1"/>
  <c r="R99" s="1"/>
  <c r="T99" s="1"/>
  <c r="R103" s="1"/>
  <c r="T103" s="1"/>
  <c r="R104" s="1"/>
  <c r="T104" s="1"/>
  <c r="R106" s="1"/>
  <c r="T106" s="1"/>
  <c r="R110" l="1"/>
  <c r="T110" s="1"/>
  <c r="R111" s="1"/>
  <c r="T111" s="1"/>
  <c r="R112" s="1"/>
  <c r="T112" s="1"/>
  <c r="R113" s="1"/>
  <c r="T113" s="1"/>
  <c r="R117" s="1"/>
  <c r="T117" s="1"/>
  <c r="R119" s="1"/>
  <c r="T119" s="1"/>
  <c r="R120" s="1"/>
  <c r="T120" s="1"/>
  <c r="R121" s="1"/>
  <c r="T121" s="1"/>
  <c r="R122" s="1"/>
  <c r="T122" s="1"/>
  <c r="R126" s="1"/>
  <c r="T126" s="1"/>
  <c r="R128" s="1"/>
  <c r="T128" s="1"/>
  <c r="R129" s="1"/>
  <c r="T129" s="1"/>
  <c r="R131" s="1"/>
  <c r="T131" s="1"/>
  <c r="R134" s="1"/>
  <c r="T134" s="1"/>
  <c r="R135" s="1"/>
  <c r="T135" s="1"/>
  <c r="R136" s="1"/>
  <c r="T136" s="1"/>
  <c r="R138" s="1"/>
  <c r="T138" s="1"/>
  <c r="R139" s="1"/>
  <c r="T139" s="1"/>
  <c r="R144" s="1"/>
  <c r="T144" s="1"/>
  <c r="R145" s="1"/>
  <c r="T145" s="1"/>
  <c r="R146" s="1"/>
  <c r="T146" s="1"/>
  <c r="R147" s="1"/>
  <c r="T147" s="1"/>
  <c r="R151" s="1"/>
  <c r="T151" s="1"/>
  <c r="R153" s="1"/>
  <c r="T153" s="1"/>
  <c r="R154" s="1"/>
  <c r="T154" s="1"/>
  <c r="R155" s="1"/>
  <c r="T155" s="1"/>
  <c r="R160" s="1"/>
  <c r="T160" s="1"/>
  <c r="R161" s="1"/>
  <c r="T161" s="1"/>
  <c r="R163" s="1"/>
  <c r="T163" s="1"/>
  <c r="R166" s="1"/>
  <c r="T166" s="1"/>
  <c r="R167" s="1"/>
  <c r="T167" s="1"/>
  <c r="R168" s="1"/>
  <c r="T168" s="1"/>
  <c r="R169" s="1"/>
  <c r="T169" s="1"/>
  <c r="R171" l="1"/>
  <c r="T171" s="1"/>
  <c r="R172" s="1"/>
  <c r="T172" s="1"/>
  <c r="R176" s="1"/>
  <c r="T176" s="1"/>
  <c r="R177" s="1"/>
  <c r="T177" s="1"/>
  <c r="R178" s="1"/>
  <c r="T178" s="1"/>
  <c r="R179" s="1"/>
  <c r="T179" s="1"/>
  <c r="R182" s="1"/>
  <c r="T182" s="1"/>
  <c r="R186" s="1"/>
  <c r="T186" s="1"/>
  <c r="R187" s="1"/>
  <c r="T187" s="1"/>
  <c r="R190" s="1"/>
  <c r="T190" s="1"/>
  <c r="R191" s="1"/>
  <c r="T191" s="1"/>
  <c r="R193" s="1"/>
  <c r="T193" s="1"/>
  <c r="R198" s="1"/>
  <c r="T198" s="1"/>
  <c r="R199" s="1"/>
  <c r="T199" s="1"/>
  <c r="R200" s="1"/>
  <c r="T200" s="1"/>
  <c r="R201" s="1"/>
  <c r="T201" s="1"/>
  <c r="R202" s="1"/>
  <c r="T202" s="1"/>
  <c r="R203" s="1"/>
  <c r="T203" s="1"/>
  <c r="R204" s="1"/>
  <c r="T204" s="1"/>
  <c r="R215" s="1"/>
  <c r="T215" s="1"/>
  <c r="R216" s="1"/>
  <c r="T216" s="1"/>
  <c r="R217" s="1"/>
  <c r="T217" s="1"/>
  <c r="R222" s="1"/>
  <c r="T222" s="1"/>
  <c r="R223" s="1"/>
  <c r="T223" s="1"/>
  <c r="R224" s="1"/>
  <c r="T224" s="1"/>
  <c r="R225" s="1"/>
  <c r="T225" s="1"/>
  <c r="R226" s="1"/>
  <c r="T226" s="1"/>
  <c r="R227" s="1"/>
  <c r="T227" s="1"/>
  <c r="R231" s="1"/>
  <c r="T231" s="1"/>
  <c r="R232" s="1"/>
  <c r="T232" s="1"/>
  <c r="R233" s="1"/>
  <c r="T233" s="1"/>
  <c r="R235" s="1"/>
  <c r="T235" s="1"/>
  <c r="R236" s="1"/>
  <c r="T236" s="1"/>
  <c r="R237" s="1"/>
  <c r="T237" s="1"/>
  <c r="R238" s="1"/>
  <c r="T238" s="1"/>
  <c r="R239" s="1"/>
  <c r="T239" s="1"/>
  <c r="R242" s="1"/>
  <c r="T242" s="1"/>
  <c r="R243" s="1"/>
  <c r="T243" s="1"/>
  <c r="R244" s="1"/>
  <c r="T244" s="1"/>
  <c r="R245" s="1"/>
  <c r="T245" s="1"/>
  <c r="R255" s="1"/>
  <c r="T255" s="1"/>
  <c r="R258" s="1"/>
  <c r="T258" s="1"/>
  <c r="R261" s="1"/>
  <c r="T261" s="1"/>
  <c r="R265" s="1"/>
  <c r="T265" s="1"/>
  <c r="R266" s="1"/>
  <c r="T266" s="1"/>
  <c r="R267" s="1"/>
  <c r="T267" s="1"/>
  <c r="R268" s="1"/>
  <c r="T268" s="1"/>
  <c r="R269" s="1"/>
  <c r="T269" s="1"/>
  <c r="R270" s="1"/>
  <c r="T270" s="1"/>
  <c r="R271" s="1"/>
  <c r="T271" s="1"/>
  <c r="R283" s="1"/>
  <c r="T283" s="1"/>
  <c r="R285" s="1"/>
  <c r="T285" s="1"/>
  <c r="R286" s="1"/>
  <c r="T286" s="1"/>
  <c r="R296" s="1"/>
  <c r="T296" s="1"/>
  <c r="R297" s="1"/>
  <c r="T297" s="1"/>
  <c r="R298" s="1"/>
  <c r="T298" s="1"/>
  <c r="R299" s="1"/>
  <c r="T299" s="1"/>
  <c r="R300" s="1"/>
  <c r="T300" s="1"/>
  <c r="R301" s="1"/>
  <c r="T301" s="1"/>
  <c r="R303" s="1"/>
  <c r="T303" s="1"/>
  <c r="R306" s="1"/>
  <c r="T306" s="1"/>
  <c r="R307" s="1"/>
  <c r="T307" s="1"/>
  <c r="R310" s="1"/>
  <c r="T310" s="1"/>
  <c r="R314" s="1"/>
  <c r="T314" s="1"/>
  <c r="R315" s="1"/>
  <c r="T315" s="1"/>
  <c r="R317" s="1"/>
  <c r="T317" s="1"/>
  <c r="R323" s="1"/>
  <c r="T323" s="1"/>
  <c r="R324" s="1"/>
  <c r="T324" s="1"/>
  <c r="R325" s="1"/>
  <c r="T325" s="1"/>
  <c r="R326" s="1"/>
  <c r="T326" s="1"/>
  <c r="R327" s="1"/>
  <c r="T327" s="1"/>
  <c r="R331" s="1"/>
  <c r="T331" s="1"/>
  <c r="R332" s="1"/>
  <c r="T332" s="1"/>
  <c r="R334" s="1"/>
  <c r="T334" s="1"/>
  <c r="R339" s="1"/>
  <c r="T339" s="1"/>
  <c r="R340" s="1"/>
  <c r="T340" s="1"/>
  <c r="R341" s="1"/>
  <c r="T341" s="1"/>
  <c r="R342" s="1"/>
  <c r="T342" s="1"/>
  <c r="R346" s="1"/>
  <c r="T346" s="1"/>
  <c r="R347" s="1"/>
  <c r="T347" s="1"/>
  <c r="R348" s="1"/>
  <c r="T348" s="1"/>
  <c r="R350" s="1"/>
  <c r="T350" s="1"/>
  <c r="R355" s="1"/>
  <c r="T355" s="1"/>
  <c r="R356" s="1"/>
  <c r="T356" s="1"/>
  <c r="R357" s="1"/>
  <c r="T357" s="1"/>
  <c r="R358" s="1"/>
  <c r="T358" s="1"/>
  <c r="R369" s="1"/>
  <c r="T369" s="1"/>
  <c r="R371" s="1"/>
  <c r="T371" s="1"/>
  <c r="R377" s="1"/>
  <c r="T377" s="1"/>
  <c r="R378" s="1"/>
  <c r="T378" s="1"/>
  <c r="R379" s="1"/>
  <c r="T379" s="1"/>
  <c r="R385" s="1"/>
  <c r="T385" s="1"/>
  <c r="R387" s="1"/>
  <c r="T387" s="1"/>
  <c r="R388" s="1"/>
  <c r="T388" s="1"/>
  <c r="R391" s="1"/>
  <c r="T391" s="1"/>
  <c r="R392" s="1"/>
  <c r="T392" s="1"/>
  <c r="R394" s="1"/>
  <c r="T394" s="1"/>
  <c r="R395" s="1"/>
  <c r="T395" s="1"/>
  <c r="R400" s="1"/>
  <c r="T400" s="1"/>
  <c r="R401" s="1"/>
  <c r="T401" s="1"/>
  <c r="R406" s="1"/>
  <c r="T406" s="1"/>
  <c r="R407" s="1"/>
  <c r="T407" s="1"/>
  <c r="R408" s="1"/>
  <c r="T408" s="1"/>
  <c r="R410" s="1"/>
  <c r="T410" s="1"/>
  <c r="R411" s="1"/>
  <c r="T411" s="1"/>
  <c r="R417" s="1"/>
  <c r="T417" s="1"/>
  <c r="R421" s="1"/>
  <c r="T421" s="1"/>
  <c r="R422" s="1"/>
  <c r="T422" s="1"/>
  <c r="R425" s="1"/>
  <c r="T425" s="1"/>
  <c r="R430" s="1"/>
  <c r="T430" s="1"/>
  <c r="R431" s="1"/>
  <c r="T431" s="1"/>
  <c r="R432" s="1"/>
  <c r="T432" s="1"/>
  <c r="R434" s="1"/>
  <c r="T434" s="1"/>
  <c r="R437" s="1"/>
  <c r="T437" s="1"/>
  <c r="R438" s="1"/>
  <c r="T438" s="1"/>
  <c r="R439" s="1"/>
  <c r="T439" s="1"/>
  <c r="R440" s="1"/>
  <c r="T440" s="1"/>
  <c r="R448" s="1"/>
  <c r="T448" s="1"/>
  <c r="R449" s="1"/>
  <c r="T449" s="1"/>
  <c r="R455" s="1"/>
  <c r="T455" s="1"/>
  <c r="R456" s="1"/>
  <c r="T456" s="1"/>
  <c r="R460" s="1"/>
  <c r="T460" s="1"/>
  <c r="R461" s="1"/>
  <c r="T461" s="1"/>
  <c r="R467" s="1"/>
  <c r="T467" s="1"/>
  <c r="R468" s="1"/>
  <c r="T468" s="1"/>
  <c r="R471" s="1"/>
  <c r="T471" s="1"/>
  <c r="R472" s="1"/>
  <c r="T472" s="1"/>
  <c r="R473" s="1"/>
  <c r="T473" s="1"/>
  <c r="R483" s="1"/>
  <c r="T483" s="1"/>
  <c r="R485" s="1"/>
  <c r="T485" s="1"/>
  <c r="R492" s="1"/>
  <c r="T492" s="1"/>
  <c r="R493" s="1"/>
  <c r="T493" s="1"/>
  <c r="R494" s="1"/>
  <c r="T494" s="1"/>
  <c r="R499" s="1"/>
  <c r="T499" s="1"/>
  <c r="R502" s="1"/>
  <c r="T502" s="1"/>
  <c r="R506" s="1"/>
  <c r="T506" s="1"/>
  <c r="R512" s="1"/>
  <c r="T512" s="1"/>
  <c r="R513" s="1"/>
  <c r="T513" s="1"/>
  <c r="R514" s="1"/>
  <c r="T514" s="1"/>
  <c r="R515" s="1"/>
  <c r="T515" s="1"/>
  <c r="R516" s="1"/>
  <c r="T516" s="1"/>
  <c r="R517" s="1"/>
  <c r="T517" s="1"/>
  <c r="R518" s="1"/>
  <c r="T518" s="1"/>
  <c r="R519" s="1"/>
  <c r="T519" s="1"/>
  <c r="R520" s="1"/>
  <c r="T520" s="1"/>
  <c r="R523" s="1"/>
  <c r="T523" s="1"/>
  <c r="R526" s="1"/>
  <c r="T526" s="1"/>
  <c r="R527" s="1"/>
  <c r="T527" s="1"/>
  <c r="R531" s="1"/>
  <c r="T531" s="1"/>
  <c r="R532" s="1"/>
  <c r="T532" s="1"/>
  <c r="R533" s="1"/>
  <c r="T533" s="1"/>
  <c r="R537" s="1"/>
  <c r="T537" s="1"/>
  <c r="R540" s="1"/>
  <c r="T540" s="1"/>
  <c r="R541" s="1"/>
  <c r="T541" s="1"/>
  <c r="R546" s="1"/>
  <c r="T546" s="1"/>
  <c r="R547" s="1"/>
  <c r="T547" s="1"/>
  <c r="R553" s="1"/>
  <c r="T553" s="1"/>
  <c r="R554" s="1"/>
  <c r="T554" s="1"/>
  <c r="R555" s="1"/>
  <c r="T555" s="1"/>
  <c r="R563" s="1"/>
  <c r="T563" s="1"/>
  <c r="R564" s="1"/>
  <c r="T564" s="1"/>
  <c r="R565" s="1"/>
  <c r="T565" s="1"/>
  <c r="R571" s="1"/>
  <c r="T571" s="1"/>
  <c r="R572" s="1"/>
  <c r="T572" s="1"/>
  <c r="R576" l="1"/>
  <c r="T576" s="1"/>
  <c r="R577" s="1"/>
  <c r="T577" s="1"/>
  <c r="R578" s="1"/>
  <c r="T578" s="1"/>
  <c r="R587" s="1"/>
  <c r="T587" s="1"/>
  <c r="R588" s="1"/>
  <c r="T588" s="1"/>
  <c r="R589" s="1"/>
  <c r="T589" s="1"/>
  <c r="R592" s="1"/>
  <c r="T592" s="1"/>
  <c r="R595" s="1"/>
  <c r="T595" s="1"/>
  <c r="R600" s="1"/>
  <c r="T600" s="1"/>
  <c r="R602" s="1"/>
  <c r="T602" s="1"/>
  <c r="R607" s="1"/>
  <c r="T607" s="1"/>
  <c r="R608" s="1"/>
  <c r="T608" s="1"/>
  <c r="R610" s="1"/>
  <c r="T610" s="1"/>
  <c r="R611" s="1"/>
  <c r="T611" s="1"/>
  <c r="R617" s="1"/>
  <c r="T617" s="1"/>
  <c r="R618" s="1"/>
  <c r="T618" s="1"/>
  <c r="R625" s="1"/>
  <c r="T625" s="1"/>
  <c r="R629" s="1"/>
  <c r="T629" s="1"/>
  <c r="R630" s="1"/>
  <c r="T630" s="1"/>
  <c r="R631" s="1"/>
  <c r="T631" s="1"/>
  <c r="R632" s="1"/>
  <c r="T632" s="1"/>
  <c r="R633" s="1"/>
  <c r="T633" s="1"/>
  <c r="R639" s="1"/>
  <c r="T639" s="1"/>
  <c r="R640" s="1"/>
  <c r="T640" s="1"/>
  <c r="R641" s="1"/>
  <c r="T641" s="1"/>
  <c r="R642" s="1"/>
  <c r="T642" s="1"/>
  <c r="R643" s="1"/>
  <c r="T643" s="1"/>
  <c r="R644" s="1"/>
  <c r="T644" s="1"/>
  <c r="R649" s="1"/>
  <c r="T649" s="1"/>
  <c r="R650" s="1"/>
  <c r="T650" s="1"/>
  <c r="R651" s="1"/>
  <c r="T651" s="1"/>
  <c r="R652" s="1"/>
  <c r="T652" s="1"/>
  <c r="R654" s="1"/>
  <c r="T654" s="1"/>
  <c r="R655" s="1"/>
  <c r="T655" s="1"/>
  <c r="R658" s="1"/>
  <c r="T658" s="1"/>
  <c r="R659" s="1"/>
  <c r="T659" s="1"/>
  <c r="R661" s="1"/>
  <c r="T661" s="1"/>
  <c r="R667" s="1"/>
  <c r="T667" s="1"/>
  <c r="R668" s="1"/>
  <c r="T668" s="1"/>
  <c r="R673" s="1"/>
  <c r="T673" s="1"/>
  <c r="R674" s="1"/>
  <c r="T674" s="1"/>
  <c r="R676" s="1"/>
  <c r="T676" s="1"/>
  <c r="R677" s="1"/>
  <c r="T677" s="1"/>
  <c r="R681" s="1"/>
  <c r="T681" s="1"/>
  <c r="R684" s="1"/>
  <c r="T684" s="1"/>
  <c r="R685" s="1"/>
  <c r="T685" s="1"/>
  <c r="R689" s="1"/>
  <c r="T689" s="1"/>
  <c r="R692" s="1"/>
  <c r="T692" s="1"/>
  <c r="R693" s="1"/>
  <c r="T693" s="1"/>
  <c r="R694" s="1"/>
  <c r="T694" s="1"/>
  <c r="R701" s="1"/>
  <c r="T701" s="1"/>
  <c r="R709" s="1"/>
  <c r="T709" s="1"/>
  <c r="R710" s="1"/>
  <c r="T710" s="1"/>
  <c r="R716" s="1"/>
  <c r="T716" s="1"/>
  <c r="R717" s="1"/>
  <c r="T717" s="1"/>
  <c r="R718" s="1"/>
  <c r="T718" s="1"/>
  <c r="R719" s="1"/>
  <c r="T719" s="1"/>
  <c r="R724" s="1"/>
  <c r="T724" s="1"/>
  <c r="R725" s="1"/>
  <c r="T725" s="1"/>
  <c r="R726" s="1"/>
  <c r="T726" s="1"/>
  <c r="R727" s="1"/>
  <c r="T727" s="1"/>
  <c r="R728" s="1"/>
  <c r="T728" s="1"/>
  <c r="R732" s="1"/>
  <c r="T732" s="1"/>
  <c r="R734" s="1"/>
  <c r="T734" s="1"/>
  <c r="R735" s="1"/>
  <c r="T735" s="1"/>
  <c r="R741" s="1"/>
  <c r="T741" s="1"/>
  <c r="R746" s="1"/>
  <c r="T746" s="1"/>
  <c r="R748" s="1"/>
  <c r="T748" s="1"/>
  <c r="R749" s="1"/>
  <c r="T749" s="1"/>
  <c r="R750" s="1"/>
  <c r="T750" s="1"/>
  <c r="R754" s="1"/>
  <c r="T754" s="1"/>
  <c r="R755" s="1"/>
  <c r="T755" s="1"/>
  <c r="R756" s="1"/>
  <c r="T756" s="1"/>
  <c r="R757" s="1"/>
  <c r="T757" s="1"/>
  <c r="R758" s="1"/>
  <c r="T758" s="1"/>
  <c r="R760" s="1"/>
  <c r="T760" s="1"/>
  <c r="R761" s="1"/>
  <c r="T761" s="1"/>
  <c r="R762" s="1"/>
  <c r="T762" s="1"/>
  <c r="R768" s="1"/>
  <c r="T768" s="1"/>
  <c r="R769" s="1"/>
  <c r="T769" s="1"/>
  <c r="R776" s="1"/>
  <c r="T776" s="1"/>
  <c r="R777" s="1"/>
  <c r="T777" s="1"/>
  <c r="R783" s="1"/>
  <c r="T783" s="1"/>
  <c r="R790" s="1"/>
  <c r="T790" s="1"/>
  <c r="R791" s="1"/>
  <c r="T791" s="1"/>
  <c r="R792" s="1"/>
  <c r="T792" s="1"/>
  <c r="R795" s="1"/>
  <c r="T795" s="1"/>
  <c r="R796" s="1"/>
  <c r="T796" s="1"/>
  <c r="R799" s="1"/>
  <c r="T799" s="1"/>
  <c r="R813" s="1"/>
  <c r="T813" s="1"/>
  <c r="R816" s="1"/>
  <c r="T816" s="1"/>
  <c r="R817" s="1"/>
  <c r="T817" s="1"/>
  <c r="R818" s="1"/>
  <c r="T818" s="1"/>
  <c r="R819" s="1"/>
  <c r="T819" s="1"/>
  <c r="R820" s="1"/>
  <c r="T820" s="1"/>
  <c r="R821" s="1"/>
  <c r="T821" s="1"/>
  <c r="R822" s="1"/>
  <c r="T822" s="1"/>
  <c r="R823" s="1"/>
  <c r="T823" s="1"/>
  <c r="R827" s="1"/>
  <c r="T827" s="1"/>
  <c r="R828" s="1"/>
  <c r="T828" s="1"/>
  <c r="R829" s="1"/>
  <c r="T829" s="1"/>
  <c r="R830" s="1"/>
  <c r="T830" s="1"/>
  <c r="R834" s="1"/>
  <c r="T834" s="1"/>
  <c r="R838" s="1"/>
  <c r="T838" s="1"/>
  <c r="R841" s="1"/>
  <c r="T841" s="1"/>
  <c r="R842" s="1"/>
  <c r="T842" s="1"/>
  <c r="R843" s="1"/>
  <c r="T843" s="1"/>
  <c r="R844" s="1"/>
  <c r="T844" s="1"/>
  <c r="R853" s="1"/>
  <c r="T853" s="1"/>
  <c r="R854" s="1"/>
  <c r="T854" s="1"/>
  <c r="R855" s="1"/>
  <c r="T855" s="1"/>
  <c r="R856" s="1"/>
  <c r="T856" s="1"/>
  <c r="R857" s="1"/>
  <c r="T857" s="1"/>
  <c r="R858" s="1"/>
  <c r="T858" s="1"/>
  <c r="R859" s="1"/>
  <c r="T859" s="1"/>
  <c r="R866" s="1"/>
  <c r="T866" s="1"/>
  <c r="R869" s="1"/>
  <c r="T869" s="1"/>
  <c r="R870" s="1"/>
  <c r="T870" s="1"/>
  <c r="R871" s="1"/>
  <c r="T871" s="1"/>
  <c r="R872" s="1"/>
  <c r="T872" s="1"/>
  <c r="R873" s="1"/>
  <c r="T873" s="1"/>
  <c r="R878" s="1"/>
  <c r="T878" s="1"/>
  <c r="R879" s="1"/>
  <c r="T879" s="1"/>
  <c r="R886" s="1"/>
  <c r="T886" s="1"/>
  <c r="R887" s="1"/>
  <c r="T887" s="1"/>
  <c r="R888" s="1"/>
  <c r="T888" s="1"/>
  <c r="R890" s="1"/>
  <c r="T890" s="1"/>
  <c r="R893" s="1"/>
  <c r="T893" s="1"/>
  <c r="R894" s="1"/>
  <c r="T894" s="1"/>
  <c r="R896" s="1"/>
  <c r="T896" s="1"/>
  <c r="R903" s="1"/>
  <c r="T903" s="1"/>
  <c r="R916" s="1"/>
  <c r="T916" s="1"/>
  <c r="R917" s="1"/>
  <c r="T917" s="1"/>
  <c r="R918" s="1"/>
  <c r="T918" s="1"/>
  <c r="R919" s="1"/>
  <c r="T919" s="1"/>
  <c r="R922" s="1"/>
  <c r="T922" s="1"/>
  <c r="R924" s="1"/>
  <c r="T924" s="1"/>
  <c r="R925" s="1"/>
  <c r="T925" s="1"/>
  <c r="R926" s="1"/>
  <c r="T926" s="1"/>
  <c r="R930" s="1"/>
  <c r="T930" s="1"/>
  <c r="R931" s="1"/>
  <c r="T931" s="1"/>
  <c r="R933" s="1"/>
  <c r="T933" s="1"/>
  <c r="R940" s="1"/>
  <c r="T940" s="1"/>
  <c r="R941" s="1"/>
  <c r="T941" s="1"/>
  <c r="R943" s="1"/>
  <c r="T943" s="1"/>
  <c r="R944" s="1"/>
  <c r="T944" s="1"/>
  <c r="R945" s="1"/>
  <c r="T945" s="1"/>
  <c r="R950" s="1"/>
  <c r="T950" s="1"/>
  <c r="R951" s="1"/>
  <c r="T951" s="1"/>
  <c r="R952" s="1"/>
  <c r="T952" s="1"/>
  <c r="R953" s="1"/>
  <c r="T953" s="1"/>
  <c r="R954" s="1"/>
  <c r="T954" s="1"/>
  <c r="R957" s="1"/>
  <c r="T957" s="1"/>
  <c r="R958" s="1"/>
  <c r="T958" s="1"/>
  <c r="R960" s="1"/>
  <c r="T960" s="1"/>
  <c r="R962" s="1"/>
  <c r="T962" s="1"/>
  <c r="R963" s="1"/>
  <c r="T963" s="1"/>
  <c r="R964" s="1"/>
  <c r="T964" s="1"/>
  <c r="R968" s="1"/>
  <c r="T968" s="1"/>
  <c r="R970" s="1"/>
  <c r="T970" s="1"/>
  <c r="R971" s="1"/>
  <c r="T971" s="1"/>
  <c r="R972" s="1"/>
  <c r="T972" s="1"/>
  <c r="R973" s="1"/>
  <c r="T973" s="1"/>
  <c r="R977" s="1"/>
  <c r="T977" s="1"/>
  <c r="R985" s="1"/>
  <c r="T985" s="1"/>
  <c r="R986" s="1"/>
  <c r="T986" s="1"/>
  <c r="R987" s="1"/>
  <c r="T987" s="1"/>
  <c r="R991" s="1"/>
  <c r="T991" s="1"/>
  <c r="R992" s="1"/>
  <c r="T992" s="1"/>
  <c r="R993" s="1"/>
  <c r="T993" s="1"/>
  <c r="R994" s="1"/>
  <c r="T994" s="1"/>
  <c r="R995" s="1"/>
  <c r="T995" s="1"/>
  <c r="R998" s="1"/>
  <c r="T998" s="1"/>
  <c r="R999" s="1"/>
  <c r="T999" s="1"/>
  <c r="R1001" s="1"/>
  <c r="T1001" s="1"/>
  <c r="R1006" s="1"/>
  <c r="T1006" s="1"/>
  <c r="R1007" s="1"/>
  <c r="T1007" s="1"/>
  <c r="R1008" s="1"/>
  <c r="T1008" s="1"/>
  <c r="R1009" s="1"/>
  <c r="T1009" s="1"/>
  <c r="R1010" s="1"/>
  <c r="T1010" s="1"/>
  <c r="R1014" s="1"/>
  <c r="T1014" s="1"/>
  <c r="R1015" s="1"/>
  <c r="T1015" s="1"/>
  <c r="R1016" s="1"/>
  <c r="T1016" s="1"/>
  <c r="R1017" s="1"/>
  <c r="T1017" s="1"/>
  <c r="R1018" s="1"/>
  <c r="T1018" s="1"/>
  <c r="R1019" s="1"/>
  <c r="T1019" s="1"/>
  <c r="R1020" s="1"/>
  <c r="T1020" s="1"/>
  <c r="R1021" s="1"/>
  <c r="T1021" s="1"/>
  <c r="R1022" s="1"/>
  <c r="T1022" s="1"/>
  <c r="R1023" s="1"/>
  <c r="T1023" s="1"/>
  <c r="R1027" s="1"/>
  <c r="T1027" s="1"/>
  <c r="R1029" s="1"/>
  <c r="T1029" s="1"/>
  <c r="R1030" s="1"/>
  <c r="T1030" s="1"/>
  <c r="R1034" s="1"/>
  <c r="T1034" s="1"/>
  <c r="R1035" s="1"/>
  <c r="T1035" s="1"/>
  <c r="R1036" s="1"/>
  <c r="T1036" s="1"/>
  <c r="R1038" s="1"/>
  <c r="T1038" s="1"/>
  <c r="R1039" s="1"/>
  <c r="T1039" s="1"/>
  <c r="R1043" s="1"/>
  <c r="T1043" s="1"/>
  <c r="R1044" s="1"/>
  <c r="T1044" s="1"/>
  <c r="R1045" s="1"/>
  <c r="T1045" s="1"/>
  <c r="R1046" s="1"/>
  <c r="T1046" s="1"/>
  <c r="R1048" s="1"/>
  <c r="T1048" s="1"/>
  <c r="R1053" s="1"/>
  <c r="T1053" s="1"/>
  <c r="R1054" s="1"/>
  <c r="T1054" s="1"/>
  <c r="R1059" s="1"/>
  <c r="T1059" s="1"/>
  <c r="R1060" s="1"/>
  <c r="T1060" s="1"/>
  <c r="R1061" s="1"/>
  <c r="T1061" s="1"/>
  <c r="R1062" s="1"/>
  <c r="T1062" s="1"/>
  <c r="R1063" s="1"/>
  <c r="T1063" s="1"/>
  <c r="R1064" s="1"/>
  <c r="T1064" s="1"/>
  <c r="R1067" s="1"/>
  <c r="T1067" s="1"/>
  <c r="R1069" s="1"/>
  <c r="T1069" s="1"/>
  <c r="R1070" s="1"/>
  <c r="T1070" s="1"/>
  <c r="R1071" s="1"/>
  <c r="T1071" s="1"/>
  <c r="R1075" s="1"/>
  <c r="T1075" s="1"/>
  <c r="R1076" s="1"/>
  <c r="T1076" s="1"/>
  <c r="R1080" s="1"/>
  <c r="T1080" s="1"/>
  <c r="R1081" s="1"/>
  <c r="T1081" s="1"/>
  <c r="R1082" s="1"/>
  <c r="T1082" s="1"/>
  <c r="R1086" s="1"/>
  <c r="T1086" s="1"/>
  <c r="R1087" s="1"/>
  <c r="T1087" s="1"/>
  <c r="R1089" s="1"/>
  <c r="T1089" s="1"/>
  <c r="R1091" s="1"/>
  <c r="T1091" s="1"/>
  <c r="R1092" s="1"/>
  <c r="T1092" s="1"/>
  <c r="R1093" s="1"/>
  <c r="T1093" s="1"/>
  <c r="R1095" s="1"/>
  <c r="T1095" s="1"/>
  <c r="R1096" s="1"/>
  <c r="T1096" s="1"/>
  <c r="R1102" s="1"/>
  <c r="T1102" s="1"/>
  <c r="R1103" s="1"/>
  <c r="T1103" s="1"/>
  <c r="R1104" s="1"/>
  <c r="T1104" s="1"/>
  <c r="R1106" s="1"/>
  <c r="T1106" s="1"/>
  <c r="R1107" s="1"/>
  <c r="T1107" s="1"/>
  <c r="R1108" s="1"/>
  <c r="T1108" s="1"/>
  <c r="R1113" s="1"/>
  <c r="T1113" s="1"/>
  <c r="R1114" s="1"/>
  <c r="T1114" s="1"/>
  <c r="R1118" s="1"/>
  <c r="T1118" s="1"/>
  <c r="R1119" s="1"/>
  <c r="T1119" s="1"/>
  <c r="R1120" s="1"/>
  <c r="T1120" s="1"/>
  <c r="R1121" s="1"/>
  <c r="T1121" s="1"/>
  <c r="R1122" s="1"/>
  <c r="T1122" s="1"/>
  <c r="R1124" s="1"/>
  <c r="T1124" s="1"/>
  <c r="R1128" s="1"/>
  <c r="T1128" s="1"/>
  <c r="R1137" s="1"/>
  <c r="T1137" s="1"/>
  <c r="R1138" s="1"/>
  <c r="T1138" s="1"/>
  <c r="R1139" s="1"/>
  <c r="T1139" s="1"/>
  <c r="R1154" s="1"/>
  <c r="T1154" s="1"/>
  <c r="R1160" s="1"/>
  <c r="T1160" s="1"/>
  <c r="R1161" s="1"/>
  <c r="T1161" s="1"/>
  <c r="R1162" s="1"/>
  <c r="T1162" s="1"/>
  <c r="R1167" s="1"/>
  <c r="T1167" s="1"/>
  <c r="R1170" s="1"/>
  <c r="T1170" s="1"/>
  <c r="R1174" s="1"/>
  <c r="T1174" s="1"/>
  <c r="R1176" s="1"/>
  <c r="T1176" s="1"/>
  <c r="R1177" s="1"/>
  <c r="T1177" s="1"/>
  <c r="R1178" s="1"/>
  <c r="T1178" s="1"/>
  <c r="R1185" s="1"/>
  <c r="T1185" s="1"/>
  <c r="R1189" s="1"/>
  <c r="T1189" s="1"/>
  <c r="R1195" s="1"/>
  <c r="T1195" s="1"/>
  <c r="R1196" s="1"/>
  <c r="T1196" s="1"/>
  <c r="R1200" s="1"/>
  <c r="T1200" s="1"/>
  <c r="R1201" s="1"/>
  <c r="T1201" s="1"/>
  <c r="R1202" s="1"/>
  <c r="T1202" s="1"/>
  <c r="R1205" s="1"/>
  <c r="T1205" s="1"/>
  <c r="R1209" s="1"/>
  <c r="T1209" s="1"/>
  <c r="R1214" s="1"/>
  <c r="T1214" s="1"/>
  <c r="R1215" s="1"/>
  <c r="T1215" s="1"/>
  <c r="R1217" s="1"/>
  <c r="T1217" s="1"/>
  <c r="R1220" s="1"/>
  <c r="T1220" s="1"/>
  <c r="R1222" s="1"/>
  <c r="T1222" s="1"/>
  <c r="R1224" s="1"/>
  <c r="T1224" s="1"/>
  <c r="R1227" s="1"/>
  <c r="T1227" s="1"/>
  <c r="R1228" s="1"/>
  <c r="T1228" s="1"/>
  <c r="R1231" s="1"/>
  <c r="T1231" s="1"/>
  <c r="R1234" s="1"/>
  <c r="T1234" s="1"/>
  <c r="R1235" s="1"/>
  <c r="T1235" s="1"/>
  <c r="R1236" s="1"/>
  <c r="T1236" s="1"/>
  <c r="R1237" s="1"/>
  <c r="T1237" s="1"/>
  <c r="R1238" s="1"/>
  <c r="T1238" s="1"/>
  <c r="R1244" s="1"/>
  <c r="T1244" s="1"/>
  <c r="R1245" s="1"/>
  <c r="T1245" s="1"/>
  <c r="R1246" s="1"/>
  <c r="T1246" s="1"/>
  <c r="R1247" s="1"/>
  <c r="T1247" s="1"/>
  <c r="R1248" s="1"/>
  <c r="T1248" s="1"/>
  <c r="R1252" s="1"/>
  <c r="T1252" s="1"/>
  <c r="R1253" s="1"/>
  <c r="T1253" s="1"/>
  <c r="R1255" s="1"/>
  <c r="T1255" s="1"/>
  <c r="R1256" s="1"/>
  <c r="T1256" s="1"/>
  <c r="R1261" s="1"/>
  <c r="T1261" s="1"/>
  <c r="R1263" s="1"/>
  <c r="T1263" s="1"/>
  <c r="R1264" s="1"/>
  <c r="T1264" s="1"/>
  <c r="R1265" s="1"/>
  <c r="T1265" s="1"/>
  <c r="R1270" s="1"/>
  <c r="T1270" s="1"/>
  <c r="R1271" s="1"/>
  <c r="T1271" s="1"/>
  <c r="R1272" s="1"/>
  <c r="T1272" s="1"/>
  <c r="R1273" s="1"/>
  <c r="T1273" s="1"/>
  <c r="R1276" s="1"/>
  <c r="T1276" s="1"/>
  <c r="R1277" s="1"/>
  <c r="T1277" s="1"/>
  <c r="R1278" s="1"/>
  <c r="T1278" s="1"/>
  <c r="R1279" s="1"/>
  <c r="T1279" s="1"/>
  <c r="R1280" s="1"/>
  <c r="T1280" s="1"/>
  <c r="R1284" s="1"/>
  <c r="T1284" s="1"/>
  <c r="R1285" s="1"/>
  <c r="T1285" s="1"/>
  <c r="R1286" s="1"/>
  <c r="T1286" s="1"/>
  <c r="R1287" s="1"/>
  <c r="T1287" s="1"/>
  <c r="R1292" s="1"/>
  <c r="T1292" s="1"/>
  <c r="R1293" s="1"/>
  <c r="T1293" s="1"/>
  <c r="R1299" s="1"/>
  <c r="T1299" s="1"/>
  <c r="R1300" s="1"/>
  <c r="T1300" s="1"/>
  <c r="R1303" s="1"/>
  <c r="T1303" s="1"/>
  <c r="R1307" s="1"/>
  <c r="T1307" s="1"/>
  <c r="R1308" s="1"/>
  <c r="T1308" s="1"/>
  <c r="R1310" s="1"/>
  <c r="T1310" s="1"/>
  <c r="R1311" s="1"/>
  <c r="T1311" s="1"/>
  <c r="R1316" s="1"/>
  <c r="T1316" s="1"/>
  <c r="R1319" s="1"/>
  <c r="T1319" s="1"/>
  <c r="R1320" s="1"/>
  <c r="T1320" s="1"/>
  <c r="R1324" s="1"/>
  <c r="T1324" s="1"/>
  <c r="R1327" s="1"/>
  <c r="T1327" s="1"/>
  <c r="R1330" s="1"/>
  <c r="T1330" s="1"/>
  <c r="R1331" s="1"/>
  <c r="T1331" s="1"/>
  <c r="R1332" s="1"/>
  <c r="T1332" s="1"/>
  <c r="R1333" s="1"/>
  <c r="T1333" s="1"/>
  <c r="R1340" s="1"/>
  <c r="T1340" s="1"/>
  <c r="R1345" s="1"/>
  <c r="T1345" s="1"/>
  <c r="R1346" s="1"/>
  <c r="T1346" s="1"/>
  <c r="R1349" s="1"/>
  <c r="T1349" s="1"/>
  <c r="R1353" s="1"/>
  <c r="T1353" s="1"/>
  <c r="R1354" s="1"/>
  <c r="T1354" s="1"/>
  <c r="R1355" s="1"/>
  <c r="T1355" s="1"/>
  <c r="R1356" s="1"/>
  <c r="T1356" s="1"/>
  <c r="R1357" s="1"/>
  <c r="T1357" s="1"/>
  <c r="R1363" s="1"/>
  <c r="T1363" s="1"/>
  <c r="R1365" s="1"/>
  <c r="T1365" s="1"/>
  <c r="R1371" s="1"/>
  <c r="T1371" s="1"/>
  <c r="R1372" s="1"/>
  <c r="T1372" s="1"/>
  <c r="R1373" s="1"/>
  <c r="T1373" s="1"/>
  <c r="R1377" s="1"/>
  <c r="T1377" s="1"/>
  <c r="R1380" s="1"/>
  <c r="T1380" s="1"/>
  <c r="R1381" s="1"/>
  <c r="T1381" s="1"/>
  <c r="R1387" s="1"/>
  <c r="T1387" s="1"/>
  <c r="R1391" s="1"/>
  <c r="T1391" s="1"/>
  <c r="R1393" s="1"/>
  <c r="T1393" s="1"/>
  <c r="R1400" s="1"/>
  <c r="T1400" s="1"/>
  <c r="R1406" s="1"/>
  <c r="T1406" s="1"/>
  <c r="R1407" s="1"/>
  <c r="T1407" s="1"/>
  <c r="R1408" s="1"/>
  <c r="T1408" s="1"/>
  <c r="R1409" s="1"/>
  <c r="T1409" s="1"/>
  <c r="R1413" s="1"/>
  <c r="T1413" s="1"/>
  <c r="R1414" s="1"/>
  <c r="T1414" s="1"/>
  <c r="R1415" s="1"/>
  <c r="T1415" s="1"/>
  <c r="R1417" s="1"/>
  <c r="T1417" s="1"/>
  <c r="R1423" s="1"/>
  <c r="T1423" s="1"/>
  <c r="R1424" s="1"/>
  <c r="T1424" s="1"/>
  <c r="R1428" s="1"/>
  <c r="T1428" s="1"/>
  <c r="R1431" s="1"/>
  <c r="T1431" s="1"/>
  <c r="R1434" s="1"/>
  <c r="T1434" s="1"/>
  <c r="R1441" s="1"/>
  <c r="T1441" s="1"/>
  <c r="R1443" s="1"/>
  <c r="T1443" s="1"/>
  <c r="R1444" s="1"/>
  <c r="T1444" s="1"/>
  <c r="R1446" s="1"/>
  <c r="T1446" s="1"/>
  <c r="R1447" s="1"/>
  <c r="T1447" s="1"/>
  <c r="R1451" s="1"/>
  <c r="T1451" s="1"/>
  <c r="R1452" s="1"/>
  <c r="T1452" s="1"/>
  <c r="R1453" s="1"/>
  <c r="T1453" s="1"/>
  <c r="R1454" s="1"/>
  <c r="T1454" s="1"/>
  <c r="R1455" s="1"/>
  <c r="T1455" s="1"/>
  <c r="R1462" s="1"/>
  <c r="T1462" s="1"/>
  <c r="R1463" s="1"/>
  <c r="T1463" s="1"/>
  <c r="R1464" s="1"/>
  <c r="T1464" s="1"/>
  <c r="R1471" s="1"/>
  <c r="T1471" s="1"/>
  <c r="R1476" s="1"/>
  <c r="T1476" s="1"/>
  <c r="R1483" s="1"/>
  <c r="T1483" s="1"/>
  <c r="R1485" s="1"/>
  <c r="T1485" s="1"/>
  <c r="R1486" s="1"/>
  <c r="T1486" s="1"/>
  <c r="R1491" s="1"/>
  <c r="T1491" s="1"/>
  <c r="R1493" s="1"/>
  <c r="T1493" s="1"/>
  <c r="R1496" s="1"/>
  <c r="T1496" s="1"/>
  <c r="R1497" s="1"/>
  <c r="T1497" s="1"/>
  <c r="R1498" s="1"/>
  <c r="T1498" s="1"/>
  <c r="R1499" s="1"/>
  <c r="T1499" s="1"/>
  <c r="R1500" s="1"/>
  <c r="T1500" s="1"/>
  <c r="R1501" s="1"/>
  <c r="T1501" s="1"/>
  <c r="R1502" s="1"/>
  <c r="T1502" s="1"/>
  <c r="R1508" s="1"/>
  <c r="T1508" s="1"/>
  <c r="R1509" s="1"/>
  <c r="T1509" s="1"/>
  <c r="R1510" s="1"/>
  <c r="T1510" s="1"/>
  <c r="R1511" s="1"/>
  <c r="T1511" s="1"/>
  <c r="R1512" s="1"/>
  <c r="T1512" s="1"/>
  <c r="R1513" s="1"/>
  <c r="T1513" s="1"/>
  <c r="R1517" s="1"/>
  <c r="T1517" s="1"/>
  <c r="R1524" s="1"/>
  <c r="T1524" s="1"/>
  <c r="R1525" s="1"/>
  <c r="T1525" s="1"/>
  <c r="R1531" s="1"/>
  <c r="T1531" s="1"/>
  <c r="R1534" s="1"/>
  <c r="T1534" s="1"/>
  <c r="R1537" s="1"/>
  <c r="T1537" s="1"/>
  <c r="R1538" s="1"/>
  <c r="T1538" s="1"/>
  <c r="R1539" s="1"/>
  <c r="T1539" s="1"/>
  <c r="R1540" s="1"/>
  <c r="T1540" s="1"/>
  <c r="R1541" s="1"/>
  <c r="T1541" s="1"/>
  <c r="R1546" s="1"/>
  <c r="T1546" s="1"/>
  <c r="R1547" s="1"/>
  <c r="T1547" s="1"/>
  <c r="R1551" s="1"/>
  <c r="T1551" s="1"/>
  <c r="R1552" s="1"/>
  <c r="T1552" s="1"/>
  <c r="R1555" s="1"/>
  <c r="T1555" s="1"/>
  <c r="R1557" s="1"/>
  <c r="T1557" s="1"/>
  <c r="R1558" s="1"/>
  <c r="T1558" s="1"/>
  <c r="R1559" s="1"/>
  <c r="T1559" s="1"/>
  <c r="R1563" s="1"/>
  <c r="T1563" s="1"/>
  <c r="R1566" s="1"/>
  <c r="T1566" s="1"/>
  <c r="R1567" s="1"/>
  <c r="T1567" s="1"/>
  <c r="R1568" s="1"/>
  <c r="T1568" s="1"/>
  <c r="R1579" s="1"/>
  <c r="T1579" s="1"/>
  <c r="R1580" s="1"/>
  <c r="T1580" s="1"/>
  <c r="R1583" s="1"/>
  <c r="T1583" s="1"/>
  <c r="R1584" s="1"/>
  <c r="T1584" s="1"/>
  <c r="R1587" s="1"/>
  <c r="T1587" s="1"/>
  <c r="R1588" s="1"/>
  <c r="T1588" s="1"/>
  <c r="R1591" s="1"/>
  <c r="T1591" s="1"/>
  <c r="R1595" s="1"/>
  <c r="T1595" s="1"/>
  <c r="R1596" s="1"/>
  <c r="T1596" s="1"/>
  <c r="R1597" s="1"/>
  <c r="T1597" s="1"/>
  <c r="R1602" s="1"/>
  <c r="T1602" s="1"/>
  <c r="R1603" s="1"/>
  <c r="T1603" s="1"/>
  <c r="R1606" s="1"/>
  <c r="T1606" s="1"/>
  <c r="R1612" s="1"/>
  <c r="T1612" s="1"/>
  <c r="R1619" s="1"/>
  <c r="T1619" s="1"/>
  <c r="R1621" s="1"/>
  <c r="T1621" s="1"/>
  <c r="R1622" s="1"/>
  <c r="T1622" s="1"/>
  <c r="R1623" s="1"/>
  <c r="T1623" s="1"/>
  <c r="R1624" s="1"/>
  <c r="T1624" s="1"/>
  <c r="R1625" s="1"/>
  <c r="T1625" s="1"/>
</calcChain>
</file>

<file path=xl/sharedStrings.xml><?xml version="1.0" encoding="utf-8"?>
<sst xmlns="http://schemas.openxmlformats.org/spreadsheetml/2006/main" count="4095" uniqueCount="42">
  <si>
    <t>Stop</t>
  </si>
  <si>
    <t>Target</t>
  </si>
  <si>
    <t>Trailing</t>
  </si>
  <si>
    <t>Date of Setup</t>
  </si>
  <si>
    <t>Date of Entry</t>
  </si>
  <si>
    <t>Date of Exit</t>
  </si>
  <si>
    <t>STOP PRICE</t>
  </si>
  <si>
    <t>BUY LONG</t>
  </si>
  <si>
    <t>SELL LONG</t>
  </si>
  <si>
    <t>SELL SHORT</t>
  </si>
  <si>
    <t>COVER SHORT</t>
  </si>
  <si>
    <t>Exit Type</t>
  </si>
  <si>
    <t>Pip Risk</t>
  </si>
  <si>
    <t>Result in Pips</t>
  </si>
  <si>
    <t>Trade $ P/L</t>
  </si>
  <si>
    <t xml:space="preserve">Account Size </t>
  </si>
  <si>
    <t>% Risk</t>
  </si>
  <si>
    <t>Breakeven</t>
  </si>
  <si>
    <t>Currency Pair</t>
  </si>
  <si>
    <t>Trade #</t>
  </si>
  <si>
    <t>AUDCHF</t>
  </si>
  <si>
    <t>Days in Trade</t>
  </si>
  <si>
    <t>% P/L</t>
  </si>
  <si>
    <t>Setup Days before Entry</t>
  </si>
  <si>
    <t>AUDJPY</t>
  </si>
  <si>
    <t>% Drawdown</t>
  </si>
  <si>
    <t>Risk Exposure</t>
  </si>
  <si>
    <t>Max Loss in a Row</t>
  </si>
  <si>
    <t>EURCAD</t>
  </si>
  <si>
    <t>EURGBP</t>
  </si>
  <si>
    <t>EURUSD</t>
  </si>
  <si>
    <t>GBPAUD</t>
  </si>
  <si>
    <t>NZDUSD</t>
  </si>
  <si>
    <t>USDJPY</t>
  </si>
  <si>
    <t>AUDNZD</t>
  </si>
  <si>
    <t>CHFJPY</t>
  </si>
  <si>
    <t>GBPJPY</t>
  </si>
  <si>
    <t>USDCAD</t>
  </si>
  <si>
    <t>EURJPY</t>
  </si>
  <si>
    <t>AUDUSD</t>
  </si>
  <si>
    <t>Date</t>
  </si>
  <si>
    <t>Day</t>
  </si>
</sst>
</file>

<file path=xl/styles.xml><?xml version="1.0" encoding="utf-8"?>
<styleSheet xmlns="http://schemas.openxmlformats.org/spreadsheetml/2006/main">
  <numFmts count="6">
    <numFmt numFmtId="164" formatCode="[$-409]dd\-mmm\-yy;@"/>
    <numFmt numFmtId="165" formatCode="0.0000"/>
    <numFmt numFmtId="166" formatCode="&quot;$&quot;#,##0.00"/>
    <numFmt numFmtId="167" formatCode="###0.00;[Red]\ \(\-###0.00\)"/>
    <numFmt numFmtId="168" formatCode="d\-mmm\-yy;@"/>
    <numFmt numFmtId="171" formatCode="[$-409]d\-mmm\-yy;@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/>
    <xf numFmtId="165" fontId="0" fillId="0" borderId="0" xfId="0" applyNumberFormat="1" applyBorder="1"/>
    <xf numFmtId="1" fontId="0" fillId="0" borderId="0" xfId="0" applyNumberFormat="1"/>
    <xf numFmtId="166" fontId="0" fillId="0" borderId="0" xfId="0" applyNumberFormat="1"/>
    <xf numFmtId="10" fontId="0" fillId="0" borderId="0" xfId="0" applyNumberFormat="1"/>
    <xf numFmtId="167" fontId="1" fillId="0" borderId="2" xfId="1" applyNumberFormat="1" applyFont="1" applyBorder="1" applyAlignment="1" applyProtection="1">
      <alignment horizontal="center"/>
      <protection locked="0"/>
    </xf>
    <xf numFmtId="167" fontId="1" fillId="0" borderId="3" xfId="1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4" xfId="0" applyBorder="1"/>
    <xf numFmtId="164" fontId="1" fillId="0" borderId="2" xfId="1" applyNumberFormat="1" applyFont="1" applyBorder="1" applyAlignment="1" applyProtection="1">
      <alignment horizontal="center"/>
      <protection locked="0"/>
    </xf>
    <xf numFmtId="168" fontId="1" fillId="0" borderId="2" xfId="1" applyNumberFormat="1" applyBorder="1" applyAlignment="1" applyProtection="1">
      <alignment horizontal="center"/>
      <protection locked="0"/>
    </xf>
    <xf numFmtId="165" fontId="1" fillId="0" borderId="2" xfId="1" applyNumberFormat="1" applyFont="1" applyBorder="1" applyAlignment="1" applyProtection="1">
      <alignment horizontal="center"/>
      <protection locked="0"/>
    </xf>
    <xf numFmtId="0" fontId="0" fillId="0" borderId="0" xfId="0" applyBorder="1"/>
    <xf numFmtId="1" fontId="0" fillId="0" borderId="0" xfId="0" applyNumberFormat="1" applyBorder="1"/>
    <xf numFmtId="164" fontId="1" fillId="0" borderId="3" xfId="1" applyNumberFormat="1" applyFont="1" applyBorder="1" applyAlignment="1" applyProtection="1">
      <alignment horizontal="center"/>
      <protection locked="0"/>
    </xf>
    <xf numFmtId="168" fontId="1" fillId="0" borderId="3" xfId="1" applyNumberFormat="1" applyBorder="1" applyAlignment="1" applyProtection="1">
      <alignment horizontal="center"/>
      <protection locked="0"/>
    </xf>
    <xf numFmtId="167" fontId="1" fillId="2" borderId="3" xfId="1" applyNumberFormat="1" applyFont="1" applyFill="1" applyBorder="1" applyAlignment="1" applyProtection="1">
      <alignment horizontal="center"/>
      <protection locked="0"/>
    </xf>
    <xf numFmtId="4" fontId="0" fillId="0" borderId="0" xfId="0" applyNumberFormat="1"/>
    <xf numFmtId="4" fontId="0" fillId="0" borderId="0" xfId="0" applyNumberFormat="1" applyFont="1" applyAlignment="1">
      <alignment horizontal="center" vertical="center"/>
    </xf>
    <xf numFmtId="4" fontId="0" fillId="0" borderId="0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4" fontId="0" fillId="0" borderId="2" xfId="0" applyNumberFormat="1" applyBorder="1"/>
    <xf numFmtId="165" fontId="0" fillId="0" borderId="2" xfId="0" applyNumberFormat="1" applyBorder="1"/>
    <xf numFmtId="164" fontId="0" fillId="0" borderId="0" xfId="0" applyNumberFormat="1" applyBorder="1"/>
    <xf numFmtId="166" fontId="0" fillId="0" borderId="0" xfId="0" applyNumberFormat="1" applyBorder="1"/>
    <xf numFmtId="2" fontId="1" fillId="0" borderId="2" xfId="1" applyNumberFormat="1" applyFont="1" applyBorder="1" applyAlignment="1" applyProtection="1">
      <alignment horizontal="center"/>
      <protection locked="0"/>
    </xf>
    <xf numFmtId="2" fontId="0" fillId="0" borderId="2" xfId="0" applyNumberFormat="1" applyBorder="1"/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/>
    <xf numFmtId="0" fontId="0" fillId="0" borderId="0" xfId="0" applyFont="1" applyBorder="1"/>
    <xf numFmtId="164" fontId="1" fillId="0" borderId="5" xfId="1" applyNumberFormat="1" applyFont="1" applyBorder="1" applyAlignment="1" applyProtection="1">
      <alignment horizontal="center"/>
      <protection locked="0"/>
    </xf>
    <xf numFmtId="168" fontId="1" fillId="0" borderId="5" xfId="1" applyNumberFormat="1" applyBorder="1" applyAlignment="1" applyProtection="1">
      <alignment horizontal="center"/>
      <protection locked="0"/>
    </xf>
    <xf numFmtId="165" fontId="1" fillId="0" borderId="5" xfId="1" applyNumberFormat="1" applyFont="1" applyBorder="1" applyAlignment="1" applyProtection="1">
      <alignment horizontal="center"/>
      <protection locked="0"/>
    </xf>
    <xf numFmtId="167" fontId="1" fillId="0" borderId="5" xfId="1" applyNumberFormat="1" applyFont="1" applyBorder="1" applyAlignment="1" applyProtection="1">
      <alignment horizontal="center"/>
      <protection locked="0"/>
    </xf>
    <xf numFmtId="168" fontId="1" fillId="0" borderId="2" xfId="1" applyNumberFormat="1" applyFont="1" applyBorder="1" applyAlignment="1" applyProtection="1">
      <alignment horizontal="center"/>
      <protection locked="0"/>
    </xf>
    <xf numFmtId="168" fontId="1" fillId="0" borderId="3" xfId="1" applyNumberFormat="1" applyFont="1" applyBorder="1" applyAlignment="1" applyProtection="1">
      <alignment horizontal="center"/>
      <protection locked="0"/>
    </xf>
    <xf numFmtId="168" fontId="1" fillId="0" borderId="5" xfId="1" applyNumberFormat="1" applyFont="1" applyBorder="1" applyAlignment="1" applyProtection="1">
      <alignment horizontal="center"/>
      <protection locked="0"/>
    </xf>
    <xf numFmtId="2" fontId="1" fillId="0" borderId="5" xfId="1" applyNumberFormat="1" applyFont="1" applyBorder="1" applyAlignment="1" applyProtection="1">
      <alignment horizontal="center"/>
      <protection locked="0"/>
    </xf>
    <xf numFmtId="164" fontId="1" fillId="0" borderId="6" xfId="1" applyNumberFormat="1" applyFont="1" applyBorder="1" applyAlignment="1" applyProtection="1">
      <alignment horizontal="center"/>
      <protection locked="0"/>
    </xf>
    <xf numFmtId="2" fontId="0" fillId="0" borderId="2" xfId="0" applyNumberFormat="1" applyFont="1" applyBorder="1"/>
    <xf numFmtId="167" fontId="1" fillId="0" borderId="1" xfId="1" applyNumberFormat="1" applyFont="1" applyBorder="1" applyAlignment="1" applyProtection="1">
      <alignment horizontal="center"/>
      <protection locked="0"/>
    </xf>
    <xf numFmtId="1" fontId="0" fillId="4" borderId="0" xfId="0" applyNumberFormat="1" applyFill="1" applyBorder="1" applyAlignment="1">
      <alignment horizontal="center"/>
    </xf>
    <xf numFmtId="3" fontId="0" fillId="4" borderId="0" xfId="0" applyNumberFormat="1" applyFill="1"/>
    <xf numFmtId="0" fontId="0" fillId="0" borderId="7" xfId="0" applyBorder="1"/>
    <xf numFmtId="0" fontId="0" fillId="0" borderId="7" xfId="0" applyFont="1" applyBorder="1" applyAlignment="1">
      <alignment horizontal="center" vertical="center"/>
    </xf>
    <xf numFmtId="3" fontId="0" fillId="0" borderId="7" xfId="0" applyNumberFormat="1" applyBorder="1"/>
    <xf numFmtId="171" fontId="0" fillId="0" borderId="0" xfId="0" applyNumberFormat="1" applyAlignment="1">
      <alignment horizontal="center" vertical="center"/>
    </xf>
    <xf numFmtId="171" fontId="0" fillId="0" borderId="0" xfId="0" applyNumberFormat="1"/>
    <xf numFmtId="171" fontId="0" fillId="0" borderId="0" xfId="0" applyNumberFormat="1" applyAlignment="1">
      <alignment horizontal="center"/>
    </xf>
    <xf numFmtId="0" fontId="0" fillId="5" borderId="2" xfId="0" applyFill="1" applyBorder="1" applyAlignment="1">
      <alignment horizontal="center"/>
    </xf>
    <xf numFmtId="165" fontId="1" fillId="5" borderId="2" xfId="1" applyNumberFormat="1" applyFont="1" applyFill="1" applyBorder="1" applyAlignment="1" applyProtection="1">
      <alignment horizontal="center"/>
      <protection locked="0"/>
    </xf>
    <xf numFmtId="167" fontId="1" fillId="5" borderId="2" xfId="1" applyNumberFormat="1" applyFont="1" applyFill="1" applyBorder="1" applyAlignment="1" applyProtection="1">
      <alignment horizontal="center"/>
      <protection locked="0"/>
    </xf>
    <xf numFmtId="167" fontId="1" fillId="5" borderId="3" xfId="1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 applyAlignment="1">
      <alignment horizontal="center"/>
    </xf>
    <xf numFmtId="2" fontId="1" fillId="6" borderId="2" xfId="1" applyNumberFormat="1" applyFont="1" applyFill="1" applyBorder="1" applyAlignment="1" applyProtection="1">
      <alignment horizontal="center"/>
      <protection locked="0"/>
    </xf>
    <xf numFmtId="167" fontId="1" fillId="6" borderId="2" xfId="1" applyNumberFormat="1" applyFont="1" applyFill="1" applyBorder="1" applyAlignment="1" applyProtection="1">
      <alignment horizontal="center"/>
      <protection locked="0"/>
    </xf>
    <xf numFmtId="2" fontId="0" fillId="6" borderId="2" xfId="0" applyNumberFormat="1" applyFill="1" applyBorder="1"/>
    <xf numFmtId="0" fontId="0" fillId="7" borderId="2" xfId="0" applyFill="1" applyBorder="1" applyAlignment="1">
      <alignment horizontal="center"/>
    </xf>
    <xf numFmtId="165" fontId="1" fillId="7" borderId="2" xfId="1" applyNumberFormat="1" applyFont="1" applyFill="1" applyBorder="1" applyAlignment="1" applyProtection="1">
      <alignment horizontal="center"/>
      <protection locked="0"/>
    </xf>
    <xf numFmtId="167" fontId="1" fillId="7" borderId="2" xfId="1" applyNumberFormat="1" applyFont="1" applyFill="1" applyBorder="1" applyAlignment="1" applyProtection="1">
      <alignment horizontal="center"/>
      <protection locked="0"/>
    </xf>
    <xf numFmtId="0" fontId="0" fillId="8" borderId="2" xfId="0" applyFill="1" applyBorder="1" applyAlignment="1">
      <alignment horizontal="center"/>
    </xf>
    <xf numFmtId="165" fontId="1" fillId="8" borderId="2" xfId="1" applyNumberFormat="1" applyFont="1" applyFill="1" applyBorder="1" applyAlignment="1" applyProtection="1">
      <alignment horizontal="center"/>
      <protection locked="0"/>
    </xf>
    <xf numFmtId="167" fontId="1" fillId="8" borderId="2" xfId="1" applyNumberFormat="1" applyFont="1" applyFill="1" applyBorder="1" applyAlignment="1" applyProtection="1">
      <alignment horizontal="center"/>
      <protection locked="0"/>
    </xf>
    <xf numFmtId="165" fontId="0" fillId="8" borderId="2" xfId="0" applyNumberFormat="1" applyFill="1" applyBorder="1"/>
    <xf numFmtId="0" fontId="0" fillId="2" borderId="2" xfId="0" applyFill="1" applyBorder="1" applyAlignment="1">
      <alignment horizontal="center"/>
    </xf>
    <xf numFmtId="2" fontId="1" fillId="2" borderId="2" xfId="1" applyNumberFormat="1" applyFont="1" applyFill="1" applyBorder="1" applyAlignment="1" applyProtection="1">
      <alignment horizontal="center"/>
      <protection locked="0"/>
    </xf>
    <xf numFmtId="167" fontId="1" fillId="2" borderId="2" xfId="1" applyNumberFormat="1" applyFont="1" applyFill="1" applyBorder="1" applyAlignment="1" applyProtection="1">
      <alignment horizontal="center"/>
      <protection locked="0"/>
    </xf>
    <xf numFmtId="0" fontId="0" fillId="9" borderId="2" xfId="0" applyFill="1" applyBorder="1" applyAlignment="1">
      <alignment horizontal="center"/>
    </xf>
    <xf numFmtId="165" fontId="1" fillId="9" borderId="2" xfId="1" applyNumberFormat="1" applyFont="1" applyFill="1" applyBorder="1" applyAlignment="1" applyProtection="1">
      <alignment horizontal="center"/>
      <protection locked="0"/>
    </xf>
    <xf numFmtId="167" fontId="1" fillId="9" borderId="2" xfId="1" applyNumberFormat="1" applyFont="1" applyFill="1" applyBorder="1" applyAlignment="1" applyProtection="1">
      <alignment horizontal="center"/>
      <protection locked="0"/>
    </xf>
    <xf numFmtId="0" fontId="0" fillId="10" borderId="2" xfId="0" applyFill="1" applyBorder="1" applyAlignment="1">
      <alignment horizontal="center"/>
    </xf>
    <xf numFmtId="165" fontId="1" fillId="10" borderId="2" xfId="1" applyNumberFormat="1" applyFont="1" applyFill="1" applyBorder="1" applyAlignment="1" applyProtection="1">
      <alignment horizontal="center"/>
      <protection locked="0"/>
    </xf>
    <xf numFmtId="167" fontId="1" fillId="10" borderId="2" xfId="1" applyNumberFormat="1" applyFont="1" applyFill="1" applyBorder="1" applyAlignment="1" applyProtection="1">
      <alignment horizontal="center"/>
      <protection locked="0"/>
    </xf>
    <xf numFmtId="167" fontId="1" fillId="8" borderId="3" xfId="1" applyNumberFormat="1" applyFont="1" applyFill="1" applyBorder="1" applyAlignment="1" applyProtection="1">
      <alignment horizontal="center"/>
      <protection locked="0"/>
    </xf>
    <xf numFmtId="0" fontId="0" fillId="11" borderId="2" xfId="0" applyFill="1" applyBorder="1" applyAlignment="1">
      <alignment horizontal="center"/>
    </xf>
    <xf numFmtId="2" fontId="1" fillId="11" borderId="2" xfId="1" applyNumberFormat="1" applyFont="1" applyFill="1" applyBorder="1" applyAlignment="1" applyProtection="1">
      <alignment horizontal="center"/>
      <protection locked="0"/>
    </xf>
    <xf numFmtId="167" fontId="1" fillId="11" borderId="2" xfId="1" applyNumberFormat="1" applyFont="1" applyFill="1" applyBorder="1" applyAlignment="1" applyProtection="1">
      <alignment horizontal="center"/>
      <protection locked="0"/>
    </xf>
    <xf numFmtId="167" fontId="1" fillId="11" borderId="3" xfId="1" applyNumberFormat="1" applyFont="1" applyFill="1" applyBorder="1" applyAlignment="1" applyProtection="1">
      <alignment horizontal="center"/>
      <protection locked="0"/>
    </xf>
    <xf numFmtId="2" fontId="0" fillId="11" borderId="2" xfId="0" applyNumberFormat="1" applyFont="1" applyFill="1" applyBorder="1"/>
    <xf numFmtId="0" fontId="0" fillId="3" borderId="2" xfId="0" applyFill="1" applyBorder="1" applyAlignment="1">
      <alignment horizontal="center"/>
    </xf>
    <xf numFmtId="165" fontId="1" fillId="3" borderId="2" xfId="1" applyNumberFormat="1" applyFont="1" applyFill="1" applyBorder="1" applyAlignment="1" applyProtection="1">
      <alignment horizontal="center"/>
      <protection locked="0"/>
    </xf>
    <xf numFmtId="167" fontId="1" fillId="3" borderId="2" xfId="1" applyNumberFormat="1" applyFont="1" applyFill="1" applyBorder="1" applyAlignment="1" applyProtection="1">
      <alignment horizontal="center"/>
      <protection locked="0"/>
    </xf>
    <xf numFmtId="167" fontId="1" fillId="3" borderId="3" xfId="1" applyNumberFormat="1" applyFont="1" applyFill="1" applyBorder="1" applyAlignment="1" applyProtection="1">
      <alignment horizontal="center"/>
      <protection locked="0"/>
    </xf>
    <xf numFmtId="0" fontId="0" fillId="0" borderId="2" xfId="0" applyFill="1" applyBorder="1" applyAlignment="1">
      <alignment horizontal="center"/>
    </xf>
    <xf numFmtId="167" fontId="1" fillId="0" borderId="3" xfId="1" applyNumberFormat="1" applyFont="1" applyFill="1" applyBorder="1" applyAlignment="1" applyProtection="1">
      <alignment horizontal="center"/>
      <protection locked="0"/>
    </xf>
    <xf numFmtId="167" fontId="1" fillId="0" borderId="2" xfId="1" applyNumberFormat="1" applyFont="1" applyFill="1" applyBorder="1" applyAlignment="1" applyProtection="1">
      <alignment horizontal="center"/>
      <protection locked="0"/>
    </xf>
    <xf numFmtId="0" fontId="0" fillId="12" borderId="2" xfId="0" applyFill="1" applyBorder="1" applyAlignment="1">
      <alignment horizontal="center"/>
    </xf>
    <xf numFmtId="165" fontId="1" fillId="12" borderId="2" xfId="1" applyNumberFormat="1" applyFont="1" applyFill="1" applyBorder="1" applyAlignment="1" applyProtection="1">
      <alignment horizontal="center"/>
      <protection locked="0"/>
    </xf>
    <xf numFmtId="167" fontId="1" fillId="12" borderId="3" xfId="1" applyNumberFormat="1" applyFont="1" applyFill="1" applyBorder="1" applyAlignment="1" applyProtection="1">
      <alignment horizontal="center"/>
      <protection locked="0"/>
    </xf>
    <xf numFmtId="167" fontId="1" fillId="12" borderId="2" xfId="1" applyNumberFormat="1" applyFont="1" applyFill="1" applyBorder="1" applyAlignment="1" applyProtection="1">
      <alignment horizontal="center"/>
      <protection locked="0"/>
    </xf>
    <xf numFmtId="0" fontId="0" fillId="13" borderId="2" xfId="0" applyFill="1" applyBorder="1" applyAlignment="1">
      <alignment horizontal="center"/>
    </xf>
    <xf numFmtId="2" fontId="1" fillId="13" borderId="2" xfId="1" applyNumberFormat="1" applyFont="1" applyFill="1" applyBorder="1" applyAlignment="1" applyProtection="1">
      <alignment horizontal="center"/>
      <protection locked="0"/>
    </xf>
    <xf numFmtId="167" fontId="1" fillId="13" borderId="2" xfId="1" applyNumberFormat="1" applyFont="1" applyFill="1" applyBorder="1" applyAlignment="1" applyProtection="1">
      <alignment horizontal="center"/>
      <protection locked="0"/>
    </xf>
    <xf numFmtId="0" fontId="0" fillId="14" borderId="2" xfId="0" applyFill="1" applyBorder="1" applyAlignment="1">
      <alignment horizontal="center"/>
    </xf>
    <xf numFmtId="165" fontId="1" fillId="14" borderId="2" xfId="1" applyNumberFormat="1" applyFont="1" applyFill="1" applyBorder="1" applyAlignment="1" applyProtection="1">
      <alignment horizontal="center"/>
      <protection locked="0"/>
    </xf>
    <xf numFmtId="167" fontId="1" fillId="14" borderId="2" xfId="1" applyNumberFormat="1" applyFont="1" applyFill="1" applyBorder="1" applyAlignment="1" applyProtection="1">
      <alignment horizontal="center"/>
      <protection locked="0"/>
    </xf>
    <xf numFmtId="0" fontId="0" fillId="15" borderId="2" xfId="0" applyFill="1" applyBorder="1" applyAlignment="1">
      <alignment horizontal="center"/>
    </xf>
    <xf numFmtId="165" fontId="1" fillId="15" borderId="2" xfId="1" applyNumberFormat="1" applyFont="1" applyFill="1" applyBorder="1" applyAlignment="1" applyProtection="1">
      <alignment horizontal="center"/>
      <protection locked="0"/>
    </xf>
    <xf numFmtId="167" fontId="1" fillId="15" borderId="2" xfId="1" applyNumberFormat="1" applyFont="1" applyFill="1" applyBorder="1" applyAlignment="1" applyProtection="1">
      <alignment horizontal="center"/>
      <protection locked="0"/>
    </xf>
    <xf numFmtId="167" fontId="1" fillId="15" borderId="3" xfId="1" applyNumberFormat="1" applyFont="1" applyFill="1" applyBorder="1" applyAlignment="1" applyProtection="1">
      <alignment horizontal="center"/>
      <protection locked="0"/>
    </xf>
    <xf numFmtId="167" fontId="1" fillId="14" borderId="3" xfId="1" applyNumberFormat="1" applyFont="1" applyFill="1" applyBorder="1" applyAlignment="1" applyProtection="1">
      <alignment horizontal="center"/>
      <protection locked="0"/>
    </xf>
    <xf numFmtId="2" fontId="1" fillId="0" borderId="2" xfId="1" applyNumberFormat="1" applyFont="1" applyFill="1" applyBorder="1" applyAlignment="1" applyProtection="1">
      <alignment horizontal="center"/>
      <protection locked="0"/>
    </xf>
    <xf numFmtId="165" fontId="1" fillId="9" borderId="5" xfId="1" applyNumberFormat="1" applyFont="1" applyFill="1" applyBorder="1" applyAlignment="1" applyProtection="1">
      <alignment horizontal="center"/>
      <protection locked="0"/>
    </xf>
    <xf numFmtId="167" fontId="1" fillId="10" borderId="3" xfId="1" applyNumberFormat="1" applyFont="1" applyFill="1" applyBorder="1" applyAlignment="1" applyProtection="1">
      <alignment horizontal="center"/>
      <protection locked="0"/>
    </xf>
    <xf numFmtId="167" fontId="1" fillId="3" borderId="5" xfId="1" applyNumberFormat="1" applyFont="1" applyFill="1" applyBorder="1" applyAlignment="1" applyProtection="1">
      <alignment horizontal="center"/>
      <protection locked="0"/>
    </xf>
    <xf numFmtId="167" fontId="1" fillId="6" borderId="3" xfId="1" applyNumberFormat="1" applyFont="1" applyFill="1" applyBorder="1" applyAlignment="1" applyProtection="1">
      <alignment horizontal="center"/>
      <protection locked="0"/>
    </xf>
    <xf numFmtId="167" fontId="1" fillId="9" borderId="3" xfId="1" applyNumberFormat="1" applyFont="1" applyFill="1" applyBorder="1" applyAlignment="1" applyProtection="1">
      <alignment horizontal="center"/>
      <protection locked="0"/>
    </xf>
    <xf numFmtId="167" fontId="1" fillId="13" borderId="3" xfId="1" applyNumberFormat="1" applyFont="1" applyFill="1" applyBorder="1" applyAlignment="1" applyProtection="1">
      <alignment horizontal="center"/>
      <protection locked="0"/>
    </xf>
    <xf numFmtId="167" fontId="1" fillId="7" borderId="3" xfId="1" applyNumberFormat="1" applyFont="1" applyFill="1" applyBorder="1" applyAlignment="1" applyProtection="1">
      <alignment horizontal="center"/>
      <protection locked="0"/>
    </xf>
    <xf numFmtId="167" fontId="1" fillId="9" borderId="5" xfId="1" applyNumberFormat="1" applyFont="1" applyFill="1" applyBorder="1" applyAlignment="1" applyProtection="1">
      <alignment horizontal="center"/>
      <protection locked="0"/>
    </xf>
    <xf numFmtId="171" fontId="0" fillId="0" borderId="0" xfId="0" applyNumberFormat="1" applyFont="1" applyBorder="1" applyAlignment="1">
      <alignment horizontal="center" vertical="center"/>
    </xf>
    <xf numFmtId="171" fontId="0" fillId="0" borderId="0" xfId="0" applyNumberFormat="1" applyBorder="1"/>
    <xf numFmtId="171" fontId="1" fillId="3" borderId="2" xfId="1" applyNumberFormat="1" applyFont="1" applyFill="1" applyBorder="1" applyAlignment="1" applyProtection="1">
      <alignment horizontal="center"/>
      <protection locked="0"/>
    </xf>
    <xf numFmtId="171" fontId="1" fillId="12" borderId="2" xfId="1" applyNumberFormat="1" applyFont="1" applyFill="1" applyBorder="1" applyAlignment="1" applyProtection="1">
      <alignment horizontal="center"/>
      <protection locked="0"/>
    </xf>
    <xf numFmtId="171" fontId="1" fillId="11" borderId="2" xfId="1" applyNumberFormat="1" applyFont="1" applyFill="1" applyBorder="1" applyAlignment="1" applyProtection="1">
      <alignment horizontal="center"/>
      <protection locked="0"/>
    </xf>
    <xf numFmtId="171" fontId="1" fillId="8" borderId="2" xfId="1" applyNumberFormat="1" applyFont="1" applyFill="1" applyBorder="1" applyAlignment="1" applyProtection="1">
      <alignment horizontal="center"/>
      <protection locked="0"/>
    </xf>
    <xf numFmtId="171" fontId="1" fillId="0" borderId="2" xfId="1" applyNumberFormat="1" applyFont="1" applyFill="1" applyBorder="1" applyAlignment="1" applyProtection="1">
      <alignment horizontal="center"/>
      <protection locked="0"/>
    </xf>
    <xf numFmtId="171" fontId="1" fillId="15" borderId="2" xfId="1" applyNumberFormat="1" applyFont="1" applyFill="1" applyBorder="1" applyAlignment="1" applyProtection="1">
      <alignment horizontal="center"/>
      <protection locked="0"/>
    </xf>
    <xf numFmtId="171" fontId="1" fillId="15" borderId="2" xfId="1" applyNumberFormat="1" applyFill="1" applyBorder="1" applyAlignment="1" applyProtection="1">
      <alignment horizontal="center"/>
      <protection locked="0"/>
    </xf>
    <xf numFmtId="171" fontId="1" fillId="10" borderId="2" xfId="1" applyNumberFormat="1" applyFont="1" applyFill="1" applyBorder="1" applyAlignment="1" applyProtection="1">
      <alignment horizontal="center"/>
      <protection locked="0"/>
    </xf>
    <xf numFmtId="171" fontId="1" fillId="6" borderId="2" xfId="1" applyNumberFormat="1" applyFont="1" applyFill="1" applyBorder="1" applyAlignment="1" applyProtection="1">
      <alignment horizontal="center"/>
      <protection locked="0"/>
    </xf>
    <xf numFmtId="171" fontId="1" fillId="6" borderId="2" xfId="1" applyNumberFormat="1" applyFill="1" applyBorder="1" applyAlignment="1" applyProtection="1">
      <alignment horizontal="center"/>
      <protection locked="0"/>
    </xf>
    <xf numFmtId="171" fontId="1" fillId="5" borderId="2" xfId="1" applyNumberFormat="1" applyFont="1" applyFill="1" applyBorder="1" applyAlignment="1" applyProtection="1">
      <alignment horizontal="center"/>
      <protection locked="0"/>
    </xf>
    <xf numFmtId="171" fontId="1" fillId="9" borderId="2" xfId="1" applyNumberFormat="1" applyFont="1" applyFill="1" applyBorder="1" applyAlignment="1" applyProtection="1">
      <alignment horizontal="center"/>
      <protection locked="0"/>
    </xf>
    <xf numFmtId="171" fontId="1" fillId="13" borderId="2" xfId="1" applyNumberFormat="1" applyFont="1" applyFill="1" applyBorder="1" applyAlignment="1" applyProtection="1">
      <alignment horizontal="center"/>
      <protection locked="0"/>
    </xf>
    <xf numFmtId="171" fontId="1" fillId="14" borderId="2" xfId="1" applyNumberFormat="1" applyFont="1" applyFill="1" applyBorder="1" applyAlignment="1" applyProtection="1">
      <alignment horizontal="center"/>
      <protection locked="0"/>
    </xf>
    <xf numFmtId="171" fontId="1" fillId="7" borderId="2" xfId="1" applyNumberFormat="1" applyFont="1" applyFill="1" applyBorder="1" applyAlignment="1" applyProtection="1">
      <alignment horizontal="center"/>
      <protection locked="0"/>
    </xf>
    <xf numFmtId="171" fontId="1" fillId="2" borderId="2" xfId="1" applyNumberFormat="1" applyFont="1" applyFill="1" applyBorder="1" applyAlignment="1" applyProtection="1">
      <alignment horizontal="center"/>
      <protection locked="0"/>
    </xf>
    <xf numFmtId="171" fontId="1" fillId="2" borderId="2" xfId="1" applyNumberFormat="1" applyFill="1" applyBorder="1" applyAlignment="1" applyProtection="1">
      <alignment horizontal="center"/>
      <protection locked="0"/>
    </xf>
    <xf numFmtId="171" fontId="1" fillId="8" borderId="3" xfId="1" applyNumberFormat="1" applyFont="1" applyFill="1" applyBorder="1" applyAlignment="1" applyProtection="1">
      <alignment horizontal="center"/>
      <protection locked="0"/>
    </xf>
    <xf numFmtId="171" fontId="1" fillId="9" borderId="5" xfId="1" applyNumberFormat="1" applyFont="1" applyFill="1" applyBorder="1" applyAlignment="1" applyProtection="1">
      <alignment horizontal="center"/>
      <protection locked="0"/>
    </xf>
    <xf numFmtId="171" fontId="1" fillId="10" borderId="3" xfId="1" applyNumberFormat="1" applyFont="1" applyFill="1" applyBorder="1" applyAlignment="1" applyProtection="1">
      <alignment horizontal="center"/>
      <protection locked="0"/>
    </xf>
    <xf numFmtId="171" fontId="1" fillId="3" borderId="3" xfId="1" applyNumberFormat="1" applyFont="1" applyFill="1" applyBorder="1" applyAlignment="1" applyProtection="1">
      <alignment horizontal="center"/>
      <protection locked="0"/>
    </xf>
    <xf numFmtId="171" fontId="1" fillId="0" borderId="5" xfId="1" applyNumberFormat="1" applyFont="1" applyFill="1" applyBorder="1" applyAlignment="1" applyProtection="1">
      <alignment horizontal="center"/>
      <protection locked="0"/>
    </xf>
    <xf numFmtId="171" fontId="1" fillId="0" borderId="6" xfId="1" applyNumberFormat="1" applyFont="1" applyFill="1" applyBorder="1" applyAlignment="1" applyProtection="1">
      <alignment horizontal="center"/>
      <protection locked="0"/>
    </xf>
    <xf numFmtId="171" fontId="1" fillId="5" borderId="6" xfId="1" applyNumberFormat="1" applyFont="1" applyFill="1" applyBorder="1" applyAlignment="1" applyProtection="1">
      <alignment horizontal="center"/>
      <protection locked="0"/>
    </xf>
    <xf numFmtId="171" fontId="1" fillId="15" borderId="6" xfId="1" applyNumberFormat="1" applyFont="1" applyFill="1" applyBorder="1" applyAlignment="1" applyProtection="1">
      <alignment horizontal="center"/>
      <protection locked="0"/>
    </xf>
    <xf numFmtId="171" fontId="1" fillId="13" borderId="6" xfId="1" applyNumberFormat="1" applyFont="1" applyFill="1" applyBorder="1" applyAlignment="1" applyProtection="1">
      <alignment horizontal="center"/>
      <protection locked="0"/>
    </xf>
    <xf numFmtId="171" fontId="1" fillId="6" borderId="6" xfId="1" applyNumberFormat="1" applyFont="1" applyFill="1" applyBorder="1" applyAlignment="1" applyProtection="1">
      <alignment horizontal="center"/>
      <protection locked="0"/>
    </xf>
    <xf numFmtId="171" fontId="1" fillId="11" borderId="6" xfId="1" applyNumberFormat="1" applyFont="1" applyFill="1" applyBorder="1" applyAlignment="1" applyProtection="1">
      <alignment horizontal="center"/>
      <protection locked="0"/>
    </xf>
    <xf numFmtId="171" fontId="1" fillId="3" borderId="6" xfId="1" applyNumberFormat="1" applyFont="1" applyFill="1" applyBorder="1" applyAlignment="1" applyProtection="1">
      <alignment horizontal="center"/>
      <protection locked="0"/>
    </xf>
    <xf numFmtId="171" fontId="1" fillId="12" borderId="6" xfId="1" applyNumberFormat="1" applyFont="1" applyFill="1" applyBorder="1" applyAlignment="1" applyProtection="1">
      <alignment horizontal="center"/>
      <protection locked="0"/>
    </xf>
    <xf numFmtId="171" fontId="1" fillId="10" borderId="6" xfId="1" applyNumberFormat="1" applyFont="1" applyFill="1" applyBorder="1" applyAlignment="1" applyProtection="1">
      <alignment horizontal="center"/>
      <protection locked="0"/>
    </xf>
    <xf numFmtId="171" fontId="1" fillId="9" borderId="6" xfId="1" applyNumberFormat="1" applyFont="1" applyFill="1" applyBorder="1" applyAlignment="1" applyProtection="1">
      <alignment horizontal="center"/>
      <protection locked="0"/>
    </xf>
    <xf numFmtId="171" fontId="1" fillId="2" borderId="6" xfId="1" applyNumberFormat="1" applyFont="1" applyFill="1" applyBorder="1" applyAlignment="1" applyProtection="1">
      <alignment horizontal="center"/>
      <protection locked="0"/>
    </xf>
    <xf numFmtId="171" fontId="1" fillId="7" borderId="6" xfId="1" applyNumberFormat="1" applyFont="1" applyFill="1" applyBorder="1" applyAlignment="1" applyProtection="1">
      <alignment horizontal="center"/>
      <protection locked="0"/>
    </xf>
    <xf numFmtId="171" fontId="1" fillId="14" borderId="6" xfId="1" applyNumberFormat="1" applyFont="1" applyFill="1" applyBorder="1" applyAlignment="1" applyProtection="1">
      <alignment horizontal="center"/>
      <protection locked="0"/>
    </xf>
    <xf numFmtId="171" fontId="1" fillId="8" borderId="6" xfId="1" applyNumberFormat="1" applyFont="1" applyFill="1" applyBorder="1" applyAlignment="1" applyProtection="1">
      <alignment horizontal="center"/>
      <protection locked="0"/>
    </xf>
    <xf numFmtId="171" fontId="1" fillId="6" borderId="5" xfId="1" applyNumberFormat="1" applyFont="1" applyFill="1" applyBorder="1" applyAlignment="1" applyProtection="1">
      <alignment horizontal="center"/>
      <protection locked="0"/>
    </xf>
    <xf numFmtId="171" fontId="1" fillId="6" borderId="5" xfId="1" applyNumberFormat="1" applyFill="1" applyBorder="1" applyAlignment="1" applyProtection="1">
      <alignment horizontal="center"/>
      <protection locked="0"/>
    </xf>
    <xf numFmtId="171" fontId="1" fillId="7" borderId="5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Q677"/>
  <sheetViews>
    <sheetView topLeftCell="A478" zoomScaleNormal="100" workbookViewId="0">
      <selection activeCell="B414" sqref="B414:Y497"/>
    </sheetView>
  </sheetViews>
  <sheetFormatPr defaultColWidth="9.140625" defaultRowHeight="15"/>
  <cols>
    <col min="1" max="1" width="7.42578125" bestFit="1" customWidth="1"/>
    <col min="2" max="2" width="12.7109375" style="26" bestFit="1" customWidth="1"/>
    <col min="3" max="5" width="13.42578125" style="32" customWidth="1"/>
    <col min="6" max="6" width="11" style="33" customWidth="1"/>
    <col min="7" max="7" width="10.28515625" style="33" customWidth="1"/>
    <col min="8" max="8" width="10.140625" style="33" customWidth="1"/>
    <col min="9" max="9" width="11" style="33" customWidth="1"/>
    <col min="10" max="10" width="13.42578125" style="33" customWidth="1"/>
    <col min="11" max="11" width="13.42578125" style="24" customWidth="1"/>
    <col min="12" max="12" width="2.42578125" customWidth="1"/>
    <col min="13" max="13" width="8.42578125" style="2" customWidth="1"/>
    <col min="14" max="14" width="3" customWidth="1"/>
    <col min="15" max="15" width="12.85546875" style="2" customWidth="1"/>
    <col min="16" max="16" width="3" customWidth="1"/>
    <col min="17" max="17" width="18.7109375" style="20" customWidth="1"/>
    <col min="18" max="18" width="2.42578125" customWidth="1"/>
    <col min="19" max="19" width="17.5703125" style="3" customWidth="1"/>
    <col min="20" max="20" width="2.28515625" style="3" customWidth="1"/>
    <col min="21" max="21" width="11.5703125" style="3" customWidth="1"/>
    <col min="22" max="22" width="3.140625" style="3" customWidth="1"/>
    <col min="23" max="23" width="16.85546875" style="2" customWidth="1"/>
    <col min="24" max="24" width="2.85546875" customWidth="1"/>
    <col min="25" max="25" width="12.7109375" style="2" customWidth="1"/>
    <col min="26" max="26" width="3.140625" style="2" customWidth="1"/>
    <col min="27" max="27" width="9.85546875" style="4" customWidth="1"/>
    <col min="28" max="28" width="2" style="3" customWidth="1"/>
    <col min="29" max="29" width="12.5703125" style="38" customWidth="1"/>
    <col min="30" max="30" width="10" style="40" customWidth="1"/>
    <col min="31" max="31" width="4.28515625" style="3" customWidth="1"/>
    <col min="32" max="38" width="2" style="40" bestFit="1" customWidth="1"/>
    <col min="39" max="54" width="2" style="3" bestFit="1" customWidth="1"/>
    <col min="55" max="69" width="2" bestFit="1" customWidth="1"/>
    <col min="70" max="70" width="12.28515625" style="61" customWidth="1"/>
    <col min="71" max="71" width="3.28515625" customWidth="1"/>
    <col min="72" max="72" width="9.140625" style="4"/>
    <col min="74" max="74" width="9.140625" customWidth="1"/>
  </cols>
  <sheetData>
    <row r="1" spans="1:95">
      <c r="B1" s="27"/>
      <c r="C1" s="34"/>
      <c r="D1" s="34"/>
      <c r="E1" s="34"/>
      <c r="F1" s="1"/>
      <c r="G1" s="1"/>
      <c r="H1" s="1"/>
      <c r="I1" s="1"/>
      <c r="J1" s="1"/>
      <c r="K1" s="35"/>
    </row>
    <row r="2" spans="1:95">
      <c r="B2" s="27"/>
      <c r="C2" s="34"/>
      <c r="D2" s="34"/>
      <c r="E2" s="34"/>
      <c r="F2" s="1"/>
      <c r="G2" s="1"/>
      <c r="H2" s="1"/>
      <c r="I2" s="1"/>
      <c r="J2" s="1"/>
      <c r="K2" s="1"/>
    </row>
    <row r="3" spans="1:95" s="7" customFormat="1">
      <c r="A3" s="23" t="s">
        <v>19</v>
      </c>
      <c r="B3" s="42" t="s">
        <v>18</v>
      </c>
      <c r="C3" s="43" t="s">
        <v>3</v>
      </c>
      <c r="D3" s="43" t="s">
        <v>4</v>
      </c>
      <c r="E3" s="43" t="s">
        <v>5</v>
      </c>
      <c r="F3" s="44" t="s">
        <v>6</v>
      </c>
      <c r="G3" s="44" t="s">
        <v>7</v>
      </c>
      <c r="H3" s="44" t="s">
        <v>8</v>
      </c>
      <c r="I3" s="44" t="s">
        <v>9</v>
      </c>
      <c r="J3" s="44" t="s">
        <v>10</v>
      </c>
      <c r="K3" s="45" t="s">
        <v>11</v>
      </c>
      <c r="M3" s="8" t="s">
        <v>12</v>
      </c>
      <c r="O3" s="8" t="s">
        <v>13</v>
      </c>
      <c r="Q3" s="21" t="s">
        <v>14</v>
      </c>
      <c r="S3" s="9" t="s">
        <v>15</v>
      </c>
      <c r="T3" s="9"/>
      <c r="U3" s="10" t="s">
        <v>16</v>
      </c>
      <c r="V3" s="10"/>
      <c r="W3" s="29" t="s">
        <v>27</v>
      </c>
      <c r="Y3" s="29" t="s">
        <v>21</v>
      </c>
      <c r="Z3" s="29"/>
      <c r="AA3" s="28" t="s">
        <v>22</v>
      </c>
      <c r="AB3" s="31"/>
      <c r="AC3" s="39" t="s">
        <v>25</v>
      </c>
      <c r="AD3" s="41" t="s">
        <v>26</v>
      </c>
      <c r="AE3" s="31"/>
      <c r="AF3" s="41"/>
      <c r="AG3" s="41"/>
      <c r="AH3" s="41"/>
      <c r="AI3" s="41"/>
      <c r="AJ3" s="41"/>
      <c r="AK3" s="41"/>
      <c r="AL3" s="4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R3" s="62"/>
      <c r="BT3" s="10"/>
    </row>
    <row r="4" spans="1:95">
      <c r="B4" s="27"/>
      <c r="C4" s="34"/>
      <c r="D4" s="34"/>
      <c r="E4" s="34"/>
      <c r="F4" s="1"/>
      <c r="G4" s="34"/>
      <c r="H4" s="1"/>
      <c r="I4" s="1"/>
      <c r="J4" s="1"/>
      <c r="K4" s="35"/>
      <c r="S4" s="3">
        <v>100000</v>
      </c>
      <c r="AC4" s="38">
        <v>0.25</v>
      </c>
    </row>
    <row r="5" spans="1:95" s="11" customFormat="1">
      <c r="A5" s="25">
        <f>A4+1</f>
        <v>1</v>
      </c>
      <c r="B5" s="26" t="s">
        <v>20</v>
      </c>
      <c r="C5" s="12">
        <v>40658</v>
      </c>
      <c r="D5" s="12">
        <v>40659</v>
      </c>
      <c r="E5" s="12">
        <v>40662</v>
      </c>
      <c r="F5" s="14">
        <v>0.95509999999999995</v>
      </c>
      <c r="G5" s="14"/>
      <c r="H5" s="14"/>
      <c r="I5" s="14">
        <v>0.94130000000000003</v>
      </c>
      <c r="J5" s="14">
        <v>0.95509999999999995</v>
      </c>
      <c r="K5" s="5" t="s">
        <v>0</v>
      </c>
      <c r="L5" s="15"/>
      <c r="M5" s="16">
        <f>(F5-I5)*10000</f>
        <v>137.99999999999923</v>
      </c>
      <c r="N5" s="15"/>
      <c r="O5" s="16">
        <f>(I5-J5)*10000</f>
        <v>-137.99999999999923</v>
      </c>
      <c r="P5" s="15"/>
      <c r="Q5" s="22">
        <f>((S4*U5)/M5)*O5</f>
        <v>-3571.4285714285711</v>
      </c>
      <c r="R5" s="15"/>
      <c r="S5" s="3">
        <f>S4+Q5</f>
        <v>96428.571428571435</v>
      </c>
      <c r="T5" s="3"/>
      <c r="U5" s="4">
        <f>$AC$4/W5</f>
        <v>3.5714285714285712E-2</v>
      </c>
      <c r="V5" s="4"/>
      <c r="W5" s="2">
        <v>7</v>
      </c>
      <c r="X5"/>
      <c r="Y5" s="30">
        <f>E5-D5+1</f>
        <v>4</v>
      </c>
      <c r="Z5" s="30"/>
      <c r="AA5" s="4">
        <f>(S5-S4)/S4</f>
        <v>-3.571428571428565E-2</v>
      </c>
      <c r="AB5" s="3"/>
      <c r="AC5" s="38"/>
      <c r="AD5" s="40">
        <f>IF(E4&gt;D5,IF(E4&gt;E5,Y5,E4-D5+1),0)</f>
        <v>0</v>
      </c>
      <c r="AE5" s="3"/>
      <c r="AF5" s="40"/>
      <c r="AG5" s="40"/>
      <c r="AH5" s="40"/>
      <c r="AI5" s="40"/>
      <c r="AJ5" s="40"/>
      <c r="AK5" s="40"/>
      <c r="AL5" s="40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63">
        <f>SUM(AF5:BQ5)+1</f>
        <v>1</v>
      </c>
      <c r="BS5" s="15"/>
      <c r="BT5" s="4">
        <f>U5</f>
        <v>3.5714285714285712E-2</v>
      </c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</row>
    <row r="6" spans="1:95" s="11" customFormat="1">
      <c r="A6" s="25">
        <f>A5+1</f>
        <v>2</v>
      </c>
      <c r="B6" s="26" t="s">
        <v>20</v>
      </c>
      <c r="C6" s="12">
        <v>40675</v>
      </c>
      <c r="D6" s="12">
        <v>40679</v>
      </c>
      <c r="E6" s="12">
        <v>40707</v>
      </c>
      <c r="F6" s="14">
        <v>0.95130000000000003</v>
      </c>
      <c r="G6" s="14"/>
      <c r="H6" s="14"/>
      <c r="I6" s="14">
        <v>0.93659999999999999</v>
      </c>
      <c r="J6" s="14">
        <v>0.88249999999999995</v>
      </c>
      <c r="K6" s="5" t="s">
        <v>1</v>
      </c>
      <c r="L6" s="15"/>
      <c r="M6" s="16">
        <f>(F6-I6)*10000</f>
        <v>147.00000000000045</v>
      </c>
      <c r="N6" s="15"/>
      <c r="O6" s="16">
        <f>(I6-J6)*10000</f>
        <v>541.00000000000034</v>
      </c>
      <c r="P6" s="15"/>
      <c r="Q6" s="22">
        <f>((S5*U6)/M6)*O6</f>
        <v>12674.406497292763</v>
      </c>
      <c r="R6" s="15"/>
      <c r="S6" s="3">
        <f>Q6+S5</f>
        <v>109102.97792586419</v>
      </c>
      <c r="T6" s="3"/>
      <c r="U6" s="4">
        <f>$AC$4/W6</f>
        <v>3.5714285714285712E-2</v>
      </c>
      <c r="V6" s="4"/>
      <c r="W6" s="2">
        <v>7</v>
      </c>
      <c r="X6"/>
      <c r="Y6" s="30">
        <f>E6-D6+1</f>
        <v>29</v>
      </c>
      <c r="Z6" s="30"/>
      <c r="AA6" s="4">
        <f>(S6-S5)/S5</f>
        <v>0.13143828960155454</v>
      </c>
      <c r="AB6" s="3"/>
      <c r="AC6" s="38"/>
      <c r="AD6" s="40">
        <f>IF(E5&gt;D6,IF(E5&gt;E6,Y6,E5-D6+1),0)</f>
        <v>0</v>
      </c>
      <c r="AE6" s="3"/>
      <c r="AF6" s="40">
        <f>IF(E5&gt;=D6,1,0)</f>
        <v>0</v>
      </c>
      <c r="AG6" s="40"/>
      <c r="AH6" s="40"/>
      <c r="AI6" s="40"/>
      <c r="AJ6" s="40"/>
      <c r="AK6" s="40"/>
      <c r="AL6" s="40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63">
        <f>SUM(AF6:BQ6)+1</f>
        <v>1</v>
      </c>
      <c r="BS6" s="15"/>
      <c r="BT6" s="4">
        <f>(AF6*U5)+U6</f>
        <v>3.5714285714285712E-2</v>
      </c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</row>
    <row r="7" spans="1:95">
      <c r="A7" s="25">
        <f>A6+1</f>
        <v>3</v>
      </c>
      <c r="B7" s="26" t="s">
        <v>20</v>
      </c>
      <c r="C7" s="12">
        <v>40714</v>
      </c>
      <c r="D7" s="12">
        <v>40715</v>
      </c>
      <c r="E7" s="12">
        <v>40723</v>
      </c>
      <c r="F7" s="14">
        <v>0.90339999999999998</v>
      </c>
      <c r="G7" s="14"/>
      <c r="H7" s="14"/>
      <c r="I7" s="14">
        <v>0.88780000000000003</v>
      </c>
      <c r="J7" s="14">
        <v>0.8871</v>
      </c>
      <c r="K7" s="5" t="s">
        <v>2</v>
      </c>
      <c r="L7" s="15"/>
      <c r="M7" s="16">
        <f>(F7-I7)*10000</f>
        <v>155.99999999999946</v>
      </c>
      <c r="N7" s="15"/>
      <c r="O7" s="16">
        <f>(I7-J7)*10000</f>
        <v>7.0000000000003393</v>
      </c>
      <c r="P7" s="15"/>
      <c r="Q7" s="22">
        <f>((S6*U7)/M7)*O7</f>
        <v>174.8445159068427</v>
      </c>
      <c r="R7" s="15"/>
      <c r="S7" s="3">
        <f>S6+Q7</f>
        <v>109277.82244177103</v>
      </c>
      <c r="U7" s="4">
        <f>$AC$4/W7</f>
        <v>3.5714285714285712E-2</v>
      </c>
      <c r="V7" s="4"/>
      <c r="W7" s="2">
        <v>7</v>
      </c>
      <c r="Y7" s="30">
        <f>E7-D7+1</f>
        <v>9</v>
      </c>
      <c r="Z7" s="30"/>
      <c r="AA7" s="4">
        <f>(S7-S6)/S6</f>
        <v>1.6025641025641244E-3</v>
      </c>
      <c r="AD7" s="40">
        <f>IF(E6&gt;D7,IF(E6&gt;E7,Y7,E6-D7+1),0)</f>
        <v>0</v>
      </c>
      <c r="AF7" s="40">
        <f t="shared" ref="AF7:AF70" si="0">IF(E6&gt;=D7,1,0)</f>
        <v>0</v>
      </c>
      <c r="AG7" s="40">
        <f>IF(E5&gt;=D7,1,0)</f>
        <v>0</v>
      </c>
      <c r="BR7" s="63">
        <f t="shared" ref="BR7:BR70" si="1">SUM(AF7:BQ7)+1</f>
        <v>1</v>
      </c>
      <c r="BT7" s="4">
        <f>(AG7*U5)+(AF7*U6)+U7</f>
        <v>3.5714285714285712E-2</v>
      </c>
    </row>
    <row r="8" spans="1:95" s="11" customFormat="1">
      <c r="A8" s="25">
        <f>A7+1</f>
        <v>4</v>
      </c>
      <c r="B8" s="26" t="s">
        <v>20</v>
      </c>
      <c r="C8" s="12">
        <v>40723</v>
      </c>
      <c r="D8" s="12">
        <v>40724</v>
      </c>
      <c r="E8" s="12">
        <v>40735</v>
      </c>
      <c r="F8" s="14">
        <v>0.87319999999999998</v>
      </c>
      <c r="G8" s="14">
        <v>0.89300000000000002</v>
      </c>
      <c r="H8" s="14">
        <v>0.89370000000000005</v>
      </c>
      <c r="I8" s="14"/>
      <c r="J8" s="14"/>
      <c r="K8" s="5" t="s">
        <v>2</v>
      </c>
      <c r="L8" s="15"/>
      <c r="M8" s="16">
        <f>(G8-F8)*10000</f>
        <v>198.0000000000004</v>
      </c>
      <c r="N8" s="15"/>
      <c r="O8" s="16">
        <f>(H8-G8)*10000</f>
        <v>7.0000000000003393</v>
      </c>
      <c r="P8" s="15"/>
      <c r="Q8" s="22">
        <f>((S7*U8)/M8)*O8</f>
        <v>137.97704853759609</v>
      </c>
      <c r="R8" s="15"/>
      <c r="S8" s="3">
        <f>Q8+S7</f>
        <v>109415.79949030862</v>
      </c>
      <c r="T8" s="3"/>
      <c r="U8" s="4">
        <f>$AC$4/W8</f>
        <v>3.5714285714285712E-2</v>
      </c>
      <c r="V8" s="4"/>
      <c r="W8" s="2">
        <v>7</v>
      </c>
      <c r="X8"/>
      <c r="Y8" s="30">
        <f>E8-D8+1</f>
        <v>12</v>
      </c>
      <c r="Z8" s="30"/>
      <c r="AA8" s="4">
        <f>(S8-S7)/S7</f>
        <v>1.2626262626262844E-3</v>
      </c>
      <c r="AB8" s="3"/>
      <c r="AC8" s="38"/>
      <c r="AD8" s="40">
        <f>IF(E7&gt;D8,IF(E7&gt;E8,Y8,E7-D8+1),0)</f>
        <v>0</v>
      </c>
      <c r="AE8" s="3"/>
      <c r="AF8" s="40">
        <f t="shared" si="0"/>
        <v>0</v>
      </c>
      <c r="AG8" s="40">
        <f t="shared" ref="AG8:AG71" si="2">IF(E6&gt;=D8,1,0)</f>
        <v>0</v>
      </c>
      <c r="AH8" s="40">
        <f>IF(E5&gt;=D8,1,0)</f>
        <v>0</v>
      </c>
      <c r="AI8" s="40"/>
      <c r="AJ8" s="40"/>
      <c r="AK8" s="40"/>
      <c r="AL8" s="40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63">
        <f t="shared" si="1"/>
        <v>1</v>
      </c>
      <c r="BS8" s="15"/>
      <c r="BT8" s="4">
        <f>(AH8*U5)+(AG8*U6)+(AF8*U7)+U8</f>
        <v>3.5714285714285712E-2</v>
      </c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</row>
    <row r="9" spans="1:95">
      <c r="A9" s="25">
        <f>A8+1</f>
        <v>5</v>
      </c>
      <c r="B9" s="26" t="s">
        <v>20</v>
      </c>
      <c r="C9" s="12">
        <v>40766</v>
      </c>
      <c r="D9" s="12">
        <v>40767</v>
      </c>
      <c r="E9" s="12">
        <v>40788</v>
      </c>
      <c r="F9" s="14">
        <v>0.73080000000000001</v>
      </c>
      <c r="G9" s="14">
        <v>0.79149999999999998</v>
      </c>
      <c r="H9" s="14">
        <v>0.84719999999999995</v>
      </c>
      <c r="I9" s="14"/>
      <c r="J9" s="14"/>
      <c r="K9" s="5" t="s">
        <v>2</v>
      </c>
      <c r="L9" s="15"/>
      <c r="M9" s="16">
        <f>(G9-F9)*10000</f>
        <v>606.99999999999977</v>
      </c>
      <c r="N9" s="15"/>
      <c r="O9" s="16">
        <f>(H9-G9)*10000</f>
        <v>556.99999999999977</v>
      </c>
      <c r="P9" s="15"/>
      <c r="Q9" s="22">
        <f>((S8*U9)/M9)*O9</f>
        <v>3585.8202115851905</v>
      </c>
      <c r="R9" s="15"/>
      <c r="S9" s="3">
        <f>S8+Q9</f>
        <v>113001.61970189381</v>
      </c>
      <c r="U9" s="4">
        <f>$AC$4/W9</f>
        <v>3.5714285714285712E-2</v>
      </c>
      <c r="V9" s="4"/>
      <c r="W9" s="2">
        <v>7</v>
      </c>
      <c r="Y9" s="30">
        <f>E9-D9+1</f>
        <v>22</v>
      </c>
      <c r="Z9" s="30"/>
      <c r="AA9" s="4">
        <f>(S9-S8)/S8</f>
        <v>3.277241703930335E-2</v>
      </c>
      <c r="AD9" s="40">
        <f>IF(E8&gt;D9,IF(E8&gt;E9,Y9,E8-D9+1),0)</f>
        <v>0</v>
      </c>
      <c r="AF9" s="40">
        <f t="shared" si="0"/>
        <v>0</v>
      </c>
      <c r="AG9" s="40">
        <f t="shared" si="2"/>
        <v>0</v>
      </c>
      <c r="AH9" s="40">
        <f t="shared" ref="AH9:AH72" si="3">IF(E6&gt;=D9,1,0)</f>
        <v>0</v>
      </c>
      <c r="AI9" s="40">
        <f>IF(E5&gt;=D9,1,0)</f>
        <v>0</v>
      </c>
      <c r="BR9" s="63">
        <f t="shared" si="1"/>
        <v>1</v>
      </c>
      <c r="BT9" s="4">
        <f>(AI9*U5)+(AH9*U6)+(AG9*U7)+(AF9*U8)+U9</f>
        <v>3.5714285714285712E-2</v>
      </c>
    </row>
    <row r="10" spans="1:95">
      <c r="A10" s="25">
        <f>A9+1</f>
        <v>6</v>
      </c>
      <c r="B10" s="26" t="s">
        <v>20</v>
      </c>
      <c r="C10" s="12">
        <v>40792</v>
      </c>
      <c r="D10" s="12">
        <v>40793</v>
      </c>
      <c r="E10" s="12">
        <v>41124</v>
      </c>
      <c r="F10" s="14">
        <v>0.82140000000000002</v>
      </c>
      <c r="G10" s="14">
        <v>0.91</v>
      </c>
      <c r="H10" s="14">
        <v>1.0247999999999999</v>
      </c>
      <c r="I10" s="14"/>
      <c r="J10" s="14"/>
      <c r="K10" s="5" t="s">
        <v>2</v>
      </c>
      <c r="L10" s="15"/>
      <c r="M10" s="16">
        <f>(G10-F10)*10000</f>
        <v>886.00000000000011</v>
      </c>
      <c r="N10" s="15"/>
      <c r="O10" s="16">
        <f>(H10-G10)*10000</f>
        <v>1147.9999999999991</v>
      </c>
      <c r="P10" s="15"/>
      <c r="Q10" s="22">
        <f>((S9*U10)/M10)*O10</f>
        <v>5229.1945911711537</v>
      </c>
      <c r="R10" s="15"/>
      <c r="S10" s="3">
        <f>Q10+S9</f>
        <v>118230.81429306496</v>
      </c>
      <c r="U10" s="4">
        <f>$AC$4/W10</f>
        <v>3.5714285714285712E-2</v>
      </c>
      <c r="V10" s="4"/>
      <c r="W10" s="2">
        <v>7</v>
      </c>
      <c r="Y10" s="59">
        <f>E10-D10+1</f>
        <v>332</v>
      </c>
      <c r="Z10" s="30"/>
      <c r="AA10" s="4">
        <f>(S10-S9)/S9</f>
        <v>4.6275395033859988E-2</v>
      </c>
      <c r="AD10" s="40">
        <f>IF(E9&gt;D10,IF(E9&gt;E10,Y10,E9-D10+1),0)</f>
        <v>0</v>
      </c>
      <c r="AF10" s="40">
        <f t="shared" si="0"/>
        <v>0</v>
      </c>
      <c r="AG10" s="40">
        <f t="shared" si="2"/>
        <v>0</v>
      </c>
      <c r="AH10" s="40">
        <f t="shared" si="3"/>
        <v>0</v>
      </c>
      <c r="AI10" s="40">
        <f t="shared" ref="AI10:AI73" si="4">IF(E6&gt;=D10,1,0)</f>
        <v>0</v>
      </c>
      <c r="AJ10" s="40">
        <f>IF(E5&gt;=D10,1,0)</f>
        <v>0</v>
      </c>
      <c r="BR10" s="63">
        <f t="shared" si="1"/>
        <v>1</v>
      </c>
      <c r="BT10" s="4">
        <f>(AJ10*U5)+(AI10*U6)+(AH10*U7)+(AG10*U8)+(AF10*U9)+U10</f>
        <v>3.5714285714285712E-2</v>
      </c>
    </row>
    <row r="11" spans="1:95">
      <c r="A11" s="25">
        <f>A10+1</f>
        <v>7</v>
      </c>
      <c r="B11" s="26" t="s">
        <v>20</v>
      </c>
      <c r="C11" s="12">
        <v>41124</v>
      </c>
      <c r="D11" s="12">
        <v>41127</v>
      </c>
      <c r="E11" s="12">
        <v>41156</v>
      </c>
      <c r="F11" s="14">
        <v>1.0362</v>
      </c>
      <c r="G11" s="14"/>
      <c r="H11" s="14"/>
      <c r="I11" s="14">
        <v>1.0226999999999999</v>
      </c>
      <c r="J11" s="14">
        <v>0.97399999999999998</v>
      </c>
      <c r="K11" s="5" t="s">
        <v>1</v>
      </c>
      <c r="L11" s="15"/>
      <c r="M11" s="16">
        <f>(F11-I11)*10000</f>
        <v>135.00000000000068</v>
      </c>
      <c r="N11" s="15"/>
      <c r="O11" s="16">
        <f>(I11-J11)*10000</f>
        <v>486.99999999999966</v>
      </c>
      <c r="P11" s="15"/>
      <c r="Q11" s="22">
        <f>((S10*U11)/M11)*O11</f>
        <v>15232.382688021775</v>
      </c>
      <c r="R11" s="15"/>
      <c r="S11" s="3">
        <f>S10+Q11</f>
        <v>133463.19698108674</v>
      </c>
      <c r="U11" s="4">
        <f>$AC$4/W11</f>
        <v>3.5714285714285712E-2</v>
      </c>
      <c r="V11" s="4"/>
      <c r="W11" s="2">
        <v>7</v>
      </c>
      <c r="X11" s="3"/>
      <c r="Y11" s="30">
        <f>E11-D11+1</f>
        <v>30</v>
      </c>
      <c r="Z11" s="30"/>
      <c r="AA11" s="4">
        <f>(S11-S10)/S10</f>
        <v>0.12883597883597817</v>
      </c>
      <c r="AD11" s="40">
        <f>IF(E10&gt;D11,IF(E10&gt;E11,Y11,E10-D11+1),0)</f>
        <v>0</v>
      </c>
      <c r="AF11" s="40">
        <f t="shared" si="0"/>
        <v>0</v>
      </c>
      <c r="AG11" s="40">
        <f t="shared" si="2"/>
        <v>0</v>
      </c>
      <c r="AH11" s="40">
        <f t="shared" si="3"/>
        <v>0</v>
      </c>
      <c r="AI11" s="40">
        <f t="shared" si="4"/>
        <v>0</v>
      </c>
      <c r="AJ11" s="40">
        <f t="shared" ref="AJ11:AJ74" si="5">IF(E6&gt;=D11,1,0)</f>
        <v>0</v>
      </c>
      <c r="AK11" s="40">
        <f>IF(E5&gt;=D11,1,0)</f>
        <v>0</v>
      </c>
      <c r="BR11" s="63">
        <f t="shared" si="1"/>
        <v>1</v>
      </c>
      <c r="BT11" s="4">
        <f>(AK11*U5)+(AJ11*U6)+(AI11*U7)+(AH11*U8)+(AG11*U9)+(AF11*U10)+U11</f>
        <v>3.5714285714285712E-2</v>
      </c>
    </row>
    <row r="12" spans="1:95">
      <c r="A12" s="25">
        <f>A11+1</f>
        <v>8</v>
      </c>
      <c r="B12" s="26" t="s">
        <v>20</v>
      </c>
      <c r="C12" s="12">
        <v>41184</v>
      </c>
      <c r="D12" s="12">
        <v>41185</v>
      </c>
      <c r="E12" s="12">
        <v>41191</v>
      </c>
      <c r="F12" s="14">
        <v>0.97499999999999998</v>
      </c>
      <c r="G12" s="14"/>
      <c r="H12" s="14"/>
      <c r="I12" s="14">
        <v>0.95889999999999997</v>
      </c>
      <c r="J12" s="14">
        <v>0.95889999999999997</v>
      </c>
      <c r="K12" s="5" t="s">
        <v>17</v>
      </c>
      <c r="L12" s="15"/>
      <c r="M12" s="16">
        <f>(F12-I12)*10000</f>
        <v>161.00000000000003</v>
      </c>
      <c r="N12" s="15"/>
      <c r="O12" s="16">
        <f>(I12-J12)*10000</f>
        <v>0</v>
      </c>
      <c r="P12" s="15"/>
      <c r="Q12" s="22">
        <f>((S11*U12)/M12)*O12</f>
        <v>0</v>
      </c>
      <c r="R12" s="15"/>
      <c r="S12" s="3">
        <f>Q12+S11</f>
        <v>133463.19698108674</v>
      </c>
      <c r="U12" s="4">
        <f>$AC$4/W12</f>
        <v>3.5714285714285712E-2</v>
      </c>
      <c r="V12" s="4"/>
      <c r="W12" s="2">
        <v>7</v>
      </c>
      <c r="X12" s="3"/>
      <c r="Y12" s="30">
        <f>E12-D12+1</f>
        <v>7</v>
      </c>
      <c r="Z12" s="30"/>
      <c r="AA12" s="4">
        <f>(S12-S11)/S11</f>
        <v>0</v>
      </c>
      <c r="AD12" s="40">
        <f>IF(E11&gt;D12,IF(E11&gt;E12,Y12,E11-D12+1),0)</f>
        <v>0</v>
      </c>
      <c r="AF12" s="40">
        <f t="shared" si="0"/>
        <v>0</v>
      </c>
      <c r="AG12" s="40">
        <f t="shared" si="2"/>
        <v>0</v>
      </c>
      <c r="AH12" s="40">
        <f t="shared" si="3"/>
        <v>0</v>
      </c>
      <c r="AI12" s="40">
        <f t="shared" si="4"/>
        <v>0</v>
      </c>
      <c r="AJ12" s="40">
        <f t="shared" si="5"/>
        <v>0</v>
      </c>
      <c r="AK12" s="40">
        <f t="shared" ref="AK12:AK75" si="6">IF(E6&gt;=D12,1,0)</f>
        <v>0</v>
      </c>
      <c r="AL12" s="40">
        <f>IF(E5&gt;=D12,1,0)</f>
        <v>0</v>
      </c>
      <c r="BR12" s="63">
        <f t="shared" si="1"/>
        <v>1</v>
      </c>
      <c r="BT12" s="4">
        <f>(AL12*U5)+(AK12*U6)+(AJ12*U7)+(AI12*U8)+(AH12*U9)+(AG12*U10)+(AF12*U11)+U12</f>
        <v>3.5714285714285712E-2</v>
      </c>
    </row>
    <row r="13" spans="1:95">
      <c r="A13" s="25">
        <f>A12+1</f>
        <v>9</v>
      </c>
      <c r="B13" s="26" t="s">
        <v>20</v>
      </c>
      <c r="C13" s="12">
        <v>41191</v>
      </c>
      <c r="D13" s="12">
        <v>41192</v>
      </c>
      <c r="E13" s="12">
        <v>41228</v>
      </c>
      <c r="F13" s="14">
        <v>0.9486</v>
      </c>
      <c r="G13" s="14">
        <v>0.96150000000000002</v>
      </c>
      <c r="H13" s="14">
        <v>0.9788</v>
      </c>
      <c r="I13" s="14"/>
      <c r="J13" s="14"/>
      <c r="K13" s="5" t="s">
        <v>2</v>
      </c>
      <c r="L13" s="15"/>
      <c r="M13" s="16">
        <f>(G13-F13)*10000</f>
        <v>129.00000000000023</v>
      </c>
      <c r="N13" s="15"/>
      <c r="O13" s="16">
        <f>(H13-G13)*10000</f>
        <v>172.99999999999983</v>
      </c>
      <c r="P13" s="15"/>
      <c r="Q13" s="22">
        <f>((S12*U13)/M13)*O13</f>
        <v>6392.3402762258975</v>
      </c>
      <c r="R13" s="15"/>
      <c r="S13" s="3">
        <f>Q13+S12</f>
        <v>139855.53725731265</v>
      </c>
      <c r="U13" s="4">
        <f>$AC$4/W13</f>
        <v>3.5714285714285712E-2</v>
      </c>
      <c r="V13" s="4"/>
      <c r="W13" s="2">
        <v>7</v>
      </c>
      <c r="X13" s="3"/>
      <c r="Y13" s="30">
        <f>E13-D13+1</f>
        <v>37</v>
      </c>
      <c r="Z13" s="30"/>
      <c r="AA13" s="4">
        <f>(S13-S12)/S12</f>
        <v>4.7895902547065272E-2</v>
      </c>
      <c r="AD13" s="40">
        <f>IF(E12&gt;D13,IF(E12&gt;E13,Y13,E12-D13+1),0)</f>
        <v>0</v>
      </c>
      <c r="AF13" s="40">
        <f t="shared" si="0"/>
        <v>0</v>
      </c>
      <c r="AG13" s="40">
        <f t="shared" si="2"/>
        <v>0</v>
      </c>
      <c r="AH13" s="40">
        <f t="shared" si="3"/>
        <v>0</v>
      </c>
      <c r="AI13" s="40">
        <f t="shared" si="4"/>
        <v>0</v>
      </c>
      <c r="AJ13" s="40">
        <f t="shared" si="5"/>
        <v>0</v>
      </c>
      <c r="AK13" s="40">
        <f t="shared" si="6"/>
        <v>0</v>
      </c>
      <c r="AL13" s="40">
        <f t="shared" ref="AL13:AL76" si="7">IF(E6&gt;=D13,1,0)</f>
        <v>0</v>
      </c>
      <c r="AM13" s="40">
        <f>IF(E5&gt;=D13,1,0)</f>
        <v>0</v>
      </c>
      <c r="BR13" s="63">
        <f t="shared" si="1"/>
        <v>1</v>
      </c>
      <c r="BT13" s="4">
        <f>(AM13*U5)+(AL13*U6)+(AK13*U7)+(AJ13*U8)+(AI13*U9)+(AH13*U10)+(AG13*U11)+(AF13*U12)+U13</f>
        <v>3.5714285714285712E-2</v>
      </c>
    </row>
    <row r="14" spans="1:95">
      <c r="A14" s="25">
        <f>A13+1</f>
        <v>10</v>
      </c>
      <c r="B14" s="26" t="s">
        <v>20</v>
      </c>
      <c r="C14" s="12">
        <v>41234</v>
      </c>
      <c r="D14" s="12">
        <v>41235</v>
      </c>
      <c r="E14" s="12">
        <v>41247</v>
      </c>
      <c r="F14" s="14">
        <v>0.98109999999999997</v>
      </c>
      <c r="G14" s="14"/>
      <c r="H14" s="14"/>
      <c r="I14" s="14">
        <v>0.97009999999999996</v>
      </c>
      <c r="J14" s="14">
        <v>0.97009999999999996</v>
      </c>
      <c r="K14" s="5" t="s">
        <v>17</v>
      </c>
      <c r="L14" s="15"/>
      <c r="M14" s="16">
        <f>(F14-I14)*10000</f>
        <v>110.0000000000001</v>
      </c>
      <c r="N14" s="15"/>
      <c r="O14" s="16">
        <f>(I14-J14)*10000</f>
        <v>0</v>
      </c>
      <c r="P14" s="15"/>
      <c r="Q14" s="22">
        <f>((S13*U14)/M14)*O14</f>
        <v>0</v>
      </c>
      <c r="R14" s="15"/>
      <c r="S14" s="3">
        <f>Q14+S13</f>
        <v>139855.53725731265</v>
      </c>
      <c r="U14" s="4">
        <f>$AC$4/W14</f>
        <v>3.5714285714285712E-2</v>
      </c>
      <c r="V14" s="4"/>
      <c r="W14" s="2">
        <v>7</v>
      </c>
      <c r="X14" s="3"/>
      <c r="Y14" s="30">
        <f>E14-D14+1</f>
        <v>13</v>
      </c>
      <c r="Z14" s="30"/>
      <c r="AA14" s="4">
        <f>(S14-S13)/S13</f>
        <v>0</v>
      </c>
      <c r="AD14" s="40">
        <f>IF(E13&gt;D14,IF(E13&gt;E14,Y14,E13-D14+1),0)</f>
        <v>0</v>
      </c>
      <c r="AF14" s="40">
        <f t="shared" si="0"/>
        <v>0</v>
      </c>
      <c r="AG14" s="40">
        <f t="shared" si="2"/>
        <v>0</v>
      </c>
      <c r="AH14" s="40">
        <f t="shared" si="3"/>
        <v>0</v>
      </c>
      <c r="AI14" s="40">
        <f t="shared" si="4"/>
        <v>0</v>
      </c>
      <c r="AJ14" s="40">
        <f t="shared" si="5"/>
        <v>0</v>
      </c>
      <c r="AK14" s="40">
        <f t="shared" si="6"/>
        <v>0</v>
      </c>
      <c r="AL14" s="40">
        <f t="shared" si="7"/>
        <v>0</v>
      </c>
      <c r="AM14" s="40">
        <f t="shared" ref="AM14:AM42" si="8">IF(E6&gt;=D14,1,0)</f>
        <v>0</v>
      </c>
      <c r="AN14" s="40">
        <f>IF(E5&gt;=D14,1,0)</f>
        <v>0</v>
      </c>
      <c r="BR14" s="63">
        <f t="shared" si="1"/>
        <v>1</v>
      </c>
      <c r="BT14" s="4">
        <f>(AN14*U5)+(AM14*U6)+(AL14*U7)+(AK14*U8)+(AJ14*U9)+(AI14*U10)+(AH14*U11)+(AG14*U12)+(AF14*U13)+U14</f>
        <v>3.5714285714285712E-2</v>
      </c>
    </row>
    <row r="15" spans="1:95">
      <c r="A15" s="25">
        <f>A14+1</f>
        <v>11</v>
      </c>
      <c r="B15" s="26" t="s">
        <v>20</v>
      </c>
      <c r="C15" s="12">
        <v>41255</v>
      </c>
      <c r="D15" s="12">
        <v>41256</v>
      </c>
      <c r="E15" s="12">
        <v>41269</v>
      </c>
      <c r="F15" s="14">
        <v>0.98499999999999999</v>
      </c>
      <c r="G15" s="14"/>
      <c r="H15" s="14"/>
      <c r="I15" s="14">
        <v>0.9758</v>
      </c>
      <c r="J15" s="14">
        <v>0.94720000000000004</v>
      </c>
      <c r="K15" s="5" t="s">
        <v>1</v>
      </c>
      <c r="L15" s="15"/>
      <c r="M15" s="16">
        <f>(F15-I15)*10000</f>
        <v>91.999999999999858</v>
      </c>
      <c r="N15" s="15"/>
      <c r="O15" s="16">
        <f>(I15-J15)*10000</f>
        <v>285.9999999999996</v>
      </c>
      <c r="P15" s="15"/>
      <c r="Q15" s="22">
        <f>((S14*U15)/M15)*O15</f>
        <v>15527.439307294806</v>
      </c>
      <c r="R15" s="15"/>
      <c r="S15" s="3">
        <f>Q15+S14</f>
        <v>155382.97656460747</v>
      </c>
      <c r="U15" s="4">
        <f>$AC$4/W15</f>
        <v>3.5714285714285712E-2</v>
      </c>
      <c r="V15" s="4"/>
      <c r="W15" s="2">
        <v>7</v>
      </c>
      <c r="X15" s="3"/>
      <c r="Y15" s="30">
        <f>E15-D15+1</f>
        <v>14</v>
      </c>
      <c r="Z15" s="30"/>
      <c r="AA15" s="4">
        <f>(S15-S14)/S14</f>
        <v>0.11102484472049697</v>
      </c>
      <c r="AD15" s="40">
        <f>IF(E14&gt;D15,IF(E14&gt;E15,Y15,E14-D15+1),0)</f>
        <v>0</v>
      </c>
      <c r="AF15" s="40">
        <f t="shared" si="0"/>
        <v>0</v>
      </c>
      <c r="AG15" s="40">
        <f t="shared" si="2"/>
        <v>0</v>
      </c>
      <c r="AH15" s="40">
        <f t="shared" si="3"/>
        <v>0</v>
      </c>
      <c r="AI15" s="40">
        <f t="shared" si="4"/>
        <v>0</v>
      </c>
      <c r="AJ15" s="40">
        <f t="shared" si="5"/>
        <v>0</v>
      </c>
      <c r="AK15" s="40">
        <f t="shared" si="6"/>
        <v>0</v>
      </c>
      <c r="AL15" s="40">
        <f t="shared" si="7"/>
        <v>0</v>
      </c>
      <c r="AM15" s="40">
        <f t="shared" si="8"/>
        <v>0</v>
      </c>
      <c r="AN15" s="40">
        <f t="shared" ref="AN15:AN42" si="9">IF(E6&gt;=D15,1,0)</f>
        <v>0</v>
      </c>
      <c r="AO15" s="40">
        <f>IF(E5&gt;=D15,1,0)</f>
        <v>0</v>
      </c>
      <c r="BR15" s="63">
        <f t="shared" si="1"/>
        <v>1</v>
      </c>
      <c r="BT15" s="4">
        <f>(AO15*U5)+(AN15*U6)+(AM15*U7)+(AL15*U8)+(AK15*U9)+(AJ15*U10)+(AI15*U11)+(AH15*U12)+(AG15*U13)+(AF15*U14)+U15</f>
        <v>3.5714285714285712E-2</v>
      </c>
    </row>
    <row r="16" spans="1:95">
      <c r="A16" s="25">
        <f>A15+1</f>
        <v>12</v>
      </c>
      <c r="B16" s="26" t="s">
        <v>20</v>
      </c>
      <c r="C16" s="12">
        <v>41274</v>
      </c>
      <c r="D16" s="12">
        <v>41276</v>
      </c>
      <c r="E16" s="12">
        <v>41285</v>
      </c>
      <c r="F16" s="14">
        <v>0.94079999999999997</v>
      </c>
      <c r="G16" s="14">
        <v>0.95279999999999998</v>
      </c>
      <c r="H16" s="14">
        <v>0.96140000000000003</v>
      </c>
      <c r="I16" s="14"/>
      <c r="J16" s="14"/>
      <c r="K16" s="5" t="s">
        <v>2</v>
      </c>
      <c r="L16" s="15"/>
      <c r="M16" s="16">
        <f>(G16-F16)*10000</f>
        <v>120.00000000000011</v>
      </c>
      <c r="N16" s="15"/>
      <c r="O16" s="16">
        <f>(H16-G16)*10000</f>
        <v>86.000000000000526</v>
      </c>
      <c r="P16" s="15"/>
      <c r="Q16" s="22">
        <f>((S15*U16)/M16)*O16</f>
        <v>3977.06428111795</v>
      </c>
      <c r="R16" s="15"/>
      <c r="S16" s="3">
        <f>Q16+S15</f>
        <v>159360.04084572542</v>
      </c>
      <c r="U16" s="4">
        <f>$AC$4/W16</f>
        <v>3.5714285714285712E-2</v>
      </c>
      <c r="V16" s="4"/>
      <c r="W16" s="2">
        <v>7</v>
      </c>
      <c r="X16" s="3"/>
      <c r="Y16" s="30">
        <f>E16-D16+1</f>
        <v>10</v>
      </c>
      <c r="Z16" s="30"/>
      <c r="AA16" s="4">
        <f>(S16-S15)/S15</f>
        <v>2.5595238095238271E-2</v>
      </c>
      <c r="AD16" s="40">
        <f>IF(E15&gt;D16,IF(E15&gt;E16,Y16,E15-D16+1),0)</f>
        <v>0</v>
      </c>
      <c r="AF16" s="40">
        <f t="shared" si="0"/>
        <v>0</v>
      </c>
      <c r="AG16" s="40">
        <f t="shared" si="2"/>
        <v>0</v>
      </c>
      <c r="AH16" s="40">
        <f t="shared" si="3"/>
        <v>0</v>
      </c>
      <c r="AI16" s="40">
        <f t="shared" si="4"/>
        <v>0</v>
      </c>
      <c r="AJ16" s="40">
        <f t="shared" si="5"/>
        <v>0</v>
      </c>
      <c r="AK16" s="40">
        <f t="shared" si="6"/>
        <v>0</v>
      </c>
      <c r="AL16" s="40">
        <f t="shared" si="7"/>
        <v>0</v>
      </c>
      <c r="AM16" s="40">
        <f t="shared" si="8"/>
        <v>0</v>
      </c>
      <c r="AN16" s="40">
        <f t="shared" si="9"/>
        <v>0</v>
      </c>
      <c r="AO16" s="40">
        <f t="shared" ref="AO16:AO42" si="10">IF(E6&gt;=D16,1,0)</f>
        <v>0</v>
      </c>
      <c r="AP16" s="40">
        <f>IF(E5&gt;=D16,1,0)</f>
        <v>0</v>
      </c>
      <c r="BR16" s="63">
        <f t="shared" si="1"/>
        <v>1</v>
      </c>
      <c r="BT16" s="4">
        <f>(AP16*U5)+(AO16*U6)+(AN16*U7)+(AM16*U8)+(AL16*U9)+(AK16*U10)+(AJ16*U11)+(AI16*U12)+(AH16*U13)+(AG16*U14)+(AF16*U15)+U16</f>
        <v>3.5714285714285712E-2</v>
      </c>
    </row>
    <row r="17" spans="1:72">
      <c r="A17" s="25">
        <f>A16+1</f>
        <v>13</v>
      </c>
      <c r="B17" s="26" t="s">
        <v>20</v>
      </c>
      <c r="C17" s="12">
        <v>41312</v>
      </c>
      <c r="D17" s="12">
        <v>41313</v>
      </c>
      <c r="E17" s="12">
        <v>41331</v>
      </c>
      <c r="F17" s="14">
        <v>0.93389999999999995</v>
      </c>
      <c r="G17" s="14">
        <v>0.94869999999999999</v>
      </c>
      <c r="H17" s="14">
        <v>0.95109999999999995</v>
      </c>
      <c r="I17" s="14"/>
      <c r="J17" s="14"/>
      <c r="K17" s="5" t="s">
        <v>2</v>
      </c>
      <c r="L17" s="15"/>
      <c r="M17" s="16">
        <f>(G17-F17)*10000</f>
        <v>148.00000000000034</v>
      </c>
      <c r="N17" s="15"/>
      <c r="O17" s="16">
        <f>(H17-G17)*10000</f>
        <v>23.999999999999577</v>
      </c>
      <c r="P17" s="15"/>
      <c r="Q17" s="22">
        <f>((S16*U17)/M17)*O17</f>
        <v>922.93459949259989</v>
      </c>
      <c r="R17" s="15"/>
      <c r="S17" s="3">
        <f>Q17+S16</f>
        <v>160282.97544521804</v>
      </c>
      <c r="U17" s="4">
        <f>$AC$4/W17</f>
        <v>3.5714285714285712E-2</v>
      </c>
      <c r="V17" s="4"/>
      <c r="W17" s="2">
        <v>7</v>
      </c>
      <c r="X17" s="3"/>
      <c r="Y17" s="30">
        <f>E17-D17+1</f>
        <v>19</v>
      </c>
      <c r="Z17" s="30"/>
      <c r="AA17" s="4">
        <f>(S17-S16)/S16</f>
        <v>5.7915057915057496E-3</v>
      </c>
      <c r="AD17" s="40">
        <f>IF(E16&gt;D17,IF(E16&gt;E17,Y17,E16-D17+1),0)</f>
        <v>0</v>
      </c>
      <c r="AF17" s="40">
        <f t="shared" si="0"/>
        <v>0</v>
      </c>
      <c r="AG17" s="40">
        <f t="shared" si="2"/>
        <v>0</v>
      </c>
      <c r="AH17" s="40">
        <f t="shared" si="3"/>
        <v>0</v>
      </c>
      <c r="AI17" s="40">
        <f t="shared" si="4"/>
        <v>0</v>
      </c>
      <c r="AJ17" s="40">
        <f t="shared" si="5"/>
        <v>0</v>
      </c>
      <c r="AK17" s="40">
        <f t="shared" si="6"/>
        <v>0</v>
      </c>
      <c r="AL17" s="40">
        <f t="shared" si="7"/>
        <v>0</v>
      </c>
      <c r="AM17" s="40">
        <f t="shared" si="8"/>
        <v>0</v>
      </c>
      <c r="AN17" s="40">
        <f t="shared" si="9"/>
        <v>0</v>
      </c>
      <c r="AO17" s="40">
        <f t="shared" si="10"/>
        <v>0</v>
      </c>
      <c r="AP17" s="40">
        <f t="shared" ref="AP17:AP42" si="11">IF(E6&gt;=D17,1,0)</f>
        <v>0</v>
      </c>
      <c r="AQ17" s="40">
        <f>IF(E5&gt;=D17,1,0)</f>
        <v>0</v>
      </c>
      <c r="BR17" s="63">
        <f t="shared" si="1"/>
        <v>1</v>
      </c>
      <c r="BT17" s="4">
        <f>(AQ17*U5)+(AP17*U6)+(AO17*U7)+(AN17*U8)+(AM17*U9)+(AL17*U10)+(AK17*U11)+(AJ17*U12)+(AI17*U13)+(AH17*U14)+(AG17*U15)+(AF17*U16)+U17</f>
        <v>3.5714285714285712E-2</v>
      </c>
    </row>
    <row r="18" spans="1:72">
      <c r="A18" s="25">
        <f>A17+1</f>
        <v>14</v>
      </c>
      <c r="B18" s="26" t="s">
        <v>20</v>
      </c>
      <c r="C18" s="12">
        <v>41333</v>
      </c>
      <c r="D18" s="12">
        <v>41334</v>
      </c>
      <c r="E18" s="12">
        <v>41353</v>
      </c>
      <c r="F18" s="14">
        <v>0.94510000000000005</v>
      </c>
      <c r="G18" s="14">
        <v>0.9587</v>
      </c>
      <c r="H18" s="14">
        <v>0.97799999999999998</v>
      </c>
      <c r="I18" s="14"/>
      <c r="J18" s="14"/>
      <c r="K18" s="5" t="s">
        <v>2</v>
      </c>
      <c r="L18" s="15"/>
      <c r="M18" s="16">
        <f>(G18-F18)*10000</f>
        <v>135.99999999999946</v>
      </c>
      <c r="N18" s="15"/>
      <c r="O18" s="16">
        <f>(H18-G18)*10000</f>
        <v>192.99999999999983</v>
      </c>
      <c r="P18" s="15"/>
      <c r="Q18" s="22">
        <f>((S17*U18)/M18)*O18</f>
        <v>8123.5856777644894</v>
      </c>
      <c r="R18" s="15"/>
      <c r="S18" s="3">
        <f>Q18+S17</f>
        <v>168406.56112298253</v>
      </c>
      <c r="U18" s="4">
        <f>$AC$4/W18</f>
        <v>3.5714285714285712E-2</v>
      </c>
      <c r="V18" s="4"/>
      <c r="W18" s="2">
        <v>7</v>
      </c>
      <c r="X18" s="3"/>
      <c r="Y18" s="30">
        <f>E18-D18+1</f>
        <v>20</v>
      </c>
      <c r="Z18" s="30"/>
      <c r="AA18" s="4">
        <f>(S18-S17)/S17</f>
        <v>5.0682773109243885E-2</v>
      </c>
      <c r="AD18" s="40">
        <f>IF(E17&gt;D18,IF(E17&gt;E18,Y18,E17-D18+1),0)</f>
        <v>0</v>
      </c>
      <c r="AF18" s="40">
        <f t="shared" si="0"/>
        <v>0</v>
      </c>
      <c r="AG18" s="40">
        <f t="shared" si="2"/>
        <v>0</v>
      </c>
      <c r="AH18" s="40">
        <f t="shared" si="3"/>
        <v>0</v>
      </c>
      <c r="AI18" s="40">
        <f t="shared" si="4"/>
        <v>0</v>
      </c>
      <c r="AJ18" s="40">
        <f t="shared" si="5"/>
        <v>0</v>
      </c>
      <c r="AK18" s="40">
        <f t="shared" si="6"/>
        <v>0</v>
      </c>
      <c r="AL18" s="40">
        <f t="shared" si="7"/>
        <v>0</v>
      </c>
      <c r="AM18" s="40">
        <f t="shared" si="8"/>
        <v>0</v>
      </c>
      <c r="AN18" s="40">
        <f t="shared" si="9"/>
        <v>0</v>
      </c>
      <c r="AO18" s="40">
        <f t="shared" si="10"/>
        <v>0</v>
      </c>
      <c r="AP18" s="40">
        <f t="shared" si="11"/>
        <v>0</v>
      </c>
      <c r="AQ18" s="40">
        <f t="shared" ref="AQ18:AQ42" si="12">IF(E6&gt;=D18,1,0)</f>
        <v>0</v>
      </c>
      <c r="AR18" s="40">
        <f>IF(E5&gt;=D18,1,0)</f>
        <v>0</v>
      </c>
      <c r="BR18" s="63">
        <f t="shared" si="1"/>
        <v>1</v>
      </c>
      <c r="BT18" s="4">
        <f>(AR18*U5)+(AQ18*U6)+(AP18*U7)+(AO18*U8)+(AN18*U9)+(AM18*U10)+(AL18*U11)+(AK18*U12)+(AJ18*U13)+(AI18*U14)+(AH18*U15)+(AG18*U16)+(AF18*U17)+U18</f>
        <v>3.5714285714285712E-2</v>
      </c>
    </row>
    <row r="19" spans="1:72">
      <c r="A19" s="25">
        <f>A18+1</f>
        <v>15</v>
      </c>
      <c r="B19" s="26" t="s">
        <v>20</v>
      </c>
      <c r="C19" s="12">
        <v>41355</v>
      </c>
      <c r="D19" s="12">
        <v>41358</v>
      </c>
      <c r="E19" s="12">
        <v>41358</v>
      </c>
      <c r="F19" s="14">
        <v>0.99029999999999996</v>
      </c>
      <c r="G19" s="14"/>
      <c r="H19" s="14"/>
      <c r="I19" s="14">
        <v>0.97989999999999999</v>
      </c>
      <c r="J19" s="14">
        <v>0.99029999999999996</v>
      </c>
      <c r="K19" s="5" t="s">
        <v>0</v>
      </c>
      <c r="L19" s="15"/>
      <c r="M19" s="16">
        <f>(F19-I19)*10000</f>
        <v>103.99999999999964</v>
      </c>
      <c r="N19" s="15"/>
      <c r="O19" s="16">
        <f>(I19-J19)*10000</f>
        <v>-103.99999999999964</v>
      </c>
      <c r="P19" s="15"/>
      <c r="Q19" s="22">
        <f>((S18*U19)/M19)*O19</f>
        <v>-6014.5200401065185</v>
      </c>
      <c r="R19" s="15"/>
      <c r="S19" s="3">
        <f>Q19+S18</f>
        <v>162392.04108287601</v>
      </c>
      <c r="U19" s="4">
        <f>$AC$4/W19</f>
        <v>3.5714285714285712E-2</v>
      </c>
      <c r="V19" s="4"/>
      <c r="W19" s="2">
        <v>7</v>
      </c>
      <c r="X19" s="3"/>
      <c r="Y19" s="30">
        <f>E19-D19+1</f>
        <v>1</v>
      </c>
      <c r="Z19" s="30"/>
      <c r="AA19" s="4">
        <f>(S19-S18)/S18</f>
        <v>-3.571428571428574E-2</v>
      </c>
      <c r="AD19" s="40">
        <f>IF(E18&gt;D19,IF(E18&gt;E19,Y19,E18-D19+1),0)</f>
        <v>0</v>
      </c>
      <c r="AF19" s="40">
        <f t="shared" si="0"/>
        <v>0</v>
      </c>
      <c r="AG19" s="40">
        <f t="shared" si="2"/>
        <v>0</v>
      </c>
      <c r="AH19" s="40">
        <f t="shared" si="3"/>
        <v>0</v>
      </c>
      <c r="AI19" s="40">
        <f t="shared" si="4"/>
        <v>0</v>
      </c>
      <c r="AJ19" s="40">
        <f t="shared" si="5"/>
        <v>0</v>
      </c>
      <c r="AK19" s="40">
        <f t="shared" si="6"/>
        <v>0</v>
      </c>
      <c r="AL19" s="40">
        <f t="shared" si="7"/>
        <v>0</v>
      </c>
      <c r="AM19" s="40">
        <f t="shared" si="8"/>
        <v>0</v>
      </c>
      <c r="AN19" s="40">
        <f t="shared" si="9"/>
        <v>0</v>
      </c>
      <c r="AO19" s="40">
        <f t="shared" si="10"/>
        <v>0</v>
      </c>
      <c r="AP19" s="40">
        <f t="shared" si="11"/>
        <v>0</v>
      </c>
      <c r="AQ19" s="40">
        <f t="shared" si="12"/>
        <v>0</v>
      </c>
      <c r="AR19" s="40">
        <f t="shared" ref="AR19:AR42" si="13">IF(E6&gt;=D19,1,0)</f>
        <v>0</v>
      </c>
      <c r="AS19" s="40">
        <f>IF(E5&gt;=D19,1,0)</f>
        <v>0</v>
      </c>
      <c r="BR19" s="63">
        <f t="shared" si="1"/>
        <v>1</v>
      </c>
      <c r="BT19" s="4">
        <f>(AS19*U5)+(AR19*U6)+(AQ19*U7)+(AP19*U8)+(AO19*U9)+(AN19*U10)+(AM19*U11)+(AL19*U12)+(AK19*U13)+(AJ19*U14)+(AI19*U15)+(AH19*U16)+(AG19*U17)+(AF19*U18)+U19</f>
        <v>3.5714285714285712E-2</v>
      </c>
    </row>
    <row r="20" spans="1:72">
      <c r="A20" s="25">
        <f>A19+1</f>
        <v>16</v>
      </c>
      <c r="B20" s="26" t="s">
        <v>20</v>
      </c>
      <c r="C20" s="12">
        <v>41366</v>
      </c>
      <c r="D20" s="12">
        <v>41367</v>
      </c>
      <c r="E20" s="12">
        <v>41368</v>
      </c>
      <c r="F20" s="14">
        <v>0.98440000000000005</v>
      </c>
      <c r="G20" s="14">
        <v>0.99370000000000003</v>
      </c>
      <c r="H20" s="14">
        <v>0.98440000000000005</v>
      </c>
      <c r="I20" s="14"/>
      <c r="J20" s="14"/>
      <c r="K20" s="5" t="s">
        <v>0</v>
      </c>
      <c r="L20" s="15"/>
      <c r="M20" s="16">
        <f>(G20-F20)*10000</f>
        <v>92.999999999999744</v>
      </c>
      <c r="N20" s="15"/>
      <c r="O20" s="16">
        <f>(H20-G20)*10000</f>
        <v>-92.999999999999744</v>
      </c>
      <c r="P20" s="15"/>
      <c r="Q20" s="22">
        <f>((S19*U20)/M20)*O20</f>
        <v>-5799.7157529598571</v>
      </c>
      <c r="R20" s="15"/>
      <c r="S20" s="3">
        <f>Q20+S19</f>
        <v>156592.32532991614</v>
      </c>
      <c r="U20" s="4">
        <f>$AC$4/W20</f>
        <v>3.5714285714285712E-2</v>
      </c>
      <c r="V20" s="4"/>
      <c r="W20" s="2">
        <v>7</v>
      </c>
      <c r="X20" s="3"/>
      <c r="Y20" s="30">
        <f>E20-D20+1</f>
        <v>2</v>
      </c>
      <c r="Z20" s="30"/>
      <c r="AA20" s="4">
        <f>(S20-S19)/S19</f>
        <v>-3.5714285714285747E-2</v>
      </c>
      <c r="AD20" s="40">
        <f>IF(E19&gt;D20,IF(E19&gt;E20,Y20,E19-D20+1),0)</f>
        <v>0</v>
      </c>
      <c r="AF20" s="40">
        <f t="shared" si="0"/>
        <v>0</v>
      </c>
      <c r="AG20" s="40">
        <f t="shared" si="2"/>
        <v>0</v>
      </c>
      <c r="AH20" s="40">
        <f t="shared" si="3"/>
        <v>0</v>
      </c>
      <c r="AI20" s="40">
        <f t="shared" si="4"/>
        <v>0</v>
      </c>
      <c r="AJ20" s="40">
        <f t="shared" si="5"/>
        <v>0</v>
      </c>
      <c r="AK20" s="40">
        <f t="shared" si="6"/>
        <v>0</v>
      </c>
      <c r="AL20" s="40">
        <f t="shared" si="7"/>
        <v>0</v>
      </c>
      <c r="AM20" s="40">
        <f t="shared" si="8"/>
        <v>0</v>
      </c>
      <c r="AN20" s="40">
        <f t="shared" si="9"/>
        <v>0</v>
      </c>
      <c r="AO20" s="40">
        <f t="shared" si="10"/>
        <v>0</v>
      </c>
      <c r="AP20" s="40">
        <f t="shared" si="11"/>
        <v>0</v>
      </c>
      <c r="AQ20" s="40">
        <f t="shared" si="12"/>
        <v>0</v>
      </c>
      <c r="AR20" s="40">
        <f t="shared" si="13"/>
        <v>0</v>
      </c>
      <c r="AS20" s="40">
        <f t="shared" ref="AS20:AS42" si="14">IF(E6&gt;=D20,1,0)</f>
        <v>0</v>
      </c>
      <c r="AT20" s="40">
        <f>IF(E5&gt;=D20,1,0)</f>
        <v>0</v>
      </c>
      <c r="BR20" s="63">
        <f t="shared" si="1"/>
        <v>1</v>
      </c>
      <c r="BT20" s="4">
        <f>(AT20*U5)+(AS20*U6)+(AR20*U7)+(AQ20*U8)+(AP20*U9)+(AO20*U10)+(AN20*U11)+(AM20*U12)+(AL20*U13)+(AK20*U14)+(AJ20*U15)+(AI20*U16)+(AH20*U17)+(AG20*U18)+(AF20*U19)+U20</f>
        <v>3.5714285714285712E-2</v>
      </c>
    </row>
    <row r="21" spans="1:72">
      <c r="A21" s="25">
        <f>A20+1</f>
        <v>17</v>
      </c>
      <c r="B21" s="26" t="s">
        <v>20</v>
      </c>
      <c r="C21" s="12">
        <v>41367</v>
      </c>
      <c r="D21" s="12">
        <v>41368</v>
      </c>
      <c r="E21" s="12">
        <v>41736</v>
      </c>
      <c r="F21" s="14">
        <v>0.81459999999999999</v>
      </c>
      <c r="G21" s="14">
        <v>0.82479999999999998</v>
      </c>
      <c r="H21" s="14">
        <v>0.82479999999999998</v>
      </c>
      <c r="I21" s="14"/>
      <c r="J21" s="14"/>
      <c r="K21" s="5" t="s">
        <v>17</v>
      </c>
      <c r="L21" s="15"/>
      <c r="M21" s="16">
        <f>(G21-F21)*10000</f>
        <v>101.99999999999987</v>
      </c>
      <c r="N21" s="15"/>
      <c r="O21" s="16">
        <f>(H21-G21)*10000</f>
        <v>0</v>
      </c>
      <c r="P21" s="15"/>
      <c r="Q21" s="22">
        <f>((S20*U21)/M21)*O21</f>
        <v>0</v>
      </c>
      <c r="R21" s="15"/>
      <c r="S21" s="3">
        <f>Q21+S20</f>
        <v>156592.32532991614</v>
      </c>
      <c r="U21" s="4">
        <f>$AC$4/W21</f>
        <v>3.5714285714285712E-2</v>
      </c>
      <c r="V21" s="4"/>
      <c r="W21" s="2">
        <v>7</v>
      </c>
      <c r="X21" s="3"/>
      <c r="Y21" s="59">
        <f>E21-D21+1</f>
        <v>369</v>
      </c>
      <c r="Z21" s="30"/>
      <c r="AA21" s="4">
        <f>(S21-S20)/S20</f>
        <v>0</v>
      </c>
      <c r="AD21" s="40">
        <f>IF(E20&gt;D21,IF(E20&gt;E21,Y21,E20-D21+1),0)</f>
        <v>0</v>
      </c>
      <c r="AF21" s="40">
        <f t="shared" si="0"/>
        <v>1</v>
      </c>
      <c r="AG21" s="40">
        <f t="shared" si="2"/>
        <v>0</v>
      </c>
      <c r="AH21" s="40">
        <f t="shared" si="3"/>
        <v>0</v>
      </c>
      <c r="AI21" s="40">
        <f t="shared" si="4"/>
        <v>0</v>
      </c>
      <c r="AJ21" s="40">
        <f t="shared" si="5"/>
        <v>0</v>
      </c>
      <c r="AK21" s="40">
        <f t="shared" si="6"/>
        <v>0</v>
      </c>
      <c r="AL21" s="40">
        <f t="shared" si="7"/>
        <v>0</v>
      </c>
      <c r="AM21" s="40">
        <f t="shared" si="8"/>
        <v>0</v>
      </c>
      <c r="AN21" s="40">
        <f t="shared" si="9"/>
        <v>0</v>
      </c>
      <c r="AO21" s="40">
        <f t="shared" si="10"/>
        <v>0</v>
      </c>
      <c r="AP21" s="40">
        <f t="shared" si="11"/>
        <v>0</v>
      </c>
      <c r="AQ21" s="40">
        <f t="shared" si="12"/>
        <v>0</v>
      </c>
      <c r="AR21" s="40">
        <f t="shared" si="13"/>
        <v>0</v>
      </c>
      <c r="AS21" s="40">
        <f t="shared" si="14"/>
        <v>0</v>
      </c>
      <c r="AT21" s="40">
        <f t="shared" ref="AT21:AT42" si="15">IF(E6&gt;=D21,1,0)</f>
        <v>0</v>
      </c>
      <c r="AU21" s="40">
        <f>IF(E5&gt;=D21,1,0)</f>
        <v>0</v>
      </c>
      <c r="BR21" s="63">
        <f t="shared" si="1"/>
        <v>2</v>
      </c>
      <c r="BT21" s="4">
        <f>(AU21*U5)+(AT21*U6)+(AS21*U7)+(AR21*U8)+(AQ21*U9)+(AP21*U10)+(AO21*U11)+(AN21*U12)+(AM21*U13)+(AL21*U14)+(AK21*U15)+(AJ21*U16)+(AI21*U17)+(AH21*U18)+(AG21*U19)+(AF21*U20)+U21</f>
        <v>7.1428571428571425E-2</v>
      </c>
    </row>
    <row r="22" spans="1:72">
      <c r="A22" s="25">
        <f>A21+1</f>
        <v>18</v>
      </c>
      <c r="B22" s="26" t="s">
        <v>20</v>
      </c>
      <c r="C22" s="12">
        <v>41376</v>
      </c>
      <c r="D22" s="12">
        <v>41379</v>
      </c>
      <c r="E22" s="12">
        <v>41387</v>
      </c>
      <c r="F22" s="14">
        <v>0.98460000000000003</v>
      </c>
      <c r="G22" s="14"/>
      <c r="H22" s="14"/>
      <c r="I22" s="14">
        <v>0.97219999999999995</v>
      </c>
      <c r="J22" s="14">
        <v>0.96899999999999997</v>
      </c>
      <c r="K22" s="5" t="s">
        <v>2</v>
      </c>
      <c r="L22" s="15"/>
      <c r="M22" s="16">
        <f>(F22-I22)*10000</f>
        <v>124.00000000000078</v>
      </c>
      <c r="N22" s="15"/>
      <c r="O22" s="16">
        <f>(I22-J22)*10000</f>
        <v>31.999999999999808</v>
      </c>
      <c r="P22" s="15"/>
      <c r="Q22" s="22">
        <f>((S21*U22)/M22)*O22</f>
        <v>1443.2472380637255</v>
      </c>
      <c r="R22" s="15"/>
      <c r="S22" s="3">
        <f>Q22+S21</f>
        <v>158035.57256797986</v>
      </c>
      <c r="U22" s="4">
        <f>$AC$4/W22</f>
        <v>3.5714285714285712E-2</v>
      </c>
      <c r="V22" s="4"/>
      <c r="W22" s="2">
        <v>7</v>
      </c>
      <c r="X22" s="3"/>
      <c r="Y22" s="30">
        <f>E22-D22+1</f>
        <v>9</v>
      </c>
      <c r="Z22" s="30"/>
      <c r="AA22" s="4">
        <f>(S22-S21)/S21</f>
        <v>9.2165898617509977E-3</v>
      </c>
      <c r="AD22" s="40">
        <f>IF(E21&gt;D22,IF(E21&gt;E22,Y22,E21-D22+1),0)</f>
        <v>9</v>
      </c>
      <c r="AF22" s="40">
        <f t="shared" si="0"/>
        <v>1</v>
      </c>
      <c r="AG22" s="40">
        <f t="shared" si="2"/>
        <v>0</v>
      </c>
      <c r="AH22" s="40">
        <f t="shared" si="3"/>
        <v>0</v>
      </c>
      <c r="AI22" s="40">
        <f t="shared" si="4"/>
        <v>0</v>
      </c>
      <c r="AJ22" s="40">
        <f t="shared" si="5"/>
        <v>0</v>
      </c>
      <c r="AK22" s="40">
        <f t="shared" si="6"/>
        <v>0</v>
      </c>
      <c r="AL22" s="40">
        <f t="shared" si="7"/>
        <v>0</v>
      </c>
      <c r="AM22" s="40">
        <f t="shared" si="8"/>
        <v>0</v>
      </c>
      <c r="AN22" s="40">
        <f t="shared" si="9"/>
        <v>0</v>
      </c>
      <c r="AO22" s="40">
        <f t="shared" si="10"/>
        <v>0</v>
      </c>
      <c r="AP22" s="40">
        <f t="shared" si="11"/>
        <v>0</v>
      </c>
      <c r="AQ22" s="40">
        <f t="shared" si="12"/>
        <v>0</v>
      </c>
      <c r="AR22" s="40">
        <f t="shared" si="13"/>
        <v>0</v>
      </c>
      <c r="AS22" s="40">
        <f t="shared" si="14"/>
        <v>0</v>
      </c>
      <c r="AT22" s="40">
        <f t="shared" si="15"/>
        <v>0</v>
      </c>
      <c r="AU22" s="40">
        <f t="shared" ref="AU22:AU42" si="16">IF(E6&gt;=D22,1,0)</f>
        <v>0</v>
      </c>
      <c r="AV22" s="40">
        <f>IF(E5&gt;=D22,1,0)</f>
        <v>0</v>
      </c>
      <c r="BR22" s="63">
        <f t="shared" si="1"/>
        <v>2</v>
      </c>
      <c r="BT22" s="4">
        <f>(AV22*U5)+(AU22*U6)+(AT22*U7)+(AS22*U8)+(AR22*U9)+(AQ22*U10)+(AP22*U11)+(AO22*U12)+(AN22*U13)+(AM22*U14)+(AL22*U15)+(AK22*U16)+(AJ22*U17)+(AI22*U18)+(AH22*U19)+(AG22*U20)+(AF22*U21)+U22</f>
        <v>7.1428571428571425E-2</v>
      </c>
    </row>
    <row r="23" spans="1:72">
      <c r="A23" s="25">
        <f>A22+1</f>
        <v>19</v>
      </c>
      <c r="B23" s="26" t="s">
        <v>20</v>
      </c>
      <c r="C23" s="12">
        <v>41394</v>
      </c>
      <c r="D23" s="12">
        <v>41395</v>
      </c>
      <c r="E23" s="12">
        <v>41397</v>
      </c>
      <c r="F23" s="14">
        <v>0.9738</v>
      </c>
      <c r="G23" s="14"/>
      <c r="H23" s="14"/>
      <c r="I23" s="14">
        <v>0.95920000000000005</v>
      </c>
      <c r="J23" s="14">
        <v>0.95920000000000005</v>
      </c>
      <c r="K23" s="5" t="s">
        <v>17</v>
      </c>
      <c r="L23" s="15"/>
      <c r="M23" s="16">
        <f>(F23-I23)*10000</f>
        <v>145.99999999999946</v>
      </c>
      <c r="N23" s="15"/>
      <c r="O23" s="16">
        <f>(I23-J23)*10000</f>
        <v>0</v>
      </c>
      <c r="P23" s="15"/>
      <c r="Q23" s="22">
        <f>((S22*U23)/M23)*O23</f>
        <v>0</v>
      </c>
      <c r="R23" s="15"/>
      <c r="S23" s="3">
        <f>Q23+S22</f>
        <v>158035.57256797986</v>
      </c>
      <c r="U23" s="4">
        <f>$AC$4/W23</f>
        <v>3.5714285714285712E-2</v>
      </c>
      <c r="V23" s="4"/>
      <c r="W23" s="2">
        <v>7</v>
      </c>
      <c r="X23" s="3"/>
      <c r="Y23" s="30">
        <f>E23-D23+1</f>
        <v>3</v>
      </c>
      <c r="Z23" s="30"/>
      <c r="AA23" s="4">
        <f>(S23-S22)/S22</f>
        <v>0</v>
      </c>
      <c r="AD23" s="40">
        <f>IF(E22&gt;D23,IF(E22&gt;E23,Y23,E22-D23+1),0)</f>
        <v>0</v>
      </c>
      <c r="AF23" s="40">
        <f t="shared" si="0"/>
        <v>0</v>
      </c>
      <c r="AG23" s="40">
        <f t="shared" si="2"/>
        <v>1</v>
      </c>
      <c r="AH23" s="40">
        <f t="shared" si="3"/>
        <v>0</v>
      </c>
      <c r="AI23" s="40">
        <f t="shared" si="4"/>
        <v>0</v>
      </c>
      <c r="AJ23" s="40">
        <f t="shared" si="5"/>
        <v>0</v>
      </c>
      <c r="AK23" s="40">
        <f t="shared" si="6"/>
        <v>0</v>
      </c>
      <c r="AL23" s="40">
        <f t="shared" si="7"/>
        <v>0</v>
      </c>
      <c r="AM23" s="40">
        <f t="shared" si="8"/>
        <v>0</v>
      </c>
      <c r="AN23" s="40">
        <f t="shared" si="9"/>
        <v>0</v>
      </c>
      <c r="AO23" s="40">
        <f t="shared" si="10"/>
        <v>0</v>
      </c>
      <c r="AP23" s="40">
        <f t="shared" si="11"/>
        <v>0</v>
      </c>
      <c r="AQ23" s="40">
        <f t="shared" si="12"/>
        <v>0</v>
      </c>
      <c r="AR23" s="40">
        <f t="shared" si="13"/>
        <v>0</v>
      </c>
      <c r="AS23" s="40">
        <f t="shared" si="14"/>
        <v>0</v>
      </c>
      <c r="AT23" s="40">
        <f t="shared" si="15"/>
        <v>0</v>
      </c>
      <c r="AU23" s="40">
        <f t="shared" si="16"/>
        <v>0</v>
      </c>
      <c r="AV23" s="40">
        <f t="shared" ref="AV23:AV42" si="17">IF(E6&gt;=D23,1,0)</f>
        <v>0</v>
      </c>
      <c r="AW23" s="40">
        <f>IF(E5&gt;=D23,1,0)</f>
        <v>0</v>
      </c>
      <c r="BR23" s="63">
        <f t="shared" si="1"/>
        <v>2</v>
      </c>
      <c r="BT23" s="4">
        <f>(AW23*U5)+(AV23*U6)+(AU23*U7)+(AT23*U8)+(AS23*U9)+(AR23*U10)+(AQ23*U11)+(AP23*U12)+(AO23*U13)+(AN23*U14)+(AM23*U15)+(AL23*U16)+(AK23*U17)+(AJ23*U18)+(AI23*U19)+(AH23*U20)+(AG23*U21)+(AF23*U22)+U23</f>
        <v>7.1428571428571425E-2</v>
      </c>
    </row>
    <row r="24" spans="1:72">
      <c r="A24" s="25">
        <f>A23+1</f>
        <v>20</v>
      </c>
      <c r="B24" s="26" t="s">
        <v>20</v>
      </c>
      <c r="C24" s="12">
        <v>41443</v>
      </c>
      <c r="D24" s="12">
        <v>41444</v>
      </c>
      <c r="E24" s="12">
        <v>41450</v>
      </c>
      <c r="F24" s="14">
        <v>0.8851</v>
      </c>
      <c r="G24" s="14"/>
      <c r="H24" s="14"/>
      <c r="I24" s="14">
        <v>0.86699999999999999</v>
      </c>
      <c r="J24" s="14">
        <v>0.86699999999999999</v>
      </c>
      <c r="K24" s="5" t="s">
        <v>17</v>
      </c>
      <c r="L24" s="15"/>
      <c r="M24" s="16">
        <f>(F24-I24)*10000</f>
        <v>181.00000000000006</v>
      </c>
      <c r="N24" s="15"/>
      <c r="O24" s="16">
        <f>(I24-J24)*10000</f>
        <v>0</v>
      </c>
      <c r="P24" s="15"/>
      <c r="Q24" s="22">
        <f>((S23*U24)/M24)*O24</f>
        <v>0</v>
      </c>
      <c r="R24" s="15"/>
      <c r="S24" s="3">
        <f>Q24+S23</f>
        <v>158035.57256797986</v>
      </c>
      <c r="U24" s="4">
        <f>$AC$4/W24</f>
        <v>3.5714285714285712E-2</v>
      </c>
      <c r="V24" s="4"/>
      <c r="W24" s="2">
        <v>7</v>
      </c>
      <c r="X24" s="3"/>
      <c r="Y24" s="30">
        <f>E24-D24+1</f>
        <v>7</v>
      </c>
      <c r="Z24" s="30"/>
      <c r="AA24" s="4">
        <f>(S24-S23)/S23</f>
        <v>0</v>
      </c>
      <c r="AD24" s="40">
        <f>IF(E23&gt;D24,IF(E23&gt;E24,Y24,E23-D24+1),0)</f>
        <v>0</v>
      </c>
      <c r="AF24" s="40">
        <f t="shared" si="0"/>
        <v>0</v>
      </c>
      <c r="AG24" s="40">
        <f t="shared" si="2"/>
        <v>0</v>
      </c>
      <c r="AH24" s="40">
        <f t="shared" si="3"/>
        <v>1</v>
      </c>
      <c r="AI24" s="40">
        <f t="shared" si="4"/>
        <v>0</v>
      </c>
      <c r="AJ24" s="40">
        <f t="shared" si="5"/>
        <v>0</v>
      </c>
      <c r="AK24" s="40">
        <f t="shared" si="6"/>
        <v>0</v>
      </c>
      <c r="AL24" s="40">
        <f t="shared" si="7"/>
        <v>0</v>
      </c>
      <c r="AM24" s="40">
        <f t="shared" si="8"/>
        <v>0</v>
      </c>
      <c r="AN24" s="40">
        <f t="shared" si="9"/>
        <v>0</v>
      </c>
      <c r="AO24" s="40">
        <f t="shared" si="10"/>
        <v>0</v>
      </c>
      <c r="AP24" s="40">
        <f t="shared" si="11"/>
        <v>0</v>
      </c>
      <c r="AQ24" s="40">
        <f t="shared" si="12"/>
        <v>0</v>
      </c>
      <c r="AR24" s="40">
        <f t="shared" si="13"/>
        <v>0</v>
      </c>
      <c r="AS24" s="40">
        <f t="shared" si="14"/>
        <v>0</v>
      </c>
      <c r="AT24" s="40">
        <f t="shared" si="15"/>
        <v>0</v>
      </c>
      <c r="AU24" s="40">
        <f t="shared" si="16"/>
        <v>0</v>
      </c>
      <c r="AV24" s="40">
        <f t="shared" si="17"/>
        <v>0</v>
      </c>
      <c r="AW24" s="40">
        <f t="shared" ref="AW24:AW42" si="18">IF(E6&gt;=D24,1,0)</f>
        <v>0</v>
      </c>
      <c r="AX24" s="40">
        <f>IF(E5&gt;=D24,1,0)</f>
        <v>0</v>
      </c>
      <c r="BR24" s="63">
        <f t="shared" si="1"/>
        <v>2</v>
      </c>
      <c r="BT24" s="4">
        <f>(AX24*U5)+(AW24*U6)+(AV24*U7)+(AU24*U8)+(AT24*U9)+(AS24*U10)+(AR24*U11)+(AQ24*U12)+(AP24*U13)+(AO24*U14)+(AN24*U15)+(AM24*U16)+(AL24*U17)+(AK24*U18)+(AJ24*U19)+(AI24*U20)+(AH24*U21)+(AG24*U22)+(AF24*U23)+U24</f>
        <v>7.1428571428571425E-2</v>
      </c>
    </row>
    <row r="25" spans="1:72">
      <c r="A25" s="25">
        <f>A24+1</f>
        <v>21</v>
      </c>
      <c r="B25" s="26" t="s">
        <v>20</v>
      </c>
      <c r="C25" s="12">
        <v>41450</v>
      </c>
      <c r="D25" s="12">
        <v>41451</v>
      </c>
      <c r="E25" s="12">
        <v>41453</v>
      </c>
      <c r="F25" s="14">
        <v>0.85640000000000005</v>
      </c>
      <c r="G25" s="14">
        <v>0.87080000000000002</v>
      </c>
      <c r="H25" s="14">
        <v>0.872</v>
      </c>
      <c r="I25" s="14"/>
      <c r="J25" s="14"/>
      <c r="K25" s="5" t="s">
        <v>2</v>
      </c>
      <c r="L25" s="15"/>
      <c r="M25" s="16">
        <f>(G25-F25)*10000</f>
        <v>143.99999999999969</v>
      </c>
      <c r="N25" s="15"/>
      <c r="O25" s="16">
        <f>(H25-G25)*10000</f>
        <v>11.999999999999789</v>
      </c>
      <c r="P25" s="15"/>
      <c r="Q25" s="22">
        <f>((S24*U25)/M25)*O25</f>
        <v>470.34396597612323</v>
      </c>
      <c r="R25" s="15"/>
      <c r="S25" s="3">
        <f>Q25+S24</f>
        <v>158505.91653395598</v>
      </c>
      <c r="U25" s="4">
        <f>$AC$4/W25</f>
        <v>3.5714285714285712E-2</v>
      </c>
      <c r="V25" s="4"/>
      <c r="W25" s="2">
        <v>7</v>
      </c>
      <c r="X25" s="3"/>
      <c r="Y25" s="30">
        <f>E25-D25+1</f>
        <v>3</v>
      </c>
      <c r="Z25" s="30"/>
      <c r="AA25" s="4">
        <f>(S25-S24)/S24</f>
        <v>2.9761904761904136E-3</v>
      </c>
      <c r="AD25" s="40">
        <f>IF(E24&gt;D25,IF(E24&gt;E25,Y25,E24-D25+1),0)</f>
        <v>0</v>
      </c>
      <c r="AF25" s="40">
        <f t="shared" si="0"/>
        <v>0</v>
      </c>
      <c r="AG25" s="40">
        <f t="shared" si="2"/>
        <v>0</v>
      </c>
      <c r="AH25" s="40">
        <f t="shared" si="3"/>
        <v>0</v>
      </c>
      <c r="AI25" s="40">
        <f t="shared" si="4"/>
        <v>1</v>
      </c>
      <c r="AJ25" s="40">
        <f t="shared" si="5"/>
        <v>0</v>
      </c>
      <c r="AK25" s="40">
        <f t="shared" si="6"/>
        <v>0</v>
      </c>
      <c r="AL25" s="40">
        <f t="shared" si="7"/>
        <v>0</v>
      </c>
      <c r="AM25" s="40">
        <f t="shared" si="8"/>
        <v>0</v>
      </c>
      <c r="AN25" s="40">
        <f t="shared" si="9"/>
        <v>0</v>
      </c>
      <c r="AO25" s="40">
        <f t="shared" si="10"/>
        <v>0</v>
      </c>
      <c r="AP25" s="40">
        <f t="shared" si="11"/>
        <v>0</v>
      </c>
      <c r="AQ25" s="40">
        <f t="shared" si="12"/>
        <v>0</v>
      </c>
      <c r="AR25" s="40">
        <f t="shared" si="13"/>
        <v>0</v>
      </c>
      <c r="AS25" s="40">
        <f t="shared" si="14"/>
        <v>0</v>
      </c>
      <c r="AT25" s="40">
        <f t="shared" si="15"/>
        <v>0</v>
      </c>
      <c r="AU25" s="40">
        <f t="shared" si="16"/>
        <v>0</v>
      </c>
      <c r="AV25" s="40">
        <f t="shared" si="17"/>
        <v>0</v>
      </c>
      <c r="AW25" s="40">
        <f t="shared" si="18"/>
        <v>0</v>
      </c>
      <c r="AX25" s="40">
        <f t="shared" ref="AX25:AX42" si="19">IF(E6&gt;=D25,1,0)</f>
        <v>0</v>
      </c>
      <c r="AY25" s="40">
        <f>IF(E5&gt;=D25,1,0)</f>
        <v>0</v>
      </c>
      <c r="BR25" s="63">
        <f t="shared" si="1"/>
        <v>2</v>
      </c>
      <c r="BT25" s="4">
        <f>(AY25*U5)+(AX25*U6)+(AW25*U7)+(AV25*U8)+(AU25*U9)+(AT25*U10)+(AS25*U11)+(AR25*U12)+(AQ25*U13)+(AP25*U14)+(AO25*U15)+(AN25*U16)+(AM25*U17)+(AL25*U18)+(AK25*U19)+(AJ25*U20)+(AI25*U21)+(AH25*U22)+(AG25*U23)+(AF25*U24)+U25</f>
        <v>7.1428571428571425E-2</v>
      </c>
    </row>
    <row r="26" spans="1:72">
      <c r="A26" s="25">
        <f>A25+1</f>
        <v>22</v>
      </c>
      <c r="B26" s="26" t="s">
        <v>20</v>
      </c>
      <c r="C26" s="12">
        <v>41453</v>
      </c>
      <c r="D26" s="12">
        <v>41456</v>
      </c>
      <c r="E26" s="12">
        <v>41460</v>
      </c>
      <c r="F26" s="14">
        <v>0.87939999999999996</v>
      </c>
      <c r="G26" s="14"/>
      <c r="H26" s="14"/>
      <c r="I26" s="14">
        <v>0.86129999999999995</v>
      </c>
      <c r="J26" s="14">
        <v>0.87939999999999996</v>
      </c>
      <c r="K26" s="5" t="s">
        <v>0</v>
      </c>
      <c r="L26" s="15"/>
      <c r="M26" s="16">
        <f>(F26-I26)*10000</f>
        <v>181.00000000000006</v>
      </c>
      <c r="N26" s="15"/>
      <c r="O26" s="16">
        <f>(I26-J26)*10000</f>
        <v>-181.00000000000006</v>
      </c>
      <c r="P26" s="15"/>
      <c r="Q26" s="22">
        <f>((S25*U26)/M26)*O26</f>
        <v>-5660.9255904984275</v>
      </c>
      <c r="R26" s="15"/>
      <c r="S26" s="3">
        <f>Q26+S25</f>
        <v>152844.99094345755</v>
      </c>
      <c r="U26" s="4">
        <f>$AC$4/W26</f>
        <v>3.5714285714285712E-2</v>
      </c>
      <c r="V26" s="4"/>
      <c r="W26" s="2">
        <v>7</v>
      </c>
      <c r="X26" s="3"/>
      <c r="Y26" s="30">
        <f>E26-D26+1</f>
        <v>5</v>
      </c>
      <c r="Z26" s="30"/>
      <c r="AA26" s="4">
        <f>(S26-S25)/S25</f>
        <v>-3.5714285714285733E-2</v>
      </c>
      <c r="AD26" s="40">
        <f>IF(E25&gt;D26,IF(E25&gt;E26,Y26,E25-D26+1),0)</f>
        <v>0</v>
      </c>
      <c r="AF26" s="40">
        <f t="shared" si="0"/>
        <v>0</v>
      </c>
      <c r="AG26" s="40">
        <f t="shared" si="2"/>
        <v>0</v>
      </c>
      <c r="AH26" s="40">
        <f t="shared" si="3"/>
        <v>0</v>
      </c>
      <c r="AI26" s="40">
        <f t="shared" si="4"/>
        <v>0</v>
      </c>
      <c r="AJ26" s="40">
        <f t="shared" si="5"/>
        <v>1</v>
      </c>
      <c r="AK26" s="40">
        <f t="shared" si="6"/>
        <v>0</v>
      </c>
      <c r="AL26" s="40">
        <f t="shared" si="7"/>
        <v>0</v>
      </c>
      <c r="AM26" s="40">
        <f t="shared" si="8"/>
        <v>0</v>
      </c>
      <c r="AN26" s="40">
        <f t="shared" si="9"/>
        <v>0</v>
      </c>
      <c r="AO26" s="40">
        <f t="shared" si="10"/>
        <v>0</v>
      </c>
      <c r="AP26" s="40">
        <f t="shared" si="11"/>
        <v>0</v>
      </c>
      <c r="AQ26" s="40">
        <f t="shared" si="12"/>
        <v>0</v>
      </c>
      <c r="AR26" s="40">
        <f t="shared" si="13"/>
        <v>0</v>
      </c>
      <c r="AS26" s="40">
        <f t="shared" si="14"/>
        <v>0</v>
      </c>
      <c r="AT26" s="40">
        <f t="shared" si="15"/>
        <v>0</v>
      </c>
      <c r="AU26" s="40">
        <f t="shared" si="16"/>
        <v>0</v>
      </c>
      <c r="AV26" s="40">
        <f t="shared" si="17"/>
        <v>0</v>
      </c>
      <c r="AW26" s="40">
        <f t="shared" si="18"/>
        <v>0</v>
      </c>
      <c r="AX26" s="40">
        <f t="shared" si="19"/>
        <v>0</v>
      </c>
      <c r="AY26" s="40">
        <f t="shared" ref="AY26:AY42" si="20">IF(E6&gt;=D26,1,0)</f>
        <v>0</v>
      </c>
      <c r="AZ26" s="40">
        <f>IF(E5&gt;=D26,1,0)</f>
        <v>0</v>
      </c>
      <c r="BR26" s="63">
        <f t="shared" si="1"/>
        <v>2</v>
      </c>
      <c r="BT26" s="4">
        <f>(AZ26*U5)+(AY26*U6)+(AX26*U7)+(AW26*U8)+(AV26*U9)+(AU26*U10)+(AT26*U11)+(AS26*U12)+(AR26*U13)+(AQ26*U14)+(AP26*U15)+(AO26*U16)+(AN26*U17)+(AM26*U18)+(AL26*U19)+(AK26*U20)+(AJ26*U21)+(AI26*U22)+(AH26*U23)+(AG26*U24)+(AF26*U25)+U26</f>
        <v>7.1428571428571425E-2</v>
      </c>
    </row>
    <row r="27" spans="1:72">
      <c r="A27" s="25">
        <f>A26+1</f>
        <v>23</v>
      </c>
      <c r="B27" s="26" t="s">
        <v>20</v>
      </c>
      <c r="C27" s="12">
        <v>41465</v>
      </c>
      <c r="D27" s="12">
        <v>41466</v>
      </c>
      <c r="E27" s="12">
        <v>41495</v>
      </c>
      <c r="F27" s="14">
        <v>0.8982</v>
      </c>
      <c r="G27" s="14"/>
      <c r="H27" s="14"/>
      <c r="I27" s="14">
        <v>0.87670000000000003</v>
      </c>
      <c r="J27" s="14">
        <v>0.84179999999999999</v>
      </c>
      <c r="K27" s="5" t="s">
        <v>2</v>
      </c>
      <c r="L27" s="15"/>
      <c r="M27" s="16">
        <f>(F27-I27)*10000</f>
        <v>214.99999999999963</v>
      </c>
      <c r="N27" s="15"/>
      <c r="O27" s="16">
        <f>(I27-J27)*10000</f>
        <v>349.0000000000004</v>
      </c>
      <c r="P27" s="15"/>
      <c r="Q27" s="22">
        <f>((S26*U27)/M27)*O27</f>
        <v>8860.9471493798737</v>
      </c>
      <c r="R27" s="15"/>
      <c r="S27" s="3">
        <f>Q27+S26</f>
        <v>161705.93809283743</v>
      </c>
      <c r="U27" s="4">
        <f>$AC$4/W27</f>
        <v>3.5714285714285712E-2</v>
      </c>
      <c r="V27" s="4"/>
      <c r="W27" s="2">
        <v>7</v>
      </c>
      <c r="X27" s="3"/>
      <c r="Y27" s="30">
        <f>E27-D27+1</f>
        <v>30</v>
      </c>
      <c r="Z27" s="30"/>
      <c r="AA27" s="4">
        <f>(S27-S26)/S26</f>
        <v>5.797342192691049E-2</v>
      </c>
      <c r="AD27" s="40">
        <f>IF(E26&gt;D27,IF(E26&gt;E27,Y27,E26-D27+1),0)</f>
        <v>0</v>
      </c>
      <c r="AF27" s="40">
        <f t="shared" si="0"/>
        <v>0</v>
      </c>
      <c r="AG27" s="40">
        <f t="shared" si="2"/>
        <v>0</v>
      </c>
      <c r="AH27" s="40">
        <f t="shared" si="3"/>
        <v>0</v>
      </c>
      <c r="AI27" s="40">
        <f t="shared" si="4"/>
        <v>0</v>
      </c>
      <c r="AJ27" s="40">
        <f t="shared" si="5"/>
        <v>0</v>
      </c>
      <c r="AK27" s="40">
        <f t="shared" si="6"/>
        <v>1</v>
      </c>
      <c r="AL27" s="40">
        <f t="shared" si="7"/>
        <v>0</v>
      </c>
      <c r="AM27" s="40">
        <f t="shared" si="8"/>
        <v>0</v>
      </c>
      <c r="AN27" s="40">
        <f t="shared" si="9"/>
        <v>0</v>
      </c>
      <c r="AO27" s="40">
        <f t="shared" si="10"/>
        <v>0</v>
      </c>
      <c r="AP27" s="40">
        <f t="shared" si="11"/>
        <v>0</v>
      </c>
      <c r="AQ27" s="40">
        <f t="shared" si="12"/>
        <v>0</v>
      </c>
      <c r="AR27" s="40">
        <f t="shared" si="13"/>
        <v>0</v>
      </c>
      <c r="AS27" s="40">
        <f t="shared" si="14"/>
        <v>0</v>
      </c>
      <c r="AT27" s="40">
        <f t="shared" si="15"/>
        <v>0</v>
      </c>
      <c r="AU27" s="40">
        <f t="shared" si="16"/>
        <v>0</v>
      </c>
      <c r="AV27" s="40">
        <f t="shared" si="17"/>
        <v>0</v>
      </c>
      <c r="AW27" s="40">
        <f t="shared" si="18"/>
        <v>0</v>
      </c>
      <c r="AX27" s="40">
        <f t="shared" si="19"/>
        <v>0</v>
      </c>
      <c r="AY27" s="40">
        <f t="shared" si="20"/>
        <v>0</v>
      </c>
      <c r="AZ27" s="40">
        <f t="shared" ref="AZ27:AZ42" si="21">IF(E6&gt;=D27,1,0)</f>
        <v>0</v>
      </c>
      <c r="BA27" s="40">
        <f>IF(E5&gt;=D27,1,0)</f>
        <v>0</v>
      </c>
      <c r="BR27" s="63">
        <f t="shared" si="1"/>
        <v>2</v>
      </c>
      <c r="BT27" s="4">
        <f>(BA27*U5)+(AZ27*U6)+(AY27*U7)+(AX27*U8)+(AW27*U9)+(AV27*U10)+(AU27*U11)+(AT27*U12)+(AS27*U13)+(AR27*U14)+(AQ27*U15)+(AP27*U16)+(AO27*U17)+(AN27*U18)+(AM27*U19)+(AL27*U20)+(AK27*U21)+(AJ27*U22)+(AI27*U23)+(AH27*U24)+(AG27*U25)+(AF27*U26)+U27</f>
        <v>7.1428571428571425E-2</v>
      </c>
    </row>
    <row r="28" spans="1:72">
      <c r="A28" s="25">
        <f>A27+1</f>
        <v>24</v>
      </c>
      <c r="B28" s="26" t="s">
        <v>20</v>
      </c>
      <c r="C28" s="12">
        <v>41501</v>
      </c>
      <c r="D28" s="12">
        <v>41505</v>
      </c>
      <c r="E28" s="12">
        <v>41519</v>
      </c>
      <c r="F28" s="14">
        <v>0.86050000000000004</v>
      </c>
      <c r="G28" s="14"/>
      <c r="H28" s="14"/>
      <c r="I28" s="14">
        <v>0.84399999999999997</v>
      </c>
      <c r="J28" s="14">
        <v>0.83499999999999996</v>
      </c>
      <c r="K28" s="5" t="s">
        <v>2</v>
      </c>
      <c r="L28" s="15"/>
      <c r="M28" s="16">
        <f>(F28-I28)*10000</f>
        <v>165.00000000000071</v>
      </c>
      <c r="N28" s="15"/>
      <c r="O28" s="16">
        <f>(I28-J28)*10000</f>
        <v>90.000000000000085</v>
      </c>
      <c r="P28" s="15"/>
      <c r="Q28" s="22">
        <f>((S27*U28)/M28)*O28</f>
        <v>3150.1156771331862</v>
      </c>
      <c r="R28" s="15"/>
      <c r="S28" s="3">
        <f>Q28+S27</f>
        <v>164856.0537699706</v>
      </c>
      <c r="U28" s="4">
        <f>$AC$4/W28</f>
        <v>3.5714285714285712E-2</v>
      </c>
      <c r="V28" s="4"/>
      <c r="W28" s="2">
        <v>7</v>
      </c>
      <c r="X28" s="3"/>
      <c r="Y28" s="30">
        <f>E28-D28+1</f>
        <v>15</v>
      </c>
      <c r="Z28" s="30"/>
      <c r="AA28" s="4">
        <f>(S28-S27)/S27</f>
        <v>1.9480519480519338E-2</v>
      </c>
      <c r="AD28" s="40">
        <f>IF(E27&gt;D28,IF(E27&gt;E28,Y28,E27-D28+1),0)</f>
        <v>0</v>
      </c>
      <c r="AF28" s="40">
        <f t="shared" si="0"/>
        <v>0</v>
      </c>
      <c r="AG28" s="40">
        <f t="shared" si="2"/>
        <v>0</v>
      </c>
      <c r="AH28" s="40">
        <f t="shared" si="3"/>
        <v>0</v>
      </c>
      <c r="AI28" s="40">
        <f t="shared" si="4"/>
        <v>0</v>
      </c>
      <c r="AJ28" s="40">
        <f t="shared" si="5"/>
        <v>0</v>
      </c>
      <c r="AK28" s="40">
        <f t="shared" si="6"/>
        <v>0</v>
      </c>
      <c r="AL28" s="40">
        <f t="shared" si="7"/>
        <v>1</v>
      </c>
      <c r="AM28" s="40">
        <f t="shared" si="8"/>
        <v>0</v>
      </c>
      <c r="AN28" s="40">
        <f t="shared" si="9"/>
        <v>0</v>
      </c>
      <c r="AO28" s="40">
        <f t="shared" si="10"/>
        <v>0</v>
      </c>
      <c r="AP28" s="40">
        <f t="shared" si="11"/>
        <v>0</v>
      </c>
      <c r="AQ28" s="40">
        <f t="shared" si="12"/>
        <v>0</v>
      </c>
      <c r="AR28" s="40">
        <f t="shared" si="13"/>
        <v>0</v>
      </c>
      <c r="AS28" s="40">
        <f t="shared" si="14"/>
        <v>0</v>
      </c>
      <c r="AT28" s="40">
        <f t="shared" si="15"/>
        <v>0</v>
      </c>
      <c r="AU28" s="40">
        <f t="shared" si="16"/>
        <v>0</v>
      </c>
      <c r="AV28" s="40">
        <f t="shared" si="17"/>
        <v>0</v>
      </c>
      <c r="AW28" s="40">
        <f t="shared" si="18"/>
        <v>0</v>
      </c>
      <c r="AX28" s="40">
        <f t="shared" si="19"/>
        <v>0</v>
      </c>
      <c r="AY28" s="40">
        <f t="shared" si="20"/>
        <v>0</v>
      </c>
      <c r="AZ28" s="40">
        <f t="shared" si="21"/>
        <v>0</v>
      </c>
      <c r="BA28" s="40">
        <f t="shared" ref="BA28:BA42" si="22">IF(E6&gt;=D28,1,0)</f>
        <v>0</v>
      </c>
      <c r="BB28" s="40">
        <f>IF(E5&gt;=D28,1,0)</f>
        <v>0</v>
      </c>
      <c r="BR28" s="63">
        <f t="shared" si="1"/>
        <v>2</v>
      </c>
      <c r="BT28" s="4">
        <f>(BB28*U5)+(BA28*U6)+(AZ28*U7)+(AY28*U8)+(AX28*U9)+(AW28*U10)+(AV28*U11)+(AU28*U12)+(AT28*U13)+(AS28*U14)+(AR28*U15)+(AQ28*U16)+(AP28*U17)+(AO28*U18)+(AN28*U19)+(AM28*U20)+(AL28*U21)+(AK28*U22)+(AJ28*U23)+(AI28*U24)+(AH28*U25)+(AG28*U26)+(AF28*U27)+U28</f>
        <v>7.1428571428571425E-2</v>
      </c>
    </row>
    <row r="29" spans="1:72">
      <c r="A29" s="25">
        <f>A28+1</f>
        <v>25</v>
      </c>
      <c r="B29" s="26" t="s">
        <v>20</v>
      </c>
      <c r="C29" s="12">
        <v>41529</v>
      </c>
      <c r="D29" s="12">
        <v>41530</v>
      </c>
      <c r="E29" s="12">
        <v>41551</v>
      </c>
      <c r="F29" s="14">
        <v>0.87160000000000004</v>
      </c>
      <c r="G29" s="14"/>
      <c r="H29" s="14"/>
      <c r="I29" s="14">
        <v>0.85840000000000005</v>
      </c>
      <c r="J29" s="14">
        <v>0.84989999999999999</v>
      </c>
      <c r="K29" s="5" t="s">
        <v>2</v>
      </c>
      <c r="L29" s="15"/>
      <c r="M29" s="16">
        <f>(F29-I29)*10000</f>
        <v>131.99999999999989</v>
      </c>
      <c r="N29" s="15"/>
      <c r="O29" s="16">
        <f>(I29-J29)*10000</f>
        <v>85.000000000000625</v>
      </c>
      <c r="P29" s="15"/>
      <c r="Q29" s="22">
        <f>((S28*U29)/M29)*O29</f>
        <v>3791.3324054241389</v>
      </c>
      <c r="R29" s="15"/>
      <c r="S29" s="3">
        <f>Q29+S28</f>
        <v>168647.38617539476</v>
      </c>
      <c r="U29" s="4">
        <f>$AC$4/W29</f>
        <v>3.5714285714285712E-2</v>
      </c>
      <c r="V29" s="4"/>
      <c r="W29" s="2">
        <v>7</v>
      </c>
      <c r="X29" s="3"/>
      <c r="Y29" s="30">
        <f>E29-D29+1</f>
        <v>22</v>
      </c>
      <c r="Z29" s="30"/>
      <c r="AA29" s="4">
        <f>(S29-S28)/S28</f>
        <v>2.2997835497835774E-2</v>
      </c>
      <c r="AD29" s="40">
        <f>IF(E28&gt;D29,IF(E28&gt;E29,Y29,E28-D29+1),0)</f>
        <v>0</v>
      </c>
      <c r="AF29" s="40">
        <f t="shared" si="0"/>
        <v>0</v>
      </c>
      <c r="AG29" s="40">
        <f t="shared" si="2"/>
        <v>0</v>
      </c>
      <c r="AH29" s="40">
        <f t="shared" si="3"/>
        <v>0</v>
      </c>
      <c r="AI29" s="40">
        <f t="shared" si="4"/>
        <v>0</v>
      </c>
      <c r="AJ29" s="40">
        <f t="shared" si="5"/>
        <v>0</v>
      </c>
      <c r="AK29" s="40">
        <f t="shared" si="6"/>
        <v>0</v>
      </c>
      <c r="AL29" s="40">
        <f t="shared" si="7"/>
        <v>0</v>
      </c>
      <c r="AM29" s="40">
        <f t="shared" si="8"/>
        <v>1</v>
      </c>
      <c r="AN29" s="40">
        <f t="shared" si="9"/>
        <v>0</v>
      </c>
      <c r="AO29" s="40">
        <f t="shared" si="10"/>
        <v>0</v>
      </c>
      <c r="AP29" s="40">
        <f t="shared" si="11"/>
        <v>0</v>
      </c>
      <c r="AQ29" s="40">
        <f t="shared" si="12"/>
        <v>0</v>
      </c>
      <c r="AR29" s="40">
        <f t="shared" si="13"/>
        <v>0</v>
      </c>
      <c r="AS29" s="40">
        <f t="shared" si="14"/>
        <v>0</v>
      </c>
      <c r="AT29" s="40">
        <f t="shared" si="15"/>
        <v>0</v>
      </c>
      <c r="AU29" s="40">
        <f t="shared" si="16"/>
        <v>0</v>
      </c>
      <c r="AV29" s="40">
        <f t="shared" si="17"/>
        <v>0</v>
      </c>
      <c r="AW29" s="40">
        <f t="shared" si="18"/>
        <v>0</v>
      </c>
      <c r="AX29" s="40">
        <f t="shared" si="19"/>
        <v>0</v>
      </c>
      <c r="AY29" s="40">
        <f t="shared" si="20"/>
        <v>0</v>
      </c>
      <c r="AZ29" s="40">
        <f t="shared" si="21"/>
        <v>0</v>
      </c>
      <c r="BA29" s="40">
        <f t="shared" si="22"/>
        <v>0</v>
      </c>
      <c r="BB29" s="40">
        <f t="shared" ref="BB29:BB42" si="23">IF(E6&gt;=D29,1,0)</f>
        <v>0</v>
      </c>
      <c r="BC29" s="40">
        <f>IF(E5&gt;=D29,1,0)</f>
        <v>0</v>
      </c>
      <c r="BR29" s="63">
        <f t="shared" si="1"/>
        <v>2</v>
      </c>
      <c r="BT29" s="4">
        <f>(BC29*U5)+(BB29*U6)+(BA29*U7)+(AZ29*U8)+(AY29*U9)+(AX29*U10)+(AW29*U11)+(AV29*U12)+(AU29*U13)+(AT29*U14)+(AS29*U15)+(AR29*U16)+(AQ29*U17)+(AP29*U18)+(AO29*U19)+(AN29*U20)+(AM29*U21)+(AL29*U22)+(AK29*U23)+(AJ29*U24)+(AI29*U25)+(AH29*U26)+(AG29*U27)+(AF29*U28)+U29</f>
        <v>7.1428571428571425E-2</v>
      </c>
    </row>
    <row r="30" spans="1:72">
      <c r="A30" s="25">
        <f>A29+1</f>
        <v>26</v>
      </c>
      <c r="B30" s="26" t="s">
        <v>20</v>
      </c>
      <c r="C30" s="12">
        <v>41569</v>
      </c>
      <c r="D30" s="12">
        <v>41570</v>
      </c>
      <c r="E30" s="12">
        <v>41579</v>
      </c>
      <c r="F30" s="14">
        <v>0.87560000000000004</v>
      </c>
      <c r="G30" s="14"/>
      <c r="H30" s="14"/>
      <c r="I30" s="14">
        <v>0.86660000000000004</v>
      </c>
      <c r="J30" s="14">
        <v>0.86109999999999998</v>
      </c>
      <c r="K30" s="5" t="s">
        <v>2</v>
      </c>
      <c r="L30" s="15"/>
      <c r="M30" s="16">
        <f>(F30-I30)*10000</f>
        <v>90.000000000000085</v>
      </c>
      <c r="N30" s="15"/>
      <c r="O30" s="16">
        <f>(I30-J30)*10000</f>
        <v>55.000000000000604</v>
      </c>
      <c r="P30" s="15"/>
      <c r="Q30" s="22">
        <f>((S29*U30)/M30)*O30</f>
        <v>3680.7961268439703</v>
      </c>
      <c r="R30" s="15"/>
      <c r="S30" s="3">
        <f>Q30+S29</f>
        <v>172328.18230223874</v>
      </c>
      <c r="U30" s="4">
        <f>$AC$4/W30</f>
        <v>3.5714285714285712E-2</v>
      </c>
      <c r="V30" s="4"/>
      <c r="W30" s="2">
        <v>7</v>
      </c>
      <c r="X30" s="3"/>
      <c r="Y30" s="30">
        <f>E30-D30+1</f>
        <v>10</v>
      </c>
      <c r="Z30" s="30"/>
      <c r="AA30" s="4">
        <f>(S30-S29)/S29</f>
        <v>2.1825396825397123E-2</v>
      </c>
      <c r="AD30" s="40">
        <f>IF(E29&gt;D30,IF(E29&gt;E30,Y30,E29-D30+1),0)</f>
        <v>0</v>
      </c>
      <c r="AF30" s="40">
        <f t="shared" si="0"/>
        <v>0</v>
      </c>
      <c r="AG30" s="40">
        <f t="shared" si="2"/>
        <v>0</v>
      </c>
      <c r="AH30" s="40">
        <f t="shared" si="3"/>
        <v>0</v>
      </c>
      <c r="AI30" s="40">
        <f t="shared" si="4"/>
        <v>0</v>
      </c>
      <c r="AJ30" s="40">
        <f t="shared" si="5"/>
        <v>0</v>
      </c>
      <c r="AK30" s="40">
        <f t="shared" si="6"/>
        <v>0</v>
      </c>
      <c r="AL30" s="40">
        <f t="shared" si="7"/>
        <v>0</v>
      </c>
      <c r="AM30" s="40">
        <f t="shared" si="8"/>
        <v>0</v>
      </c>
      <c r="AN30" s="40">
        <f t="shared" si="9"/>
        <v>1</v>
      </c>
      <c r="AO30" s="40">
        <f t="shared" si="10"/>
        <v>0</v>
      </c>
      <c r="AP30" s="40">
        <f t="shared" si="11"/>
        <v>0</v>
      </c>
      <c r="AQ30" s="40">
        <f t="shared" si="12"/>
        <v>0</v>
      </c>
      <c r="AR30" s="40">
        <f t="shared" si="13"/>
        <v>0</v>
      </c>
      <c r="AS30" s="40">
        <f t="shared" si="14"/>
        <v>0</v>
      </c>
      <c r="AT30" s="40">
        <f t="shared" si="15"/>
        <v>0</v>
      </c>
      <c r="AU30" s="40">
        <f t="shared" si="16"/>
        <v>0</v>
      </c>
      <c r="AV30" s="40">
        <f t="shared" si="17"/>
        <v>0</v>
      </c>
      <c r="AW30" s="40">
        <f t="shared" si="18"/>
        <v>0</v>
      </c>
      <c r="AX30" s="40">
        <f t="shared" si="19"/>
        <v>0</v>
      </c>
      <c r="AY30" s="40">
        <f t="shared" si="20"/>
        <v>0</v>
      </c>
      <c r="AZ30" s="40">
        <f t="shared" si="21"/>
        <v>0</v>
      </c>
      <c r="BA30" s="40">
        <f t="shared" si="22"/>
        <v>0</v>
      </c>
      <c r="BB30" s="40">
        <f t="shared" si="23"/>
        <v>0</v>
      </c>
      <c r="BC30" s="40">
        <f t="shared" ref="BC30:BC42" si="24">IF(E6&gt;=D30,1,0)</f>
        <v>0</v>
      </c>
      <c r="BD30" s="40">
        <f>IF(E5&gt;=D30,1,0)</f>
        <v>0</v>
      </c>
      <c r="BR30" s="63">
        <f t="shared" si="1"/>
        <v>2</v>
      </c>
      <c r="BT30" s="4">
        <f>(BD30*U5)+(BC30*U6)+(BB30*U7)+(BA30*U8)+(AZ30*U9)+(AY30*U10)+(AX30*U11)+(AW30*U12)+(AV30*U13)+(AU30*U14)+(AT30*U15)+(AS30*U16)+(AR30*U17)+(AQ30*U18)+(AP30*U19)+(AO30*U20)+(AN30*U21)+(AM30*U22)+(AL30*U23)+(AK30*U24)+(AJ30*U25)+(AI30*U26)+(AH30*U27)+(AG30*U28)+(AF30*U29)+U30</f>
        <v>7.1428571428571425E-2</v>
      </c>
    </row>
    <row r="31" spans="1:72">
      <c r="A31" s="25">
        <f>A30+1</f>
        <v>27</v>
      </c>
      <c r="B31" s="26" t="s">
        <v>20</v>
      </c>
      <c r="C31" s="12">
        <v>41578</v>
      </c>
      <c r="D31" s="12">
        <v>41579</v>
      </c>
      <c r="E31" s="12">
        <v>41586</v>
      </c>
      <c r="F31" s="14">
        <v>0.84960000000000002</v>
      </c>
      <c r="G31" s="14">
        <v>0.86119999999999997</v>
      </c>
      <c r="H31" s="14">
        <v>0.86370000000000002</v>
      </c>
      <c r="I31" s="14"/>
      <c r="J31" s="14"/>
      <c r="K31" s="5" t="s">
        <v>2</v>
      </c>
      <c r="L31" s="15"/>
      <c r="M31" s="16">
        <f>(G31-F31)*10000</f>
        <v>115.99999999999943</v>
      </c>
      <c r="N31" s="15"/>
      <c r="O31" s="16">
        <f>(H31-G31)*10000</f>
        <v>25.000000000000576</v>
      </c>
      <c r="P31" s="15"/>
      <c r="Q31" s="22">
        <f>((S30*U31)/M31)*O31</f>
        <v>1326.4176593460863</v>
      </c>
      <c r="R31" s="15"/>
      <c r="S31" s="3">
        <f>Q31+S30</f>
        <v>173654.59996158481</v>
      </c>
      <c r="U31" s="4">
        <f>$AC$4/W31</f>
        <v>3.5714285714285712E-2</v>
      </c>
      <c r="V31" s="4"/>
      <c r="W31" s="2">
        <v>7</v>
      </c>
      <c r="X31" s="3"/>
      <c r="Y31" s="30">
        <f>E31-D31+1</f>
        <v>8</v>
      </c>
      <c r="Z31" s="30"/>
      <c r="AA31" s="4">
        <f>(S31-S30)/S30</f>
        <v>7.6970443349755032E-3</v>
      </c>
      <c r="AD31" s="40">
        <f>IF(E30&gt;D31,IF(E30&gt;E31,Y31,E30-D31+1),0)</f>
        <v>0</v>
      </c>
      <c r="AF31" s="40">
        <f t="shared" si="0"/>
        <v>1</v>
      </c>
      <c r="AG31" s="40">
        <f t="shared" si="2"/>
        <v>0</v>
      </c>
      <c r="AH31" s="40">
        <f t="shared" si="3"/>
        <v>0</v>
      </c>
      <c r="AI31" s="40">
        <f t="shared" si="4"/>
        <v>0</v>
      </c>
      <c r="AJ31" s="40">
        <f t="shared" si="5"/>
        <v>0</v>
      </c>
      <c r="AK31" s="40">
        <f t="shared" si="6"/>
        <v>0</v>
      </c>
      <c r="AL31" s="40">
        <f t="shared" si="7"/>
        <v>0</v>
      </c>
      <c r="AM31" s="40">
        <f t="shared" si="8"/>
        <v>0</v>
      </c>
      <c r="AN31" s="40">
        <f t="shared" si="9"/>
        <v>0</v>
      </c>
      <c r="AO31" s="40">
        <f t="shared" si="10"/>
        <v>1</v>
      </c>
      <c r="AP31" s="40">
        <f t="shared" si="11"/>
        <v>0</v>
      </c>
      <c r="AQ31" s="40">
        <f t="shared" si="12"/>
        <v>0</v>
      </c>
      <c r="AR31" s="40">
        <f t="shared" si="13"/>
        <v>0</v>
      </c>
      <c r="AS31" s="40">
        <f t="shared" si="14"/>
        <v>0</v>
      </c>
      <c r="AT31" s="40">
        <f t="shared" si="15"/>
        <v>0</v>
      </c>
      <c r="AU31" s="40">
        <f t="shared" si="16"/>
        <v>0</v>
      </c>
      <c r="AV31" s="40">
        <f t="shared" si="17"/>
        <v>0</v>
      </c>
      <c r="AW31" s="40">
        <f t="shared" si="18"/>
        <v>0</v>
      </c>
      <c r="AX31" s="40">
        <f t="shared" si="19"/>
        <v>0</v>
      </c>
      <c r="AY31" s="40">
        <f t="shared" si="20"/>
        <v>0</v>
      </c>
      <c r="AZ31" s="40">
        <f t="shared" si="21"/>
        <v>0</v>
      </c>
      <c r="BA31" s="40">
        <f t="shared" si="22"/>
        <v>0</v>
      </c>
      <c r="BB31" s="40">
        <f t="shared" si="23"/>
        <v>0</v>
      </c>
      <c r="BC31" s="40">
        <f t="shared" si="24"/>
        <v>0</v>
      </c>
      <c r="BD31" s="40">
        <f t="shared" ref="BD31:BD42" si="25">IF(E6&gt;=D31,1,0)</f>
        <v>0</v>
      </c>
      <c r="BE31" s="40">
        <f>IF(E5&gt;=D31,1,0)</f>
        <v>0</v>
      </c>
      <c r="BR31" s="63">
        <f t="shared" si="1"/>
        <v>3</v>
      </c>
      <c r="BT31" s="4">
        <f>(BE31*U5)+(BD31*U6)+(BC31*U7)+(BB31*U8)+(BA31*U9)+(AZ31*U10)+(AY31*U11)+(AX31*U12)+(AW31*U13)+(AV31*U14)+(AU31*U15)+(AT31*U16)+(AS31*U17)+(AR31*U18)+(AQ31*U19)+(AP31*U20)+(AO31*U21)+(AN31*U22)+(AM31*U23)+(AL31*U24)+(AK31*U25)+(AJ31*U26)+(AI31*U27)+(AH31*U28)+(AG31*U29)+(AF31*U30)+U31</f>
        <v>0.10714285714285714</v>
      </c>
    </row>
    <row r="32" spans="1:72">
      <c r="A32" s="25">
        <f>A31+1</f>
        <v>28</v>
      </c>
      <c r="B32" s="26" t="s">
        <v>20</v>
      </c>
      <c r="C32" s="12">
        <v>41585</v>
      </c>
      <c r="D32" s="12">
        <v>41589</v>
      </c>
      <c r="E32" s="12">
        <v>41619</v>
      </c>
      <c r="F32" s="14">
        <v>0.87729999999999997</v>
      </c>
      <c r="G32" s="14"/>
      <c r="H32" s="14"/>
      <c r="I32" s="14">
        <v>0.86219999999999997</v>
      </c>
      <c r="J32" s="14">
        <v>0.80610000000000004</v>
      </c>
      <c r="K32" s="5" t="s">
        <v>1</v>
      </c>
      <c r="L32" s="15"/>
      <c r="M32" s="16">
        <f>(F32-I32)*10000</f>
        <v>151.00000000000003</v>
      </c>
      <c r="N32" s="15"/>
      <c r="O32" s="16">
        <f>(I32-J32)*10000</f>
        <v>560.99999999999932</v>
      </c>
      <c r="P32" s="15"/>
      <c r="Q32" s="22">
        <f>((S31*U32)/M32)*O32</f>
        <v>23041.681782982247</v>
      </c>
      <c r="R32" s="15"/>
      <c r="S32" s="3">
        <f>Q32+S31</f>
        <v>196696.28174456707</v>
      </c>
      <c r="U32" s="4">
        <f>$AC$4/W32</f>
        <v>3.5714285714285712E-2</v>
      </c>
      <c r="V32" s="4"/>
      <c r="W32" s="2">
        <v>7</v>
      </c>
      <c r="X32" s="3"/>
      <c r="Y32" s="30">
        <f>E32-D32+1</f>
        <v>31</v>
      </c>
      <c r="Z32" s="30"/>
      <c r="AA32" s="4">
        <f>(S32-S31)/S31</f>
        <v>0.13268684957426663</v>
      </c>
      <c r="AD32" s="40">
        <f>IF(E31&gt;D32,IF(E31&gt;E32,Y32,E31-D32+1),0)</f>
        <v>0</v>
      </c>
      <c r="AF32" s="40">
        <f t="shared" si="0"/>
        <v>0</v>
      </c>
      <c r="AG32" s="40">
        <f t="shared" si="2"/>
        <v>0</v>
      </c>
      <c r="AH32" s="40">
        <f t="shared" si="3"/>
        <v>0</v>
      </c>
      <c r="AI32" s="40">
        <f t="shared" si="4"/>
        <v>0</v>
      </c>
      <c r="AJ32" s="40">
        <f t="shared" si="5"/>
        <v>0</v>
      </c>
      <c r="AK32" s="40">
        <f t="shared" si="6"/>
        <v>0</v>
      </c>
      <c r="AL32" s="40">
        <f t="shared" si="7"/>
        <v>0</v>
      </c>
      <c r="AM32" s="40">
        <f t="shared" si="8"/>
        <v>0</v>
      </c>
      <c r="AN32" s="40">
        <f t="shared" si="9"/>
        <v>0</v>
      </c>
      <c r="AO32" s="40">
        <f t="shared" si="10"/>
        <v>0</v>
      </c>
      <c r="AP32" s="40">
        <f t="shared" si="11"/>
        <v>1</v>
      </c>
      <c r="AQ32" s="40">
        <f t="shared" si="12"/>
        <v>0</v>
      </c>
      <c r="AR32" s="40">
        <f t="shared" si="13"/>
        <v>0</v>
      </c>
      <c r="AS32" s="40">
        <f t="shared" si="14"/>
        <v>0</v>
      </c>
      <c r="AT32" s="40">
        <f t="shared" si="15"/>
        <v>0</v>
      </c>
      <c r="AU32" s="40">
        <f t="shared" si="16"/>
        <v>0</v>
      </c>
      <c r="AV32" s="40">
        <f t="shared" si="17"/>
        <v>0</v>
      </c>
      <c r="AW32" s="40">
        <f t="shared" si="18"/>
        <v>0</v>
      </c>
      <c r="AX32" s="40">
        <f t="shared" si="19"/>
        <v>0</v>
      </c>
      <c r="AY32" s="40">
        <f t="shared" si="20"/>
        <v>0</v>
      </c>
      <c r="AZ32" s="40">
        <f t="shared" si="21"/>
        <v>0</v>
      </c>
      <c r="BA32" s="40">
        <f t="shared" si="22"/>
        <v>0</v>
      </c>
      <c r="BB32" s="40">
        <f t="shared" si="23"/>
        <v>0</v>
      </c>
      <c r="BC32" s="40">
        <f t="shared" si="24"/>
        <v>0</v>
      </c>
      <c r="BD32" s="40">
        <f t="shared" si="25"/>
        <v>0</v>
      </c>
      <c r="BE32" s="40">
        <f t="shared" ref="BE32:BE42" si="26">IF(E6&gt;=D32,1,0)</f>
        <v>0</v>
      </c>
      <c r="BF32" s="40">
        <f>IF(E5&gt;=D32,1,0)</f>
        <v>0</v>
      </c>
      <c r="BR32" s="63">
        <f t="shared" si="1"/>
        <v>2</v>
      </c>
      <c r="BT32" s="4">
        <f>(BF32*U5)+(BE32*U6)+(BD32*U7)+(BC32*U8)+(BB32*U9)+(BA32*U10)+(AZ32*U11)+(AY32*U12)+(AX32*U13)+(AW32*U14)+(AV32*U15)+(AU32*U16)+(AT32*U17)+(AS32*U18)+(AR32*U19)+(AQ32*U20)+(AP32*U21)+(AO32*U22)+(AN32*U23)+(AM32*U24)+(AL32*U25)+(AK32*U26)+(AJ32*U27)+(AI32*U28)+(AH32*U29)+(AG32*U30)+(AF32*U31)+U32</f>
        <v>7.1428571428571425E-2</v>
      </c>
    </row>
    <row r="33" spans="1:72">
      <c r="A33" s="25">
        <f>A32+1</f>
        <v>29</v>
      </c>
      <c r="B33" s="26" t="s">
        <v>20</v>
      </c>
      <c r="C33" s="12">
        <v>41634</v>
      </c>
      <c r="D33" s="12">
        <v>41635</v>
      </c>
      <c r="E33" s="12">
        <v>41638</v>
      </c>
      <c r="F33" s="14">
        <v>0.80130000000000001</v>
      </c>
      <c r="G33" s="14"/>
      <c r="H33" s="14"/>
      <c r="I33" s="14">
        <v>0.79359999999999997</v>
      </c>
      <c r="J33" s="14">
        <v>0.79149999999999998</v>
      </c>
      <c r="K33" s="5" t="s">
        <v>2</v>
      </c>
      <c r="L33" s="15"/>
      <c r="M33" s="16">
        <f>(F33-I33)*10000</f>
        <v>77.000000000000398</v>
      </c>
      <c r="N33" s="15"/>
      <c r="O33" s="16">
        <f>(I33-J33)*10000</f>
        <v>20.999999999999908</v>
      </c>
      <c r="P33" s="15"/>
      <c r="Q33" s="22">
        <f>((S32*U33)/M33)*O33</f>
        <v>1915.8728741353752</v>
      </c>
      <c r="R33" s="15"/>
      <c r="S33" s="3">
        <f>Q33+S32</f>
        <v>198612.15461870245</v>
      </c>
      <c r="U33" s="4">
        <f>$AC$4/W33</f>
        <v>3.5714285714285712E-2</v>
      </c>
      <c r="V33" s="4"/>
      <c r="W33" s="2">
        <v>7</v>
      </c>
      <c r="X33" s="3"/>
      <c r="Y33" s="30">
        <f>E33-D33+1</f>
        <v>4</v>
      </c>
      <c r="Z33" s="30"/>
      <c r="AA33" s="4">
        <f>(S33-S32)/S32</f>
        <v>9.7402597402596932E-3</v>
      </c>
      <c r="AD33" s="40">
        <f>IF(E32&gt;D33,IF(E32&gt;E33,Y33,E32-D33+1),0)</f>
        <v>0</v>
      </c>
      <c r="AF33" s="40">
        <f t="shared" si="0"/>
        <v>0</v>
      </c>
      <c r="AG33" s="40">
        <f t="shared" si="2"/>
        <v>0</v>
      </c>
      <c r="AH33" s="40">
        <f t="shared" si="3"/>
        <v>0</v>
      </c>
      <c r="AI33" s="40">
        <f t="shared" si="4"/>
        <v>0</v>
      </c>
      <c r="AJ33" s="40">
        <f t="shared" si="5"/>
        <v>0</v>
      </c>
      <c r="AK33" s="40">
        <f t="shared" si="6"/>
        <v>0</v>
      </c>
      <c r="AL33" s="40">
        <f t="shared" si="7"/>
        <v>0</v>
      </c>
      <c r="AM33" s="40">
        <f t="shared" si="8"/>
        <v>0</v>
      </c>
      <c r="AN33" s="40">
        <f t="shared" si="9"/>
        <v>0</v>
      </c>
      <c r="AO33" s="40">
        <f t="shared" si="10"/>
        <v>0</v>
      </c>
      <c r="AP33" s="40">
        <f t="shared" si="11"/>
        <v>0</v>
      </c>
      <c r="AQ33" s="40">
        <f t="shared" si="12"/>
        <v>1</v>
      </c>
      <c r="AR33" s="40">
        <f t="shared" si="13"/>
        <v>0</v>
      </c>
      <c r="AS33" s="40">
        <f t="shared" si="14"/>
        <v>0</v>
      </c>
      <c r="AT33" s="40">
        <f t="shared" si="15"/>
        <v>0</v>
      </c>
      <c r="AU33" s="40">
        <f t="shared" si="16"/>
        <v>0</v>
      </c>
      <c r="AV33" s="40">
        <f t="shared" si="17"/>
        <v>0</v>
      </c>
      <c r="AW33" s="40">
        <f t="shared" si="18"/>
        <v>0</v>
      </c>
      <c r="AX33" s="40">
        <f t="shared" si="19"/>
        <v>0</v>
      </c>
      <c r="AY33" s="40">
        <f t="shared" si="20"/>
        <v>0</v>
      </c>
      <c r="AZ33" s="40">
        <f t="shared" si="21"/>
        <v>0</v>
      </c>
      <c r="BA33" s="40">
        <f t="shared" si="22"/>
        <v>0</v>
      </c>
      <c r="BB33" s="40">
        <f t="shared" si="23"/>
        <v>0</v>
      </c>
      <c r="BC33" s="40">
        <f t="shared" si="24"/>
        <v>0</v>
      </c>
      <c r="BD33" s="40">
        <f t="shared" si="25"/>
        <v>0</v>
      </c>
      <c r="BE33" s="40">
        <f t="shared" si="26"/>
        <v>0</v>
      </c>
      <c r="BF33" s="40">
        <f t="shared" ref="BF33:BF42" si="27">IF(E6&gt;=D33,1,0)</f>
        <v>0</v>
      </c>
      <c r="BG33" s="40">
        <f>IF(E5&gt;=D33,1,0)</f>
        <v>0</v>
      </c>
      <c r="BR33" s="63">
        <f t="shared" si="1"/>
        <v>2</v>
      </c>
      <c r="BT33" s="4">
        <f>(BG33*U5)+(BF33*U6)+(BE33*U7)+(BD33*U8)+(BC33*U9)+(BB33*U10)+(BA33*U11)+(AZ33*U12)+(AY33*U13)+(AX33*U14)+(AW33*U15)+(AV33*U16)+(AU33*U17)+(AT33*U18)+(AS33*U19)+(AR33*U20)+(AQ33*U21)+(AP33*U22)+(AO33*U23)+(AN33*U24)+(AM33*U25)+(AL33*U26)+(AK33*U27)+(AJ33*U28)+(AI33*U29)+(AH33*U30)+(AG33*U31)+(AF33*U32)+U33</f>
        <v>7.1428571428571425E-2</v>
      </c>
    </row>
    <row r="34" spans="1:72">
      <c r="A34" s="25">
        <f>A33+1</f>
        <v>30</v>
      </c>
      <c r="B34" s="26" t="s">
        <v>20</v>
      </c>
      <c r="C34" s="12">
        <v>41639</v>
      </c>
      <c r="D34" s="12">
        <v>41641</v>
      </c>
      <c r="E34" s="12">
        <v>41654</v>
      </c>
      <c r="F34" s="14">
        <v>0.78810000000000002</v>
      </c>
      <c r="G34" s="14">
        <v>0.79820000000000002</v>
      </c>
      <c r="H34" s="14">
        <v>0.80610000000000004</v>
      </c>
      <c r="I34" s="14"/>
      <c r="J34" s="14"/>
      <c r="K34" s="5" t="s">
        <v>2</v>
      </c>
      <c r="L34" s="15"/>
      <c r="M34" s="16">
        <f>(G34-F34)*10000</f>
        <v>100.99999999999997</v>
      </c>
      <c r="N34" s="15"/>
      <c r="O34" s="16">
        <f>(H34-G34)*10000</f>
        <v>79.000000000000185</v>
      </c>
      <c r="P34" s="15"/>
      <c r="Q34" s="22">
        <f>((S33*U34)/M34)*O34</f>
        <v>5548.2178977643325</v>
      </c>
      <c r="R34" s="15"/>
      <c r="S34" s="3">
        <f>Q34+S33</f>
        <v>204160.37251646677</v>
      </c>
      <c r="U34" s="4">
        <f>$AC$4/W34</f>
        <v>3.5714285714285712E-2</v>
      </c>
      <c r="V34" s="4"/>
      <c r="W34" s="2">
        <v>7</v>
      </c>
      <c r="X34" s="3"/>
      <c r="Y34" s="30">
        <f>E34-D34+1</f>
        <v>14</v>
      </c>
      <c r="Z34" s="30"/>
      <c r="AA34" s="4">
        <f>(S34-S33)/S33</f>
        <v>2.7934936350777938E-2</v>
      </c>
      <c r="AD34" s="40">
        <f>IF(E33&gt;D34,IF(E33&gt;E34,Y34,E33-D34+1),0)</f>
        <v>0</v>
      </c>
      <c r="AF34" s="40">
        <f t="shared" si="0"/>
        <v>0</v>
      </c>
      <c r="AG34" s="40">
        <f t="shared" si="2"/>
        <v>0</v>
      </c>
      <c r="AH34" s="40">
        <f t="shared" si="3"/>
        <v>0</v>
      </c>
      <c r="AI34" s="40">
        <f t="shared" si="4"/>
        <v>0</v>
      </c>
      <c r="AJ34" s="40">
        <f t="shared" si="5"/>
        <v>0</v>
      </c>
      <c r="AK34" s="40">
        <f t="shared" si="6"/>
        <v>0</v>
      </c>
      <c r="AL34" s="40">
        <f t="shared" si="7"/>
        <v>0</v>
      </c>
      <c r="AM34" s="40">
        <f t="shared" si="8"/>
        <v>0</v>
      </c>
      <c r="AN34" s="40">
        <f t="shared" si="9"/>
        <v>0</v>
      </c>
      <c r="AO34" s="40">
        <f t="shared" si="10"/>
        <v>0</v>
      </c>
      <c r="AP34" s="40">
        <f t="shared" si="11"/>
        <v>0</v>
      </c>
      <c r="AQ34" s="40">
        <f t="shared" si="12"/>
        <v>0</v>
      </c>
      <c r="AR34" s="40">
        <f t="shared" si="13"/>
        <v>1</v>
      </c>
      <c r="AS34" s="40">
        <f t="shared" si="14"/>
        <v>0</v>
      </c>
      <c r="AT34" s="40">
        <f t="shared" si="15"/>
        <v>0</v>
      </c>
      <c r="AU34" s="40">
        <f t="shared" si="16"/>
        <v>0</v>
      </c>
      <c r="AV34" s="40">
        <f t="shared" si="17"/>
        <v>0</v>
      </c>
      <c r="AW34" s="40">
        <f t="shared" si="18"/>
        <v>0</v>
      </c>
      <c r="AX34" s="40">
        <f t="shared" si="19"/>
        <v>0</v>
      </c>
      <c r="AY34" s="40">
        <f t="shared" si="20"/>
        <v>0</v>
      </c>
      <c r="AZ34" s="40">
        <f t="shared" si="21"/>
        <v>0</v>
      </c>
      <c r="BA34" s="40">
        <f t="shared" si="22"/>
        <v>0</v>
      </c>
      <c r="BB34" s="40">
        <f t="shared" si="23"/>
        <v>0</v>
      </c>
      <c r="BC34" s="40">
        <f t="shared" si="24"/>
        <v>0</v>
      </c>
      <c r="BD34" s="40">
        <f t="shared" si="25"/>
        <v>0</v>
      </c>
      <c r="BE34" s="40">
        <f t="shared" si="26"/>
        <v>0</v>
      </c>
      <c r="BF34" s="40">
        <f t="shared" si="27"/>
        <v>0</v>
      </c>
      <c r="BG34" s="40">
        <f t="shared" ref="BG34:BG42" si="28">IF(E6&gt;=D34,1,0)</f>
        <v>0</v>
      </c>
      <c r="BH34" s="40">
        <f>IF(E5&gt;=D34,1,0)</f>
        <v>0</v>
      </c>
      <c r="BR34" s="63">
        <f t="shared" si="1"/>
        <v>2</v>
      </c>
      <c r="BT34" s="4">
        <f>(BH34*U5)+(BG34*U6)+(BF34*U7)+(BE34*U8)+(BD34*U9)+(BC34*U10)+(BB34*U11)+(BA34*U12)+(AZ34*U13)+(AY34*U14)+(AX34*U15)+(AW34*U16)+(AV34*U17)+(AU34*U18)+(AT34*U19)+(AS34*U20)+(AR34*U21)+(AQ34*U22)+(AP34*U23)+(AO34*U24)+(AN34*U25)+(AM34*U26)+(AL34*U27)+(AK34*U28)+(AJ34*U29)+(AI34*U30)+(AH34*U31)+(AG34*U32)+(AF34*U33)+U34</f>
        <v>7.1428571428571425E-2</v>
      </c>
    </row>
    <row r="35" spans="1:72">
      <c r="A35" s="25">
        <f>A34+1</f>
        <v>31</v>
      </c>
      <c r="B35" s="26" t="s">
        <v>20</v>
      </c>
      <c r="C35" s="12">
        <v>41696</v>
      </c>
      <c r="D35" s="12">
        <v>41697</v>
      </c>
      <c r="E35" s="12">
        <v>41702</v>
      </c>
      <c r="F35" s="14">
        <v>0.80289999999999995</v>
      </c>
      <c r="G35" s="14"/>
      <c r="H35" s="14"/>
      <c r="I35" s="14">
        <v>0.79469999999999996</v>
      </c>
      <c r="J35" s="14">
        <v>0.79469999999999996</v>
      </c>
      <c r="K35" s="5" t="s">
        <v>17</v>
      </c>
      <c r="L35" s="15"/>
      <c r="M35" s="16">
        <f>(F35-I35)*10000</f>
        <v>81.999999999999858</v>
      </c>
      <c r="N35" s="15"/>
      <c r="O35" s="16">
        <f>(I35-J35)*10000</f>
        <v>0</v>
      </c>
      <c r="P35" s="15"/>
      <c r="Q35" s="22">
        <f>((S34*U35)/M35)*O35</f>
        <v>0</v>
      </c>
      <c r="R35" s="15"/>
      <c r="S35" s="3">
        <f>Q35+S34</f>
        <v>204160.37251646677</v>
      </c>
      <c r="U35" s="4">
        <f>$AC$4/W35</f>
        <v>3.5714285714285712E-2</v>
      </c>
      <c r="V35" s="4"/>
      <c r="W35" s="2">
        <v>7</v>
      </c>
      <c r="X35" s="3"/>
      <c r="Y35" s="30">
        <f>E35-D35+1</f>
        <v>6</v>
      </c>
      <c r="Z35" s="30"/>
      <c r="AA35" s="4">
        <f>(S35-S34)/S34</f>
        <v>0</v>
      </c>
      <c r="AD35" s="40">
        <f>IF(E34&gt;D35,IF(E34&gt;E35,Y35,E34-D35+1),0)</f>
        <v>0</v>
      </c>
      <c r="AF35" s="40">
        <f t="shared" si="0"/>
        <v>0</v>
      </c>
      <c r="AG35" s="40">
        <f t="shared" si="2"/>
        <v>0</v>
      </c>
      <c r="AH35" s="40">
        <f t="shared" si="3"/>
        <v>0</v>
      </c>
      <c r="AI35" s="40">
        <f t="shared" si="4"/>
        <v>0</v>
      </c>
      <c r="AJ35" s="40">
        <f t="shared" si="5"/>
        <v>0</v>
      </c>
      <c r="AK35" s="40">
        <f t="shared" si="6"/>
        <v>0</v>
      </c>
      <c r="AL35" s="40">
        <f t="shared" si="7"/>
        <v>0</v>
      </c>
      <c r="AM35" s="40">
        <f t="shared" si="8"/>
        <v>0</v>
      </c>
      <c r="AN35" s="40">
        <f t="shared" si="9"/>
        <v>0</v>
      </c>
      <c r="AO35" s="40">
        <f t="shared" si="10"/>
        <v>0</v>
      </c>
      <c r="AP35" s="40">
        <f t="shared" si="11"/>
        <v>0</v>
      </c>
      <c r="AQ35" s="40">
        <f t="shared" si="12"/>
        <v>0</v>
      </c>
      <c r="AR35" s="40">
        <f t="shared" si="13"/>
        <v>0</v>
      </c>
      <c r="AS35" s="40">
        <f t="shared" si="14"/>
        <v>1</v>
      </c>
      <c r="AT35" s="40">
        <f t="shared" si="15"/>
        <v>0</v>
      </c>
      <c r="AU35" s="40">
        <f t="shared" si="16"/>
        <v>0</v>
      </c>
      <c r="AV35" s="40">
        <f t="shared" si="17"/>
        <v>0</v>
      </c>
      <c r="AW35" s="40">
        <f t="shared" si="18"/>
        <v>0</v>
      </c>
      <c r="AX35" s="40">
        <f t="shared" si="19"/>
        <v>0</v>
      </c>
      <c r="AY35" s="40">
        <f t="shared" si="20"/>
        <v>0</v>
      </c>
      <c r="AZ35" s="40">
        <f t="shared" si="21"/>
        <v>0</v>
      </c>
      <c r="BA35" s="40">
        <f t="shared" si="22"/>
        <v>0</v>
      </c>
      <c r="BB35" s="40">
        <f t="shared" si="23"/>
        <v>0</v>
      </c>
      <c r="BC35" s="40">
        <f t="shared" si="24"/>
        <v>0</v>
      </c>
      <c r="BD35" s="40">
        <f t="shared" si="25"/>
        <v>0</v>
      </c>
      <c r="BE35" s="40">
        <f t="shared" si="26"/>
        <v>0</v>
      </c>
      <c r="BF35" s="40">
        <f t="shared" si="27"/>
        <v>0</v>
      </c>
      <c r="BG35" s="40">
        <f t="shared" si="28"/>
        <v>0</v>
      </c>
      <c r="BH35" s="40">
        <f t="shared" ref="BH35:BH42" si="29">IF(E6&gt;=D35,1,0)</f>
        <v>0</v>
      </c>
      <c r="BI35" s="40">
        <f>IF(E5&gt;=D35,1,0)</f>
        <v>0</v>
      </c>
      <c r="BR35" s="63">
        <f t="shared" si="1"/>
        <v>2</v>
      </c>
      <c r="BT35" s="4">
        <f>(BI35*U5)+(BH35*U6)+(BG35*U7)+(BF35*U8)+(BE35*U9)+(BD35*U10)+(BC35*U11)+(BB35*U12)+(BA35*U13)+(AZ35*U14)+(AY35*U15)+(AX35*U16)+(AW35*U17)+(AV35*U18)+(AU35*U19)+(AT35*U20)+(AS35*U21)+(AR35*U22)+(AQ35*U23)+(AP35*U24)+(AO35*U25)+(AN35*U26)+(AM35*U27)+(AL35*U28)+(AK35*U29)+(AJ35*U30)+(AI35*U31)+(AH35*U32)+(AG35*U33)+(AF35*U34)+U35</f>
        <v>7.1428571428571425E-2</v>
      </c>
    </row>
    <row r="36" spans="1:72">
      <c r="A36" s="25">
        <f>A35+1</f>
        <v>32</v>
      </c>
      <c r="B36" s="26" t="s">
        <v>20</v>
      </c>
      <c r="C36" s="12">
        <v>41702</v>
      </c>
      <c r="D36" s="12">
        <v>41703</v>
      </c>
      <c r="E36" s="12">
        <v>41705</v>
      </c>
      <c r="F36" s="14">
        <v>0.78569999999999995</v>
      </c>
      <c r="G36" s="14">
        <v>0.79569999999999996</v>
      </c>
      <c r="H36" s="14">
        <v>0.79569999999999996</v>
      </c>
      <c r="I36" s="14"/>
      <c r="J36" s="14"/>
      <c r="K36" s="5" t="s">
        <v>17</v>
      </c>
      <c r="L36" s="15"/>
      <c r="M36" s="16">
        <f>(G36-F36)*10000</f>
        <v>100.00000000000009</v>
      </c>
      <c r="N36" s="15"/>
      <c r="O36" s="16">
        <f>(H36-G36)*10000</f>
        <v>0</v>
      </c>
      <c r="P36" s="15"/>
      <c r="Q36" s="22">
        <f>((S35*U36)/M36)*O36</f>
        <v>0</v>
      </c>
      <c r="R36" s="15"/>
      <c r="S36" s="3">
        <f>Q36+S35</f>
        <v>204160.37251646677</v>
      </c>
      <c r="U36" s="4">
        <f>$AC$4/W36</f>
        <v>3.5714285714285712E-2</v>
      </c>
      <c r="V36" s="4"/>
      <c r="W36" s="2">
        <v>7</v>
      </c>
      <c r="X36" s="3"/>
      <c r="Y36" s="30">
        <f>E36-D36+1</f>
        <v>3</v>
      </c>
      <c r="Z36" s="30"/>
      <c r="AA36" s="4">
        <f>(S36-S35)/S35</f>
        <v>0</v>
      </c>
      <c r="AD36" s="40">
        <f>IF(E35&gt;D36,IF(E35&gt;E36,Y36,E35-D36+1),0)</f>
        <v>0</v>
      </c>
      <c r="AF36" s="40">
        <f t="shared" si="0"/>
        <v>0</v>
      </c>
      <c r="AG36" s="40">
        <f t="shared" si="2"/>
        <v>0</v>
      </c>
      <c r="AH36" s="40">
        <f t="shared" si="3"/>
        <v>0</v>
      </c>
      <c r="AI36" s="40">
        <f t="shared" si="4"/>
        <v>0</v>
      </c>
      <c r="AJ36" s="40">
        <f t="shared" si="5"/>
        <v>0</v>
      </c>
      <c r="AK36" s="40">
        <f t="shared" si="6"/>
        <v>0</v>
      </c>
      <c r="AL36" s="40">
        <f t="shared" si="7"/>
        <v>0</v>
      </c>
      <c r="AM36" s="40">
        <f t="shared" si="8"/>
        <v>0</v>
      </c>
      <c r="AN36" s="40">
        <f t="shared" si="9"/>
        <v>0</v>
      </c>
      <c r="AO36" s="40">
        <f t="shared" si="10"/>
        <v>0</v>
      </c>
      <c r="AP36" s="40">
        <f t="shared" si="11"/>
        <v>0</v>
      </c>
      <c r="AQ36" s="40">
        <f t="shared" si="12"/>
        <v>0</v>
      </c>
      <c r="AR36" s="40">
        <f t="shared" si="13"/>
        <v>0</v>
      </c>
      <c r="AS36" s="40">
        <f t="shared" si="14"/>
        <v>0</v>
      </c>
      <c r="AT36" s="40">
        <f t="shared" si="15"/>
        <v>1</v>
      </c>
      <c r="AU36" s="40">
        <f t="shared" si="16"/>
        <v>0</v>
      </c>
      <c r="AV36" s="40">
        <f t="shared" si="17"/>
        <v>0</v>
      </c>
      <c r="AW36" s="40">
        <f t="shared" si="18"/>
        <v>0</v>
      </c>
      <c r="AX36" s="40">
        <f t="shared" si="19"/>
        <v>0</v>
      </c>
      <c r="AY36" s="40">
        <f t="shared" si="20"/>
        <v>0</v>
      </c>
      <c r="AZ36" s="40">
        <f t="shared" si="21"/>
        <v>0</v>
      </c>
      <c r="BA36" s="40">
        <f t="shared" si="22"/>
        <v>0</v>
      </c>
      <c r="BB36" s="40">
        <f t="shared" si="23"/>
        <v>0</v>
      </c>
      <c r="BC36" s="40">
        <f t="shared" si="24"/>
        <v>0</v>
      </c>
      <c r="BD36" s="40">
        <f t="shared" si="25"/>
        <v>0</v>
      </c>
      <c r="BE36" s="40">
        <f t="shared" si="26"/>
        <v>0</v>
      </c>
      <c r="BF36" s="40">
        <f t="shared" si="27"/>
        <v>0</v>
      </c>
      <c r="BG36" s="40">
        <f t="shared" si="28"/>
        <v>0</v>
      </c>
      <c r="BH36" s="40">
        <f t="shared" si="29"/>
        <v>0</v>
      </c>
      <c r="BI36" s="40">
        <f t="shared" ref="BI36:BI42" si="30">IF(E6&gt;=D36,1,0)</f>
        <v>0</v>
      </c>
      <c r="BJ36" s="40">
        <f>IF(E5&gt;=D36,1,0)</f>
        <v>0</v>
      </c>
      <c r="BR36" s="63">
        <f t="shared" si="1"/>
        <v>2</v>
      </c>
      <c r="BT36" s="4">
        <f>(BJ36*U5)+(BI36*U6)+(BH36*U7)+(BG36*U8)+(BF36*U9)+(BE36*U10)+(BD36*U11)+(BC36*U12)+(BB36*U13)+(BA36*U14)+(AZ36*U15)+(AY36*U16)+(AX36*U17)+(AW36*U18)+(AV36*U19)+(AU36*U20)+(AT36*U21)+(AS36*U22)+(AR36*U23)+(AQ36*U24)+(AP36*U25)+(AO36*U26)+(AN36*U27)+(AM36*U28)+(AL36*U29)+(AK36*U30)+(AJ36*U31)+(AI36*U32)+(AH36*U33)+(AG36*U34)+(AF36*U35)+U36</f>
        <v>7.1428571428571425E-2</v>
      </c>
    </row>
    <row r="37" spans="1:72">
      <c r="A37" s="25">
        <f>A36+1</f>
        <v>33</v>
      </c>
      <c r="B37" s="26" t="s">
        <v>20</v>
      </c>
      <c r="C37" s="12">
        <v>41705</v>
      </c>
      <c r="D37" s="12">
        <v>41708</v>
      </c>
      <c r="E37" s="12">
        <v>41711</v>
      </c>
      <c r="F37" s="14">
        <v>0.80449999999999999</v>
      </c>
      <c r="G37" s="14"/>
      <c r="H37" s="14"/>
      <c r="I37" s="14">
        <v>0.79390000000000005</v>
      </c>
      <c r="J37" s="14">
        <v>0.79210000000000003</v>
      </c>
      <c r="K37" s="5" t="s">
        <v>2</v>
      </c>
      <c r="L37" s="15"/>
      <c r="M37" s="16">
        <f>(F37-I37)*10000</f>
        <v>105.99999999999943</v>
      </c>
      <c r="N37" s="15"/>
      <c r="O37" s="16">
        <f>(I37-J37)*10000</f>
        <v>18.000000000000238</v>
      </c>
      <c r="P37" s="15"/>
      <c r="Q37" s="22">
        <f>((S36*U37)/M37)*O37</f>
        <v>1238.1693750998888</v>
      </c>
      <c r="R37" s="15"/>
      <c r="S37" s="3">
        <f>Q37+S36</f>
        <v>205398.54189156665</v>
      </c>
      <c r="U37" s="4">
        <f>$AC$4/W37</f>
        <v>3.5714285714285712E-2</v>
      </c>
      <c r="V37" s="4"/>
      <c r="W37" s="2">
        <v>7</v>
      </c>
      <c r="X37" s="3"/>
      <c r="Y37" s="30">
        <f>E37-D37+1</f>
        <v>4</v>
      </c>
      <c r="Z37" s="30"/>
      <c r="AA37" s="4">
        <f>(S37-S36)/S36</f>
        <v>6.0646900269542567E-3</v>
      </c>
      <c r="AD37" s="40">
        <f>IF(E36&gt;D37,IF(E36&gt;E37,Y37,E36-D37+1),0)</f>
        <v>0</v>
      </c>
      <c r="AF37" s="40">
        <f t="shared" si="0"/>
        <v>0</v>
      </c>
      <c r="AG37" s="40">
        <f t="shared" si="2"/>
        <v>0</v>
      </c>
      <c r="AH37" s="40">
        <f t="shared" si="3"/>
        <v>0</v>
      </c>
      <c r="AI37" s="40">
        <f t="shared" si="4"/>
        <v>0</v>
      </c>
      <c r="AJ37" s="40">
        <f t="shared" si="5"/>
        <v>0</v>
      </c>
      <c r="AK37" s="40">
        <f t="shared" si="6"/>
        <v>0</v>
      </c>
      <c r="AL37" s="40">
        <f t="shared" si="7"/>
        <v>0</v>
      </c>
      <c r="AM37" s="40">
        <f t="shared" si="8"/>
        <v>0</v>
      </c>
      <c r="AN37" s="40">
        <f t="shared" si="9"/>
        <v>0</v>
      </c>
      <c r="AO37" s="40">
        <f t="shared" si="10"/>
        <v>0</v>
      </c>
      <c r="AP37" s="40">
        <f t="shared" si="11"/>
        <v>0</v>
      </c>
      <c r="AQ37" s="40">
        <f t="shared" si="12"/>
        <v>0</v>
      </c>
      <c r="AR37" s="40">
        <f t="shared" si="13"/>
        <v>0</v>
      </c>
      <c r="AS37" s="40">
        <f t="shared" si="14"/>
        <v>0</v>
      </c>
      <c r="AT37" s="40">
        <f t="shared" si="15"/>
        <v>0</v>
      </c>
      <c r="AU37" s="40">
        <f t="shared" si="16"/>
        <v>1</v>
      </c>
      <c r="AV37" s="40">
        <f t="shared" si="17"/>
        <v>0</v>
      </c>
      <c r="AW37" s="40">
        <f t="shared" si="18"/>
        <v>0</v>
      </c>
      <c r="AX37" s="40">
        <f t="shared" si="19"/>
        <v>0</v>
      </c>
      <c r="AY37" s="40">
        <f t="shared" si="20"/>
        <v>0</v>
      </c>
      <c r="AZ37" s="40">
        <f t="shared" si="21"/>
        <v>0</v>
      </c>
      <c r="BA37" s="40">
        <f t="shared" si="22"/>
        <v>0</v>
      </c>
      <c r="BB37" s="40">
        <f t="shared" si="23"/>
        <v>0</v>
      </c>
      <c r="BC37" s="40">
        <f t="shared" si="24"/>
        <v>0</v>
      </c>
      <c r="BD37" s="40">
        <f t="shared" si="25"/>
        <v>0</v>
      </c>
      <c r="BE37" s="40">
        <f t="shared" si="26"/>
        <v>0</v>
      </c>
      <c r="BF37" s="40">
        <f t="shared" si="27"/>
        <v>0</v>
      </c>
      <c r="BG37" s="40">
        <f t="shared" si="28"/>
        <v>0</v>
      </c>
      <c r="BH37" s="40">
        <f t="shared" si="29"/>
        <v>0</v>
      </c>
      <c r="BI37" s="40">
        <f t="shared" si="30"/>
        <v>0</v>
      </c>
      <c r="BJ37" s="40">
        <f t="shared" ref="BJ37:BJ42" si="31">IF(E6&gt;=D37,1,0)</f>
        <v>0</v>
      </c>
      <c r="BK37" s="40">
        <f>IF(E5&gt;=D37,1,0)</f>
        <v>0</v>
      </c>
      <c r="BR37" s="63">
        <f t="shared" si="1"/>
        <v>2</v>
      </c>
      <c r="BT37" s="4">
        <f>(BK37*U5)+(BJ37*U6)+(BI37*U7)+(BH37*U8)+(BG37*U9)+(BF37*U10)+(BE37*U11)+(BD37*U12)+(BC37*U13)+(BB37*U14)+(BA37*U15)+(AZ37*U16)+(AY37*U17)+(AX37*U18)+(AW37*U19)+(AV37*U20)+(AU37*U21)+(AT37*U22)+(AS37*U23)+(AR37*U24)+(AQ37*U25)+(AP37*U26)+(AO37*U27)+(AN37*U28)+(AM37*U29)+(AL37*U30)+(AK37*U31)+(AJ37*U32)+(AI37*U33)+(AH37*U34)+(AG37*U35)+(AF37*U36)+U37</f>
        <v>7.1428571428571425E-2</v>
      </c>
    </row>
    <row r="38" spans="1:72">
      <c r="A38" s="25">
        <f>A37+1</f>
        <v>34</v>
      </c>
      <c r="B38" s="26" t="s">
        <v>20</v>
      </c>
      <c r="C38" s="12">
        <v>41778</v>
      </c>
      <c r="D38" s="12">
        <v>41779</v>
      </c>
      <c r="E38" s="12">
        <v>41780</v>
      </c>
      <c r="F38" s="14">
        <v>0.83819999999999995</v>
      </c>
      <c r="G38" s="14"/>
      <c r="H38" s="14"/>
      <c r="I38" s="14">
        <v>0.83069999999999999</v>
      </c>
      <c r="J38" s="14">
        <v>0.82609999999999995</v>
      </c>
      <c r="K38" s="5" t="s">
        <v>2</v>
      </c>
      <c r="L38" s="15"/>
      <c r="M38" s="16">
        <f>(F38-I38)*10000</f>
        <v>74.999999999999517</v>
      </c>
      <c r="N38" s="15"/>
      <c r="O38" s="16">
        <f>(I38-J38)*10000</f>
        <v>46.000000000000483</v>
      </c>
      <c r="P38" s="15"/>
      <c r="Q38" s="22">
        <f>((S37*U38)/M38)*O38</f>
        <v>4499.2061557201077</v>
      </c>
      <c r="R38" s="15"/>
      <c r="S38" s="3">
        <f>Q38+S37</f>
        <v>209897.74804728676</v>
      </c>
      <c r="U38" s="4">
        <f>$AC$4/W38</f>
        <v>3.5714285714285712E-2</v>
      </c>
      <c r="V38" s="4"/>
      <c r="W38" s="2">
        <v>7</v>
      </c>
      <c r="X38" s="3"/>
      <c r="Y38" s="30">
        <f>E38-D38+1</f>
        <v>2</v>
      </c>
      <c r="Z38" s="30"/>
      <c r="AA38" s="4">
        <f>(S38-S37)/S37</f>
        <v>2.1904761904762281E-2</v>
      </c>
      <c r="AD38" s="40">
        <f>IF(E37&gt;D38,IF(E37&gt;E38,Y38,E37-D38+1),0)</f>
        <v>0</v>
      </c>
      <c r="AF38" s="40">
        <f t="shared" si="0"/>
        <v>0</v>
      </c>
      <c r="AG38" s="40">
        <f t="shared" si="2"/>
        <v>0</v>
      </c>
      <c r="AH38" s="40">
        <f t="shared" si="3"/>
        <v>0</v>
      </c>
      <c r="AI38" s="40">
        <f t="shared" si="4"/>
        <v>0</v>
      </c>
      <c r="AJ38" s="40">
        <f t="shared" si="5"/>
        <v>0</v>
      </c>
      <c r="AK38" s="40">
        <f t="shared" si="6"/>
        <v>0</v>
      </c>
      <c r="AL38" s="40">
        <f t="shared" si="7"/>
        <v>0</v>
      </c>
      <c r="AM38" s="40">
        <f t="shared" si="8"/>
        <v>0</v>
      </c>
      <c r="AN38" s="40">
        <f t="shared" si="9"/>
        <v>0</v>
      </c>
      <c r="AO38" s="40">
        <f t="shared" si="10"/>
        <v>0</v>
      </c>
      <c r="AP38" s="40">
        <f t="shared" si="11"/>
        <v>0</v>
      </c>
      <c r="AQ38" s="40">
        <f t="shared" si="12"/>
        <v>0</v>
      </c>
      <c r="AR38" s="40">
        <f t="shared" si="13"/>
        <v>0</v>
      </c>
      <c r="AS38" s="40">
        <f t="shared" si="14"/>
        <v>0</v>
      </c>
      <c r="AT38" s="40">
        <f t="shared" si="15"/>
        <v>0</v>
      </c>
      <c r="AU38" s="40">
        <f t="shared" si="16"/>
        <v>0</v>
      </c>
      <c r="AV38" s="40">
        <f t="shared" si="17"/>
        <v>0</v>
      </c>
      <c r="AW38" s="40">
        <f t="shared" si="18"/>
        <v>0</v>
      </c>
      <c r="AX38" s="40">
        <f t="shared" si="19"/>
        <v>0</v>
      </c>
      <c r="AY38" s="40">
        <f t="shared" si="20"/>
        <v>0</v>
      </c>
      <c r="AZ38" s="40">
        <f t="shared" si="21"/>
        <v>0</v>
      </c>
      <c r="BA38" s="40">
        <f t="shared" si="22"/>
        <v>0</v>
      </c>
      <c r="BB38" s="40">
        <f t="shared" si="23"/>
        <v>0</v>
      </c>
      <c r="BC38" s="40">
        <f t="shared" si="24"/>
        <v>0</v>
      </c>
      <c r="BD38" s="40">
        <f t="shared" si="25"/>
        <v>0</v>
      </c>
      <c r="BE38" s="40">
        <f t="shared" si="26"/>
        <v>0</v>
      </c>
      <c r="BF38" s="40">
        <f t="shared" si="27"/>
        <v>0</v>
      </c>
      <c r="BG38" s="40">
        <f t="shared" si="28"/>
        <v>0</v>
      </c>
      <c r="BH38" s="40">
        <f t="shared" si="29"/>
        <v>0</v>
      </c>
      <c r="BI38" s="40">
        <f t="shared" si="30"/>
        <v>0</v>
      </c>
      <c r="BJ38" s="40">
        <f t="shared" si="31"/>
        <v>0</v>
      </c>
      <c r="BK38" s="40">
        <f t="shared" ref="BK38:BK42" si="32">IF(E6&gt;=D38,1,0)</f>
        <v>0</v>
      </c>
      <c r="BL38" s="40">
        <f>IF(E5&gt;=D38,1,0)</f>
        <v>0</v>
      </c>
      <c r="BR38" s="63">
        <f t="shared" si="1"/>
        <v>1</v>
      </c>
      <c r="BT38" s="4">
        <f>(BL38*U5)+(BK38*U6)+(BJ38*U7)+(BI38*U8)+(BH38*U9)+(BG38*U10)+(BF38*U11)+(BE38*U12)+(BD38*U13)+(BC38*U14)+(BB38*U15)+(BA38*U16)+(AZ38*U17)+(AY38*U18)+(AX38*U19)+(AW38*U20)+(AV38*U21)+(AU38*U22)+(AT38*U23)+(AS38*U24)+(AR38*U25)+(AQ38*U26)+(AP38*U27)+(AO38*U28)+(AN38*U29)+(AM38*U30)+(AL38*U31)+(AK38*U32)+(AJ38*U33)+(AI38*U34)+(AH38*U35)+(AG38*U36)+(AF38*U37)+U38</f>
        <v>3.5714285714285712E-2</v>
      </c>
    </row>
    <row r="39" spans="1:72" ht="17.25" customHeight="1">
      <c r="A39" s="25">
        <f>A38+1</f>
        <v>35</v>
      </c>
      <c r="B39" s="26" t="s">
        <v>20</v>
      </c>
      <c r="C39" s="12">
        <v>41831</v>
      </c>
      <c r="D39" s="12">
        <v>41834</v>
      </c>
      <c r="E39" s="12">
        <v>41836</v>
      </c>
      <c r="F39" s="14">
        <v>0.84160000000000001</v>
      </c>
      <c r="G39" s="14"/>
      <c r="H39" s="14"/>
      <c r="I39" s="14">
        <v>0.83599999999999997</v>
      </c>
      <c r="J39" s="14">
        <v>0.84160000000000001</v>
      </c>
      <c r="K39" s="5" t="s">
        <v>0</v>
      </c>
      <c r="L39" s="15"/>
      <c r="M39" s="16">
        <f>(F39-I39)*10000</f>
        <v>56.000000000000497</v>
      </c>
      <c r="N39" s="15"/>
      <c r="O39" s="16">
        <f>(I39-J39)*10000</f>
        <v>-56.000000000000497</v>
      </c>
      <c r="P39" s="15"/>
      <c r="Q39" s="22">
        <f>((S38*U39)/M39)*O39</f>
        <v>-7496.3481445459556</v>
      </c>
      <c r="R39" s="15"/>
      <c r="S39" s="3">
        <f>Q39+S38</f>
        <v>202401.39990274081</v>
      </c>
      <c r="U39" s="4">
        <f>$AC$4/W39</f>
        <v>3.5714285714285712E-2</v>
      </c>
      <c r="V39" s="4"/>
      <c r="W39" s="2">
        <v>7</v>
      </c>
      <c r="X39" s="3"/>
      <c r="Y39" s="30">
        <f>E39-D39+1</f>
        <v>3</v>
      </c>
      <c r="Z39" s="30"/>
      <c r="AA39" s="4">
        <f>(S39-S38)/S38</f>
        <v>-3.5714285714285678E-2</v>
      </c>
      <c r="AD39" s="40">
        <f>IF(E38&gt;D39,IF(E38&gt;E39,Y39,E38-D39+1),0)</f>
        <v>0</v>
      </c>
      <c r="AF39" s="40">
        <f t="shared" si="0"/>
        <v>0</v>
      </c>
      <c r="AG39" s="40">
        <f t="shared" si="2"/>
        <v>0</v>
      </c>
      <c r="AH39" s="40">
        <f t="shared" si="3"/>
        <v>0</v>
      </c>
      <c r="AI39" s="40">
        <f t="shared" si="4"/>
        <v>0</v>
      </c>
      <c r="AJ39" s="40">
        <f t="shared" si="5"/>
        <v>0</v>
      </c>
      <c r="AK39" s="40">
        <f t="shared" si="6"/>
        <v>0</v>
      </c>
      <c r="AL39" s="40">
        <f t="shared" si="7"/>
        <v>0</v>
      </c>
      <c r="AM39" s="40">
        <f t="shared" si="8"/>
        <v>0</v>
      </c>
      <c r="AN39" s="40">
        <f t="shared" si="9"/>
        <v>0</v>
      </c>
      <c r="AO39" s="40">
        <f t="shared" si="10"/>
        <v>0</v>
      </c>
      <c r="AP39" s="40">
        <f t="shared" si="11"/>
        <v>0</v>
      </c>
      <c r="AQ39" s="40">
        <f t="shared" si="12"/>
        <v>0</v>
      </c>
      <c r="AR39" s="40">
        <f t="shared" si="13"/>
        <v>0</v>
      </c>
      <c r="AS39" s="40">
        <f t="shared" si="14"/>
        <v>0</v>
      </c>
      <c r="AT39" s="40">
        <f t="shared" si="15"/>
        <v>0</v>
      </c>
      <c r="AU39" s="40">
        <f t="shared" si="16"/>
        <v>0</v>
      </c>
      <c r="AV39" s="40">
        <f t="shared" si="17"/>
        <v>0</v>
      </c>
      <c r="AW39" s="40">
        <f t="shared" si="18"/>
        <v>0</v>
      </c>
      <c r="AX39" s="40">
        <f t="shared" si="19"/>
        <v>0</v>
      </c>
      <c r="AY39" s="40">
        <f t="shared" si="20"/>
        <v>0</v>
      </c>
      <c r="AZ39" s="40">
        <f t="shared" si="21"/>
        <v>0</v>
      </c>
      <c r="BA39" s="40">
        <f t="shared" si="22"/>
        <v>0</v>
      </c>
      <c r="BB39" s="40">
        <f t="shared" si="23"/>
        <v>0</v>
      </c>
      <c r="BC39" s="40">
        <f t="shared" si="24"/>
        <v>0</v>
      </c>
      <c r="BD39" s="40">
        <f t="shared" si="25"/>
        <v>0</v>
      </c>
      <c r="BE39" s="40">
        <f t="shared" si="26"/>
        <v>0</v>
      </c>
      <c r="BF39" s="40">
        <f t="shared" si="27"/>
        <v>0</v>
      </c>
      <c r="BG39" s="40">
        <f t="shared" si="28"/>
        <v>0</v>
      </c>
      <c r="BH39" s="40">
        <f t="shared" si="29"/>
        <v>0</v>
      </c>
      <c r="BI39" s="40">
        <f t="shared" si="30"/>
        <v>0</v>
      </c>
      <c r="BJ39" s="40">
        <f t="shared" si="31"/>
        <v>0</v>
      </c>
      <c r="BK39" s="40">
        <f t="shared" si="32"/>
        <v>0</v>
      </c>
      <c r="BL39" s="40">
        <f t="shared" ref="BL39:BL42" si="33">IF(E6&gt;=D39,1,0)</f>
        <v>0</v>
      </c>
      <c r="BM39" s="40">
        <f>IF(E5&gt;=D39,1,0)</f>
        <v>0</v>
      </c>
      <c r="BR39" s="63">
        <f t="shared" si="1"/>
        <v>1</v>
      </c>
      <c r="BT39" s="4">
        <f>(BN39*U4)+(BM39*U5)+(BL39*U6)+(BK39*U7)+(BJ39*U8)+(BI39*U9)+(BH39*U10)+(BG39*U11)+(BF39*U12)+(BE39*U13)+(BD39*U14)+(BC39*U15)+(BB39*U16)+(BA39*U17)+(AZ39*U18)+(AY39*U19)+(AX39*U20)+(AW39*U21)+(AV39*U22)+(AU39*U23)+(AT39*U24)+(AS39*U25)+(AR39*U26)+(AQ39*U27)+(AP39*U28)+(AO39*U29)+(AN39*U30)+(AM39*U31)+(AL39*U32)+(AK39*U33)+(AJ39*U34)+(AI39*U35)+(AH39*U36)+(AG39*U37)+(AF39*U38)+U39</f>
        <v>3.5714285714285712E-2</v>
      </c>
    </row>
    <row r="40" spans="1:72">
      <c r="A40" s="25">
        <f>A39+1</f>
        <v>36</v>
      </c>
      <c r="B40" s="26" t="s">
        <v>20</v>
      </c>
      <c r="C40" s="12">
        <v>41920</v>
      </c>
      <c r="D40" s="12">
        <v>41922</v>
      </c>
      <c r="E40" s="12">
        <v>41926</v>
      </c>
      <c r="F40" s="14">
        <v>0.84630000000000005</v>
      </c>
      <c r="G40" s="14"/>
      <c r="H40" s="14"/>
      <c r="I40" s="14">
        <v>0.83509999999999995</v>
      </c>
      <c r="J40" s="14">
        <v>0.83509999999999995</v>
      </c>
      <c r="K40" s="5" t="s">
        <v>17</v>
      </c>
      <c r="L40" s="15"/>
      <c r="M40" s="16">
        <f>(F40-I40)*10000</f>
        <v>112.00000000000099</v>
      </c>
      <c r="N40" s="15"/>
      <c r="O40" s="16">
        <f>(I40-J40)*10000</f>
        <v>0</v>
      </c>
      <c r="P40" s="15"/>
      <c r="Q40" s="22">
        <f>((S39*U40)/M40)*O40</f>
        <v>0</v>
      </c>
      <c r="R40" s="15"/>
      <c r="S40" s="3">
        <f>Q40+S39</f>
        <v>202401.39990274081</v>
      </c>
      <c r="U40" s="4">
        <f>$AC$4/W40</f>
        <v>3.5714285714285712E-2</v>
      </c>
      <c r="V40" s="4"/>
      <c r="W40" s="2">
        <v>7</v>
      </c>
      <c r="X40" s="3"/>
      <c r="Y40" s="30">
        <f>E40-D40+1</f>
        <v>5</v>
      </c>
      <c r="Z40" s="30"/>
      <c r="AA40" s="4">
        <f>(S40-S39)/S39</f>
        <v>0</v>
      </c>
      <c r="AD40" s="40">
        <f>IF(E39&gt;D40,IF(E39&gt;E40,Y40,E39-D40+1),0)</f>
        <v>0</v>
      </c>
      <c r="AF40" s="40">
        <f t="shared" si="0"/>
        <v>0</v>
      </c>
      <c r="AG40" s="40">
        <f t="shared" si="2"/>
        <v>0</v>
      </c>
      <c r="AH40" s="40">
        <f t="shared" si="3"/>
        <v>0</v>
      </c>
      <c r="AI40" s="40">
        <f t="shared" si="4"/>
        <v>0</v>
      </c>
      <c r="AJ40" s="40">
        <f t="shared" si="5"/>
        <v>0</v>
      </c>
      <c r="AK40" s="40">
        <f t="shared" si="6"/>
        <v>0</v>
      </c>
      <c r="AL40" s="40">
        <f t="shared" si="7"/>
        <v>0</v>
      </c>
      <c r="AM40" s="40">
        <f t="shared" si="8"/>
        <v>0</v>
      </c>
      <c r="AN40" s="40">
        <f t="shared" si="9"/>
        <v>0</v>
      </c>
      <c r="AO40" s="40">
        <f t="shared" si="10"/>
        <v>0</v>
      </c>
      <c r="AP40" s="40">
        <f t="shared" si="11"/>
        <v>0</v>
      </c>
      <c r="AQ40" s="40">
        <f t="shared" si="12"/>
        <v>0</v>
      </c>
      <c r="AR40" s="40">
        <f t="shared" si="13"/>
        <v>0</v>
      </c>
      <c r="AS40" s="40">
        <f t="shared" si="14"/>
        <v>0</v>
      </c>
      <c r="AT40" s="40">
        <f t="shared" si="15"/>
        <v>0</v>
      </c>
      <c r="AU40" s="40">
        <f t="shared" si="16"/>
        <v>0</v>
      </c>
      <c r="AV40" s="40">
        <f t="shared" si="17"/>
        <v>0</v>
      </c>
      <c r="AW40" s="40">
        <f t="shared" si="18"/>
        <v>0</v>
      </c>
      <c r="AX40" s="40">
        <f t="shared" si="19"/>
        <v>0</v>
      </c>
      <c r="AY40" s="40">
        <f t="shared" si="20"/>
        <v>0</v>
      </c>
      <c r="AZ40" s="40">
        <f t="shared" si="21"/>
        <v>0</v>
      </c>
      <c r="BA40" s="40">
        <f t="shared" si="22"/>
        <v>0</v>
      </c>
      <c r="BB40" s="40">
        <f t="shared" si="23"/>
        <v>0</v>
      </c>
      <c r="BC40" s="40">
        <f t="shared" si="24"/>
        <v>0</v>
      </c>
      <c r="BD40" s="40">
        <f t="shared" si="25"/>
        <v>0</v>
      </c>
      <c r="BE40" s="40">
        <f t="shared" si="26"/>
        <v>0</v>
      </c>
      <c r="BF40" s="40">
        <f t="shared" si="27"/>
        <v>0</v>
      </c>
      <c r="BG40" s="40">
        <f t="shared" si="28"/>
        <v>0</v>
      </c>
      <c r="BH40" s="40">
        <f t="shared" si="29"/>
        <v>0</v>
      </c>
      <c r="BI40" s="40">
        <f t="shared" si="30"/>
        <v>0</v>
      </c>
      <c r="BJ40" s="40">
        <f t="shared" si="31"/>
        <v>0</v>
      </c>
      <c r="BK40" s="40">
        <f t="shared" si="32"/>
        <v>0</v>
      </c>
      <c r="BL40" s="40">
        <f t="shared" si="33"/>
        <v>0</v>
      </c>
      <c r="BM40" s="40">
        <f t="shared" ref="BM40:BM42" si="34">IF(E6&gt;=D40,1,0)</f>
        <v>0</v>
      </c>
      <c r="BN40" s="40">
        <f>IF(E5&gt;=D40,1,0)</f>
        <v>0</v>
      </c>
      <c r="BR40" s="63">
        <f t="shared" si="1"/>
        <v>1</v>
      </c>
      <c r="BT40" s="4">
        <f>(BN40*U5)+(BM40*U6)+(BL40*U7)+(BK40*U8)+(BJ40*U9)+(BI40*U10)+(BH40*U11)+(BG40*U12)+(BF40*U13)+(BE40*U14)+(BD40*U15)+(BC40*U16)+(BB40*U17)+(BA40*U18)+(AZ40*U19)+(AY40*U20)+(AX40*U21)+(AW40*U22)+(AV40*U23)+(AU40*U24)+(AT40*U25)+(AS40*U26)+(AR40*U27)+(AQ40*U28)+(AP40*U29)+(AO40*U30)+(AN40*U31)+(AM40*U32)+(AL40*U33)+(AK40*U34)+(AJ40*U35)+(AI40*U36)+(AH40*U37)+(AG40*U38)+(AF40*U39)+U40</f>
        <v>3.5714285714285712E-2</v>
      </c>
    </row>
    <row r="41" spans="1:72">
      <c r="A41" s="25">
        <f>A40+1</f>
        <v>37</v>
      </c>
      <c r="B41" s="26" t="s">
        <v>20</v>
      </c>
      <c r="C41" s="12">
        <v>41933</v>
      </c>
      <c r="D41" s="12">
        <v>41934</v>
      </c>
      <c r="E41" s="12">
        <v>41946</v>
      </c>
      <c r="F41" s="14">
        <v>0.82399999999999995</v>
      </c>
      <c r="G41" s="14">
        <v>0.83730000000000004</v>
      </c>
      <c r="H41" s="14">
        <v>0.83799999999999997</v>
      </c>
      <c r="I41" s="14"/>
      <c r="J41" s="14"/>
      <c r="K41" s="5" t="s">
        <v>2</v>
      </c>
      <c r="L41" s="15"/>
      <c r="M41" s="16">
        <f>(G41-F41)*10000</f>
        <v>133.00000000000091</v>
      </c>
      <c r="N41" s="15"/>
      <c r="O41" s="16">
        <f>(H41-G41)*10000</f>
        <v>6.9999999999992291</v>
      </c>
      <c r="P41" s="15"/>
      <c r="Q41" s="22">
        <f>((S40*U41)/M41)*O41</f>
        <v>380.45375921563368</v>
      </c>
      <c r="R41" s="15"/>
      <c r="S41" s="3">
        <f>Q41+S40</f>
        <v>202781.85366195644</v>
      </c>
      <c r="U41" s="4">
        <f>$AC$4/W41</f>
        <v>3.5714285714285712E-2</v>
      </c>
      <c r="V41" s="4"/>
      <c r="W41" s="2">
        <v>7</v>
      </c>
      <c r="X41" s="3"/>
      <c r="Y41" s="30">
        <f>E41-D41+1</f>
        <v>13</v>
      </c>
      <c r="Z41" s="30"/>
      <c r="AA41" s="4">
        <f>(S41-S40)/S40</f>
        <v>1.8796992481200459E-3</v>
      </c>
      <c r="AD41" s="40">
        <f>IF(E40&gt;D41,IF(E40&gt;E41,Y41,E40-D41+1),0)</f>
        <v>0</v>
      </c>
      <c r="AF41" s="40">
        <f t="shared" si="0"/>
        <v>0</v>
      </c>
      <c r="AG41" s="40">
        <f t="shared" si="2"/>
        <v>0</v>
      </c>
      <c r="AH41" s="40">
        <f t="shared" si="3"/>
        <v>0</v>
      </c>
      <c r="AI41" s="40">
        <f t="shared" si="4"/>
        <v>0</v>
      </c>
      <c r="AJ41" s="40">
        <f t="shared" si="5"/>
        <v>0</v>
      </c>
      <c r="AK41" s="40">
        <f t="shared" si="6"/>
        <v>0</v>
      </c>
      <c r="AL41" s="40">
        <f t="shared" si="7"/>
        <v>0</v>
      </c>
      <c r="AM41" s="40">
        <f t="shared" si="8"/>
        <v>0</v>
      </c>
      <c r="AN41" s="40">
        <f t="shared" si="9"/>
        <v>0</v>
      </c>
      <c r="AO41" s="40">
        <f t="shared" si="10"/>
        <v>0</v>
      </c>
      <c r="AP41" s="40">
        <f t="shared" si="11"/>
        <v>0</v>
      </c>
      <c r="AQ41" s="40">
        <f t="shared" si="12"/>
        <v>0</v>
      </c>
      <c r="AR41" s="40">
        <f t="shared" si="13"/>
        <v>0</v>
      </c>
      <c r="AS41" s="40">
        <f t="shared" si="14"/>
        <v>0</v>
      </c>
      <c r="AT41" s="40">
        <f t="shared" si="15"/>
        <v>0</v>
      </c>
      <c r="AU41" s="40">
        <f t="shared" si="16"/>
        <v>0</v>
      </c>
      <c r="AV41" s="40">
        <f t="shared" si="17"/>
        <v>0</v>
      </c>
      <c r="AW41" s="40">
        <f t="shared" si="18"/>
        <v>0</v>
      </c>
      <c r="AX41" s="40">
        <f t="shared" si="19"/>
        <v>0</v>
      </c>
      <c r="AY41" s="40">
        <f t="shared" si="20"/>
        <v>0</v>
      </c>
      <c r="AZ41" s="40">
        <f t="shared" si="21"/>
        <v>0</v>
      </c>
      <c r="BA41" s="40">
        <f t="shared" si="22"/>
        <v>0</v>
      </c>
      <c r="BB41" s="40">
        <f t="shared" si="23"/>
        <v>0</v>
      </c>
      <c r="BC41" s="40">
        <f t="shared" si="24"/>
        <v>0</v>
      </c>
      <c r="BD41" s="40">
        <f t="shared" si="25"/>
        <v>0</v>
      </c>
      <c r="BE41" s="40">
        <f t="shared" si="26"/>
        <v>0</v>
      </c>
      <c r="BF41" s="40">
        <f t="shared" si="27"/>
        <v>0</v>
      </c>
      <c r="BG41" s="40">
        <f t="shared" si="28"/>
        <v>0</v>
      </c>
      <c r="BH41" s="40">
        <f t="shared" si="29"/>
        <v>0</v>
      </c>
      <c r="BI41" s="40">
        <f t="shared" si="30"/>
        <v>0</v>
      </c>
      <c r="BJ41" s="40">
        <f t="shared" si="31"/>
        <v>0</v>
      </c>
      <c r="BK41" s="40">
        <f t="shared" si="32"/>
        <v>0</v>
      </c>
      <c r="BL41" s="40">
        <f t="shared" si="33"/>
        <v>0</v>
      </c>
      <c r="BM41" s="40">
        <f t="shared" si="34"/>
        <v>0</v>
      </c>
      <c r="BN41" s="40">
        <f t="shared" ref="BN41:BN42" si="35">IF(E6&gt;=D41,1,0)</f>
        <v>0</v>
      </c>
      <c r="BO41" s="40">
        <f>IF(E5&gt;=D41,1,0)</f>
        <v>0</v>
      </c>
      <c r="BR41" s="63">
        <f t="shared" si="1"/>
        <v>1</v>
      </c>
      <c r="BT41" s="4">
        <f>(BP41*U4)+(BO41*U5)+(BN41*U6)+(BM41*U7)+(BL41*U8)+(BK41*U9)+(BJ41*U10)+(BI41*U11)+(BH41*U12)+(BG41*U13)+(BF41*U14)+(BE41*U15)+(BD41*U16)+(BC41*U17)+(BB41*U18)+(BA41*U19)+(AZ41*U20)+(AY41*U21)+(AX41*U22)+(AW41*U23)+(AV41*U24)+(AU41*U25)+(AT41*U26)+(AS41*U27)+(AR41*U28)+(AQ41*U29)+(AP41*U30)+(AO41*U31)+(AN41*U32)+(AM41*U33)+(AL41*U34)+(AK41*U35)+(AJ41*U36)+(AI41*U37)+(AH41*U38)+(AG41*U39)+(AF41*U40)+U41</f>
        <v>3.5714285714285712E-2</v>
      </c>
    </row>
    <row r="42" spans="1:72">
      <c r="A42" s="25">
        <f>A41+1</f>
        <v>38</v>
      </c>
      <c r="B42" s="26" t="s">
        <v>20</v>
      </c>
      <c r="C42" s="12">
        <v>41946</v>
      </c>
      <c r="D42" s="12">
        <v>41947</v>
      </c>
      <c r="E42" s="12">
        <v>41950</v>
      </c>
      <c r="F42" s="14">
        <v>0.84650000000000003</v>
      </c>
      <c r="G42" s="14"/>
      <c r="H42" s="14"/>
      <c r="I42" s="14">
        <v>0.8367</v>
      </c>
      <c r="J42" s="14">
        <v>0.83550000000000002</v>
      </c>
      <c r="K42" s="5" t="s">
        <v>2</v>
      </c>
      <c r="L42" s="15"/>
      <c r="M42" s="16">
        <f>(F42-I42)*10000</f>
        <v>98.000000000000313</v>
      </c>
      <c r="N42" s="15"/>
      <c r="O42" s="16">
        <f>(I42-J42)*10000</f>
        <v>11.999999999999789</v>
      </c>
      <c r="P42" s="15"/>
      <c r="Q42" s="22">
        <f>((S41*U42)/M42)*O42</f>
        <v>886.80110930882881</v>
      </c>
      <c r="R42" s="15"/>
      <c r="S42" s="3">
        <f>Q42+S41</f>
        <v>203668.65477126528</v>
      </c>
      <c r="U42" s="4">
        <f>$AC$4/W42</f>
        <v>3.5714285714285712E-2</v>
      </c>
      <c r="V42" s="4"/>
      <c r="W42" s="2">
        <v>7</v>
      </c>
      <c r="X42" s="3"/>
      <c r="Y42" s="30">
        <f>E42-D42+1</f>
        <v>4</v>
      </c>
      <c r="Z42" s="30"/>
      <c r="AA42" s="4">
        <f>(S42-S41)/S41</f>
        <v>4.3731778425655735E-3</v>
      </c>
      <c r="AD42" s="40">
        <f>IF(E41&gt;D42,IF(E41&gt;E42,Y42,E41-D42+1),0)</f>
        <v>0</v>
      </c>
      <c r="AF42" s="40">
        <f t="shared" si="0"/>
        <v>0</v>
      </c>
      <c r="AG42" s="40">
        <f t="shared" si="2"/>
        <v>0</v>
      </c>
      <c r="AH42" s="40">
        <f t="shared" si="3"/>
        <v>0</v>
      </c>
      <c r="AI42" s="40">
        <f t="shared" si="4"/>
        <v>0</v>
      </c>
      <c r="AJ42" s="40">
        <f t="shared" si="5"/>
        <v>0</v>
      </c>
      <c r="AK42" s="40">
        <f t="shared" si="6"/>
        <v>0</v>
      </c>
      <c r="AL42" s="40">
        <f t="shared" si="7"/>
        <v>0</v>
      </c>
      <c r="AM42" s="40">
        <f t="shared" si="8"/>
        <v>0</v>
      </c>
      <c r="AN42" s="40">
        <f t="shared" si="9"/>
        <v>0</v>
      </c>
      <c r="AO42" s="40">
        <f t="shared" si="10"/>
        <v>0</v>
      </c>
      <c r="AP42" s="40">
        <f t="shared" si="11"/>
        <v>0</v>
      </c>
      <c r="AQ42" s="40">
        <f t="shared" si="12"/>
        <v>0</v>
      </c>
      <c r="AR42" s="40">
        <f t="shared" si="13"/>
        <v>0</v>
      </c>
      <c r="AS42" s="40">
        <f t="shared" si="14"/>
        <v>0</v>
      </c>
      <c r="AT42" s="40">
        <f t="shared" si="15"/>
        <v>0</v>
      </c>
      <c r="AU42" s="40">
        <f t="shared" si="16"/>
        <v>0</v>
      </c>
      <c r="AV42" s="40">
        <f t="shared" si="17"/>
        <v>0</v>
      </c>
      <c r="AW42" s="40">
        <f t="shared" si="18"/>
        <v>0</v>
      </c>
      <c r="AX42" s="40">
        <f t="shared" si="19"/>
        <v>0</v>
      </c>
      <c r="AY42" s="40">
        <f t="shared" si="20"/>
        <v>0</v>
      </c>
      <c r="AZ42" s="40">
        <f t="shared" si="21"/>
        <v>0</v>
      </c>
      <c r="BA42" s="40">
        <f t="shared" si="22"/>
        <v>0</v>
      </c>
      <c r="BB42" s="40">
        <f t="shared" si="23"/>
        <v>0</v>
      </c>
      <c r="BC42" s="40">
        <f t="shared" si="24"/>
        <v>0</v>
      </c>
      <c r="BD42" s="40">
        <f t="shared" si="25"/>
        <v>0</v>
      </c>
      <c r="BE42" s="40">
        <f t="shared" si="26"/>
        <v>0</v>
      </c>
      <c r="BF42" s="40">
        <f t="shared" si="27"/>
        <v>0</v>
      </c>
      <c r="BG42" s="40">
        <f t="shared" si="28"/>
        <v>0</v>
      </c>
      <c r="BH42" s="40">
        <f t="shared" si="29"/>
        <v>0</v>
      </c>
      <c r="BI42" s="40">
        <f t="shared" si="30"/>
        <v>0</v>
      </c>
      <c r="BJ42" s="40">
        <f t="shared" si="31"/>
        <v>0</v>
      </c>
      <c r="BK42" s="40">
        <f t="shared" si="32"/>
        <v>0</v>
      </c>
      <c r="BL42" s="40">
        <f t="shared" si="33"/>
        <v>0</v>
      </c>
      <c r="BM42" s="40">
        <f t="shared" si="34"/>
        <v>0</v>
      </c>
      <c r="BN42" s="40">
        <f t="shared" si="35"/>
        <v>0</v>
      </c>
      <c r="BO42" s="40">
        <f>IF(E6&gt;=D42,1,0)</f>
        <v>0</v>
      </c>
      <c r="BP42" s="40">
        <f>IF(E5&gt;=D42,1,0)</f>
        <v>0</v>
      </c>
      <c r="BR42" s="63">
        <f t="shared" si="1"/>
        <v>1</v>
      </c>
      <c r="BT42" s="4">
        <f>(BP42*U5)+(BO42*U6)+(BN42*U7)+(BM42*U8)+(BL42*U9)+(BK42*U10)+(BJ42*U11)+(BI42*U12)+(BH42*U13)+(BG42*U14)+(BF42*U15)+(BE42*U16)+(BD42*U17)+(BC42*U18)+(BB42*U19)+(BA42*U20)+(AZ42*U21)+(AY42*U22)+(AX42*U23)+(AW42*U24)+(AV42*U25)+(AU42*U26)+(AT42*U27)+(AS42*U28)+(AR42*U29)+(AQ42*U30)+(AP42*U31)+(AO42*U32)+(AN42*U33)+(AM42*U34)+(AL42*U35)+(AK42*U36)+(AJ42*U37)+(AI42*U38)+(AH42*U39)+(AG42*U40)+(AF42*U41)+U42</f>
        <v>3.5714285714285712E-2</v>
      </c>
    </row>
    <row r="43" spans="1:72">
      <c r="A43" s="25">
        <f>A42+1</f>
        <v>39</v>
      </c>
      <c r="B43" s="26" t="s">
        <v>20</v>
      </c>
      <c r="C43" s="12">
        <v>41953</v>
      </c>
      <c r="D43" s="12">
        <v>41954</v>
      </c>
      <c r="E43" s="12">
        <v>41957</v>
      </c>
      <c r="F43" s="14">
        <v>0.83150000000000002</v>
      </c>
      <c r="G43" s="14">
        <v>0.8377</v>
      </c>
      <c r="H43" s="14">
        <v>0.8377</v>
      </c>
      <c r="I43" s="14"/>
      <c r="J43" s="14"/>
      <c r="K43" s="5" t="s">
        <v>17</v>
      </c>
      <c r="L43" s="15"/>
      <c r="M43" s="16">
        <f>(G43-F43)*10000</f>
        <v>61.999999999999829</v>
      </c>
      <c r="N43" s="15"/>
      <c r="O43" s="16">
        <f>(H43-G43)*10000</f>
        <v>0</v>
      </c>
      <c r="P43" s="15"/>
      <c r="Q43" s="22">
        <f>((S42*U43)/M43)*O43</f>
        <v>0</v>
      </c>
      <c r="R43" s="15"/>
      <c r="S43" s="3">
        <f>Q43+S42</f>
        <v>203668.65477126528</v>
      </c>
      <c r="U43" s="4">
        <f>$AC$4/W43</f>
        <v>3.5714285714285712E-2</v>
      </c>
      <c r="V43" s="4"/>
      <c r="W43" s="2">
        <v>7</v>
      </c>
      <c r="X43" s="3"/>
      <c r="Y43" s="30">
        <f>E43-D43+1</f>
        <v>4</v>
      </c>
      <c r="Z43" s="30"/>
      <c r="AA43" s="4">
        <f>(S43-S42)/S42</f>
        <v>0</v>
      </c>
      <c r="AD43" s="40">
        <f>IF(E42&gt;D43,IF(E42&gt;E43,Y43,E42-D43+1),0)</f>
        <v>0</v>
      </c>
      <c r="AF43" s="40">
        <f t="shared" ref="AF43:AF106" si="36">IF(E42&gt;=D43,1,0)</f>
        <v>0</v>
      </c>
      <c r="AG43" s="40">
        <f t="shared" ref="AG43:AG106" si="37">IF(E41&gt;=D43,1,0)</f>
        <v>0</v>
      </c>
      <c r="AH43" s="40">
        <f t="shared" ref="AH43:AH106" si="38">IF(E40&gt;=D43,1,0)</f>
        <v>0</v>
      </c>
      <c r="AI43" s="40">
        <f t="shared" ref="AI43:AI106" si="39">IF(E39&gt;=D43,1,0)</f>
        <v>0</v>
      </c>
      <c r="AJ43" s="40">
        <f t="shared" ref="AJ43:AJ106" si="40">IF(E38&gt;=D43,1,0)</f>
        <v>0</v>
      </c>
      <c r="AK43" s="40">
        <f t="shared" ref="AK43:AK106" si="41">IF(E37&gt;=D43,1,0)</f>
        <v>0</v>
      </c>
      <c r="AL43" s="40">
        <f t="shared" ref="AL43:AL106" si="42">IF(E36&gt;=D43,1,0)</f>
        <v>0</v>
      </c>
      <c r="AM43" s="40">
        <f t="shared" ref="AM43:AM106" si="43">IF(E35&gt;=D43,1,0)</f>
        <v>0</v>
      </c>
      <c r="AN43" s="40">
        <f t="shared" ref="AN43:AN106" si="44">IF(E34&gt;=D43,1,0)</f>
        <v>0</v>
      </c>
      <c r="AO43" s="40">
        <f t="shared" ref="AO43:AO106" si="45">IF(E33&gt;=D43,1,0)</f>
        <v>0</v>
      </c>
      <c r="AP43" s="40">
        <f t="shared" ref="AP43:AP106" si="46">IF(E32&gt;=D43,1,0)</f>
        <v>0</v>
      </c>
      <c r="AQ43" s="40">
        <f t="shared" ref="AQ43:AQ106" si="47">IF(E31&gt;=D43,1,0)</f>
        <v>0</v>
      </c>
      <c r="AR43" s="40">
        <f t="shared" ref="AR43:AR106" si="48">IF(E30&gt;=D43,1,0)</f>
        <v>0</v>
      </c>
      <c r="AS43" s="40">
        <f t="shared" ref="AS43:AS106" si="49">IF(E29&gt;=D43,1,0)</f>
        <v>0</v>
      </c>
      <c r="AT43" s="40">
        <f t="shared" ref="AT43:AT106" si="50">IF(E28&gt;=D43,1,0)</f>
        <v>0</v>
      </c>
      <c r="AU43" s="40">
        <f t="shared" ref="AU43:AU106" si="51">IF(E27&gt;=D43,1,0)</f>
        <v>0</v>
      </c>
      <c r="AV43" s="40">
        <f t="shared" ref="AV43:AV106" si="52">IF(E26&gt;=D43,1,0)</f>
        <v>0</v>
      </c>
      <c r="AW43" s="40">
        <f t="shared" ref="AW43:AW106" si="53">IF(E25&gt;=D43,1,0)</f>
        <v>0</v>
      </c>
      <c r="AX43" s="40">
        <f t="shared" ref="AX43:AX106" si="54">IF(E24&gt;=D43,1,0)</f>
        <v>0</v>
      </c>
      <c r="AY43" s="40">
        <f t="shared" ref="AY43:AY106" si="55">IF(E23&gt;=D43,1,0)</f>
        <v>0</v>
      </c>
      <c r="AZ43" s="40">
        <f t="shared" ref="AZ43:AZ106" si="56">IF(E22&gt;=D43,1,0)</f>
        <v>0</v>
      </c>
      <c r="BA43" s="40">
        <f t="shared" ref="BA43:BA106" si="57">IF(E21&gt;=D43,1,0)</f>
        <v>0</v>
      </c>
      <c r="BB43" s="40">
        <f t="shared" ref="BB43:BB106" si="58">IF(E20&gt;=D43,1,0)</f>
        <v>0</v>
      </c>
      <c r="BC43" s="40">
        <f t="shared" ref="BC43:BC106" si="59">IF(E19&gt;=D43,1,0)</f>
        <v>0</v>
      </c>
      <c r="BD43" s="40">
        <f t="shared" ref="BD43:BD106" si="60">IF(E18&gt;=D43,1,0)</f>
        <v>0</v>
      </c>
      <c r="BE43" s="40">
        <f t="shared" ref="BE43:BE106" si="61">IF(E17&gt;=D43,1,0)</f>
        <v>0</v>
      </c>
      <c r="BF43" s="40">
        <f t="shared" ref="BF43:BF106" si="62">IF(E16&gt;=D43,1,0)</f>
        <v>0</v>
      </c>
      <c r="BG43" s="40">
        <f t="shared" ref="BG43:BG106" si="63">IF(E15&gt;=D43,1,0)</f>
        <v>0</v>
      </c>
      <c r="BH43" s="40">
        <f t="shared" ref="BH43:BH106" si="64">IF(E14&gt;=D43,1,0)</f>
        <v>0</v>
      </c>
      <c r="BI43" s="40">
        <f t="shared" ref="BI43:BI106" si="65">IF(E13&gt;=D43,1,0)</f>
        <v>0</v>
      </c>
      <c r="BJ43" s="40">
        <f t="shared" ref="BJ43:BJ106" si="66">IF(E12&gt;=D43,1,0)</f>
        <v>0</v>
      </c>
      <c r="BK43" s="40">
        <f t="shared" ref="BK43:BK106" si="67">IF(E11&gt;=D43,1,0)</f>
        <v>0</v>
      </c>
      <c r="BL43" s="40">
        <f t="shared" ref="BL43:BL106" si="68">IF(E10&gt;=D43,1,0)</f>
        <v>0</v>
      </c>
      <c r="BM43" s="40">
        <f t="shared" ref="BM43:BM106" si="69">IF(E9&gt;=D43,1,0)</f>
        <v>0</v>
      </c>
      <c r="BN43" s="40">
        <f t="shared" ref="BN43:BN106" si="70">IF(E8&gt;=D43,1,0)</f>
        <v>0</v>
      </c>
      <c r="BO43" s="40">
        <f t="shared" ref="BO43:BO106" si="71">IF(E7&gt;=D43,1,0)</f>
        <v>0</v>
      </c>
      <c r="BP43" s="40">
        <f t="shared" ref="BP43:BP106" si="72">IF(E6&gt;=D43,1,0)</f>
        <v>0</v>
      </c>
      <c r="BR43" s="63">
        <f t="shared" si="1"/>
        <v>1</v>
      </c>
      <c r="BT43" s="4">
        <f>(BP43*U6)+(BO43*U7)+(BN43*U8)+(BM43*U9)+(BL43*U10)+(BK43*U11)+(BJ43*U12)+(BI43*U13)+(BH43*U14)+(BG43*U15)+(BF43*U16)+(BE43*U17)+(BD43*U18)+(BC43*U19)+(BB43*U20)+(BA43*U21)+(AZ43*U22)+(AY43*U23)+(AX43*U24)+(AW43*U25)+(AV43*U26)+(AU43*U27)+(AT43*U28)+(AS43*U29)+(AR43*U30)+(AQ43*U31)+(AP43*U32)+(AO43*U33)+(AN43*U34)+(AM43*U35)+(AL43*U36)+(AK43*U37)+(AJ43*U38)+(AI43*U39)+(AH43*U40)+(AG43*U41)+(AF43*U42)+U43</f>
        <v>3.5714285714285712E-2</v>
      </c>
    </row>
    <row r="44" spans="1:72">
      <c r="A44" s="25">
        <f>A43+1</f>
        <v>40</v>
      </c>
      <c r="B44" s="26" t="s">
        <v>20</v>
      </c>
      <c r="C44" s="12">
        <v>41960</v>
      </c>
      <c r="D44" s="12">
        <v>41961</v>
      </c>
      <c r="E44" s="12">
        <v>41964</v>
      </c>
      <c r="F44" s="14">
        <v>0.84360000000000002</v>
      </c>
      <c r="G44" s="14"/>
      <c r="H44" s="14"/>
      <c r="I44" s="14">
        <v>0.83630000000000004</v>
      </c>
      <c r="J44" s="14">
        <v>0.83179999999999998</v>
      </c>
      <c r="K44" s="5" t="s">
        <v>2</v>
      </c>
      <c r="L44" s="15"/>
      <c r="M44" s="16">
        <f>(F44-I44)*10000</f>
        <v>72.99999999999973</v>
      </c>
      <c r="N44" s="15"/>
      <c r="O44" s="16">
        <f>(I44-J44)*10000</f>
        <v>45.000000000000597</v>
      </c>
      <c r="P44" s="15"/>
      <c r="Q44" s="22">
        <f>((S43*U44)/M44)*O44</f>
        <v>4483.8989553361507</v>
      </c>
      <c r="R44" s="15"/>
      <c r="S44" s="3">
        <f>Q44+S43</f>
        <v>208152.55372660144</v>
      </c>
      <c r="U44" s="4">
        <f>$AC$4/W44</f>
        <v>3.5714285714285712E-2</v>
      </c>
      <c r="V44" s="4"/>
      <c r="W44" s="2">
        <v>7</v>
      </c>
      <c r="X44" s="3"/>
      <c r="Y44" s="30">
        <f>E44-D44+1</f>
        <v>4</v>
      </c>
      <c r="Z44" s="30"/>
      <c r="AA44" s="4">
        <f>(S44-S43)/S43</f>
        <v>2.2015655577299831E-2</v>
      </c>
      <c r="AD44" s="40">
        <f>IF(E43&gt;D44,IF(E43&gt;E44,Y44,E43-D44+1),0)</f>
        <v>0</v>
      </c>
      <c r="AF44" s="40">
        <f t="shared" si="36"/>
        <v>0</v>
      </c>
      <c r="AG44" s="40">
        <f t="shared" si="37"/>
        <v>0</v>
      </c>
      <c r="AH44" s="40">
        <f t="shared" si="38"/>
        <v>0</v>
      </c>
      <c r="AI44" s="40">
        <f t="shared" si="39"/>
        <v>0</v>
      </c>
      <c r="AJ44" s="40">
        <f t="shared" si="40"/>
        <v>0</v>
      </c>
      <c r="AK44" s="40">
        <f t="shared" si="41"/>
        <v>0</v>
      </c>
      <c r="AL44" s="40">
        <f t="shared" si="42"/>
        <v>0</v>
      </c>
      <c r="AM44" s="40">
        <f t="shared" si="43"/>
        <v>0</v>
      </c>
      <c r="AN44" s="40">
        <f t="shared" si="44"/>
        <v>0</v>
      </c>
      <c r="AO44" s="40">
        <f t="shared" si="45"/>
        <v>0</v>
      </c>
      <c r="AP44" s="40">
        <f t="shared" si="46"/>
        <v>0</v>
      </c>
      <c r="AQ44" s="40">
        <f t="shared" si="47"/>
        <v>0</v>
      </c>
      <c r="AR44" s="40">
        <f t="shared" si="48"/>
        <v>0</v>
      </c>
      <c r="AS44" s="40">
        <f t="shared" si="49"/>
        <v>0</v>
      </c>
      <c r="AT44" s="40">
        <f t="shared" si="50"/>
        <v>0</v>
      </c>
      <c r="AU44" s="40">
        <f t="shared" si="51"/>
        <v>0</v>
      </c>
      <c r="AV44" s="40">
        <f t="shared" si="52"/>
        <v>0</v>
      </c>
      <c r="AW44" s="40">
        <f t="shared" si="53"/>
        <v>0</v>
      </c>
      <c r="AX44" s="40">
        <f t="shared" si="54"/>
        <v>0</v>
      </c>
      <c r="AY44" s="40">
        <f t="shared" si="55"/>
        <v>0</v>
      </c>
      <c r="AZ44" s="40">
        <f t="shared" si="56"/>
        <v>0</v>
      </c>
      <c r="BA44" s="40">
        <f t="shared" si="57"/>
        <v>0</v>
      </c>
      <c r="BB44" s="40">
        <f t="shared" si="58"/>
        <v>0</v>
      </c>
      <c r="BC44" s="40">
        <f t="shared" si="59"/>
        <v>0</v>
      </c>
      <c r="BD44" s="40">
        <f t="shared" si="60"/>
        <v>0</v>
      </c>
      <c r="BE44" s="40">
        <f t="shared" si="61"/>
        <v>0</v>
      </c>
      <c r="BF44" s="40">
        <f t="shared" si="62"/>
        <v>0</v>
      </c>
      <c r="BG44" s="40">
        <f t="shared" si="63"/>
        <v>0</v>
      </c>
      <c r="BH44" s="40">
        <f t="shared" si="64"/>
        <v>0</v>
      </c>
      <c r="BI44" s="40">
        <f t="shared" si="65"/>
        <v>0</v>
      </c>
      <c r="BJ44" s="40">
        <f t="shared" si="66"/>
        <v>0</v>
      </c>
      <c r="BK44" s="40">
        <f t="shared" si="67"/>
        <v>0</v>
      </c>
      <c r="BL44" s="40">
        <f t="shared" si="68"/>
        <v>0</v>
      </c>
      <c r="BM44" s="40">
        <f t="shared" si="69"/>
        <v>0</v>
      </c>
      <c r="BN44" s="40">
        <f t="shared" si="70"/>
        <v>0</v>
      </c>
      <c r="BO44" s="40">
        <f t="shared" si="71"/>
        <v>0</v>
      </c>
      <c r="BP44" s="40">
        <f t="shared" si="72"/>
        <v>0</v>
      </c>
      <c r="BR44" s="63">
        <f t="shared" si="1"/>
        <v>1</v>
      </c>
      <c r="BT44" s="4">
        <f>(BP44*U7)+(BO44*U8)+(BN44*U9)+(BM44*U10)+(BL44*U11)+(BK44*U12)+(BJ44*U13)+(BI44*U14)+(BH44*U15)+(BG44*U16)+(BF44*U17)+(BE44*U18)+(BD44*U19)+(BC44*U20)+(BB44*U21)+(BA44*U22)+(AZ44*U23)+(AY44*U24)+(AX44*U25)+(AW44*U26)+(AV44*U27)+(AU44*U28)+(AT44*U29)+(AS44*U30)+(AR44*U31)+(AQ44*U32)+(AP44*U33)+(AO44*U34)+(AN44*U35)+(AM44*U36)+(AL44*U37)+(AK44*U38)+(AJ44*U39)+(AI44*U40)+(AH44*U41)+(AG44*U42)+(AF44*U43)+U44</f>
        <v>3.5714285714285712E-2</v>
      </c>
    </row>
    <row r="45" spans="1:72">
      <c r="A45" s="25">
        <f>A44+1</f>
        <v>41</v>
      </c>
      <c r="B45" s="26" t="s">
        <v>20</v>
      </c>
      <c r="C45" s="12">
        <v>41999</v>
      </c>
      <c r="D45" s="12">
        <v>42002</v>
      </c>
      <c r="E45" s="12">
        <v>42012</v>
      </c>
      <c r="F45" s="14">
        <v>0.79669999999999996</v>
      </c>
      <c r="G45" s="14">
        <v>0.80379999999999996</v>
      </c>
      <c r="H45" s="14">
        <v>0.82310000000000005</v>
      </c>
      <c r="I45" s="14"/>
      <c r="J45" s="14"/>
      <c r="K45" s="5" t="s">
        <v>1</v>
      </c>
      <c r="L45" s="15"/>
      <c r="M45" s="16">
        <f>(G45-F45)*10000</f>
        <v>70.999999999999957</v>
      </c>
      <c r="N45" s="15"/>
      <c r="O45" s="16">
        <f>(H45-G45)*10000</f>
        <v>193.00000000000094</v>
      </c>
      <c r="P45" s="15"/>
      <c r="Q45" s="22">
        <f>((S44*U45)/M45)*O45</f>
        <v>20207.969250117854</v>
      </c>
      <c r="R45" s="15"/>
      <c r="S45" s="3">
        <f>Q45+S44</f>
        <v>228360.52297671931</v>
      </c>
      <c r="U45" s="4">
        <f>$AC$4/W45</f>
        <v>3.5714285714285712E-2</v>
      </c>
      <c r="V45" s="4"/>
      <c r="W45" s="2">
        <v>7</v>
      </c>
      <c r="X45" s="3"/>
      <c r="Y45" s="30">
        <f>E45-D45+1</f>
        <v>11</v>
      </c>
      <c r="Z45" s="30"/>
      <c r="AA45" s="4">
        <f>(S45-S44)/S44</f>
        <v>9.7082494969819494E-2</v>
      </c>
      <c r="AD45" s="40">
        <f>IF(E44&gt;D45,IF(E44&gt;E45,Y45,E44-D45+1),0)</f>
        <v>0</v>
      </c>
      <c r="AF45" s="40">
        <f t="shared" si="36"/>
        <v>0</v>
      </c>
      <c r="AG45" s="40">
        <f t="shared" si="37"/>
        <v>0</v>
      </c>
      <c r="AH45" s="40">
        <f t="shared" si="38"/>
        <v>0</v>
      </c>
      <c r="AI45" s="40">
        <f t="shared" si="39"/>
        <v>0</v>
      </c>
      <c r="AJ45" s="40">
        <f t="shared" si="40"/>
        <v>0</v>
      </c>
      <c r="AK45" s="40">
        <f t="shared" si="41"/>
        <v>0</v>
      </c>
      <c r="AL45" s="40">
        <f t="shared" si="42"/>
        <v>0</v>
      </c>
      <c r="AM45" s="40">
        <f t="shared" si="43"/>
        <v>0</v>
      </c>
      <c r="AN45" s="40">
        <f t="shared" si="44"/>
        <v>0</v>
      </c>
      <c r="AO45" s="40">
        <f t="shared" si="45"/>
        <v>0</v>
      </c>
      <c r="AP45" s="40">
        <f t="shared" si="46"/>
        <v>0</v>
      </c>
      <c r="AQ45" s="40">
        <f t="shared" si="47"/>
        <v>0</v>
      </c>
      <c r="AR45" s="40">
        <f t="shared" si="48"/>
        <v>0</v>
      </c>
      <c r="AS45" s="40">
        <f t="shared" si="49"/>
        <v>0</v>
      </c>
      <c r="AT45" s="40">
        <f t="shared" si="50"/>
        <v>0</v>
      </c>
      <c r="AU45" s="40">
        <f t="shared" si="51"/>
        <v>0</v>
      </c>
      <c r="AV45" s="40">
        <f t="shared" si="52"/>
        <v>0</v>
      </c>
      <c r="AW45" s="40">
        <f t="shared" si="53"/>
        <v>0</v>
      </c>
      <c r="AX45" s="40">
        <f t="shared" si="54"/>
        <v>0</v>
      </c>
      <c r="AY45" s="40">
        <f t="shared" si="55"/>
        <v>0</v>
      </c>
      <c r="AZ45" s="40">
        <f t="shared" si="56"/>
        <v>0</v>
      </c>
      <c r="BA45" s="40">
        <f t="shared" si="57"/>
        <v>0</v>
      </c>
      <c r="BB45" s="40">
        <f t="shared" si="58"/>
        <v>0</v>
      </c>
      <c r="BC45" s="40">
        <f t="shared" si="59"/>
        <v>0</v>
      </c>
      <c r="BD45" s="40">
        <f t="shared" si="60"/>
        <v>0</v>
      </c>
      <c r="BE45" s="40">
        <f t="shared" si="61"/>
        <v>0</v>
      </c>
      <c r="BF45" s="40">
        <f t="shared" si="62"/>
        <v>0</v>
      </c>
      <c r="BG45" s="40">
        <f t="shared" si="63"/>
        <v>0</v>
      </c>
      <c r="BH45" s="40">
        <f t="shared" si="64"/>
        <v>0</v>
      </c>
      <c r="BI45" s="40">
        <f t="shared" si="65"/>
        <v>0</v>
      </c>
      <c r="BJ45" s="40">
        <f t="shared" si="66"/>
        <v>0</v>
      </c>
      <c r="BK45" s="40">
        <f t="shared" si="67"/>
        <v>0</v>
      </c>
      <c r="BL45" s="40">
        <f t="shared" si="68"/>
        <v>0</v>
      </c>
      <c r="BM45" s="40">
        <f t="shared" si="69"/>
        <v>0</v>
      </c>
      <c r="BN45" s="40">
        <f t="shared" si="70"/>
        <v>0</v>
      </c>
      <c r="BO45" s="40">
        <f t="shared" si="71"/>
        <v>0</v>
      </c>
      <c r="BP45" s="40">
        <f t="shared" si="72"/>
        <v>0</v>
      </c>
      <c r="BR45" s="63">
        <f t="shared" si="1"/>
        <v>1</v>
      </c>
      <c r="BT45" s="4">
        <f>(BP45*U8)+(BO45*U9)+(BN45*U10)+(BM45*U11)+(BL45*U12)+(BK45*U13)+(BJ45*U14)+(BI45*U15)+(BH45*U16)+(BG45*U17)+(BF45*U18)+(BE45*U19)+(BD45*U20)+(BC45*U21)+(BB45*U22)+(BA45*U23)+(AZ45*U24)+(AY45*U25)+(AX45*U26)+(AW45*U27)+(AV45*U28)+(AU45*U29)+(AT45*U30)+(AS45*U31)+(AR45*U32)+(AQ45*U33)+(AP45*U34)+(AO45*U35)+(AN45*U36)+(AM45*U37)+(AL45*U38)+(AK45*U39)+(AJ45*U40)+(AI45*U41)+(AH45*U42)+(AG45*U43)+(AF45*U44)+U45</f>
        <v>3.5714285714285712E-2</v>
      </c>
    </row>
    <row r="46" spans="1:72" s="15" customFormat="1">
      <c r="A46" s="25">
        <f>A45+1</f>
        <v>42</v>
      </c>
      <c r="B46" s="26" t="s">
        <v>24</v>
      </c>
      <c r="C46" s="12">
        <v>40645</v>
      </c>
      <c r="D46" s="13">
        <v>40651</v>
      </c>
      <c r="E46" s="13">
        <v>40660</v>
      </c>
      <c r="F46" s="36">
        <v>88.92</v>
      </c>
      <c r="G46" s="36"/>
      <c r="H46" s="36"/>
      <c r="I46" s="36">
        <v>86.88</v>
      </c>
      <c r="J46" s="36">
        <v>88.92</v>
      </c>
      <c r="K46" s="5" t="s">
        <v>0</v>
      </c>
      <c r="M46" s="16">
        <f>(F46-I46)*100</f>
        <v>204.00000000000063</v>
      </c>
      <c r="O46" s="16">
        <f>(I46-J46)*100</f>
        <v>-204.00000000000063</v>
      </c>
      <c r="Q46" s="22">
        <f>((S45*U46)/M46)*O46</f>
        <v>-5709.0130744179833</v>
      </c>
      <c r="S46" s="3">
        <f>Q46+S45</f>
        <v>222651.50990230133</v>
      </c>
      <c r="T46" s="3"/>
      <c r="U46" s="4">
        <f>$AC$4/W46</f>
        <v>2.5000000000000001E-2</v>
      </c>
      <c r="V46" s="4"/>
      <c r="W46" s="2">
        <v>10</v>
      </c>
      <c r="X46" s="3"/>
      <c r="Y46" s="30">
        <f>E46-D46+1</f>
        <v>10</v>
      </c>
      <c r="Z46" s="30"/>
      <c r="AA46" s="4">
        <f>(S46-S45)/S45</f>
        <v>-2.4999999999999974E-2</v>
      </c>
      <c r="AB46" s="3"/>
      <c r="AC46" s="38"/>
      <c r="AD46" s="40">
        <f>IF(E45&gt;D46,IF(E45&gt;E46,Y46,E45-D46+1),0)</f>
        <v>10</v>
      </c>
      <c r="AE46" s="3"/>
      <c r="AF46" s="40">
        <f t="shared" si="36"/>
        <v>1</v>
      </c>
      <c r="AG46" s="40">
        <f t="shared" si="37"/>
        <v>1</v>
      </c>
      <c r="AH46" s="40">
        <f t="shared" si="38"/>
        <v>1</v>
      </c>
      <c r="AI46" s="40">
        <f t="shared" si="39"/>
        <v>1</v>
      </c>
      <c r="AJ46" s="40">
        <f t="shared" si="40"/>
        <v>1</v>
      </c>
      <c r="AK46" s="40">
        <f t="shared" si="41"/>
        <v>1</v>
      </c>
      <c r="AL46" s="40">
        <f t="shared" si="42"/>
        <v>1</v>
      </c>
      <c r="AM46" s="40">
        <f t="shared" si="43"/>
        <v>1</v>
      </c>
      <c r="AN46" s="40">
        <f t="shared" si="44"/>
        <v>1</v>
      </c>
      <c r="AO46" s="40">
        <f t="shared" si="45"/>
        <v>1</v>
      </c>
      <c r="AP46" s="40">
        <f t="shared" si="46"/>
        <v>1</v>
      </c>
      <c r="AQ46" s="40">
        <f t="shared" si="47"/>
        <v>1</v>
      </c>
      <c r="AR46" s="40">
        <f t="shared" si="48"/>
        <v>1</v>
      </c>
      <c r="AS46" s="40">
        <f t="shared" si="49"/>
        <v>1</v>
      </c>
      <c r="AT46" s="40">
        <f t="shared" si="50"/>
        <v>1</v>
      </c>
      <c r="AU46" s="40">
        <f t="shared" si="51"/>
        <v>1</v>
      </c>
      <c r="AV46" s="40">
        <f t="shared" si="52"/>
        <v>1</v>
      </c>
      <c r="AW46" s="40">
        <f t="shared" si="53"/>
        <v>1</v>
      </c>
      <c r="AX46" s="40">
        <f t="shared" si="54"/>
        <v>1</v>
      </c>
      <c r="AY46" s="40">
        <f t="shared" si="55"/>
        <v>1</v>
      </c>
      <c r="AZ46" s="40">
        <f t="shared" si="56"/>
        <v>1</v>
      </c>
      <c r="BA46" s="40">
        <f t="shared" si="57"/>
        <v>1</v>
      </c>
      <c r="BB46" s="40">
        <f t="shared" si="58"/>
        <v>1</v>
      </c>
      <c r="BC46" s="40">
        <f t="shared" si="59"/>
        <v>1</v>
      </c>
      <c r="BD46" s="40">
        <f t="shared" si="60"/>
        <v>1</v>
      </c>
      <c r="BE46" s="40">
        <f t="shared" si="61"/>
        <v>1</v>
      </c>
      <c r="BF46" s="40">
        <f t="shared" si="62"/>
        <v>1</v>
      </c>
      <c r="BG46" s="40">
        <f t="shared" si="63"/>
        <v>1</v>
      </c>
      <c r="BH46" s="40">
        <f t="shared" si="64"/>
        <v>1</v>
      </c>
      <c r="BI46" s="40">
        <f t="shared" si="65"/>
        <v>1</v>
      </c>
      <c r="BJ46" s="40">
        <f t="shared" si="66"/>
        <v>1</v>
      </c>
      <c r="BK46" s="40">
        <f t="shared" si="67"/>
        <v>1</v>
      </c>
      <c r="BL46" s="40">
        <f t="shared" si="68"/>
        <v>1</v>
      </c>
      <c r="BM46" s="40">
        <f t="shared" si="69"/>
        <v>1</v>
      </c>
      <c r="BN46" s="40">
        <f t="shared" si="70"/>
        <v>1</v>
      </c>
      <c r="BO46" s="40">
        <f t="shared" si="71"/>
        <v>1</v>
      </c>
      <c r="BP46" s="40">
        <f t="shared" si="72"/>
        <v>1</v>
      </c>
      <c r="BR46" s="63">
        <f t="shared" si="1"/>
        <v>38</v>
      </c>
      <c r="BT46" s="4">
        <f>(BP46*U9)+(BO46*U10)+(BN46*U11)+(BM46*U12)+(BL46*U13)+(BK46*U14)+(BJ46*U15)+(BI46*U16)+(BH46*U17)+(BG46*U18)+(BF46*U19)+(BE46*U20)+(BD46*U21)+(BC46*U22)+(BB46*U23)+(BA46*U24)+(AZ46*U25)+(AY46*U26)+(AX46*U27)+(AW46*U28)+(AV46*U29)+(AU46*U30)+(AT46*U31)+(AS46*U32)+(AR46*U33)+(AQ46*U34)+(AP46*U35)+(AO46*U36)+(AN46*U37)+(AM46*U38)+(AL46*U39)+(AK46*U40)+(AJ46*U41)+(AI46*U42)+(AH46*U43)+(AG46*U44)+(AF46*U45)+U46</f>
        <v>1.3464285714285718</v>
      </c>
    </row>
    <row r="47" spans="1:72" s="15" customFormat="1">
      <c r="A47" s="25">
        <f>A46+1</f>
        <v>43</v>
      </c>
      <c r="B47" s="26" t="s">
        <v>24</v>
      </c>
      <c r="C47" s="12">
        <v>40666</v>
      </c>
      <c r="D47" s="13">
        <v>40667</v>
      </c>
      <c r="E47" s="13">
        <v>40668</v>
      </c>
      <c r="F47" s="36">
        <v>88.75</v>
      </c>
      <c r="G47" s="36"/>
      <c r="H47" s="36"/>
      <c r="I47" s="36">
        <v>87.52</v>
      </c>
      <c r="J47" s="36">
        <v>84.36</v>
      </c>
      <c r="K47" s="5" t="s">
        <v>1</v>
      </c>
      <c r="M47" s="16">
        <f>(F47-I47)*100</f>
        <v>123.0000000000004</v>
      </c>
      <c r="O47" s="16">
        <f>(I47-J47)*100</f>
        <v>315.99999999999966</v>
      </c>
      <c r="Q47" s="22">
        <f>((S46*U47)/M47)*O47</f>
        <v>14300.381530310349</v>
      </c>
      <c r="S47" s="3">
        <f>Q47+S46</f>
        <v>236951.89143261168</v>
      </c>
      <c r="T47" s="3"/>
      <c r="U47" s="4">
        <f>$AC$4/W47</f>
        <v>2.5000000000000001E-2</v>
      </c>
      <c r="V47" s="4"/>
      <c r="W47" s="2">
        <v>10</v>
      </c>
      <c r="X47" s="3"/>
      <c r="Y47" s="30">
        <f>E47-D47+1</f>
        <v>2</v>
      </c>
      <c r="Z47" s="30"/>
      <c r="AA47" s="4">
        <f>(S47-S46)/S46</f>
        <v>6.4227642276422484E-2</v>
      </c>
      <c r="AB47" s="3"/>
      <c r="AC47" s="38"/>
      <c r="AD47" s="40">
        <f>IF(E46&gt;D47,IF(E46&gt;E47,Y47,E46-D47+1),0)</f>
        <v>0</v>
      </c>
      <c r="AE47" s="3"/>
      <c r="AF47" s="40">
        <f t="shared" si="36"/>
        <v>0</v>
      </c>
      <c r="AG47" s="40">
        <f t="shared" si="37"/>
        <v>1</v>
      </c>
      <c r="AH47" s="40">
        <f t="shared" si="38"/>
        <v>1</v>
      </c>
      <c r="AI47" s="40">
        <f t="shared" si="39"/>
        <v>1</v>
      </c>
      <c r="AJ47" s="40">
        <f t="shared" si="40"/>
        <v>1</v>
      </c>
      <c r="AK47" s="40">
        <f t="shared" si="41"/>
        <v>1</v>
      </c>
      <c r="AL47" s="40">
        <f t="shared" si="42"/>
        <v>1</v>
      </c>
      <c r="AM47" s="40">
        <f t="shared" si="43"/>
        <v>1</v>
      </c>
      <c r="AN47" s="40">
        <f t="shared" si="44"/>
        <v>1</v>
      </c>
      <c r="AO47" s="40">
        <f t="shared" si="45"/>
        <v>1</v>
      </c>
      <c r="AP47" s="40">
        <f t="shared" si="46"/>
        <v>1</v>
      </c>
      <c r="AQ47" s="40">
        <f t="shared" si="47"/>
        <v>1</v>
      </c>
      <c r="AR47" s="40">
        <f t="shared" si="48"/>
        <v>1</v>
      </c>
      <c r="AS47" s="40">
        <f t="shared" si="49"/>
        <v>1</v>
      </c>
      <c r="AT47" s="40">
        <f t="shared" si="50"/>
        <v>1</v>
      </c>
      <c r="AU47" s="40">
        <f t="shared" si="51"/>
        <v>1</v>
      </c>
      <c r="AV47" s="40">
        <f t="shared" si="52"/>
        <v>1</v>
      </c>
      <c r="AW47" s="40">
        <f t="shared" si="53"/>
        <v>1</v>
      </c>
      <c r="AX47" s="40">
        <f t="shared" si="54"/>
        <v>1</v>
      </c>
      <c r="AY47" s="40">
        <f t="shared" si="55"/>
        <v>1</v>
      </c>
      <c r="AZ47" s="40">
        <f t="shared" si="56"/>
        <v>1</v>
      </c>
      <c r="BA47" s="40">
        <f t="shared" si="57"/>
        <v>1</v>
      </c>
      <c r="BB47" s="40">
        <f t="shared" si="58"/>
        <v>1</v>
      </c>
      <c r="BC47" s="40">
        <f t="shared" si="59"/>
        <v>1</v>
      </c>
      <c r="BD47" s="40">
        <f t="shared" si="60"/>
        <v>1</v>
      </c>
      <c r="BE47" s="40">
        <f t="shared" si="61"/>
        <v>1</v>
      </c>
      <c r="BF47" s="40">
        <f t="shared" si="62"/>
        <v>1</v>
      </c>
      <c r="BG47" s="40">
        <f t="shared" si="63"/>
        <v>1</v>
      </c>
      <c r="BH47" s="40">
        <f t="shared" si="64"/>
        <v>1</v>
      </c>
      <c r="BI47" s="40">
        <f t="shared" si="65"/>
        <v>1</v>
      </c>
      <c r="BJ47" s="40">
        <f t="shared" si="66"/>
        <v>1</v>
      </c>
      <c r="BK47" s="40">
        <f t="shared" si="67"/>
        <v>1</v>
      </c>
      <c r="BL47" s="40">
        <f t="shared" si="68"/>
        <v>1</v>
      </c>
      <c r="BM47" s="40">
        <f t="shared" si="69"/>
        <v>1</v>
      </c>
      <c r="BN47" s="40">
        <f t="shared" si="70"/>
        <v>1</v>
      </c>
      <c r="BO47" s="40">
        <f t="shared" si="71"/>
        <v>1</v>
      </c>
      <c r="BP47" s="40">
        <f t="shared" si="72"/>
        <v>1</v>
      </c>
      <c r="BR47" s="63">
        <f t="shared" si="1"/>
        <v>37</v>
      </c>
      <c r="BT47" s="4">
        <f>(BP47*U10)+(BO47*U11)+(BN47*U12)+(BM47*U13)+(BL47*U14)+(BK47*U15)+(BJ47*U16)+(BI47*U17)+(BH47*U18)+(BG47*U19)+(BF47*U20)+(BE47*U21)+(BD47*U22)+(BC47*U23)+(BB47*U24)+(BA47*U25)+(AZ47*U26)+(AY47*U27)+(AX47*U28)+(AW47*U29)+(AV47*U30)+(AU47*U31)+(AT47*U32)+(AS47*U33)+(AR47*U34)+(AQ47*U35)+(AP47*U36)+(AO47*U37)+(AN47*U38)+(AM47*U39)+(AL47*U40)+(AK47*U41)+(AJ47*U42)+(AI47*U43)+(AH47*U44)+(AG47*U45)+(AF47*U46)+U47</f>
        <v>1.3107142857142859</v>
      </c>
    </row>
    <row r="48" spans="1:72" s="15" customFormat="1">
      <c r="A48" s="25">
        <f>A47+1</f>
        <v>44</v>
      </c>
      <c r="B48" s="26" t="s">
        <v>24</v>
      </c>
      <c r="C48" s="12">
        <v>40673</v>
      </c>
      <c r="D48" s="13">
        <v>40674</v>
      </c>
      <c r="E48" s="13">
        <v>40675</v>
      </c>
      <c r="F48" s="36">
        <v>86.4</v>
      </c>
      <c r="G48" s="36">
        <v>87.64</v>
      </c>
      <c r="H48" s="36">
        <v>86.4</v>
      </c>
      <c r="I48" s="36"/>
      <c r="J48" s="36"/>
      <c r="K48" s="5" t="s">
        <v>0</v>
      </c>
      <c r="M48" s="16">
        <f>(G48-F48)*100</f>
        <v>123.99999999999949</v>
      </c>
      <c r="O48" s="16">
        <f>(H48-G48)*100</f>
        <v>-123.99999999999949</v>
      </c>
      <c r="Q48" s="22">
        <f>((S47*U48)/M48)*O48</f>
        <v>-5923.7972858152925</v>
      </c>
      <c r="S48" s="3">
        <f>Q48+S47</f>
        <v>231028.09414679639</v>
      </c>
      <c r="T48" s="3"/>
      <c r="U48" s="4">
        <f>$AC$4/W48</f>
        <v>2.5000000000000001E-2</v>
      </c>
      <c r="V48" s="4"/>
      <c r="W48" s="2">
        <v>10</v>
      </c>
      <c r="X48" s="3"/>
      <c r="Y48" s="30">
        <f>E48-D48+1</f>
        <v>2</v>
      </c>
      <c r="Z48" s="30"/>
      <c r="AA48" s="4">
        <f>(S48-S47)/S47</f>
        <v>-2.5000000000000005E-2</v>
      </c>
      <c r="AB48" s="3"/>
      <c r="AC48" s="38"/>
      <c r="AD48" s="40">
        <f>IF(E47&gt;D48,IF(E47&gt;E48,Y48,E47-D48+1),0)</f>
        <v>0</v>
      </c>
      <c r="AE48" s="3"/>
      <c r="AF48" s="40">
        <f t="shared" si="36"/>
        <v>0</v>
      </c>
      <c r="AG48" s="40">
        <f t="shared" si="37"/>
        <v>0</v>
      </c>
      <c r="AH48" s="40">
        <f t="shared" si="38"/>
        <v>1</v>
      </c>
      <c r="AI48" s="40">
        <f t="shared" si="39"/>
        <v>1</v>
      </c>
      <c r="AJ48" s="40">
        <f t="shared" si="40"/>
        <v>1</v>
      </c>
      <c r="AK48" s="40">
        <f t="shared" si="41"/>
        <v>1</v>
      </c>
      <c r="AL48" s="40">
        <f t="shared" si="42"/>
        <v>1</v>
      </c>
      <c r="AM48" s="40">
        <f t="shared" si="43"/>
        <v>1</v>
      </c>
      <c r="AN48" s="40">
        <f t="shared" si="44"/>
        <v>1</v>
      </c>
      <c r="AO48" s="40">
        <f t="shared" si="45"/>
        <v>1</v>
      </c>
      <c r="AP48" s="40">
        <f t="shared" si="46"/>
        <v>1</v>
      </c>
      <c r="AQ48" s="40">
        <f t="shared" si="47"/>
        <v>1</v>
      </c>
      <c r="AR48" s="40">
        <f t="shared" si="48"/>
        <v>1</v>
      </c>
      <c r="AS48" s="40">
        <f t="shared" si="49"/>
        <v>1</v>
      </c>
      <c r="AT48" s="40">
        <f t="shared" si="50"/>
        <v>1</v>
      </c>
      <c r="AU48" s="40">
        <f t="shared" si="51"/>
        <v>1</v>
      </c>
      <c r="AV48" s="40">
        <f t="shared" si="52"/>
        <v>1</v>
      </c>
      <c r="AW48" s="40">
        <f t="shared" si="53"/>
        <v>1</v>
      </c>
      <c r="AX48" s="40">
        <f t="shared" si="54"/>
        <v>1</v>
      </c>
      <c r="AY48" s="40">
        <f t="shared" si="55"/>
        <v>1</v>
      </c>
      <c r="AZ48" s="40">
        <f t="shared" si="56"/>
        <v>1</v>
      </c>
      <c r="BA48" s="40">
        <f t="shared" si="57"/>
        <v>1</v>
      </c>
      <c r="BB48" s="40">
        <f t="shared" si="58"/>
        <v>1</v>
      </c>
      <c r="BC48" s="40">
        <f t="shared" si="59"/>
        <v>1</v>
      </c>
      <c r="BD48" s="40">
        <f t="shared" si="60"/>
        <v>1</v>
      </c>
      <c r="BE48" s="40">
        <f t="shared" si="61"/>
        <v>1</v>
      </c>
      <c r="BF48" s="40">
        <f t="shared" si="62"/>
        <v>1</v>
      </c>
      <c r="BG48" s="40">
        <f t="shared" si="63"/>
        <v>1</v>
      </c>
      <c r="BH48" s="40">
        <f t="shared" si="64"/>
        <v>1</v>
      </c>
      <c r="BI48" s="40">
        <f t="shared" si="65"/>
        <v>1</v>
      </c>
      <c r="BJ48" s="40">
        <f t="shared" si="66"/>
        <v>1</v>
      </c>
      <c r="BK48" s="40">
        <f t="shared" si="67"/>
        <v>1</v>
      </c>
      <c r="BL48" s="40">
        <f t="shared" si="68"/>
        <v>1</v>
      </c>
      <c r="BM48" s="40">
        <f t="shared" si="69"/>
        <v>1</v>
      </c>
      <c r="BN48" s="40">
        <f t="shared" si="70"/>
        <v>1</v>
      </c>
      <c r="BO48" s="40">
        <f t="shared" si="71"/>
        <v>1</v>
      </c>
      <c r="BP48" s="40">
        <f t="shared" si="72"/>
        <v>1</v>
      </c>
      <c r="BR48" s="63">
        <f t="shared" si="1"/>
        <v>36</v>
      </c>
      <c r="BT48" s="4">
        <f>(BP48*U11)+(BO48*U12)+(BN48*U13)+(BM48*U14)+(BL48*U15)+(BK48*U16)+(BJ48*U17)+(BI48*U18)+(BH48*U19)+(BG48*U20)+(BF48*U21)+(BE48*U22)+(BD48*U23)+(BC48*U24)+(BB48*U25)+(BA48*U26)+(AZ48*U27)+(AY48*U28)+(AX48*U29)+(AW48*U30)+(AV48*U31)+(AU48*U32)+(AT48*U33)+(AS48*U34)+(AR48*U35)+(AQ48*U36)+(AP48*U37)+(AO48*U38)+(AN48*U39)+(AM48*U40)+(AL48*U41)+(AK48*U42)+(AJ48*U43)+(AI48*U44)+(AH48*U45)+(AG48*U46)+(AF48*U47)+U48</f>
        <v>1.2750000000000001</v>
      </c>
    </row>
    <row r="49" spans="1:72" s="15" customFormat="1">
      <c r="A49" s="25">
        <f>A48+1</f>
        <v>45</v>
      </c>
      <c r="B49" s="26" t="s">
        <v>24</v>
      </c>
      <c r="C49" s="12">
        <v>40695</v>
      </c>
      <c r="D49" s="13">
        <v>40696</v>
      </c>
      <c r="E49" s="13">
        <v>40731</v>
      </c>
      <c r="F49" s="36">
        <v>87.44</v>
      </c>
      <c r="G49" s="36"/>
      <c r="H49" s="36"/>
      <c r="I49" s="36">
        <v>85.78</v>
      </c>
      <c r="J49" s="36">
        <v>87.44</v>
      </c>
      <c r="K49" s="5" t="s">
        <v>0</v>
      </c>
      <c r="M49" s="16">
        <f>(F49-I49)*100</f>
        <v>165.99999999999966</v>
      </c>
      <c r="O49" s="16">
        <f>(I49-J49)*100</f>
        <v>-165.99999999999966</v>
      </c>
      <c r="Q49" s="22">
        <f>((S48*U49)/M49)*O49</f>
        <v>-5775.7023536699098</v>
      </c>
      <c r="S49" s="3">
        <f>Q49+S48</f>
        <v>225252.39179312647</v>
      </c>
      <c r="T49" s="3"/>
      <c r="U49" s="4">
        <f>$AC$4/W49</f>
        <v>2.5000000000000001E-2</v>
      </c>
      <c r="V49" s="4"/>
      <c r="W49" s="2">
        <v>10</v>
      </c>
      <c r="X49" s="3"/>
      <c r="Y49" s="30">
        <f>E49-D49+1</f>
        <v>36</v>
      </c>
      <c r="Z49" s="30"/>
      <c r="AA49" s="4">
        <f>(S49-S48)/S48</f>
        <v>-2.5000000000000012E-2</v>
      </c>
      <c r="AB49" s="3"/>
      <c r="AC49" s="38"/>
      <c r="AD49" s="40">
        <f>IF(E48&gt;D49,IF(E48&gt;E49,Y49,E48-D49+1),0)</f>
        <v>0</v>
      </c>
      <c r="AE49" s="3"/>
      <c r="AF49" s="40">
        <f t="shared" si="36"/>
        <v>0</v>
      </c>
      <c r="AG49" s="40">
        <f t="shared" si="37"/>
        <v>0</v>
      </c>
      <c r="AH49" s="40">
        <f t="shared" si="38"/>
        <v>0</v>
      </c>
      <c r="AI49" s="40">
        <f t="shared" si="39"/>
        <v>1</v>
      </c>
      <c r="AJ49" s="40">
        <f t="shared" si="40"/>
        <v>1</v>
      </c>
      <c r="AK49" s="40">
        <f t="shared" si="41"/>
        <v>1</v>
      </c>
      <c r="AL49" s="40">
        <f t="shared" si="42"/>
        <v>1</v>
      </c>
      <c r="AM49" s="40">
        <f t="shared" si="43"/>
        <v>1</v>
      </c>
      <c r="AN49" s="40">
        <f t="shared" si="44"/>
        <v>1</v>
      </c>
      <c r="AO49" s="40">
        <f t="shared" si="45"/>
        <v>1</v>
      </c>
      <c r="AP49" s="40">
        <f t="shared" si="46"/>
        <v>1</v>
      </c>
      <c r="AQ49" s="40">
        <f t="shared" si="47"/>
        <v>1</v>
      </c>
      <c r="AR49" s="40">
        <f t="shared" si="48"/>
        <v>1</v>
      </c>
      <c r="AS49" s="40">
        <f t="shared" si="49"/>
        <v>1</v>
      </c>
      <c r="AT49" s="40">
        <f t="shared" si="50"/>
        <v>1</v>
      </c>
      <c r="AU49" s="40">
        <f t="shared" si="51"/>
        <v>1</v>
      </c>
      <c r="AV49" s="40">
        <f t="shared" si="52"/>
        <v>1</v>
      </c>
      <c r="AW49" s="40">
        <f t="shared" si="53"/>
        <v>1</v>
      </c>
      <c r="AX49" s="40">
        <f t="shared" si="54"/>
        <v>1</v>
      </c>
      <c r="AY49" s="40">
        <f t="shared" si="55"/>
        <v>1</v>
      </c>
      <c r="AZ49" s="40">
        <f t="shared" si="56"/>
        <v>1</v>
      </c>
      <c r="BA49" s="40">
        <f t="shared" si="57"/>
        <v>1</v>
      </c>
      <c r="BB49" s="40">
        <f t="shared" si="58"/>
        <v>1</v>
      </c>
      <c r="BC49" s="40">
        <f t="shared" si="59"/>
        <v>1</v>
      </c>
      <c r="BD49" s="40">
        <f t="shared" si="60"/>
        <v>1</v>
      </c>
      <c r="BE49" s="40">
        <f t="shared" si="61"/>
        <v>1</v>
      </c>
      <c r="BF49" s="40">
        <f t="shared" si="62"/>
        <v>1</v>
      </c>
      <c r="BG49" s="40">
        <f t="shared" si="63"/>
        <v>1</v>
      </c>
      <c r="BH49" s="40">
        <f t="shared" si="64"/>
        <v>1</v>
      </c>
      <c r="BI49" s="40">
        <f t="shared" si="65"/>
        <v>1</v>
      </c>
      <c r="BJ49" s="40">
        <f t="shared" si="66"/>
        <v>1</v>
      </c>
      <c r="BK49" s="40">
        <f t="shared" si="67"/>
        <v>1</v>
      </c>
      <c r="BL49" s="40">
        <f t="shared" si="68"/>
        <v>1</v>
      </c>
      <c r="BM49" s="40">
        <f t="shared" si="69"/>
        <v>1</v>
      </c>
      <c r="BN49" s="40">
        <f t="shared" si="70"/>
        <v>1</v>
      </c>
      <c r="BO49" s="40">
        <f t="shared" si="71"/>
        <v>1</v>
      </c>
      <c r="BP49" s="40">
        <f t="shared" si="72"/>
        <v>1</v>
      </c>
      <c r="BR49" s="63">
        <f t="shared" si="1"/>
        <v>35</v>
      </c>
      <c r="BT49" s="4">
        <f>(BP49*U12)+(BO49*U13)+(BN49*U14)+(BM49*U15)+(BL49*U16)+(BK49*U17)+(BJ49*U18)+(BI49*U19)+(BH49*U20)+(BG49*U21)+(BF49*U22)+(BE49*U23)+(BD49*U24)+(BC49*U25)+(BB49*U26)+(BA49*U27)+(AZ49*U28)+(AY49*U29)+(AX49*U30)+(AW49*U31)+(AV49*U32)+(AU49*U33)+(AT49*U34)+(AS49*U35)+(AR49*U36)+(AQ49*U37)+(AP49*U38)+(AO49*U39)+(AN49*U40)+(AM49*U41)+(AL49*U42)+(AK49*U43)+(AJ49*U44)+(AI49*U45)+(AH49*U46)+(AG49*U47)+(AF49*U48)+U49</f>
        <v>1.2392857142857143</v>
      </c>
    </row>
    <row r="50" spans="1:72" s="15" customFormat="1">
      <c r="A50" s="25">
        <f>A49+1</f>
        <v>46</v>
      </c>
      <c r="B50" s="26" t="s">
        <v>24</v>
      </c>
      <c r="C50" s="12">
        <v>40732</v>
      </c>
      <c r="D50" s="13">
        <v>40735</v>
      </c>
      <c r="E50" s="13">
        <v>40746</v>
      </c>
      <c r="F50" s="36">
        <v>87.56</v>
      </c>
      <c r="G50" s="37"/>
      <c r="H50" s="37"/>
      <c r="I50" s="36">
        <v>86.3</v>
      </c>
      <c r="J50" s="36">
        <v>85.31</v>
      </c>
      <c r="K50" s="5" t="s">
        <v>2</v>
      </c>
      <c r="M50" s="16">
        <f>(F50-I50)*100</f>
        <v>126.00000000000051</v>
      </c>
      <c r="O50" s="16">
        <f>(I50-J50)*100</f>
        <v>98.999999999999488</v>
      </c>
      <c r="Q50" s="22">
        <f>((S49*U50)/M50)*O50</f>
        <v>4424.600553079229</v>
      </c>
      <c r="S50" s="3">
        <f>Q50+S49</f>
        <v>229676.99234620569</v>
      </c>
      <c r="T50" s="3"/>
      <c r="U50" s="4">
        <f>$AC$4/W50</f>
        <v>2.5000000000000001E-2</v>
      </c>
      <c r="V50" s="4"/>
      <c r="W50" s="2">
        <v>10</v>
      </c>
      <c r="X50" s="3"/>
      <c r="Y50" s="30">
        <f>E50-D50+1</f>
        <v>12</v>
      </c>
      <c r="Z50" s="30"/>
      <c r="AA50" s="4">
        <f>(S50-S49)/S49</f>
        <v>1.964285714285691E-2</v>
      </c>
      <c r="AB50" s="3"/>
      <c r="AC50" s="38"/>
      <c r="AD50" s="40">
        <f>IF(E49&gt;D50,IF(E49&gt;E50,Y50,E49-D50+1),0)</f>
        <v>0</v>
      </c>
      <c r="AE50" s="3"/>
      <c r="AF50" s="40">
        <f t="shared" si="36"/>
        <v>0</v>
      </c>
      <c r="AG50" s="40">
        <f t="shared" si="37"/>
        <v>0</v>
      </c>
      <c r="AH50" s="40">
        <f t="shared" si="38"/>
        <v>0</v>
      </c>
      <c r="AI50" s="40">
        <f t="shared" si="39"/>
        <v>0</v>
      </c>
      <c r="AJ50" s="40">
        <f t="shared" si="40"/>
        <v>1</v>
      </c>
      <c r="AK50" s="40">
        <f t="shared" si="41"/>
        <v>1</v>
      </c>
      <c r="AL50" s="40">
        <f t="shared" si="42"/>
        <v>1</v>
      </c>
      <c r="AM50" s="40">
        <f t="shared" si="43"/>
        <v>1</v>
      </c>
      <c r="AN50" s="40">
        <f t="shared" si="44"/>
        <v>1</v>
      </c>
      <c r="AO50" s="40">
        <f t="shared" si="45"/>
        <v>1</v>
      </c>
      <c r="AP50" s="40">
        <f t="shared" si="46"/>
        <v>1</v>
      </c>
      <c r="AQ50" s="40">
        <f t="shared" si="47"/>
        <v>1</v>
      </c>
      <c r="AR50" s="40">
        <f t="shared" si="48"/>
        <v>1</v>
      </c>
      <c r="AS50" s="40">
        <f t="shared" si="49"/>
        <v>1</v>
      </c>
      <c r="AT50" s="40">
        <f t="shared" si="50"/>
        <v>1</v>
      </c>
      <c r="AU50" s="40">
        <f t="shared" si="51"/>
        <v>1</v>
      </c>
      <c r="AV50" s="40">
        <f t="shared" si="52"/>
        <v>1</v>
      </c>
      <c r="AW50" s="40">
        <f t="shared" si="53"/>
        <v>1</v>
      </c>
      <c r="AX50" s="40">
        <f t="shared" si="54"/>
        <v>1</v>
      </c>
      <c r="AY50" s="40">
        <f t="shared" si="55"/>
        <v>1</v>
      </c>
      <c r="AZ50" s="40">
        <f t="shared" si="56"/>
        <v>1</v>
      </c>
      <c r="BA50" s="40">
        <f t="shared" si="57"/>
        <v>1</v>
      </c>
      <c r="BB50" s="40">
        <f t="shared" si="58"/>
        <v>1</v>
      </c>
      <c r="BC50" s="40">
        <f t="shared" si="59"/>
        <v>1</v>
      </c>
      <c r="BD50" s="40">
        <f t="shared" si="60"/>
        <v>1</v>
      </c>
      <c r="BE50" s="40">
        <f t="shared" si="61"/>
        <v>1</v>
      </c>
      <c r="BF50" s="40">
        <f t="shared" si="62"/>
        <v>1</v>
      </c>
      <c r="BG50" s="40">
        <f t="shared" si="63"/>
        <v>1</v>
      </c>
      <c r="BH50" s="40">
        <f t="shared" si="64"/>
        <v>1</v>
      </c>
      <c r="BI50" s="40">
        <f t="shared" si="65"/>
        <v>1</v>
      </c>
      <c r="BJ50" s="40">
        <f t="shared" si="66"/>
        <v>1</v>
      </c>
      <c r="BK50" s="40">
        <f t="shared" si="67"/>
        <v>1</v>
      </c>
      <c r="BL50" s="40">
        <f t="shared" si="68"/>
        <v>1</v>
      </c>
      <c r="BM50" s="40">
        <f t="shared" si="69"/>
        <v>1</v>
      </c>
      <c r="BN50" s="40">
        <f t="shared" si="70"/>
        <v>1</v>
      </c>
      <c r="BO50" s="40">
        <f t="shared" si="71"/>
        <v>1</v>
      </c>
      <c r="BP50" s="40">
        <f t="shared" si="72"/>
        <v>1</v>
      </c>
      <c r="BR50" s="63">
        <f t="shared" si="1"/>
        <v>34</v>
      </c>
      <c r="BT50" s="4">
        <f>(BP50*U13)+(BO50*U14)+(BN50*U15)+(BM50*U16)+(BL50*U17)+(BK50*U18)+(BJ50*U19)+(BI50*U20)+(BH50*U21)+(BG50*U22)+(BF50*U23)+(BE50*U24)+(BD50*U25)+(BC50*U26)+(BB50*U27)+(BA50*U28)+(AZ50*U29)+(AY50*U30)+(AX50*U31)+(AW50*U32)+(AV50*U33)+(AU50*U34)+(AT50*U35)+(AS50*U36)+(AR50*U37)+(AQ50*U38)+(AP50*U39)+(AO50*U40)+(AN50*U41)+(AM50*U42)+(AL50*U43)+(AK50*U44)+(AJ50*U45)+(AI50*U46)+(AH50*U47)+(AG50*U48)+(AF50*U49)+U50</f>
        <v>1.2035714285714285</v>
      </c>
    </row>
    <row r="51" spans="1:72" s="15" customFormat="1">
      <c r="A51" s="25">
        <f>A50+1</f>
        <v>47</v>
      </c>
      <c r="B51" s="26" t="s">
        <v>24</v>
      </c>
      <c r="C51" s="12">
        <v>40791</v>
      </c>
      <c r="D51" s="13">
        <v>40792</v>
      </c>
      <c r="E51" s="13">
        <v>40793</v>
      </c>
      <c r="F51" s="36">
        <v>81.489999999999995</v>
      </c>
      <c r="G51" s="36"/>
      <c r="H51" s="36"/>
      <c r="I51" s="36">
        <v>80.849999999999994</v>
      </c>
      <c r="J51" s="36">
        <v>81.489999999999995</v>
      </c>
      <c r="K51" s="5" t="s">
        <v>0</v>
      </c>
      <c r="M51" s="16">
        <f>(F51-I51)*100</f>
        <v>64.000000000000057</v>
      </c>
      <c r="O51" s="16">
        <f>(I51-J51)*100</f>
        <v>-64.000000000000057</v>
      </c>
      <c r="Q51" s="22">
        <f>((S50*U51)/M51)*O51</f>
        <v>-5741.9248086551424</v>
      </c>
      <c r="S51" s="3">
        <f>Q51+S50</f>
        <v>223935.06753755055</v>
      </c>
      <c r="T51" s="3"/>
      <c r="U51" s="4">
        <f>$AC$4/W51</f>
        <v>2.5000000000000001E-2</v>
      </c>
      <c r="V51" s="4"/>
      <c r="W51" s="2">
        <v>10</v>
      </c>
      <c r="X51" s="3"/>
      <c r="Y51" s="30">
        <f>E51-D51+1</f>
        <v>2</v>
      </c>
      <c r="Z51" s="30"/>
      <c r="AA51" s="4">
        <f>(S51-S50)/S50</f>
        <v>-2.4999999999999981E-2</v>
      </c>
      <c r="AB51" s="3"/>
      <c r="AC51" s="38"/>
      <c r="AD51" s="40">
        <f>IF(E50&gt;D51,IF(E50&gt;E51,Y51,E50-D51+1),0)</f>
        <v>0</v>
      </c>
      <c r="AE51" s="3"/>
      <c r="AF51" s="40">
        <f t="shared" si="36"/>
        <v>0</v>
      </c>
      <c r="AG51" s="40">
        <f t="shared" si="37"/>
        <v>0</v>
      </c>
      <c r="AH51" s="40">
        <f t="shared" si="38"/>
        <v>0</v>
      </c>
      <c r="AI51" s="40">
        <f t="shared" si="39"/>
        <v>0</v>
      </c>
      <c r="AJ51" s="40">
        <f t="shared" si="40"/>
        <v>0</v>
      </c>
      <c r="AK51" s="40">
        <f t="shared" si="41"/>
        <v>1</v>
      </c>
      <c r="AL51" s="40">
        <f t="shared" si="42"/>
        <v>1</v>
      </c>
      <c r="AM51" s="40">
        <f t="shared" si="43"/>
        <v>1</v>
      </c>
      <c r="AN51" s="40">
        <f t="shared" si="44"/>
        <v>1</v>
      </c>
      <c r="AO51" s="40">
        <f t="shared" si="45"/>
        <v>1</v>
      </c>
      <c r="AP51" s="40">
        <f t="shared" si="46"/>
        <v>1</v>
      </c>
      <c r="AQ51" s="40">
        <f t="shared" si="47"/>
        <v>1</v>
      </c>
      <c r="AR51" s="40">
        <f t="shared" si="48"/>
        <v>1</v>
      </c>
      <c r="AS51" s="40">
        <f t="shared" si="49"/>
        <v>1</v>
      </c>
      <c r="AT51" s="40">
        <f t="shared" si="50"/>
        <v>1</v>
      </c>
      <c r="AU51" s="40">
        <f t="shared" si="51"/>
        <v>1</v>
      </c>
      <c r="AV51" s="40">
        <f t="shared" si="52"/>
        <v>1</v>
      </c>
      <c r="AW51" s="40">
        <f t="shared" si="53"/>
        <v>1</v>
      </c>
      <c r="AX51" s="40">
        <f t="shared" si="54"/>
        <v>1</v>
      </c>
      <c r="AY51" s="40">
        <f t="shared" si="55"/>
        <v>1</v>
      </c>
      <c r="AZ51" s="40">
        <f t="shared" si="56"/>
        <v>1</v>
      </c>
      <c r="BA51" s="40">
        <f t="shared" si="57"/>
        <v>1</v>
      </c>
      <c r="BB51" s="40">
        <f t="shared" si="58"/>
        <v>1</v>
      </c>
      <c r="BC51" s="40">
        <f t="shared" si="59"/>
        <v>1</v>
      </c>
      <c r="BD51" s="40">
        <f t="shared" si="60"/>
        <v>1</v>
      </c>
      <c r="BE51" s="40">
        <f t="shared" si="61"/>
        <v>1</v>
      </c>
      <c r="BF51" s="40">
        <f t="shared" si="62"/>
        <v>1</v>
      </c>
      <c r="BG51" s="40">
        <f t="shared" si="63"/>
        <v>1</v>
      </c>
      <c r="BH51" s="40">
        <f t="shared" si="64"/>
        <v>1</v>
      </c>
      <c r="BI51" s="40">
        <f t="shared" si="65"/>
        <v>1</v>
      </c>
      <c r="BJ51" s="40">
        <f t="shared" si="66"/>
        <v>1</v>
      </c>
      <c r="BK51" s="40">
        <f t="shared" si="67"/>
        <v>1</v>
      </c>
      <c r="BL51" s="40">
        <f t="shared" si="68"/>
        <v>1</v>
      </c>
      <c r="BM51" s="40">
        <f t="shared" si="69"/>
        <v>1</v>
      </c>
      <c r="BN51" s="40">
        <f t="shared" si="70"/>
        <v>1</v>
      </c>
      <c r="BO51" s="40">
        <f t="shared" si="71"/>
        <v>1</v>
      </c>
      <c r="BP51" s="40">
        <f t="shared" si="72"/>
        <v>1</v>
      </c>
      <c r="BR51" s="63">
        <f t="shared" si="1"/>
        <v>33</v>
      </c>
      <c r="BT51" s="4">
        <f>(BP51*U14)+(BO51*U15)+(BN51*U16)+(BM51*U17)+(BL51*U18)+(BK51*U19)+(BJ51*U20)+(BI51*U21)+(BH51*U22)+(BG51*U23)+(BF51*U24)+(BE51*U25)+(BD51*U26)+(BC51*U27)+(BB51*U28)+(BA51*U29)+(AZ51*U30)+(AY51*U31)+(AX51*U32)+(AW51*U33)+(AV51*U34)+(AU51*U35)+(AT51*U36)+(AS51*U37)+(AR51*U38)+(AQ51*U39)+(AP51*U40)+(AO51*U41)+(AN51*U42)+(AM51*U43)+(AL51*U44)+(AK51*U45)+(AJ51*U46)+(AI51*U47)+(AH51*U48)+(AG51*U49)+(AF51*U50)+U51</f>
        <v>1.1678571428571427</v>
      </c>
    </row>
    <row r="52" spans="1:72" s="15" customFormat="1">
      <c r="A52" s="25">
        <f>A51+1</f>
        <v>48</v>
      </c>
      <c r="B52" s="26" t="s">
        <v>24</v>
      </c>
      <c r="C52" s="12">
        <v>40822</v>
      </c>
      <c r="D52" s="13">
        <v>40823</v>
      </c>
      <c r="E52" s="13">
        <v>40828</v>
      </c>
      <c r="F52" s="36">
        <v>73.989999999999995</v>
      </c>
      <c r="G52" s="36">
        <v>74.81</v>
      </c>
      <c r="H52" s="36">
        <v>77.03</v>
      </c>
      <c r="I52" s="36"/>
      <c r="J52" s="36"/>
      <c r="K52" s="5" t="s">
        <v>1</v>
      </c>
      <c r="M52" s="16">
        <f>(G52-F52)*100</f>
        <v>82.000000000000739</v>
      </c>
      <c r="O52" s="16">
        <f>(H52-G52)*100</f>
        <v>221.99999999999989</v>
      </c>
      <c r="Q52" s="22">
        <f>((S51*U52)/M52)*O52</f>
        <v>15156.580790651145</v>
      </c>
      <c r="S52" s="3">
        <f>Q52+S51</f>
        <v>239091.6483282017</v>
      </c>
      <c r="T52" s="3"/>
      <c r="U52" s="4">
        <f>$AC$4/W52</f>
        <v>2.5000000000000001E-2</v>
      </c>
      <c r="V52" s="4"/>
      <c r="W52" s="2">
        <v>10</v>
      </c>
      <c r="X52" s="3"/>
      <c r="Y52" s="30">
        <f>E52-D52+1</f>
        <v>6</v>
      </c>
      <c r="Z52" s="30"/>
      <c r="AA52" s="4">
        <f>(S52-S51)/S51</f>
        <v>6.7682926829267673E-2</v>
      </c>
      <c r="AB52" s="3"/>
      <c r="AC52" s="38"/>
      <c r="AD52" s="40">
        <f>IF(E51&gt;D52,IF(E51&gt;E52,Y52,E51-D52+1),0)</f>
        <v>0</v>
      </c>
      <c r="AE52" s="3"/>
      <c r="AF52" s="40">
        <f t="shared" si="36"/>
        <v>0</v>
      </c>
      <c r="AG52" s="40">
        <f t="shared" si="37"/>
        <v>0</v>
      </c>
      <c r="AH52" s="40">
        <f t="shared" si="38"/>
        <v>0</v>
      </c>
      <c r="AI52" s="40">
        <f t="shared" si="39"/>
        <v>0</v>
      </c>
      <c r="AJ52" s="40">
        <f t="shared" si="40"/>
        <v>0</v>
      </c>
      <c r="AK52" s="40">
        <f t="shared" si="41"/>
        <v>0</v>
      </c>
      <c r="AL52" s="40">
        <f t="shared" si="42"/>
        <v>1</v>
      </c>
      <c r="AM52" s="40">
        <f t="shared" si="43"/>
        <v>1</v>
      </c>
      <c r="AN52" s="40">
        <f t="shared" si="44"/>
        <v>1</v>
      </c>
      <c r="AO52" s="40">
        <f t="shared" si="45"/>
        <v>1</v>
      </c>
      <c r="AP52" s="40">
        <f t="shared" si="46"/>
        <v>1</v>
      </c>
      <c r="AQ52" s="40">
        <f t="shared" si="47"/>
        <v>1</v>
      </c>
      <c r="AR52" s="40">
        <f t="shared" si="48"/>
        <v>1</v>
      </c>
      <c r="AS52" s="40">
        <f t="shared" si="49"/>
        <v>1</v>
      </c>
      <c r="AT52" s="40">
        <f t="shared" si="50"/>
        <v>1</v>
      </c>
      <c r="AU52" s="40">
        <f t="shared" si="51"/>
        <v>1</v>
      </c>
      <c r="AV52" s="40">
        <f t="shared" si="52"/>
        <v>1</v>
      </c>
      <c r="AW52" s="40">
        <f t="shared" si="53"/>
        <v>1</v>
      </c>
      <c r="AX52" s="40">
        <f t="shared" si="54"/>
        <v>1</v>
      </c>
      <c r="AY52" s="40">
        <f t="shared" si="55"/>
        <v>1</v>
      </c>
      <c r="AZ52" s="40">
        <f t="shared" si="56"/>
        <v>1</v>
      </c>
      <c r="BA52" s="40">
        <f t="shared" si="57"/>
        <v>1</v>
      </c>
      <c r="BB52" s="40">
        <f t="shared" si="58"/>
        <v>1</v>
      </c>
      <c r="BC52" s="40">
        <f t="shared" si="59"/>
        <v>1</v>
      </c>
      <c r="BD52" s="40">
        <f t="shared" si="60"/>
        <v>1</v>
      </c>
      <c r="BE52" s="40">
        <f t="shared" si="61"/>
        <v>1</v>
      </c>
      <c r="BF52" s="40">
        <f t="shared" si="62"/>
        <v>1</v>
      </c>
      <c r="BG52" s="40">
        <f t="shared" si="63"/>
        <v>1</v>
      </c>
      <c r="BH52" s="40">
        <f t="shared" si="64"/>
        <v>1</v>
      </c>
      <c r="BI52" s="40">
        <f t="shared" si="65"/>
        <v>1</v>
      </c>
      <c r="BJ52" s="40">
        <f t="shared" si="66"/>
        <v>1</v>
      </c>
      <c r="BK52" s="40">
        <f t="shared" si="67"/>
        <v>1</v>
      </c>
      <c r="BL52" s="40">
        <f t="shared" si="68"/>
        <v>1</v>
      </c>
      <c r="BM52" s="40">
        <f t="shared" si="69"/>
        <v>1</v>
      </c>
      <c r="BN52" s="40">
        <f t="shared" si="70"/>
        <v>1</v>
      </c>
      <c r="BO52" s="40">
        <f t="shared" si="71"/>
        <v>1</v>
      </c>
      <c r="BP52" s="40">
        <f t="shared" si="72"/>
        <v>1</v>
      </c>
      <c r="BR52" s="63">
        <f t="shared" si="1"/>
        <v>32</v>
      </c>
      <c r="BT52" s="4">
        <f>(BP52*U15)+(BO52*U16)+(BN52*U17)+(BM52*U18)+(BL52*U19)+(BK52*U20)+(BJ52*U21)+(BI52*U22)+(BH52*U23)+(BG52*U24)+(BF52*U25)+(BE52*U26)+(BD52*U27)+(BC52*U28)+(BB52*U29)+(BA52*U30)+(AZ52*U31)+(AY52*U32)+(AX52*U33)+(AW52*U34)+(AV52*U35)+(AU52*U36)+(AT52*U37)+(AS52*U38)+(AR52*U39)+(AQ52*U40)+(AP52*U41)+(AO52*U42)+(AN52*U43)+(AM52*U44)+(AL52*U45)+(AK52*U46)+(AJ52*U47)+(AI52*U48)+(AH52*U49)+(AG52*U50)+(AF52*U51)+U52</f>
        <v>1.1321428571428569</v>
      </c>
    </row>
    <row r="53" spans="1:72" s="15" customFormat="1">
      <c r="A53" s="25">
        <f>A52+1</f>
        <v>49</v>
      </c>
      <c r="B53" s="26" t="s">
        <v>24</v>
      </c>
      <c r="C53" s="12">
        <v>40848</v>
      </c>
      <c r="D53" s="13">
        <v>40850</v>
      </c>
      <c r="E53" s="13">
        <v>40875</v>
      </c>
      <c r="F53" s="36">
        <v>83.03</v>
      </c>
      <c r="G53" s="36"/>
      <c r="H53" s="36"/>
      <c r="I53" s="36">
        <v>80.31</v>
      </c>
      <c r="J53" s="36">
        <v>76.22</v>
      </c>
      <c r="K53" s="5" t="s">
        <v>2</v>
      </c>
      <c r="M53" s="16">
        <f>(F53-I53)*100</f>
        <v>271.99999999999989</v>
      </c>
      <c r="O53" s="16">
        <f>(I53-J53)*100</f>
        <v>409.00000000000034</v>
      </c>
      <c r="Q53" s="22">
        <f>((S52*U53)/M53)*O53</f>
        <v>8987.9121476318578</v>
      </c>
      <c r="S53" s="3">
        <f>Q53+S52</f>
        <v>248079.56047583357</v>
      </c>
      <c r="T53" s="3"/>
      <c r="U53" s="4">
        <f>$AC$4/W53</f>
        <v>2.5000000000000001E-2</v>
      </c>
      <c r="V53" s="4"/>
      <c r="W53" s="2">
        <v>10</v>
      </c>
      <c r="X53" s="3"/>
      <c r="Y53" s="30">
        <f>E53-D53+1</f>
        <v>26</v>
      </c>
      <c r="Z53" s="30"/>
      <c r="AA53" s="4">
        <f>(S53-S52)/S52</f>
        <v>3.7591911764705971E-2</v>
      </c>
      <c r="AB53" s="3"/>
      <c r="AC53" s="38"/>
      <c r="AD53" s="40">
        <f>IF(E52&gt;D53,IF(E52&gt;E53,Y53,E52-D53+1),0)</f>
        <v>0</v>
      </c>
      <c r="AE53" s="3"/>
      <c r="AF53" s="40">
        <f t="shared" si="36"/>
        <v>0</v>
      </c>
      <c r="AG53" s="40">
        <f t="shared" si="37"/>
        <v>0</v>
      </c>
      <c r="AH53" s="40">
        <f t="shared" si="38"/>
        <v>0</v>
      </c>
      <c r="AI53" s="40">
        <f t="shared" si="39"/>
        <v>0</v>
      </c>
      <c r="AJ53" s="40">
        <f t="shared" si="40"/>
        <v>0</v>
      </c>
      <c r="AK53" s="40">
        <f t="shared" si="41"/>
        <v>0</v>
      </c>
      <c r="AL53" s="40">
        <f t="shared" si="42"/>
        <v>0</v>
      </c>
      <c r="AM53" s="40">
        <f t="shared" si="43"/>
        <v>1</v>
      </c>
      <c r="AN53" s="40">
        <f t="shared" si="44"/>
        <v>1</v>
      </c>
      <c r="AO53" s="40">
        <f t="shared" si="45"/>
        <v>1</v>
      </c>
      <c r="AP53" s="40">
        <f t="shared" si="46"/>
        <v>1</v>
      </c>
      <c r="AQ53" s="40">
        <f t="shared" si="47"/>
        <v>1</v>
      </c>
      <c r="AR53" s="40">
        <f t="shared" si="48"/>
        <v>1</v>
      </c>
      <c r="AS53" s="40">
        <f t="shared" si="49"/>
        <v>1</v>
      </c>
      <c r="AT53" s="40">
        <f t="shared" si="50"/>
        <v>1</v>
      </c>
      <c r="AU53" s="40">
        <f t="shared" si="51"/>
        <v>1</v>
      </c>
      <c r="AV53" s="40">
        <f t="shared" si="52"/>
        <v>1</v>
      </c>
      <c r="AW53" s="40">
        <f t="shared" si="53"/>
        <v>1</v>
      </c>
      <c r="AX53" s="40">
        <f t="shared" si="54"/>
        <v>1</v>
      </c>
      <c r="AY53" s="40">
        <f t="shared" si="55"/>
        <v>1</v>
      </c>
      <c r="AZ53" s="40">
        <f t="shared" si="56"/>
        <v>1</v>
      </c>
      <c r="BA53" s="40">
        <f t="shared" si="57"/>
        <v>1</v>
      </c>
      <c r="BB53" s="40">
        <f t="shared" si="58"/>
        <v>1</v>
      </c>
      <c r="BC53" s="40">
        <f t="shared" si="59"/>
        <v>1</v>
      </c>
      <c r="BD53" s="40">
        <f t="shared" si="60"/>
        <v>1</v>
      </c>
      <c r="BE53" s="40">
        <f t="shared" si="61"/>
        <v>1</v>
      </c>
      <c r="BF53" s="40">
        <f t="shared" si="62"/>
        <v>1</v>
      </c>
      <c r="BG53" s="40">
        <f t="shared" si="63"/>
        <v>1</v>
      </c>
      <c r="BH53" s="40">
        <f t="shared" si="64"/>
        <v>1</v>
      </c>
      <c r="BI53" s="40">
        <f t="shared" si="65"/>
        <v>1</v>
      </c>
      <c r="BJ53" s="40">
        <f t="shared" si="66"/>
        <v>1</v>
      </c>
      <c r="BK53" s="40">
        <f t="shared" si="67"/>
        <v>1</v>
      </c>
      <c r="BL53" s="40">
        <f t="shared" si="68"/>
        <v>1</v>
      </c>
      <c r="BM53" s="40">
        <f t="shared" si="69"/>
        <v>1</v>
      </c>
      <c r="BN53" s="40">
        <f t="shared" si="70"/>
        <v>1</v>
      </c>
      <c r="BO53" s="40">
        <f t="shared" si="71"/>
        <v>1</v>
      </c>
      <c r="BP53" s="40">
        <f t="shared" si="72"/>
        <v>1</v>
      </c>
      <c r="BR53" s="63">
        <f t="shared" si="1"/>
        <v>31</v>
      </c>
      <c r="BT53" s="4">
        <f>(BP53*U16)+(BO53*U17)+(BN53*U18)+(BM53*U19)+(BL53*U20)+(BK53*U21)+(BJ53*U22)+(BI53*U23)+(BH53*U24)+(BG53*U25)+(BF53*U26)+(BE53*U27)+(BD53*U28)+(BC53*U29)+(BB53*U30)+(BA53*U31)+(AZ53*U32)+(AY53*U33)+(AX53*U34)+(AW53*U35)+(AV53*U36)+(AU53*U37)+(AT53*U38)+(AS53*U39)+(AR53*U40)+(AQ53*U41)+(AP53*U42)+(AO53*U43)+(AN53*U44)+(AM53*U45)+(AL53*U46)+(AK53*U47)+(AJ53*U48)+(AI53*U49)+(AH53*U50)+(AG53*U51)+(AF53*U52)+U53</f>
        <v>1.0964285714285711</v>
      </c>
    </row>
    <row r="54" spans="1:72" s="15" customFormat="1">
      <c r="A54" s="25">
        <f>A53+1</f>
        <v>50</v>
      </c>
      <c r="B54" s="26" t="s">
        <v>24</v>
      </c>
      <c r="C54" s="12">
        <v>40875</v>
      </c>
      <c r="D54" s="13">
        <v>40876</v>
      </c>
      <c r="E54" s="13">
        <v>40885</v>
      </c>
      <c r="F54" s="36">
        <v>76.02</v>
      </c>
      <c r="G54" s="36">
        <v>77.78</v>
      </c>
      <c r="H54" s="36">
        <v>78.900000000000006</v>
      </c>
      <c r="I54" s="36"/>
      <c r="J54" s="36"/>
      <c r="K54" s="5" t="s">
        <v>2</v>
      </c>
      <c r="M54" s="16">
        <f>(G54-F54)*100</f>
        <v>176.00000000000051</v>
      </c>
      <c r="O54" s="16">
        <f>(H54-G54)*100</f>
        <v>112.00000000000045</v>
      </c>
      <c r="Q54" s="22">
        <f>((S53*U54)/M54)*O54</f>
        <v>3946.7202802973566</v>
      </c>
      <c r="S54" s="3">
        <f>Q54+S53</f>
        <v>252026.28075613093</v>
      </c>
      <c r="T54" s="3"/>
      <c r="U54" s="4">
        <f>$AC$4/W54</f>
        <v>2.5000000000000001E-2</v>
      </c>
      <c r="V54" s="4"/>
      <c r="W54" s="2">
        <v>10</v>
      </c>
      <c r="X54" s="3"/>
      <c r="Y54" s="30">
        <f>E54-D54+1</f>
        <v>10</v>
      </c>
      <c r="Z54" s="30"/>
      <c r="AA54" s="4">
        <f>(S54-S53)/S53</f>
        <v>1.5909090909090949E-2</v>
      </c>
      <c r="AB54" s="3"/>
      <c r="AC54" s="38"/>
      <c r="AD54" s="40">
        <f>IF(E53&gt;D54,IF(E53&gt;E54,Y54,E53-D54+1),0)</f>
        <v>0</v>
      </c>
      <c r="AE54" s="3"/>
      <c r="AF54" s="40">
        <f t="shared" si="36"/>
        <v>0</v>
      </c>
      <c r="AG54" s="40">
        <f t="shared" si="37"/>
        <v>0</v>
      </c>
      <c r="AH54" s="40">
        <f t="shared" si="38"/>
        <v>0</v>
      </c>
      <c r="AI54" s="40">
        <f t="shared" si="39"/>
        <v>0</v>
      </c>
      <c r="AJ54" s="40">
        <f t="shared" si="40"/>
        <v>0</v>
      </c>
      <c r="AK54" s="40">
        <f t="shared" si="41"/>
        <v>0</v>
      </c>
      <c r="AL54" s="40">
        <f t="shared" si="42"/>
        <v>0</v>
      </c>
      <c r="AM54" s="40">
        <f t="shared" si="43"/>
        <v>0</v>
      </c>
      <c r="AN54" s="40">
        <f t="shared" si="44"/>
        <v>1</v>
      </c>
      <c r="AO54" s="40">
        <f t="shared" si="45"/>
        <v>1</v>
      </c>
      <c r="AP54" s="40">
        <f t="shared" si="46"/>
        <v>1</v>
      </c>
      <c r="AQ54" s="40">
        <f t="shared" si="47"/>
        <v>1</v>
      </c>
      <c r="AR54" s="40">
        <f t="shared" si="48"/>
        <v>1</v>
      </c>
      <c r="AS54" s="40">
        <f t="shared" si="49"/>
        <v>1</v>
      </c>
      <c r="AT54" s="40">
        <f t="shared" si="50"/>
        <v>1</v>
      </c>
      <c r="AU54" s="40">
        <f t="shared" si="51"/>
        <v>1</v>
      </c>
      <c r="AV54" s="40">
        <f t="shared" si="52"/>
        <v>1</v>
      </c>
      <c r="AW54" s="40">
        <f t="shared" si="53"/>
        <v>1</v>
      </c>
      <c r="AX54" s="40">
        <f t="shared" si="54"/>
        <v>1</v>
      </c>
      <c r="AY54" s="40">
        <f t="shared" si="55"/>
        <v>1</v>
      </c>
      <c r="AZ54" s="40">
        <f t="shared" si="56"/>
        <v>1</v>
      </c>
      <c r="BA54" s="40">
        <f t="shared" si="57"/>
        <v>1</v>
      </c>
      <c r="BB54" s="40">
        <f t="shared" si="58"/>
        <v>1</v>
      </c>
      <c r="BC54" s="40">
        <f t="shared" si="59"/>
        <v>1</v>
      </c>
      <c r="BD54" s="40">
        <f t="shared" si="60"/>
        <v>1</v>
      </c>
      <c r="BE54" s="40">
        <f t="shared" si="61"/>
        <v>1</v>
      </c>
      <c r="BF54" s="40">
        <f t="shared" si="62"/>
        <v>1</v>
      </c>
      <c r="BG54" s="40">
        <f t="shared" si="63"/>
        <v>1</v>
      </c>
      <c r="BH54" s="40">
        <f t="shared" si="64"/>
        <v>1</v>
      </c>
      <c r="BI54" s="40">
        <f t="shared" si="65"/>
        <v>1</v>
      </c>
      <c r="BJ54" s="40">
        <f t="shared" si="66"/>
        <v>1</v>
      </c>
      <c r="BK54" s="40">
        <f t="shared" si="67"/>
        <v>1</v>
      </c>
      <c r="BL54" s="40">
        <f t="shared" si="68"/>
        <v>1</v>
      </c>
      <c r="BM54" s="40">
        <f t="shared" si="69"/>
        <v>1</v>
      </c>
      <c r="BN54" s="40">
        <f t="shared" si="70"/>
        <v>1</v>
      </c>
      <c r="BO54" s="40">
        <f t="shared" si="71"/>
        <v>1</v>
      </c>
      <c r="BP54" s="40">
        <f t="shared" si="72"/>
        <v>1</v>
      </c>
      <c r="BR54" s="63">
        <f t="shared" si="1"/>
        <v>30</v>
      </c>
      <c r="BT54" s="4">
        <f>(BP54*U17)+(BO54*U18)+(BN54*U19)+(BM54*U20)+(BL54*U21)+(BK54*U22)+(BJ54*U23)+(BI54*U24)+(BH54*U25)+(BG54*U26)+(BF54*U27)+(BE54*U28)+(BD54*U29)+(BC54*U30)+(BB54*U31)+(BA54*U32)+(AZ54*U33)+(AY54*U34)+(AX54*U35)+(AW54*U36)+(AV54*U37)+(AU54*U38)+(AT54*U39)+(AS54*U40)+(AR54*U41)+(AQ54*U42)+(AP54*U43)+(AO54*U44)+(AN54*U45)+(AM54*U46)+(AL54*U47)+(AK54*U48)+(AJ54*U49)+(AI54*U50)+(AH54*U51)+(AG54*U52)+(AF54*U53)+U54</f>
        <v>1.0607142857142853</v>
      </c>
    </row>
    <row r="55" spans="1:72" s="15" customFormat="1">
      <c r="A55" s="25">
        <f>A54+1</f>
        <v>51</v>
      </c>
      <c r="B55" s="26" t="s">
        <v>24</v>
      </c>
      <c r="C55" s="12">
        <v>40885</v>
      </c>
      <c r="D55" s="13">
        <v>40886</v>
      </c>
      <c r="E55" s="13">
        <v>40897</v>
      </c>
      <c r="F55" s="36">
        <v>79.97</v>
      </c>
      <c r="G55" s="36"/>
      <c r="H55" s="36"/>
      <c r="I55" s="36">
        <v>78.86</v>
      </c>
      <c r="J55" s="36">
        <v>78.040000000000006</v>
      </c>
      <c r="K55" s="5" t="s">
        <v>2</v>
      </c>
      <c r="M55" s="16">
        <f>(F55-I55)*100</f>
        <v>110.99999999999994</v>
      </c>
      <c r="O55" s="16">
        <f>(I55-J55)*100</f>
        <v>81.999999999999318</v>
      </c>
      <c r="Q55" s="22">
        <f>((S54*U55)/M55)*O55</f>
        <v>4654.5394193699494</v>
      </c>
      <c r="S55" s="3">
        <f>Q55+S54</f>
        <v>256680.82017550088</v>
      </c>
      <c r="T55" s="3"/>
      <c r="U55" s="4">
        <f>$AC$4/W55</f>
        <v>2.5000000000000001E-2</v>
      </c>
      <c r="V55" s="4"/>
      <c r="W55" s="2">
        <v>10</v>
      </c>
      <c r="X55" s="3"/>
      <c r="Y55" s="30">
        <f>E55-D55+1</f>
        <v>12</v>
      </c>
      <c r="Z55" s="30"/>
      <c r="AA55" s="4">
        <f>(S55-S54)/S54</f>
        <v>1.8468468468468315E-2</v>
      </c>
      <c r="AB55" s="3"/>
      <c r="AC55" s="38"/>
      <c r="AD55" s="40">
        <f>IF(E54&gt;D55,IF(E54&gt;E55,Y55,E54-D55+1),0)</f>
        <v>0</v>
      </c>
      <c r="AE55" s="3"/>
      <c r="AF55" s="40">
        <f t="shared" si="36"/>
        <v>0</v>
      </c>
      <c r="AG55" s="40">
        <f t="shared" si="37"/>
        <v>0</v>
      </c>
      <c r="AH55" s="40">
        <f t="shared" si="38"/>
        <v>0</v>
      </c>
      <c r="AI55" s="40">
        <f t="shared" si="39"/>
        <v>0</v>
      </c>
      <c r="AJ55" s="40">
        <f t="shared" si="40"/>
        <v>0</v>
      </c>
      <c r="AK55" s="40">
        <f t="shared" si="41"/>
        <v>0</v>
      </c>
      <c r="AL55" s="40">
        <f t="shared" si="42"/>
        <v>0</v>
      </c>
      <c r="AM55" s="40">
        <f t="shared" si="43"/>
        <v>0</v>
      </c>
      <c r="AN55" s="40">
        <f t="shared" si="44"/>
        <v>0</v>
      </c>
      <c r="AO55" s="40">
        <f t="shared" si="45"/>
        <v>1</v>
      </c>
      <c r="AP55" s="40">
        <f t="shared" si="46"/>
        <v>1</v>
      </c>
      <c r="AQ55" s="40">
        <f t="shared" si="47"/>
        <v>1</v>
      </c>
      <c r="AR55" s="40">
        <f t="shared" si="48"/>
        <v>1</v>
      </c>
      <c r="AS55" s="40">
        <f t="shared" si="49"/>
        <v>1</v>
      </c>
      <c r="AT55" s="40">
        <f t="shared" si="50"/>
        <v>1</v>
      </c>
      <c r="AU55" s="40">
        <f t="shared" si="51"/>
        <v>1</v>
      </c>
      <c r="AV55" s="40">
        <f t="shared" si="52"/>
        <v>1</v>
      </c>
      <c r="AW55" s="40">
        <f t="shared" si="53"/>
        <v>1</v>
      </c>
      <c r="AX55" s="40">
        <f t="shared" si="54"/>
        <v>1</v>
      </c>
      <c r="AY55" s="40">
        <f t="shared" si="55"/>
        <v>1</v>
      </c>
      <c r="AZ55" s="40">
        <f t="shared" si="56"/>
        <v>1</v>
      </c>
      <c r="BA55" s="40">
        <f t="shared" si="57"/>
        <v>1</v>
      </c>
      <c r="BB55" s="40">
        <f t="shared" si="58"/>
        <v>1</v>
      </c>
      <c r="BC55" s="40">
        <f t="shared" si="59"/>
        <v>1</v>
      </c>
      <c r="BD55" s="40">
        <f t="shared" si="60"/>
        <v>1</v>
      </c>
      <c r="BE55" s="40">
        <f t="shared" si="61"/>
        <v>1</v>
      </c>
      <c r="BF55" s="40">
        <f t="shared" si="62"/>
        <v>1</v>
      </c>
      <c r="BG55" s="40">
        <f t="shared" si="63"/>
        <v>1</v>
      </c>
      <c r="BH55" s="40">
        <f t="shared" si="64"/>
        <v>1</v>
      </c>
      <c r="BI55" s="40">
        <f t="shared" si="65"/>
        <v>1</v>
      </c>
      <c r="BJ55" s="40">
        <f t="shared" si="66"/>
        <v>1</v>
      </c>
      <c r="BK55" s="40">
        <f t="shared" si="67"/>
        <v>1</v>
      </c>
      <c r="BL55" s="40">
        <f t="shared" si="68"/>
        <v>1</v>
      </c>
      <c r="BM55" s="40">
        <f t="shared" si="69"/>
        <v>1</v>
      </c>
      <c r="BN55" s="40">
        <f t="shared" si="70"/>
        <v>1</v>
      </c>
      <c r="BO55" s="40">
        <f t="shared" si="71"/>
        <v>1</v>
      </c>
      <c r="BP55" s="40">
        <f t="shared" si="72"/>
        <v>1</v>
      </c>
      <c r="BR55" s="63">
        <f t="shared" si="1"/>
        <v>29</v>
      </c>
      <c r="BT55" s="4">
        <f>(BP55*U18)+(BO55*U19)+(BN55*U20)+(BM55*U21)+(BL55*U22)+(BK55*U23)+(BJ55*U24)+(BI55*U25)+(BH55*U26)+(BG55*U27)+(BF55*U28)+(BE55*U29)+(BD55*U30)+(BC55*U31)+(BB55*U32)+(BA55*U33)+(AZ55*U34)+(AY55*U35)+(AX55*U36)+(AW55*U37)+(AV55*U38)+(AU55*U39)+(AT55*U40)+(AS55*U41)+(AR55*U42)+(AQ55*U43)+(AP55*U44)+(AO55*U45)+(AN55*U46)+(AM55*U47)+(AL55*U48)+(AK55*U49)+(AJ55*U50)+(AI55*U51)+(AH55*U52)+(AG55*U53)+(AF55*U54)+U55</f>
        <v>1.0249999999999997</v>
      </c>
    </row>
    <row r="56" spans="1:72" s="15" customFormat="1">
      <c r="A56" s="25">
        <f>A55+1</f>
        <v>52</v>
      </c>
      <c r="B56" s="26" t="s">
        <v>24</v>
      </c>
      <c r="C56" s="12">
        <v>40897</v>
      </c>
      <c r="D56" s="13">
        <v>40898</v>
      </c>
      <c r="E56" s="13">
        <v>40932</v>
      </c>
      <c r="F56" s="36">
        <v>77.33</v>
      </c>
      <c r="G56" s="36">
        <v>78.489999999999995</v>
      </c>
      <c r="H56" s="36">
        <v>81.47</v>
      </c>
      <c r="I56" s="36"/>
      <c r="J56" s="36"/>
      <c r="K56" s="5" t="s">
        <v>1</v>
      </c>
      <c r="M56" s="16">
        <f>(G56-F56)*100</f>
        <v>115.99999999999966</v>
      </c>
      <c r="O56" s="16">
        <f>(H56-G56)*100</f>
        <v>298.0000000000004</v>
      </c>
      <c r="Q56" s="22">
        <f>((S55*U56)/M56)*O56</f>
        <v>16485.104399202501</v>
      </c>
      <c r="S56" s="3">
        <f>Q56+S55</f>
        <v>273165.92457470339</v>
      </c>
      <c r="T56" s="3"/>
      <c r="U56" s="4">
        <f>$AC$4/W56</f>
        <v>2.5000000000000001E-2</v>
      </c>
      <c r="V56" s="4"/>
      <c r="W56" s="2">
        <v>10</v>
      </c>
      <c r="X56" s="3"/>
      <c r="Y56" s="30">
        <f>E56-D56+1</f>
        <v>35</v>
      </c>
      <c r="Z56" s="30"/>
      <c r="AA56" s="4">
        <f>(S56-S55)/S55</f>
        <v>6.4224137931034792E-2</v>
      </c>
      <c r="AB56" s="3"/>
      <c r="AC56" s="38"/>
      <c r="AD56" s="40">
        <f>IF(E55&gt;D56,IF(E55&gt;E56,Y56,E55-D56+1),0)</f>
        <v>0</v>
      </c>
      <c r="AE56" s="3"/>
      <c r="AF56" s="40">
        <f t="shared" si="36"/>
        <v>0</v>
      </c>
      <c r="AG56" s="40">
        <f t="shared" si="37"/>
        <v>0</v>
      </c>
      <c r="AH56" s="40">
        <f t="shared" si="38"/>
        <v>0</v>
      </c>
      <c r="AI56" s="40">
        <f t="shared" si="39"/>
        <v>0</v>
      </c>
      <c r="AJ56" s="40">
        <f t="shared" si="40"/>
        <v>0</v>
      </c>
      <c r="AK56" s="40">
        <f t="shared" si="41"/>
        <v>0</v>
      </c>
      <c r="AL56" s="40">
        <f t="shared" si="42"/>
        <v>0</v>
      </c>
      <c r="AM56" s="40">
        <f t="shared" si="43"/>
        <v>0</v>
      </c>
      <c r="AN56" s="40">
        <f t="shared" si="44"/>
        <v>0</v>
      </c>
      <c r="AO56" s="40">
        <f t="shared" si="45"/>
        <v>0</v>
      </c>
      <c r="AP56" s="40">
        <f t="shared" si="46"/>
        <v>1</v>
      </c>
      <c r="AQ56" s="40">
        <f t="shared" si="47"/>
        <v>1</v>
      </c>
      <c r="AR56" s="40">
        <f t="shared" si="48"/>
        <v>1</v>
      </c>
      <c r="AS56" s="40">
        <f t="shared" si="49"/>
        <v>1</v>
      </c>
      <c r="AT56" s="40">
        <f t="shared" si="50"/>
        <v>1</v>
      </c>
      <c r="AU56" s="40">
        <f t="shared" si="51"/>
        <v>1</v>
      </c>
      <c r="AV56" s="40">
        <f t="shared" si="52"/>
        <v>1</v>
      </c>
      <c r="AW56" s="40">
        <f t="shared" si="53"/>
        <v>1</v>
      </c>
      <c r="AX56" s="40">
        <f t="shared" si="54"/>
        <v>1</v>
      </c>
      <c r="AY56" s="40">
        <f t="shared" si="55"/>
        <v>1</v>
      </c>
      <c r="AZ56" s="40">
        <f t="shared" si="56"/>
        <v>1</v>
      </c>
      <c r="BA56" s="40">
        <f t="shared" si="57"/>
        <v>1</v>
      </c>
      <c r="BB56" s="40">
        <f t="shared" si="58"/>
        <v>1</v>
      </c>
      <c r="BC56" s="40">
        <f t="shared" si="59"/>
        <v>1</v>
      </c>
      <c r="BD56" s="40">
        <f t="shared" si="60"/>
        <v>1</v>
      </c>
      <c r="BE56" s="40">
        <f t="shared" si="61"/>
        <v>1</v>
      </c>
      <c r="BF56" s="40">
        <f t="shared" si="62"/>
        <v>1</v>
      </c>
      <c r="BG56" s="40">
        <f t="shared" si="63"/>
        <v>1</v>
      </c>
      <c r="BH56" s="40">
        <f t="shared" si="64"/>
        <v>1</v>
      </c>
      <c r="BI56" s="40">
        <f t="shared" si="65"/>
        <v>1</v>
      </c>
      <c r="BJ56" s="40">
        <f t="shared" si="66"/>
        <v>1</v>
      </c>
      <c r="BK56" s="40">
        <f t="shared" si="67"/>
        <v>1</v>
      </c>
      <c r="BL56" s="40">
        <f t="shared" si="68"/>
        <v>1</v>
      </c>
      <c r="BM56" s="40">
        <f t="shared" si="69"/>
        <v>1</v>
      </c>
      <c r="BN56" s="40">
        <f t="shared" si="70"/>
        <v>1</v>
      </c>
      <c r="BO56" s="40">
        <f t="shared" si="71"/>
        <v>1</v>
      </c>
      <c r="BP56" s="40">
        <f t="shared" si="72"/>
        <v>1</v>
      </c>
      <c r="BR56" s="63">
        <f t="shared" si="1"/>
        <v>28</v>
      </c>
      <c r="BT56" s="4">
        <f>(BP56*U19)+(BO56*U20)+(BN56*U21)+(BM56*U22)+(BL56*U23)+(BK56*U24)+(BJ56*U25)+(BI56*U26)+(BH56*U27)+(BG56*U28)+(BF56*U29)+(BE56*U30)+(BD56*U31)+(BC56*U32)+(BB56*U33)+(BA56*U34)+(AZ56*U35)+(AY56*U36)+(AX56*U37)+(AW56*U38)+(AV56*U39)+(AU56*U40)+(AT56*U41)+(AS56*U42)+(AR56*U43)+(AQ56*U44)+(AP56*U45)+(AO56*U46)+(AN56*U47)+(AM56*U48)+(AL56*U49)+(AK56*U50)+(AJ56*U51)+(AI56*U52)+(AH56*U53)+(AG56*U54)+(AF56*U55)+U56</f>
        <v>0.98928571428571399</v>
      </c>
    </row>
    <row r="57" spans="1:72" s="15" customFormat="1">
      <c r="A57" s="25">
        <f>A56+1</f>
        <v>53</v>
      </c>
      <c r="B57" s="26" t="s">
        <v>24</v>
      </c>
      <c r="C57" s="12">
        <v>40982</v>
      </c>
      <c r="D57" s="13">
        <v>40983</v>
      </c>
      <c r="E57" s="13">
        <v>40984</v>
      </c>
      <c r="F57" s="36">
        <v>87.36</v>
      </c>
      <c r="G57" s="36">
        <v>87.77</v>
      </c>
      <c r="H57" s="36">
        <v>87.77</v>
      </c>
      <c r="I57" s="36"/>
      <c r="J57" s="36"/>
      <c r="K57" s="26" t="s">
        <v>17</v>
      </c>
      <c r="M57" s="16">
        <f>(G57-F57)*100</f>
        <v>40.999999999999659</v>
      </c>
      <c r="O57" s="16">
        <f>(H57-G57)*100</f>
        <v>0</v>
      </c>
      <c r="Q57" s="22">
        <f>((S56*U57)/M57)*O57</f>
        <v>0</v>
      </c>
      <c r="S57" s="3">
        <f>Q57+S56</f>
        <v>273165.92457470339</v>
      </c>
      <c r="T57" s="3"/>
      <c r="U57" s="4">
        <f>$AC$4/W57</f>
        <v>2.5000000000000001E-2</v>
      </c>
      <c r="V57" s="4"/>
      <c r="W57" s="2">
        <v>10</v>
      </c>
      <c r="X57" s="3"/>
      <c r="Y57" s="30">
        <f>E57-D57+1</f>
        <v>2</v>
      </c>
      <c r="Z57" s="30"/>
      <c r="AA57" s="4">
        <f>(S57-S56)/S56</f>
        <v>0</v>
      </c>
      <c r="AB57" s="3"/>
      <c r="AC57" s="38"/>
      <c r="AD57" s="40">
        <f>IF(E56&gt;D57,IF(E56&gt;E57,Y57,E56-D57+1),0)</f>
        <v>0</v>
      </c>
      <c r="AE57" s="3"/>
      <c r="AF57" s="40">
        <f t="shared" si="36"/>
        <v>0</v>
      </c>
      <c r="AG57" s="40">
        <f t="shared" si="37"/>
        <v>0</v>
      </c>
      <c r="AH57" s="40">
        <f t="shared" si="38"/>
        <v>0</v>
      </c>
      <c r="AI57" s="40">
        <f t="shared" si="39"/>
        <v>0</v>
      </c>
      <c r="AJ57" s="40">
        <f t="shared" si="40"/>
        <v>0</v>
      </c>
      <c r="AK57" s="40">
        <f t="shared" si="41"/>
        <v>0</v>
      </c>
      <c r="AL57" s="40">
        <f t="shared" si="42"/>
        <v>0</v>
      </c>
      <c r="AM57" s="40">
        <f t="shared" si="43"/>
        <v>0</v>
      </c>
      <c r="AN57" s="40">
        <f t="shared" si="44"/>
        <v>0</v>
      </c>
      <c r="AO57" s="40">
        <f t="shared" si="45"/>
        <v>0</v>
      </c>
      <c r="AP57" s="40">
        <f t="shared" si="46"/>
        <v>0</v>
      </c>
      <c r="AQ57" s="40">
        <f t="shared" si="47"/>
        <v>1</v>
      </c>
      <c r="AR57" s="40">
        <f t="shared" si="48"/>
        <v>1</v>
      </c>
      <c r="AS57" s="40">
        <f t="shared" si="49"/>
        <v>1</v>
      </c>
      <c r="AT57" s="40">
        <f t="shared" si="50"/>
        <v>1</v>
      </c>
      <c r="AU57" s="40">
        <f t="shared" si="51"/>
        <v>1</v>
      </c>
      <c r="AV57" s="40">
        <f t="shared" si="52"/>
        <v>1</v>
      </c>
      <c r="AW57" s="40">
        <f t="shared" si="53"/>
        <v>1</v>
      </c>
      <c r="AX57" s="40">
        <f t="shared" si="54"/>
        <v>1</v>
      </c>
      <c r="AY57" s="40">
        <f t="shared" si="55"/>
        <v>1</v>
      </c>
      <c r="AZ57" s="40">
        <f t="shared" si="56"/>
        <v>1</v>
      </c>
      <c r="BA57" s="40">
        <f t="shared" si="57"/>
        <v>1</v>
      </c>
      <c r="BB57" s="40">
        <f t="shared" si="58"/>
        <v>1</v>
      </c>
      <c r="BC57" s="40">
        <f t="shared" si="59"/>
        <v>1</v>
      </c>
      <c r="BD57" s="40">
        <f t="shared" si="60"/>
        <v>1</v>
      </c>
      <c r="BE57" s="40">
        <f t="shared" si="61"/>
        <v>1</v>
      </c>
      <c r="BF57" s="40">
        <f t="shared" si="62"/>
        <v>1</v>
      </c>
      <c r="BG57" s="40">
        <f t="shared" si="63"/>
        <v>1</v>
      </c>
      <c r="BH57" s="40">
        <f t="shared" si="64"/>
        <v>1</v>
      </c>
      <c r="BI57" s="40">
        <f t="shared" si="65"/>
        <v>1</v>
      </c>
      <c r="BJ57" s="40">
        <f t="shared" si="66"/>
        <v>1</v>
      </c>
      <c r="BK57" s="40">
        <f t="shared" si="67"/>
        <v>1</v>
      </c>
      <c r="BL57" s="40">
        <f t="shared" si="68"/>
        <v>1</v>
      </c>
      <c r="BM57" s="40">
        <f t="shared" si="69"/>
        <v>1</v>
      </c>
      <c r="BN57" s="40">
        <f t="shared" si="70"/>
        <v>1</v>
      </c>
      <c r="BO57" s="40">
        <f t="shared" si="71"/>
        <v>1</v>
      </c>
      <c r="BP57" s="40">
        <f t="shared" si="72"/>
        <v>1</v>
      </c>
      <c r="BR57" s="63">
        <f t="shared" si="1"/>
        <v>27</v>
      </c>
      <c r="BT57" s="4">
        <f>(BP57*U20)+(BO57*U21)+(BN57*U22)+(BM57*U23)+(BL57*U24)+(BK57*U25)+(BJ57*U26)+(BI57*U27)+(BH57*U28)+(BG57*U29)+(BF57*U30)+(BE57*U31)+(BD57*U32)+(BC57*U33)+(BB57*U34)+(BA57*U35)+(AZ57*U36)+(AY57*U37)+(AX57*U38)+(AW57*U39)+(AV57*U40)+(AU57*U41)+(AT57*U42)+(AS57*U43)+(AR57*U44)+(AQ57*U45)+(AP57*U46)+(AO57*U47)+(AN57*U48)+(AM57*U49)+(AL57*U50)+(AK57*U51)+(AJ57*U52)+(AI57*U53)+(AH57*U54)+(AG57*U55)+(AF57*U56)+U57</f>
        <v>0.95357142857142829</v>
      </c>
    </row>
    <row r="58" spans="1:72" s="15" customFormat="1">
      <c r="A58" s="25">
        <f>A57+1</f>
        <v>54</v>
      </c>
      <c r="B58" s="26" t="s">
        <v>24</v>
      </c>
      <c r="C58" s="12">
        <v>40989</v>
      </c>
      <c r="D58" s="13">
        <v>40990</v>
      </c>
      <c r="E58" s="13">
        <v>40994</v>
      </c>
      <c r="F58" s="36">
        <v>87.97</v>
      </c>
      <c r="G58" s="36"/>
      <c r="H58" s="36"/>
      <c r="I58" s="36">
        <v>87.11</v>
      </c>
      <c r="J58" s="36">
        <v>86.79</v>
      </c>
      <c r="K58" s="5" t="s">
        <v>2</v>
      </c>
      <c r="M58" s="16">
        <f>(F58-I58)*100</f>
        <v>85.999999999999943</v>
      </c>
      <c r="O58" s="16">
        <f>(I58-J58)*100</f>
        <v>31.999999999999318</v>
      </c>
      <c r="Q58" s="22">
        <f>((S57*U58)/M58)*O58</f>
        <v>2541.0783681367234</v>
      </c>
      <c r="S58" s="3">
        <f>Q58+S57</f>
        <v>275707.0029428401</v>
      </c>
      <c r="T58" s="3"/>
      <c r="U58" s="4">
        <f>$AC$4/W58</f>
        <v>2.5000000000000001E-2</v>
      </c>
      <c r="V58" s="4"/>
      <c r="W58" s="2">
        <v>10</v>
      </c>
      <c r="X58" s="3"/>
      <c r="Y58" s="30">
        <f>E58-D58+1</f>
        <v>5</v>
      </c>
      <c r="Z58" s="30"/>
      <c r="AA58" s="4">
        <f>(S58-S57)/S57</f>
        <v>9.3023255813951353E-3</v>
      </c>
      <c r="AB58" s="3"/>
      <c r="AC58" s="38"/>
      <c r="AD58" s="40">
        <f>IF(E57&gt;D58,IF(E57&gt;E58,Y58,E57-D58+1),0)</f>
        <v>0</v>
      </c>
      <c r="AE58" s="3"/>
      <c r="AF58" s="40">
        <f t="shared" si="36"/>
        <v>0</v>
      </c>
      <c r="AG58" s="40">
        <f t="shared" si="37"/>
        <v>0</v>
      </c>
      <c r="AH58" s="40">
        <f t="shared" si="38"/>
        <v>0</v>
      </c>
      <c r="AI58" s="40">
        <f t="shared" si="39"/>
        <v>0</v>
      </c>
      <c r="AJ58" s="40">
        <f t="shared" si="40"/>
        <v>0</v>
      </c>
      <c r="AK58" s="40">
        <f t="shared" si="41"/>
        <v>0</v>
      </c>
      <c r="AL58" s="40">
        <f t="shared" si="42"/>
        <v>0</v>
      </c>
      <c r="AM58" s="40">
        <f t="shared" si="43"/>
        <v>0</v>
      </c>
      <c r="AN58" s="40">
        <f t="shared" si="44"/>
        <v>0</v>
      </c>
      <c r="AO58" s="40">
        <f t="shared" si="45"/>
        <v>0</v>
      </c>
      <c r="AP58" s="40">
        <f t="shared" si="46"/>
        <v>0</v>
      </c>
      <c r="AQ58" s="40">
        <f t="shared" si="47"/>
        <v>0</v>
      </c>
      <c r="AR58" s="40">
        <f t="shared" si="48"/>
        <v>1</v>
      </c>
      <c r="AS58" s="40">
        <f t="shared" si="49"/>
        <v>1</v>
      </c>
      <c r="AT58" s="40">
        <f t="shared" si="50"/>
        <v>1</v>
      </c>
      <c r="AU58" s="40">
        <f t="shared" si="51"/>
        <v>1</v>
      </c>
      <c r="AV58" s="40">
        <f t="shared" si="52"/>
        <v>1</v>
      </c>
      <c r="AW58" s="40">
        <f t="shared" si="53"/>
        <v>1</v>
      </c>
      <c r="AX58" s="40">
        <f t="shared" si="54"/>
        <v>1</v>
      </c>
      <c r="AY58" s="40">
        <f t="shared" si="55"/>
        <v>1</v>
      </c>
      <c r="AZ58" s="40">
        <f t="shared" si="56"/>
        <v>1</v>
      </c>
      <c r="BA58" s="40">
        <f t="shared" si="57"/>
        <v>1</v>
      </c>
      <c r="BB58" s="40">
        <f t="shared" si="58"/>
        <v>1</v>
      </c>
      <c r="BC58" s="40">
        <f t="shared" si="59"/>
        <v>1</v>
      </c>
      <c r="BD58" s="40">
        <f t="shared" si="60"/>
        <v>1</v>
      </c>
      <c r="BE58" s="40">
        <f t="shared" si="61"/>
        <v>1</v>
      </c>
      <c r="BF58" s="40">
        <f t="shared" si="62"/>
        <v>1</v>
      </c>
      <c r="BG58" s="40">
        <f t="shared" si="63"/>
        <v>1</v>
      </c>
      <c r="BH58" s="40">
        <f t="shared" si="64"/>
        <v>1</v>
      </c>
      <c r="BI58" s="40">
        <f t="shared" si="65"/>
        <v>1</v>
      </c>
      <c r="BJ58" s="40">
        <f t="shared" si="66"/>
        <v>1</v>
      </c>
      <c r="BK58" s="40">
        <f t="shared" si="67"/>
        <v>1</v>
      </c>
      <c r="BL58" s="40">
        <f t="shared" si="68"/>
        <v>1</v>
      </c>
      <c r="BM58" s="40">
        <f t="shared" si="69"/>
        <v>1</v>
      </c>
      <c r="BN58" s="40">
        <f t="shared" si="70"/>
        <v>1</v>
      </c>
      <c r="BO58" s="40">
        <f t="shared" si="71"/>
        <v>1</v>
      </c>
      <c r="BP58" s="40">
        <f t="shared" si="72"/>
        <v>1</v>
      </c>
      <c r="BR58" s="63">
        <f t="shared" si="1"/>
        <v>26</v>
      </c>
      <c r="BT58" s="4">
        <f>(BP58*U21)+(BO58*U22)+(BN58*U23)+(BM58*U24)+(BL58*U25)+(BK58*U26)+(BJ58*U27)+(BI58*U28)+(BH58*U29)+(BG58*U30)+(BF58*U31)+(BE58*U32)+(BD58*U33)+(BC58*U34)+(BB58*U35)+(BA58*U36)+(AZ58*U37)+(AY58*U38)+(AX58*U39)+(AW58*U40)+(AV58*U41)+(AU58*U42)+(AT58*U43)+(AS58*U44)+(AR58*U45)+(AQ58*U46)+(AP58*U47)+(AO58*U48)+(AN58*U49)+(AM58*U50)+(AL58*U51)+(AK58*U52)+(AJ58*U53)+(AI58*U54)+(AH58*U55)+(AG58*U56)+(AF58*U57)+U58</f>
        <v>0.91785714285714259</v>
      </c>
    </row>
    <row r="59" spans="1:72" s="15" customFormat="1">
      <c r="A59" s="25">
        <f>A58+1</f>
        <v>55</v>
      </c>
      <c r="B59" s="26" t="s">
        <v>24</v>
      </c>
      <c r="C59" s="12">
        <v>41011</v>
      </c>
      <c r="D59" s="13">
        <v>41012</v>
      </c>
      <c r="E59" s="13">
        <v>41015</v>
      </c>
      <c r="F59" s="36">
        <v>83.41</v>
      </c>
      <c r="G59" s="36">
        <v>84.55</v>
      </c>
      <c r="H59" s="36">
        <v>83.41</v>
      </c>
      <c r="I59" s="36"/>
      <c r="J59" s="36"/>
      <c r="K59" s="5" t="s">
        <v>0</v>
      </c>
      <c r="M59" s="16">
        <f>(G59-F59)*100</f>
        <v>114.00000000000006</v>
      </c>
      <c r="O59" s="16">
        <f>(H59-G59)*100</f>
        <v>-114.00000000000006</v>
      </c>
      <c r="Q59" s="22">
        <f>((S58*U59)/M59)*O59</f>
        <v>-6892.6750735710029</v>
      </c>
      <c r="S59" s="3">
        <f>Q59+S58</f>
        <v>268814.32786926912</v>
      </c>
      <c r="T59" s="3"/>
      <c r="U59" s="4">
        <f>$AC$4/W59</f>
        <v>2.5000000000000001E-2</v>
      </c>
      <c r="V59" s="4"/>
      <c r="W59" s="2">
        <v>10</v>
      </c>
      <c r="X59" s="3"/>
      <c r="Y59" s="30">
        <f>E59-D59+1</f>
        <v>4</v>
      </c>
      <c r="Z59" s="30"/>
      <c r="AA59" s="4">
        <f>(S59-S58)/S58</f>
        <v>-2.4999999999999915E-2</v>
      </c>
      <c r="AB59" s="3"/>
      <c r="AC59" s="38"/>
      <c r="AD59" s="40">
        <f>IF(E58&gt;D59,IF(E58&gt;E59,Y59,E58-D59+1),0)</f>
        <v>0</v>
      </c>
      <c r="AE59" s="3"/>
      <c r="AF59" s="40">
        <f t="shared" si="36"/>
        <v>0</v>
      </c>
      <c r="AG59" s="40">
        <f t="shared" si="37"/>
        <v>0</v>
      </c>
      <c r="AH59" s="40">
        <f t="shared" si="38"/>
        <v>0</v>
      </c>
      <c r="AI59" s="40">
        <f t="shared" si="39"/>
        <v>0</v>
      </c>
      <c r="AJ59" s="40">
        <f t="shared" si="40"/>
        <v>0</v>
      </c>
      <c r="AK59" s="40">
        <f t="shared" si="41"/>
        <v>0</v>
      </c>
      <c r="AL59" s="40">
        <f t="shared" si="42"/>
        <v>0</v>
      </c>
      <c r="AM59" s="40">
        <f t="shared" si="43"/>
        <v>0</v>
      </c>
      <c r="AN59" s="40">
        <f t="shared" si="44"/>
        <v>0</v>
      </c>
      <c r="AO59" s="40">
        <f t="shared" si="45"/>
        <v>0</v>
      </c>
      <c r="AP59" s="40">
        <f t="shared" si="46"/>
        <v>0</v>
      </c>
      <c r="AQ59" s="40">
        <f t="shared" si="47"/>
        <v>0</v>
      </c>
      <c r="AR59" s="40">
        <f t="shared" si="48"/>
        <v>0</v>
      </c>
      <c r="AS59" s="40">
        <f t="shared" si="49"/>
        <v>1</v>
      </c>
      <c r="AT59" s="40">
        <f t="shared" si="50"/>
        <v>1</v>
      </c>
      <c r="AU59" s="40">
        <f t="shared" si="51"/>
        <v>1</v>
      </c>
      <c r="AV59" s="40">
        <f t="shared" si="52"/>
        <v>1</v>
      </c>
      <c r="AW59" s="40">
        <f t="shared" si="53"/>
        <v>1</v>
      </c>
      <c r="AX59" s="40">
        <f t="shared" si="54"/>
        <v>1</v>
      </c>
      <c r="AY59" s="40">
        <f t="shared" si="55"/>
        <v>1</v>
      </c>
      <c r="AZ59" s="40">
        <f t="shared" si="56"/>
        <v>1</v>
      </c>
      <c r="BA59" s="40">
        <f t="shared" si="57"/>
        <v>1</v>
      </c>
      <c r="BB59" s="40">
        <f t="shared" si="58"/>
        <v>1</v>
      </c>
      <c r="BC59" s="40">
        <f t="shared" si="59"/>
        <v>1</v>
      </c>
      <c r="BD59" s="40">
        <f t="shared" si="60"/>
        <v>1</v>
      </c>
      <c r="BE59" s="40">
        <f t="shared" si="61"/>
        <v>1</v>
      </c>
      <c r="BF59" s="40">
        <f t="shared" si="62"/>
        <v>1</v>
      </c>
      <c r="BG59" s="40">
        <f t="shared" si="63"/>
        <v>1</v>
      </c>
      <c r="BH59" s="40">
        <f t="shared" si="64"/>
        <v>1</v>
      </c>
      <c r="BI59" s="40">
        <f t="shared" si="65"/>
        <v>1</v>
      </c>
      <c r="BJ59" s="40">
        <f t="shared" si="66"/>
        <v>1</v>
      </c>
      <c r="BK59" s="40">
        <f t="shared" si="67"/>
        <v>1</v>
      </c>
      <c r="BL59" s="40">
        <f t="shared" si="68"/>
        <v>1</v>
      </c>
      <c r="BM59" s="40">
        <f t="shared" si="69"/>
        <v>1</v>
      </c>
      <c r="BN59" s="40">
        <f t="shared" si="70"/>
        <v>1</v>
      </c>
      <c r="BO59" s="40">
        <f t="shared" si="71"/>
        <v>1</v>
      </c>
      <c r="BP59" s="40">
        <f t="shared" si="72"/>
        <v>1</v>
      </c>
      <c r="BR59" s="63">
        <f t="shared" si="1"/>
        <v>25</v>
      </c>
      <c r="BT59" s="4">
        <f>(BP59*U22)+(BO59*U23)+(BN59*U24)+(BM59*U25)+(BL59*U26)+(BK59*U27)+(BJ59*U28)+(BI59*U29)+(BH59*U30)+(BG59*U31)+(BF59*U32)+(BE59*U33)+(BD59*U34)+(BC59*U35)+(BB59*U36)+(BA59*U37)+(AZ59*U38)+(AY59*U39)+(AX59*U40)+(AW59*U41)+(AV59*U42)+(AU59*U43)+(AT59*U44)+(AS59*U45)+(AR59*U46)+(AQ59*U47)+(AP59*U48)+(AO59*U49)+(AN59*U50)+(AM59*U51)+(AL59*U52)+(AK59*U53)+(AJ59*U54)+(AI59*U55)+(AH59*U56)+(AG59*U57)+(AF59*U58)+U59</f>
        <v>0.8821428571428569</v>
      </c>
    </row>
    <row r="60" spans="1:72" s="15" customFormat="1">
      <c r="A60" s="25">
        <f>A59+1</f>
        <v>56</v>
      </c>
      <c r="B60" s="26" t="s">
        <v>24</v>
      </c>
      <c r="C60" s="12">
        <v>41116</v>
      </c>
      <c r="D60" s="13">
        <v>41117</v>
      </c>
      <c r="E60" s="13">
        <v>41129</v>
      </c>
      <c r="F60" s="36">
        <v>80.540000000000006</v>
      </c>
      <c r="G60" s="36">
        <v>81.489999999999995</v>
      </c>
      <c r="H60" s="36">
        <v>82.5</v>
      </c>
      <c r="I60" s="36"/>
      <c r="J60" s="36"/>
      <c r="K60" s="5" t="s">
        <v>2</v>
      </c>
      <c r="M60" s="16">
        <f>(G60-F60)*100</f>
        <v>94.999999999998863</v>
      </c>
      <c r="O60" s="16">
        <f>(H60-G60)*100</f>
        <v>101.00000000000051</v>
      </c>
      <c r="Q60" s="22">
        <f>((S59*U60)/M60)*O60</f>
        <v>7144.8018723149062</v>
      </c>
      <c r="S60" s="3">
        <f>Q60+S59</f>
        <v>275959.12974158401</v>
      </c>
      <c r="T60" s="3"/>
      <c r="U60" s="4">
        <f>$AC$4/W60</f>
        <v>2.5000000000000001E-2</v>
      </c>
      <c r="V60" s="4"/>
      <c r="W60" s="2">
        <v>10</v>
      </c>
      <c r="X60" s="3"/>
      <c r="Y60" s="30">
        <f>E60-D60+1</f>
        <v>13</v>
      </c>
      <c r="Z60" s="30"/>
      <c r="AA60" s="4">
        <f>(S60-S59)/S59</f>
        <v>2.6578947368421427E-2</v>
      </c>
      <c r="AB60" s="3"/>
      <c r="AC60" s="38"/>
      <c r="AD60" s="40">
        <f>IF(E59&gt;D60,IF(E59&gt;E60,Y60,E59-D60+1),0)</f>
        <v>0</v>
      </c>
      <c r="AE60" s="3"/>
      <c r="AF60" s="40">
        <f t="shared" si="36"/>
        <v>0</v>
      </c>
      <c r="AG60" s="40">
        <f t="shared" si="37"/>
        <v>0</v>
      </c>
      <c r="AH60" s="40">
        <f t="shared" si="38"/>
        <v>0</v>
      </c>
      <c r="AI60" s="40">
        <f t="shared" si="39"/>
        <v>0</v>
      </c>
      <c r="AJ60" s="40">
        <f t="shared" si="40"/>
        <v>0</v>
      </c>
      <c r="AK60" s="40">
        <f t="shared" si="41"/>
        <v>0</v>
      </c>
      <c r="AL60" s="40">
        <f t="shared" si="42"/>
        <v>0</v>
      </c>
      <c r="AM60" s="40">
        <f t="shared" si="43"/>
        <v>0</v>
      </c>
      <c r="AN60" s="40">
        <f t="shared" si="44"/>
        <v>0</v>
      </c>
      <c r="AO60" s="40">
        <f t="shared" si="45"/>
        <v>0</v>
      </c>
      <c r="AP60" s="40">
        <f t="shared" si="46"/>
        <v>0</v>
      </c>
      <c r="AQ60" s="40">
        <f t="shared" si="47"/>
        <v>0</v>
      </c>
      <c r="AR60" s="40">
        <f t="shared" si="48"/>
        <v>0</v>
      </c>
      <c r="AS60" s="40">
        <f t="shared" si="49"/>
        <v>0</v>
      </c>
      <c r="AT60" s="40">
        <f t="shared" si="50"/>
        <v>1</v>
      </c>
      <c r="AU60" s="40">
        <f t="shared" si="51"/>
        <v>1</v>
      </c>
      <c r="AV60" s="40">
        <f t="shared" si="52"/>
        <v>1</v>
      </c>
      <c r="AW60" s="40">
        <f t="shared" si="53"/>
        <v>1</v>
      </c>
      <c r="AX60" s="40">
        <f t="shared" si="54"/>
        <v>1</v>
      </c>
      <c r="AY60" s="40">
        <f t="shared" si="55"/>
        <v>1</v>
      </c>
      <c r="AZ60" s="40">
        <f t="shared" si="56"/>
        <v>1</v>
      </c>
      <c r="BA60" s="40">
        <f t="shared" si="57"/>
        <v>1</v>
      </c>
      <c r="BB60" s="40">
        <f t="shared" si="58"/>
        <v>1</v>
      </c>
      <c r="BC60" s="40">
        <f t="shared" si="59"/>
        <v>1</v>
      </c>
      <c r="BD60" s="40">
        <f t="shared" si="60"/>
        <v>1</v>
      </c>
      <c r="BE60" s="40">
        <f t="shared" si="61"/>
        <v>1</v>
      </c>
      <c r="BF60" s="40">
        <f t="shared" si="62"/>
        <v>1</v>
      </c>
      <c r="BG60" s="40">
        <f t="shared" si="63"/>
        <v>1</v>
      </c>
      <c r="BH60" s="40">
        <f t="shared" si="64"/>
        <v>1</v>
      </c>
      <c r="BI60" s="40">
        <f t="shared" si="65"/>
        <v>1</v>
      </c>
      <c r="BJ60" s="40">
        <f t="shared" si="66"/>
        <v>1</v>
      </c>
      <c r="BK60" s="40">
        <f t="shared" si="67"/>
        <v>1</v>
      </c>
      <c r="BL60" s="40">
        <f t="shared" si="68"/>
        <v>1</v>
      </c>
      <c r="BM60" s="40">
        <f t="shared" si="69"/>
        <v>1</v>
      </c>
      <c r="BN60" s="40">
        <f t="shared" si="70"/>
        <v>1</v>
      </c>
      <c r="BO60" s="40">
        <f t="shared" si="71"/>
        <v>1</v>
      </c>
      <c r="BP60" s="40">
        <f t="shared" si="72"/>
        <v>1</v>
      </c>
      <c r="BR60" s="63">
        <f t="shared" si="1"/>
        <v>24</v>
      </c>
      <c r="BT60" s="4">
        <f>(BP60*U23)+(BO60*U24)+(BN60*U25)+(BM60*U26)+(BL60*U27)+(BK60*U28)+(BJ60*U29)+(BI60*U30)+(BH60*U31)+(BG60*U32)+(BF60*U33)+(BE60*U34)+(BD60*U35)+(BC60*U36)+(BB60*U37)+(BA60*U38)+(AZ60*U39)+(AY60*U40)+(AX60*U41)+(AW60*U42)+(AV60*U43)+(AU60*U44)+(AT60*U45)+(AS60*U46)+(AR60*U47)+(AQ60*U48)+(AP60*U49)+(AO60*U50)+(AN60*U51)+(AM60*U52)+(AL60*U53)+(AK60*U54)+(AJ60*U55)+(AI60*U56)+(AH60*U57)+(AG60*U58)+(AF60*U59)+U60</f>
        <v>0.8464285714285712</v>
      </c>
    </row>
    <row r="61" spans="1:72" s="15" customFormat="1">
      <c r="A61" s="25">
        <f>A60+1</f>
        <v>57</v>
      </c>
      <c r="B61" s="26" t="s">
        <v>24</v>
      </c>
      <c r="C61" s="12">
        <v>41158</v>
      </c>
      <c r="D61" s="13">
        <v>41159</v>
      </c>
      <c r="E61" s="13">
        <v>41170</v>
      </c>
      <c r="F61" s="36">
        <v>79.89</v>
      </c>
      <c r="G61" s="36">
        <v>81.28</v>
      </c>
      <c r="H61" s="36">
        <v>81.98</v>
      </c>
      <c r="I61" s="36"/>
      <c r="J61" s="36"/>
      <c r="K61" s="5" t="s">
        <v>2</v>
      </c>
      <c r="M61" s="16">
        <f>(G61-F61)*100</f>
        <v>139.00000000000006</v>
      </c>
      <c r="O61" s="16">
        <f>(H61-G61)*100</f>
        <v>70.000000000000284</v>
      </c>
      <c r="Q61" s="22">
        <f>((S60*U61)/M61)*O61</f>
        <v>3474.3055902717542</v>
      </c>
      <c r="S61" s="3">
        <f>Q61+S60</f>
        <v>279433.43533185578</v>
      </c>
      <c r="T61" s="3"/>
      <c r="U61" s="4">
        <f>$AC$4/W61</f>
        <v>2.5000000000000001E-2</v>
      </c>
      <c r="V61" s="4"/>
      <c r="W61" s="2">
        <v>10</v>
      </c>
      <c r="X61" s="3"/>
      <c r="Y61" s="30">
        <f>E61-D61+1</f>
        <v>12</v>
      </c>
      <c r="Z61" s="30"/>
      <c r="AA61" s="4">
        <f>(S61-S60)/S60</f>
        <v>1.258992805755408E-2</v>
      </c>
      <c r="AB61" s="3"/>
      <c r="AC61" s="38"/>
      <c r="AD61" s="40">
        <f>IF(E60&gt;D61,IF(E60&gt;E61,Y61,E60-D61+1),0)</f>
        <v>0</v>
      </c>
      <c r="AE61" s="3"/>
      <c r="AF61" s="40">
        <f t="shared" si="36"/>
        <v>0</v>
      </c>
      <c r="AG61" s="40">
        <f t="shared" si="37"/>
        <v>0</v>
      </c>
      <c r="AH61" s="40">
        <f t="shared" si="38"/>
        <v>0</v>
      </c>
      <c r="AI61" s="40">
        <f t="shared" si="39"/>
        <v>0</v>
      </c>
      <c r="AJ61" s="40">
        <f t="shared" si="40"/>
        <v>0</v>
      </c>
      <c r="AK61" s="40">
        <f t="shared" si="41"/>
        <v>0</v>
      </c>
      <c r="AL61" s="40">
        <f t="shared" si="42"/>
        <v>0</v>
      </c>
      <c r="AM61" s="40">
        <f t="shared" si="43"/>
        <v>0</v>
      </c>
      <c r="AN61" s="40">
        <f t="shared" si="44"/>
        <v>0</v>
      </c>
      <c r="AO61" s="40">
        <f t="shared" si="45"/>
        <v>0</v>
      </c>
      <c r="AP61" s="40">
        <f t="shared" si="46"/>
        <v>0</v>
      </c>
      <c r="AQ61" s="40">
        <f t="shared" si="47"/>
        <v>0</v>
      </c>
      <c r="AR61" s="40">
        <f t="shared" si="48"/>
        <v>0</v>
      </c>
      <c r="AS61" s="40">
        <f t="shared" si="49"/>
        <v>0</v>
      </c>
      <c r="AT61" s="40">
        <f t="shared" si="50"/>
        <v>0</v>
      </c>
      <c r="AU61" s="40">
        <f t="shared" si="51"/>
        <v>1</v>
      </c>
      <c r="AV61" s="40">
        <f t="shared" si="52"/>
        <v>1</v>
      </c>
      <c r="AW61" s="40">
        <f t="shared" si="53"/>
        <v>1</v>
      </c>
      <c r="AX61" s="40">
        <f t="shared" si="54"/>
        <v>1</v>
      </c>
      <c r="AY61" s="40">
        <f t="shared" si="55"/>
        <v>1</v>
      </c>
      <c r="AZ61" s="40">
        <f t="shared" si="56"/>
        <v>1</v>
      </c>
      <c r="BA61" s="40">
        <f t="shared" si="57"/>
        <v>1</v>
      </c>
      <c r="BB61" s="40">
        <f t="shared" si="58"/>
        <v>1</v>
      </c>
      <c r="BC61" s="40">
        <f t="shared" si="59"/>
        <v>1</v>
      </c>
      <c r="BD61" s="40">
        <f t="shared" si="60"/>
        <v>1</v>
      </c>
      <c r="BE61" s="40">
        <f t="shared" si="61"/>
        <v>1</v>
      </c>
      <c r="BF61" s="40">
        <f t="shared" si="62"/>
        <v>1</v>
      </c>
      <c r="BG61" s="40">
        <f t="shared" si="63"/>
        <v>1</v>
      </c>
      <c r="BH61" s="40">
        <f t="shared" si="64"/>
        <v>1</v>
      </c>
      <c r="BI61" s="40">
        <f t="shared" si="65"/>
        <v>1</v>
      </c>
      <c r="BJ61" s="40">
        <f t="shared" si="66"/>
        <v>1</v>
      </c>
      <c r="BK61" s="40">
        <f t="shared" si="67"/>
        <v>1</v>
      </c>
      <c r="BL61" s="40">
        <f t="shared" si="68"/>
        <v>1</v>
      </c>
      <c r="BM61" s="40">
        <f t="shared" si="69"/>
        <v>1</v>
      </c>
      <c r="BN61" s="40">
        <f t="shared" si="70"/>
        <v>1</v>
      </c>
      <c r="BO61" s="40">
        <f t="shared" si="71"/>
        <v>1</v>
      </c>
      <c r="BP61" s="40">
        <f t="shared" si="72"/>
        <v>1</v>
      </c>
      <c r="BR61" s="63">
        <f t="shared" si="1"/>
        <v>23</v>
      </c>
      <c r="BT61" s="4">
        <f>(BP61*U24)+(BO61*U25)+(BN61*U26)+(BM61*U27)+(BL61*U28)+(BK61*U29)+(BJ61*U30)+(BI61*U31)+(BH61*U32)+(BG61*U33)+(BF61*U34)+(BE61*U35)+(BD61*U36)+(BC61*U37)+(BB61*U38)+(BA61*U39)+(AZ61*U40)+(AY61*U41)+(AX61*U42)+(AW61*U43)+(AV61*U44)+(AU61*U45)+(AT61*U46)+(AS61*U47)+(AR61*U48)+(AQ61*U49)+(AP61*U50)+(AO61*U51)+(AN61*U52)+(AM61*U53)+(AL61*U54)+(AK61*U55)+(AJ61*U56)+(AI61*U57)+(AH61*U58)+(AG61*U59)+(AF61*U60)+U61</f>
        <v>0.8107142857142855</v>
      </c>
    </row>
    <row r="62" spans="1:72" s="15" customFormat="1">
      <c r="A62" s="25">
        <f>A61+1</f>
        <v>58</v>
      </c>
      <c r="B62" s="26" t="s">
        <v>24</v>
      </c>
      <c r="C62" s="12">
        <v>41172</v>
      </c>
      <c r="D62" s="13">
        <v>41176</v>
      </c>
      <c r="E62" s="13">
        <v>41191</v>
      </c>
      <c r="F62" s="36">
        <v>81.99</v>
      </c>
      <c r="G62" s="36"/>
      <c r="H62" s="36"/>
      <c r="I62" s="36">
        <v>80.98</v>
      </c>
      <c r="J62" s="36">
        <v>80.22</v>
      </c>
      <c r="K62" s="5" t="s">
        <v>2</v>
      </c>
      <c r="M62" s="16">
        <f>(F62-I62)*100</f>
        <v>100.99999999999909</v>
      </c>
      <c r="O62" s="16">
        <f>(I62-J62)*100</f>
        <v>76.000000000000512</v>
      </c>
      <c r="Q62" s="22">
        <f>((S61*U62)/M62)*O62</f>
        <v>5256.6685854508351</v>
      </c>
      <c r="S62" s="3">
        <f>Q62+S61</f>
        <v>284690.10391730664</v>
      </c>
      <c r="T62" s="3"/>
      <c r="U62" s="4">
        <f>$AC$4/W62</f>
        <v>2.5000000000000001E-2</v>
      </c>
      <c r="V62" s="4"/>
      <c r="W62" s="2">
        <v>10</v>
      </c>
      <c r="X62" s="3"/>
      <c r="Y62" s="30">
        <f>E62-D62+1</f>
        <v>16</v>
      </c>
      <c r="Z62" s="30"/>
      <c r="AA62" s="4">
        <f>(S62-S61)/S61</f>
        <v>1.8811881188119176E-2</v>
      </c>
      <c r="AB62" s="3"/>
      <c r="AC62" s="38"/>
      <c r="AD62" s="40">
        <f>IF(E61&gt;D62,IF(E61&gt;E62,Y62,E61-D62+1),0)</f>
        <v>0</v>
      </c>
      <c r="AE62" s="3"/>
      <c r="AF62" s="40">
        <f t="shared" si="36"/>
        <v>0</v>
      </c>
      <c r="AG62" s="40">
        <f t="shared" si="37"/>
        <v>0</v>
      </c>
      <c r="AH62" s="40">
        <f t="shared" si="38"/>
        <v>0</v>
      </c>
      <c r="AI62" s="40">
        <f t="shared" si="39"/>
        <v>0</v>
      </c>
      <c r="AJ62" s="40">
        <f t="shared" si="40"/>
        <v>0</v>
      </c>
      <c r="AK62" s="40">
        <f t="shared" si="41"/>
        <v>0</v>
      </c>
      <c r="AL62" s="40">
        <f t="shared" si="42"/>
        <v>0</v>
      </c>
      <c r="AM62" s="40">
        <f t="shared" si="43"/>
        <v>0</v>
      </c>
      <c r="AN62" s="40">
        <f t="shared" si="44"/>
        <v>0</v>
      </c>
      <c r="AO62" s="40">
        <f t="shared" si="45"/>
        <v>0</v>
      </c>
      <c r="AP62" s="40">
        <f t="shared" si="46"/>
        <v>0</v>
      </c>
      <c r="AQ62" s="40">
        <f t="shared" si="47"/>
        <v>0</v>
      </c>
      <c r="AR62" s="40">
        <f t="shared" si="48"/>
        <v>0</v>
      </c>
      <c r="AS62" s="40">
        <f t="shared" si="49"/>
        <v>0</v>
      </c>
      <c r="AT62" s="40">
        <f t="shared" si="50"/>
        <v>0</v>
      </c>
      <c r="AU62" s="40">
        <f t="shared" si="51"/>
        <v>0</v>
      </c>
      <c r="AV62" s="40">
        <f t="shared" si="52"/>
        <v>1</v>
      </c>
      <c r="AW62" s="40">
        <f t="shared" si="53"/>
        <v>1</v>
      </c>
      <c r="AX62" s="40">
        <f t="shared" si="54"/>
        <v>1</v>
      </c>
      <c r="AY62" s="40">
        <f t="shared" si="55"/>
        <v>1</v>
      </c>
      <c r="AZ62" s="40">
        <f t="shared" si="56"/>
        <v>1</v>
      </c>
      <c r="BA62" s="40">
        <f t="shared" si="57"/>
        <v>1</v>
      </c>
      <c r="BB62" s="40">
        <f t="shared" si="58"/>
        <v>1</v>
      </c>
      <c r="BC62" s="40">
        <f t="shared" si="59"/>
        <v>1</v>
      </c>
      <c r="BD62" s="40">
        <f t="shared" si="60"/>
        <v>1</v>
      </c>
      <c r="BE62" s="40">
        <f t="shared" si="61"/>
        <v>1</v>
      </c>
      <c r="BF62" s="40">
        <f t="shared" si="62"/>
        <v>1</v>
      </c>
      <c r="BG62" s="40">
        <f t="shared" si="63"/>
        <v>1</v>
      </c>
      <c r="BH62" s="40">
        <f t="shared" si="64"/>
        <v>1</v>
      </c>
      <c r="BI62" s="40">
        <f t="shared" si="65"/>
        <v>1</v>
      </c>
      <c r="BJ62" s="40">
        <f t="shared" si="66"/>
        <v>1</v>
      </c>
      <c r="BK62" s="40">
        <f t="shared" si="67"/>
        <v>1</v>
      </c>
      <c r="BL62" s="40">
        <f t="shared" si="68"/>
        <v>1</v>
      </c>
      <c r="BM62" s="40">
        <f t="shared" si="69"/>
        <v>1</v>
      </c>
      <c r="BN62" s="40">
        <f t="shared" si="70"/>
        <v>1</v>
      </c>
      <c r="BO62" s="40">
        <f t="shared" si="71"/>
        <v>1</v>
      </c>
      <c r="BP62" s="40">
        <f t="shared" si="72"/>
        <v>1</v>
      </c>
      <c r="BR62" s="63">
        <f t="shared" si="1"/>
        <v>22</v>
      </c>
      <c r="BT62" s="4">
        <f>(BP62*U25)+(BO62*U26)+(BN62*U27)+(BM62*U28)+(BL62*U29)+(BK62*U30)+(BJ62*U31)+(BI62*U32)+(BH62*U33)+(BG62*U34)+(BF62*U35)+(BE62*U36)+(BD62*U37)+(BC62*U38)+(BB62*U39)+(BA62*U40)+(AZ62*U41)+(AY62*U42)+(AX62*U43)+(AW62*U44)+(AV62*U45)+(AU62*U46)+(AT62*U47)+(AS62*U48)+(AR62*U49)+(AQ62*U50)+(AP62*U51)+(AO62*U52)+(AN62*U53)+(AM62*U54)+(AL62*U55)+(AK62*U56)+(AJ62*U57)+(AI62*U58)+(AH62*U59)+(AG62*U60)+(AF62*U61)+U62</f>
        <v>0.7749999999999998</v>
      </c>
    </row>
    <row r="63" spans="1:72" s="15" customFormat="1">
      <c r="A63" s="25">
        <f>A62+1</f>
        <v>59</v>
      </c>
      <c r="B63" s="26" t="s">
        <v>24</v>
      </c>
      <c r="C63" s="12">
        <v>41193</v>
      </c>
      <c r="D63" s="13">
        <v>41194</v>
      </c>
      <c r="E63" s="13">
        <v>41207</v>
      </c>
      <c r="F63" s="36">
        <v>79.88</v>
      </c>
      <c r="G63" s="36">
        <v>80.77</v>
      </c>
      <c r="H63" s="36">
        <v>83.12</v>
      </c>
      <c r="I63" s="36"/>
      <c r="J63" s="36"/>
      <c r="K63" s="5" t="s">
        <v>1</v>
      </c>
      <c r="M63" s="16">
        <f>(G63-F63)*100</f>
        <v>89.000000000000057</v>
      </c>
      <c r="O63" s="16">
        <f>(H63-G63)*100</f>
        <v>235.00000000000085</v>
      </c>
      <c r="Q63" s="22">
        <f>((S62*U63)/M63)*O63</f>
        <v>18792.74562375485</v>
      </c>
      <c r="S63" s="3">
        <f>Q63+S62</f>
        <v>303482.8495410615</v>
      </c>
      <c r="T63" s="3"/>
      <c r="U63" s="4">
        <f>$AC$4/W63</f>
        <v>2.5000000000000001E-2</v>
      </c>
      <c r="V63" s="4"/>
      <c r="W63" s="2">
        <v>10</v>
      </c>
      <c r="X63" s="3"/>
      <c r="Y63" s="30">
        <f>E63-D63+1</f>
        <v>14</v>
      </c>
      <c r="Z63" s="30"/>
      <c r="AA63" s="4">
        <f>(S63-S62)/S62</f>
        <v>6.6011235955056424E-2</v>
      </c>
      <c r="AB63" s="3"/>
      <c r="AC63" s="38"/>
      <c r="AD63" s="40">
        <f>IF(E62&gt;D63,IF(E62&gt;E63,Y63,E62-D63+1),0)</f>
        <v>0</v>
      </c>
      <c r="AE63" s="3"/>
      <c r="AF63" s="40">
        <f t="shared" si="36"/>
        <v>0</v>
      </c>
      <c r="AG63" s="40">
        <f t="shared" si="37"/>
        <v>0</v>
      </c>
      <c r="AH63" s="40">
        <f t="shared" si="38"/>
        <v>0</v>
      </c>
      <c r="AI63" s="40">
        <f t="shared" si="39"/>
        <v>0</v>
      </c>
      <c r="AJ63" s="40">
        <f t="shared" si="40"/>
        <v>0</v>
      </c>
      <c r="AK63" s="40">
        <f t="shared" si="41"/>
        <v>0</v>
      </c>
      <c r="AL63" s="40">
        <f t="shared" si="42"/>
        <v>0</v>
      </c>
      <c r="AM63" s="40">
        <f t="shared" si="43"/>
        <v>0</v>
      </c>
      <c r="AN63" s="40">
        <f t="shared" si="44"/>
        <v>0</v>
      </c>
      <c r="AO63" s="40">
        <f t="shared" si="45"/>
        <v>0</v>
      </c>
      <c r="AP63" s="40">
        <f t="shared" si="46"/>
        <v>0</v>
      </c>
      <c r="AQ63" s="40">
        <f t="shared" si="47"/>
        <v>0</v>
      </c>
      <c r="AR63" s="40">
        <f t="shared" si="48"/>
        <v>0</v>
      </c>
      <c r="AS63" s="40">
        <f t="shared" si="49"/>
        <v>0</v>
      </c>
      <c r="AT63" s="40">
        <f t="shared" si="50"/>
        <v>0</v>
      </c>
      <c r="AU63" s="40">
        <f t="shared" si="51"/>
        <v>0</v>
      </c>
      <c r="AV63" s="40">
        <f t="shared" si="52"/>
        <v>0</v>
      </c>
      <c r="AW63" s="40">
        <f t="shared" si="53"/>
        <v>1</v>
      </c>
      <c r="AX63" s="40">
        <f t="shared" si="54"/>
        <v>1</v>
      </c>
      <c r="AY63" s="40">
        <f t="shared" si="55"/>
        <v>1</v>
      </c>
      <c r="AZ63" s="40">
        <f t="shared" si="56"/>
        <v>1</v>
      </c>
      <c r="BA63" s="40">
        <f t="shared" si="57"/>
        <v>1</v>
      </c>
      <c r="BB63" s="40">
        <f t="shared" si="58"/>
        <v>1</v>
      </c>
      <c r="BC63" s="40">
        <f t="shared" si="59"/>
        <v>1</v>
      </c>
      <c r="BD63" s="40">
        <f t="shared" si="60"/>
        <v>1</v>
      </c>
      <c r="BE63" s="40">
        <f t="shared" si="61"/>
        <v>1</v>
      </c>
      <c r="BF63" s="40">
        <f t="shared" si="62"/>
        <v>1</v>
      </c>
      <c r="BG63" s="40">
        <f t="shared" si="63"/>
        <v>1</v>
      </c>
      <c r="BH63" s="40">
        <f t="shared" si="64"/>
        <v>1</v>
      </c>
      <c r="BI63" s="40">
        <f t="shared" si="65"/>
        <v>1</v>
      </c>
      <c r="BJ63" s="40">
        <f t="shared" si="66"/>
        <v>1</v>
      </c>
      <c r="BK63" s="40">
        <f t="shared" si="67"/>
        <v>1</v>
      </c>
      <c r="BL63" s="40">
        <f t="shared" si="68"/>
        <v>1</v>
      </c>
      <c r="BM63" s="40">
        <f t="shared" si="69"/>
        <v>1</v>
      </c>
      <c r="BN63" s="40">
        <f t="shared" si="70"/>
        <v>1</v>
      </c>
      <c r="BO63" s="40">
        <f t="shared" si="71"/>
        <v>1</v>
      </c>
      <c r="BP63" s="40">
        <f t="shared" si="72"/>
        <v>1</v>
      </c>
      <c r="BR63" s="63">
        <f t="shared" si="1"/>
        <v>21</v>
      </c>
      <c r="BT63" s="4">
        <f>(BP63*U26)+(BO63*U27)+(BN63*U28)+(BM63*U29)+(BL63*U30)+(BK63*U31)+(BJ63*U32)+(BI63*U33)+(BH63*U34)+(BG63*U35)+(BF63*U36)+(BE63*U37)+(BD63*U38)+(BC63*U39)+(BB63*U40)+(BA63*U41)+(AZ63*U42)+(AY63*U43)+(AX63*U44)+(AW63*U45)+(AV63*U46)+(AU63*U47)+(AT63*U48)+(AS63*U49)+(AR63*U50)+(AQ63*U51)+(AP63*U52)+(AO63*U53)+(AN63*U54)+(AM63*U55)+(AL63*U56)+(AK63*U57)+(AJ63*U58)+(AI63*U59)+(AH63*U60)+(AG63*U61)+(AF63*U62)+U63</f>
        <v>0.7392857142857141</v>
      </c>
    </row>
    <row r="64" spans="1:72" s="15" customFormat="1">
      <c r="A64" s="25">
        <f>A63+1</f>
        <v>60</v>
      </c>
      <c r="B64" s="26" t="s">
        <v>24</v>
      </c>
      <c r="C64" s="12">
        <v>41334</v>
      </c>
      <c r="D64" s="13">
        <v>41338</v>
      </c>
      <c r="E64" s="13">
        <v>41341</v>
      </c>
      <c r="F64" s="36">
        <v>94.58</v>
      </c>
      <c r="G64" s="36">
        <v>95.59</v>
      </c>
      <c r="H64" s="36">
        <v>98.22</v>
      </c>
      <c r="I64" s="36"/>
      <c r="J64" s="36"/>
      <c r="K64" s="5" t="s">
        <v>1</v>
      </c>
      <c r="M64" s="16">
        <f>(G64-F64)*100</f>
        <v>101.00000000000051</v>
      </c>
      <c r="O64" s="16">
        <f>(H64-G64)*100</f>
        <v>262.99999999999955</v>
      </c>
      <c r="Q64" s="22">
        <f>((S63*U64)/M64)*O64</f>
        <v>19756.433027054118</v>
      </c>
      <c r="S64" s="3">
        <f>Q64+S63</f>
        <v>323239.28256811562</v>
      </c>
      <c r="T64" s="3"/>
      <c r="U64" s="4">
        <f>$AC$4/W64</f>
        <v>2.5000000000000001E-2</v>
      </c>
      <c r="V64" s="4"/>
      <c r="W64" s="2">
        <v>10</v>
      </c>
      <c r="X64" s="3"/>
      <c r="Y64" s="30">
        <f>E64-D64+1</f>
        <v>4</v>
      </c>
      <c r="Z64" s="30"/>
      <c r="AA64" s="4">
        <f>(S64-S63)/S63</f>
        <v>6.5099009900989685E-2</v>
      </c>
      <c r="AB64" s="3"/>
      <c r="AC64" s="38"/>
      <c r="AD64" s="40">
        <f>IF(E63&gt;D64,IF(E63&gt;E64,Y64,E63-D64+1),0)</f>
        <v>0</v>
      </c>
      <c r="AE64" s="3"/>
      <c r="AF64" s="40">
        <f t="shared" si="36"/>
        <v>0</v>
      </c>
      <c r="AG64" s="40">
        <f t="shared" si="37"/>
        <v>0</v>
      </c>
      <c r="AH64" s="40">
        <f t="shared" si="38"/>
        <v>0</v>
      </c>
      <c r="AI64" s="40">
        <f t="shared" si="39"/>
        <v>0</v>
      </c>
      <c r="AJ64" s="40">
        <f t="shared" si="40"/>
        <v>0</v>
      </c>
      <c r="AK64" s="40">
        <f t="shared" si="41"/>
        <v>0</v>
      </c>
      <c r="AL64" s="40">
        <f t="shared" si="42"/>
        <v>0</v>
      </c>
      <c r="AM64" s="40">
        <f t="shared" si="43"/>
        <v>0</v>
      </c>
      <c r="AN64" s="40">
        <f t="shared" si="44"/>
        <v>0</v>
      </c>
      <c r="AO64" s="40">
        <f t="shared" si="45"/>
        <v>0</v>
      </c>
      <c r="AP64" s="40">
        <f t="shared" si="46"/>
        <v>0</v>
      </c>
      <c r="AQ64" s="40">
        <f t="shared" si="47"/>
        <v>0</v>
      </c>
      <c r="AR64" s="40">
        <f t="shared" si="48"/>
        <v>0</v>
      </c>
      <c r="AS64" s="40">
        <f t="shared" si="49"/>
        <v>0</v>
      </c>
      <c r="AT64" s="40">
        <f t="shared" si="50"/>
        <v>0</v>
      </c>
      <c r="AU64" s="40">
        <f t="shared" si="51"/>
        <v>0</v>
      </c>
      <c r="AV64" s="40">
        <f t="shared" si="52"/>
        <v>0</v>
      </c>
      <c r="AW64" s="40">
        <f t="shared" si="53"/>
        <v>0</v>
      </c>
      <c r="AX64" s="40">
        <f t="shared" si="54"/>
        <v>1</v>
      </c>
      <c r="AY64" s="40">
        <f t="shared" si="55"/>
        <v>1</v>
      </c>
      <c r="AZ64" s="40">
        <f t="shared" si="56"/>
        <v>1</v>
      </c>
      <c r="BA64" s="40">
        <f t="shared" si="57"/>
        <v>1</v>
      </c>
      <c r="BB64" s="40">
        <f t="shared" si="58"/>
        <v>1</v>
      </c>
      <c r="BC64" s="40">
        <f t="shared" si="59"/>
        <v>1</v>
      </c>
      <c r="BD64" s="40">
        <f t="shared" si="60"/>
        <v>1</v>
      </c>
      <c r="BE64" s="40">
        <f t="shared" si="61"/>
        <v>1</v>
      </c>
      <c r="BF64" s="40">
        <f t="shared" si="62"/>
        <v>1</v>
      </c>
      <c r="BG64" s="40">
        <f t="shared" si="63"/>
        <v>1</v>
      </c>
      <c r="BH64" s="40">
        <f t="shared" si="64"/>
        <v>1</v>
      </c>
      <c r="BI64" s="40">
        <f t="shared" si="65"/>
        <v>1</v>
      </c>
      <c r="BJ64" s="40">
        <f t="shared" si="66"/>
        <v>1</v>
      </c>
      <c r="BK64" s="40">
        <f t="shared" si="67"/>
        <v>1</v>
      </c>
      <c r="BL64" s="40">
        <f t="shared" si="68"/>
        <v>1</v>
      </c>
      <c r="BM64" s="40">
        <f t="shared" si="69"/>
        <v>1</v>
      </c>
      <c r="BN64" s="40">
        <f t="shared" si="70"/>
        <v>1</v>
      </c>
      <c r="BO64" s="40">
        <f t="shared" si="71"/>
        <v>1</v>
      </c>
      <c r="BP64" s="60">
        <f t="shared" si="72"/>
        <v>1</v>
      </c>
      <c r="BR64" s="63">
        <f t="shared" si="1"/>
        <v>20</v>
      </c>
      <c r="BT64" s="4">
        <f>(BP64*U27)+(BO64*U28)+(BN64*U29)+(BM64*U30)+(BL64*U31)+(BK64*U32)+(BJ64*U33)+(BI64*U34)+(BH64*U35)+(BG64*U36)+(BF64*U37)+(BE64*U38)+(BD64*U39)+(BC64*U40)+(BB64*U41)+(BA64*U42)+(AZ64*U43)+(AY64*U44)+(AX64*U45)+(AW64*U46)+(AV64*U47)+(AU64*U48)+(AT64*U49)+(AS64*U50)+(AR64*U51)+(AQ64*U52)+(AP64*U53)+(AO64*U54)+(AN64*U55)+(AM64*U56)+(AL64*U57)+(AK64*U58)+(AJ64*U59)+(AI64*U60)+(AH64*U61)+(AG64*U62)+(AF64*U63)+U64</f>
        <v>0.7035714285714284</v>
      </c>
    </row>
    <row r="65" spans="1:72" s="15" customFormat="1">
      <c r="A65" s="25">
        <f>A64+1</f>
        <v>61</v>
      </c>
      <c r="B65" s="26" t="s">
        <v>24</v>
      </c>
      <c r="C65" s="12">
        <v>41368</v>
      </c>
      <c r="D65" s="13">
        <v>41369</v>
      </c>
      <c r="E65" s="13">
        <v>41379</v>
      </c>
      <c r="F65" s="36">
        <v>97.12</v>
      </c>
      <c r="G65" s="36">
        <v>100.55</v>
      </c>
      <c r="H65" s="36">
        <v>101.3</v>
      </c>
      <c r="I65" s="36"/>
      <c r="J65" s="36"/>
      <c r="K65" s="5" t="s">
        <v>2</v>
      </c>
      <c r="M65" s="16">
        <f>(G65-F65)*100</f>
        <v>342.99999999999926</v>
      </c>
      <c r="O65" s="16">
        <f>(H65-G65)*100</f>
        <v>75</v>
      </c>
      <c r="Q65" s="22">
        <f>((S64*U65)/M65)*O65</f>
        <v>1766.9785854671081</v>
      </c>
      <c r="S65" s="3">
        <f>Q65+S64</f>
        <v>325006.26115358272</v>
      </c>
      <c r="T65" s="3"/>
      <c r="U65" s="4">
        <f>$AC$4/W65</f>
        <v>2.5000000000000001E-2</v>
      </c>
      <c r="V65" s="4"/>
      <c r="W65" s="2">
        <v>10</v>
      </c>
      <c r="X65" s="3"/>
      <c r="Y65" s="30">
        <f>E65-D65+1</f>
        <v>11</v>
      </c>
      <c r="Z65" s="30"/>
      <c r="AA65" s="4">
        <f>(S65-S64)/S64</f>
        <v>5.4664723032069578E-3</v>
      </c>
      <c r="AB65" s="3"/>
      <c r="AC65" s="38"/>
      <c r="AD65" s="40">
        <f>IF(E64&gt;D65,IF(E64&gt;E65,Y65,E64-D65+1),0)</f>
        <v>0</v>
      </c>
      <c r="AE65" s="3"/>
      <c r="AF65" s="40">
        <f t="shared" si="36"/>
        <v>0</v>
      </c>
      <c r="AG65" s="40">
        <f t="shared" si="37"/>
        <v>0</v>
      </c>
      <c r="AH65" s="40">
        <f t="shared" si="38"/>
        <v>0</v>
      </c>
      <c r="AI65" s="40">
        <f t="shared" si="39"/>
        <v>0</v>
      </c>
      <c r="AJ65" s="40">
        <f t="shared" si="40"/>
        <v>0</v>
      </c>
      <c r="AK65" s="40">
        <f t="shared" si="41"/>
        <v>0</v>
      </c>
      <c r="AL65" s="40">
        <f t="shared" si="42"/>
        <v>0</v>
      </c>
      <c r="AM65" s="40">
        <f t="shared" si="43"/>
        <v>0</v>
      </c>
      <c r="AN65" s="40">
        <f t="shared" si="44"/>
        <v>0</v>
      </c>
      <c r="AO65" s="40">
        <f t="shared" si="45"/>
        <v>0</v>
      </c>
      <c r="AP65" s="40">
        <f t="shared" si="46"/>
        <v>0</v>
      </c>
      <c r="AQ65" s="40">
        <f t="shared" si="47"/>
        <v>0</v>
      </c>
      <c r="AR65" s="40">
        <f t="shared" si="48"/>
        <v>0</v>
      </c>
      <c r="AS65" s="40">
        <f t="shared" si="49"/>
        <v>0</v>
      </c>
      <c r="AT65" s="40">
        <f t="shared" si="50"/>
        <v>0</v>
      </c>
      <c r="AU65" s="40">
        <f t="shared" si="51"/>
        <v>0</v>
      </c>
      <c r="AV65" s="40">
        <f t="shared" si="52"/>
        <v>0</v>
      </c>
      <c r="AW65" s="40">
        <f t="shared" si="53"/>
        <v>0</v>
      </c>
      <c r="AX65" s="40">
        <f t="shared" si="54"/>
        <v>0</v>
      </c>
      <c r="AY65" s="40">
        <f t="shared" si="55"/>
        <v>1</v>
      </c>
      <c r="AZ65" s="40">
        <f t="shared" si="56"/>
        <v>1</v>
      </c>
      <c r="BA65" s="40">
        <f t="shared" si="57"/>
        <v>1</v>
      </c>
      <c r="BB65" s="40">
        <f t="shared" si="58"/>
        <v>1</v>
      </c>
      <c r="BC65" s="40">
        <f t="shared" si="59"/>
        <v>1</v>
      </c>
      <c r="BD65" s="40">
        <f t="shared" si="60"/>
        <v>1</v>
      </c>
      <c r="BE65" s="40">
        <f t="shared" si="61"/>
        <v>1</v>
      </c>
      <c r="BF65" s="40">
        <f t="shared" si="62"/>
        <v>1</v>
      </c>
      <c r="BG65" s="40">
        <f t="shared" si="63"/>
        <v>1</v>
      </c>
      <c r="BH65" s="40">
        <f t="shared" si="64"/>
        <v>1</v>
      </c>
      <c r="BI65" s="40">
        <f t="shared" si="65"/>
        <v>1</v>
      </c>
      <c r="BJ65" s="40">
        <f t="shared" si="66"/>
        <v>1</v>
      </c>
      <c r="BK65" s="40">
        <f t="shared" si="67"/>
        <v>1</v>
      </c>
      <c r="BL65" s="40">
        <f t="shared" si="68"/>
        <v>1</v>
      </c>
      <c r="BM65" s="40">
        <f t="shared" si="69"/>
        <v>1</v>
      </c>
      <c r="BN65" s="40">
        <f t="shared" si="70"/>
        <v>1</v>
      </c>
      <c r="BO65" s="40">
        <f t="shared" si="71"/>
        <v>1</v>
      </c>
      <c r="BP65" s="40">
        <f t="shared" si="72"/>
        <v>1</v>
      </c>
      <c r="BQ65" s="15">
        <v>1</v>
      </c>
      <c r="BR65" s="63">
        <f t="shared" si="1"/>
        <v>20</v>
      </c>
      <c r="BT65" s="4">
        <f>(BP65*U28)+(BO65*U29)+(BN65*U30)+(BM65*U31)+(BL65*U32)+(BK65*U33)+(BJ65*U34)+(BI65*U35)+(BH65*U36)+(BG65*U37)+(BF65*U38)+(BE65*U39)+(BD65*U40)+(BC65*U41)+(BB65*U42)+(BA65*U43)+(AZ65*U44)+(AY65*U45)+(AX65*U46)+(AW65*U47)+(AV65*U48)+(AU65*U49)+(AT65*U50)+(AS65*U51)+(AR65*U52)+(AQ65*U53)+(AP65*U54)+(AO65*U55)+(AN65*U56)+(AM65*U57)+(AL65*U58)+(AK65*U59)+(AJ65*U60)+(AI65*U61)+(AH65*U62)+(AG65*U63)+(AF65*U64)+($U$27)+U65</f>
        <v>0.7035714285714284</v>
      </c>
    </row>
    <row r="66" spans="1:72" s="15" customFormat="1">
      <c r="A66" s="25">
        <f>A65+1</f>
        <v>62</v>
      </c>
      <c r="B66" s="26" t="s">
        <v>24</v>
      </c>
      <c r="C66" s="12">
        <v>41379</v>
      </c>
      <c r="D66" s="13">
        <v>41380</v>
      </c>
      <c r="E66" s="13">
        <v>41438</v>
      </c>
      <c r="F66" s="36">
        <v>103.67</v>
      </c>
      <c r="G66" s="36"/>
      <c r="H66" s="36"/>
      <c r="I66" s="36">
        <v>99.22</v>
      </c>
      <c r="J66" s="36">
        <v>88.96</v>
      </c>
      <c r="K66" s="5" t="s">
        <v>1</v>
      </c>
      <c r="M66" s="16">
        <f>(F66-I66)*100</f>
        <v>445.00000000000028</v>
      </c>
      <c r="O66" s="16">
        <f>(I66-J66)*100</f>
        <v>1026.0000000000005</v>
      </c>
      <c r="Q66" s="22">
        <f>((S65*U66)/M66)*O66</f>
        <v>18733.506963122236</v>
      </c>
      <c r="S66" s="3">
        <f>Q66+S65</f>
        <v>343739.76811670494</v>
      </c>
      <c r="T66" s="3"/>
      <c r="U66" s="4">
        <f>$AC$4/W66</f>
        <v>2.5000000000000001E-2</v>
      </c>
      <c r="V66" s="4"/>
      <c r="W66" s="2">
        <v>10</v>
      </c>
      <c r="X66" s="3"/>
      <c r="Y66" s="30">
        <f>E66-D66+1</f>
        <v>59</v>
      </c>
      <c r="Z66" s="30"/>
      <c r="AA66" s="4">
        <f>(S66-S65)/S65</f>
        <v>5.7640449438202214E-2</v>
      </c>
      <c r="AB66" s="3"/>
      <c r="AC66" s="38"/>
      <c r="AD66" s="40">
        <f>IF(E65&gt;D66,IF(E65&gt;E66,Y66,E65-D66+1),0)</f>
        <v>0</v>
      </c>
      <c r="AE66" s="3"/>
      <c r="AF66" s="40">
        <f t="shared" si="36"/>
        <v>0</v>
      </c>
      <c r="AG66" s="40">
        <f t="shared" si="37"/>
        <v>0</v>
      </c>
      <c r="AH66" s="40">
        <f t="shared" si="38"/>
        <v>0</v>
      </c>
      <c r="AI66" s="40">
        <f t="shared" si="39"/>
        <v>0</v>
      </c>
      <c r="AJ66" s="40">
        <f t="shared" si="40"/>
        <v>0</v>
      </c>
      <c r="AK66" s="40">
        <f t="shared" si="41"/>
        <v>0</v>
      </c>
      <c r="AL66" s="40">
        <f t="shared" si="42"/>
        <v>0</v>
      </c>
      <c r="AM66" s="40">
        <f t="shared" si="43"/>
        <v>0</v>
      </c>
      <c r="AN66" s="40">
        <f t="shared" si="44"/>
        <v>0</v>
      </c>
      <c r="AO66" s="40">
        <f t="shared" si="45"/>
        <v>0</v>
      </c>
      <c r="AP66" s="40">
        <f t="shared" si="46"/>
        <v>0</v>
      </c>
      <c r="AQ66" s="40">
        <f t="shared" si="47"/>
        <v>0</v>
      </c>
      <c r="AR66" s="40">
        <f t="shared" si="48"/>
        <v>0</v>
      </c>
      <c r="AS66" s="40">
        <f t="shared" si="49"/>
        <v>0</v>
      </c>
      <c r="AT66" s="40">
        <f t="shared" si="50"/>
        <v>0</v>
      </c>
      <c r="AU66" s="40">
        <f t="shared" si="51"/>
        <v>0</v>
      </c>
      <c r="AV66" s="40">
        <f t="shared" si="52"/>
        <v>0</v>
      </c>
      <c r="AW66" s="40">
        <f t="shared" si="53"/>
        <v>0</v>
      </c>
      <c r="AX66" s="40">
        <f t="shared" si="54"/>
        <v>0</v>
      </c>
      <c r="AY66" s="40">
        <f t="shared" si="55"/>
        <v>0</v>
      </c>
      <c r="AZ66" s="40">
        <f t="shared" si="56"/>
        <v>1</v>
      </c>
      <c r="BA66" s="40">
        <f t="shared" si="57"/>
        <v>1</v>
      </c>
      <c r="BB66" s="40">
        <f t="shared" si="58"/>
        <v>1</v>
      </c>
      <c r="BC66" s="40">
        <f t="shared" si="59"/>
        <v>1</v>
      </c>
      <c r="BD66" s="40">
        <f t="shared" si="60"/>
        <v>1</v>
      </c>
      <c r="BE66" s="40">
        <f t="shared" si="61"/>
        <v>1</v>
      </c>
      <c r="BF66" s="40">
        <f t="shared" si="62"/>
        <v>1</v>
      </c>
      <c r="BG66" s="40">
        <f t="shared" si="63"/>
        <v>1</v>
      </c>
      <c r="BH66" s="40">
        <f t="shared" si="64"/>
        <v>1</v>
      </c>
      <c r="BI66" s="40">
        <f t="shared" si="65"/>
        <v>1</v>
      </c>
      <c r="BJ66" s="40">
        <f t="shared" si="66"/>
        <v>1</v>
      </c>
      <c r="BK66" s="40">
        <f t="shared" si="67"/>
        <v>1</v>
      </c>
      <c r="BL66" s="40">
        <f t="shared" si="68"/>
        <v>1</v>
      </c>
      <c r="BM66" s="40">
        <f t="shared" si="69"/>
        <v>1</v>
      </c>
      <c r="BN66" s="40">
        <f t="shared" si="70"/>
        <v>1</v>
      </c>
      <c r="BO66" s="40">
        <f t="shared" si="71"/>
        <v>1</v>
      </c>
      <c r="BP66" s="40">
        <f t="shared" si="72"/>
        <v>1</v>
      </c>
      <c r="BQ66" s="15">
        <v>1</v>
      </c>
      <c r="BR66" s="63">
        <f t="shared" si="1"/>
        <v>19</v>
      </c>
      <c r="BT66" s="4">
        <f>(BP66*U29)+(BO66*U30)+(BN66*U31)+(BM66*U32)+(BL66*U33)+(BK66*U34)+(BJ66*U35)+(BI66*U36)+(BH66*U37)+(BG66*U38)+(BF66*U39)+(BE66*U40)+(BD66*U41)+(BC66*U42)+(BB66*U43)+(BA66*U44)+(AZ66*U45)+(AY66*U46)+(AX66*U47)+(AW66*U48)+(AV66*U49)+(AU66*U50)+(AT66*U51)+(AS66*U52)+(AR66*U53)+(AQ66*U54)+(AP66*U55)+(AO66*U56)+(AN66*U57)+(AM66*U58)+(AL66*U59)+(AK66*U60)+(AJ66*U61)+(AI66*U62)+(AH66*U63)+(AG66*U64)+(AF66*U65)+($U$27)+U66</f>
        <v>0.6678571428571427</v>
      </c>
    </row>
    <row r="67" spans="1:72" s="15" customFormat="1">
      <c r="A67" s="25">
        <f>A66+1</f>
        <v>63</v>
      </c>
      <c r="B67" s="26" t="s">
        <v>24</v>
      </c>
      <c r="C67" s="12">
        <v>41450</v>
      </c>
      <c r="D67" s="13">
        <v>41451</v>
      </c>
      <c r="E67" s="13">
        <v>41458</v>
      </c>
      <c r="F67" s="36">
        <v>89.72</v>
      </c>
      <c r="G67" s="36">
        <v>90.73</v>
      </c>
      <c r="H67" s="36">
        <v>91.01</v>
      </c>
      <c r="I67" s="36"/>
      <c r="J67" s="36"/>
      <c r="K67" s="5" t="s">
        <v>2</v>
      </c>
      <c r="M67" s="16">
        <f>(G67-F67)*100</f>
        <v>101.00000000000051</v>
      </c>
      <c r="O67" s="16">
        <f>(H67-G67)*100</f>
        <v>28.000000000000114</v>
      </c>
      <c r="Q67" s="22">
        <f>((S66*U67)/M67)*O67</f>
        <v>2382.354828531616</v>
      </c>
      <c r="S67" s="3">
        <f>Q67+S66</f>
        <v>346122.12294523657</v>
      </c>
      <c r="T67" s="3"/>
      <c r="U67" s="4">
        <f>$AC$4/W67</f>
        <v>2.5000000000000001E-2</v>
      </c>
      <c r="V67" s="4"/>
      <c r="W67" s="2">
        <v>10</v>
      </c>
      <c r="X67" s="3"/>
      <c r="Y67" s="30">
        <f>E67-D67+1</f>
        <v>8</v>
      </c>
      <c r="Z67" s="30"/>
      <c r="AA67" s="4">
        <f>(S67-S66)/S66</f>
        <v>6.9306930693069386E-3</v>
      </c>
      <c r="AB67" s="3"/>
      <c r="AC67" s="38"/>
      <c r="AD67" s="40">
        <f>IF(E66&gt;D67,IF(E66&gt;E67,Y67,E66-D67+1),0)</f>
        <v>0</v>
      </c>
      <c r="AE67" s="3"/>
      <c r="AF67" s="40">
        <f t="shared" si="36"/>
        <v>0</v>
      </c>
      <c r="AG67" s="40">
        <f t="shared" si="37"/>
        <v>0</v>
      </c>
      <c r="AH67" s="40">
        <f t="shared" si="38"/>
        <v>0</v>
      </c>
      <c r="AI67" s="40">
        <f t="shared" si="39"/>
        <v>0</v>
      </c>
      <c r="AJ67" s="40">
        <f t="shared" si="40"/>
        <v>0</v>
      </c>
      <c r="AK67" s="40">
        <f t="shared" si="41"/>
        <v>0</v>
      </c>
      <c r="AL67" s="40">
        <f t="shared" si="42"/>
        <v>0</v>
      </c>
      <c r="AM67" s="40">
        <f t="shared" si="43"/>
        <v>0</v>
      </c>
      <c r="AN67" s="40">
        <f t="shared" si="44"/>
        <v>0</v>
      </c>
      <c r="AO67" s="40">
        <f t="shared" si="45"/>
        <v>0</v>
      </c>
      <c r="AP67" s="40">
        <f t="shared" si="46"/>
        <v>0</v>
      </c>
      <c r="AQ67" s="40">
        <f t="shared" si="47"/>
        <v>0</v>
      </c>
      <c r="AR67" s="40">
        <f t="shared" si="48"/>
        <v>0</v>
      </c>
      <c r="AS67" s="40">
        <f t="shared" si="49"/>
        <v>0</v>
      </c>
      <c r="AT67" s="40">
        <f t="shared" si="50"/>
        <v>0</v>
      </c>
      <c r="AU67" s="40">
        <f t="shared" si="51"/>
        <v>0</v>
      </c>
      <c r="AV67" s="40">
        <f t="shared" si="52"/>
        <v>0</v>
      </c>
      <c r="AW67" s="40">
        <f t="shared" si="53"/>
        <v>0</v>
      </c>
      <c r="AX67" s="40">
        <f t="shared" si="54"/>
        <v>0</v>
      </c>
      <c r="AY67" s="40">
        <f t="shared" si="55"/>
        <v>0</v>
      </c>
      <c r="AZ67" s="40">
        <f t="shared" si="56"/>
        <v>0</v>
      </c>
      <c r="BA67" s="40">
        <f t="shared" si="57"/>
        <v>1</v>
      </c>
      <c r="BB67" s="40">
        <f t="shared" si="58"/>
        <v>1</v>
      </c>
      <c r="BC67" s="40">
        <f t="shared" si="59"/>
        <v>1</v>
      </c>
      <c r="BD67" s="40">
        <f t="shared" si="60"/>
        <v>1</v>
      </c>
      <c r="BE67" s="40">
        <f t="shared" si="61"/>
        <v>1</v>
      </c>
      <c r="BF67" s="40">
        <f t="shared" si="62"/>
        <v>1</v>
      </c>
      <c r="BG67" s="40">
        <f t="shared" si="63"/>
        <v>1</v>
      </c>
      <c r="BH67" s="40">
        <f t="shared" si="64"/>
        <v>1</v>
      </c>
      <c r="BI67" s="40">
        <f t="shared" si="65"/>
        <v>1</v>
      </c>
      <c r="BJ67" s="40">
        <f t="shared" si="66"/>
        <v>1</v>
      </c>
      <c r="BK67" s="40">
        <f t="shared" si="67"/>
        <v>1</v>
      </c>
      <c r="BL67" s="40">
        <f t="shared" si="68"/>
        <v>1</v>
      </c>
      <c r="BM67" s="40">
        <f t="shared" si="69"/>
        <v>1</v>
      </c>
      <c r="BN67" s="40">
        <f t="shared" si="70"/>
        <v>1</v>
      </c>
      <c r="BO67" s="40">
        <f t="shared" si="71"/>
        <v>1</v>
      </c>
      <c r="BP67" s="40">
        <f t="shared" si="72"/>
        <v>1</v>
      </c>
      <c r="BQ67" s="15">
        <v>1</v>
      </c>
      <c r="BR67" s="63">
        <f t="shared" si="1"/>
        <v>18</v>
      </c>
      <c r="BT67" s="4">
        <f>(BP67*U30)+(BO67*U31)+(BN67*U32)+(BM67*U33)+(BL67*U34)+(BK67*U35)+(BJ67*U36)+(BI67*U37)+(BH67*U38)+(BG67*U39)+(BF67*U40)+(BE67*U41)+(BD67*U42)+(BC67*U43)+(BB67*U44)+(BA67*U45)+(AZ67*U46)+(AY67*U47)+(AX67*U48)+(AW67*U49)+(AV67*U50)+(AU67*U51)+(AT67*U52)+(AS67*U53)+(AR67*U54)+(AQ67*U55)+(AP67*U56)+(AO67*U57)+(AN67*U58)+(AM67*U59)+(AL67*U60)+(AK67*U61)+(AJ67*U62)+(AI67*U63)+(AH67*U64)+(AG67*U65)+(AF67*U66)+($U$27)+U67</f>
        <v>0.63214285714285701</v>
      </c>
    </row>
    <row r="68" spans="1:72">
      <c r="A68" s="25">
        <f>A67+1</f>
        <v>64</v>
      </c>
      <c r="B68" s="26" t="s">
        <v>24</v>
      </c>
      <c r="C68" s="12">
        <v>41465</v>
      </c>
      <c r="D68" s="13">
        <v>41466</v>
      </c>
      <c r="E68" s="13">
        <v>41493</v>
      </c>
      <c r="F68" s="36">
        <v>92.75</v>
      </c>
      <c r="G68" s="36"/>
      <c r="H68" s="36"/>
      <c r="I68" s="36">
        <v>91.09</v>
      </c>
      <c r="J68" s="36">
        <v>87</v>
      </c>
      <c r="K68" s="5" t="s">
        <v>1</v>
      </c>
      <c r="M68" s="16">
        <f>(F68-I68)*100</f>
        <v>165.99999999999966</v>
      </c>
      <c r="N68" s="15"/>
      <c r="O68" s="16">
        <f>(I68-J68)*100</f>
        <v>409.00000000000034</v>
      </c>
      <c r="P68" s="15"/>
      <c r="Q68" s="22">
        <f>((S67*U68)/M68)*O68</f>
        <v>21319.871729608756</v>
      </c>
      <c r="R68" s="15"/>
      <c r="S68" s="3">
        <f>Q68+S67</f>
        <v>367441.99467484531</v>
      </c>
      <c r="U68" s="4">
        <f>$AC$4/W68</f>
        <v>2.5000000000000001E-2</v>
      </c>
      <c r="V68" s="4"/>
      <c r="W68" s="2">
        <v>10</v>
      </c>
      <c r="X68" s="3"/>
      <c r="Y68" s="30">
        <f>E68-D68+1</f>
        <v>28</v>
      </c>
      <c r="Z68" s="30"/>
      <c r="AA68" s="4">
        <f>(S68-S67)/S67</f>
        <v>6.1596385542168799E-2</v>
      </c>
      <c r="AD68" s="40">
        <f>IF(E67&gt;D68,IF(E67&gt;E68,Y68,E67-D68+1),0)</f>
        <v>0</v>
      </c>
      <c r="AF68" s="40">
        <f t="shared" si="36"/>
        <v>0</v>
      </c>
      <c r="AG68" s="40">
        <f t="shared" si="37"/>
        <v>0</v>
      </c>
      <c r="AH68" s="40">
        <f t="shared" si="38"/>
        <v>0</v>
      </c>
      <c r="AI68" s="40">
        <f t="shared" si="39"/>
        <v>0</v>
      </c>
      <c r="AJ68" s="40">
        <f t="shared" si="40"/>
        <v>0</v>
      </c>
      <c r="AK68" s="40">
        <f t="shared" si="41"/>
        <v>0</v>
      </c>
      <c r="AL68" s="40">
        <f t="shared" si="42"/>
        <v>0</v>
      </c>
      <c r="AM68" s="40">
        <f t="shared" si="43"/>
        <v>0</v>
      </c>
      <c r="AN68" s="40">
        <f t="shared" si="44"/>
        <v>0</v>
      </c>
      <c r="AO68" s="40">
        <f t="shared" si="45"/>
        <v>0</v>
      </c>
      <c r="AP68" s="40">
        <f t="shared" si="46"/>
        <v>0</v>
      </c>
      <c r="AQ68" s="40">
        <f t="shared" si="47"/>
        <v>0</v>
      </c>
      <c r="AR68" s="40">
        <f t="shared" si="48"/>
        <v>0</v>
      </c>
      <c r="AS68" s="40">
        <f t="shared" si="49"/>
        <v>0</v>
      </c>
      <c r="AT68" s="40">
        <f t="shared" si="50"/>
        <v>0</v>
      </c>
      <c r="AU68" s="40">
        <f t="shared" si="51"/>
        <v>0</v>
      </c>
      <c r="AV68" s="40">
        <f t="shared" si="52"/>
        <v>0</v>
      </c>
      <c r="AW68" s="40">
        <f t="shared" si="53"/>
        <v>0</v>
      </c>
      <c r="AX68" s="40">
        <f t="shared" si="54"/>
        <v>0</v>
      </c>
      <c r="AY68" s="40">
        <f t="shared" si="55"/>
        <v>0</v>
      </c>
      <c r="AZ68" s="40">
        <f t="shared" si="56"/>
        <v>0</v>
      </c>
      <c r="BA68" s="40">
        <f t="shared" si="57"/>
        <v>0</v>
      </c>
      <c r="BB68" s="40">
        <f t="shared" si="58"/>
        <v>1</v>
      </c>
      <c r="BC68" s="40">
        <f t="shared" si="59"/>
        <v>1</v>
      </c>
      <c r="BD68" s="40">
        <f t="shared" si="60"/>
        <v>1</v>
      </c>
      <c r="BE68" s="40">
        <f t="shared" si="61"/>
        <v>1</v>
      </c>
      <c r="BF68" s="40">
        <f t="shared" si="62"/>
        <v>1</v>
      </c>
      <c r="BG68" s="40">
        <f t="shared" si="63"/>
        <v>1</v>
      </c>
      <c r="BH68" s="40">
        <f t="shared" si="64"/>
        <v>1</v>
      </c>
      <c r="BI68" s="40">
        <f t="shared" si="65"/>
        <v>1</v>
      </c>
      <c r="BJ68" s="40">
        <f t="shared" si="66"/>
        <v>1</v>
      </c>
      <c r="BK68" s="40">
        <f t="shared" si="67"/>
        <v>1</v>
      </c>
      <c r="BL68" s="40">
        <f t="shared" si="68"/>
        <v>1</v>
      </c>
      <c r="BM68" s="40">
        <f t="shared" si="69"/>
        <v>1</v>
      </c>
      <c r="BN68" s="40">
        <f t="shared" si="70"/>
        <v>1</v>
      </c>
      <c r="BO68" s="40">
        <f t="shared" si="71"/>
        <v>1</v>
      </c>
      <c r="BP68" s="40">
        <f t="shared" si="72"/>
        <v>1</v>
      </c>
      <c r="BQ68" s="40">
        <f>IF(E27&gt;=D68,1,0)</f>
        <v>1</v>
      </c>
      <c r="BR68" s="63">
        <f t="shared" si="1"/>
        <v>17</v>
      </c>
      <c r="BT68" s="4">
        <f>(BP68*U31)+(BO68*U32)+(BN68*U33)+(BM68*U34)+(BL68*U35)+(BK68*U36)+(BJ68*U37)+(BI68*U38)+(BH68*U39)+(BG68*U40)+(BF68*U41)+(BE68*U42)+(BD68*U43)+(BC68*U44)+(BB68*U45)+(BA68*U46)+(AZ68*U47)+(AY68*U48)+(AX68*U49)+(AW68*U50)+(AV68*U51)+(AU68*U52)+(AT68*U53)+(AS68*U54)+(AR68*U55)+(AQ68*U56)+(AP68*U57)+(AO68*U58)+(AN68*U59)+(AM68*U60)+(AL68*U61)+(AK68*U62)+(AJ68*U63)+(AI68*U64)+(AH68*U65)+(AG68*U66)+(AF68*U67)+($U$27)+U68</f>
        <v>0.59642857142857131</v>
      </c>
    </row>
    <row r="69" spans="1:72">
      <c r="A69" s="25">
        <f>A68+1</f>
        <v>65</v>
      </c>
      <c r="B69" s="26" t="s">
        <v>24</v>
      </c>
      <c r="C69" s="12">
        <v>41506</v>
      </c>
      <c r="D69" s="13">
        <v>41507</v>
      </c>
      <c r="E69" s="13">
        <v>41508</v>
      </c>
      <c r="F69" s="36">
        <v>89.05</v>
      </c>
      <c r="G69" s="36"/>
      <c r="H69" s="36"/>
      <c r="I69" s="36">
        <v>87.6</v>
      </c>
      <c r="J69" s="36">
        <v>89.05</v>
      </c>
      <c r="K69" s="5" t="s">
        <v>0</v>
      </c>
      <c r="M69" s="16">
        <f>(F69-I69)*100</f>
        <v>145.00000000000028</v>
      </c>
      <c r="N69" s="15"/>
      <c r="O69" s="16">
        <f>(I69-J69)*100</f>
        <v>-145.00000000000028</v>
      </c>
      <c r="P69" s="15"/>
      <c r="Q69" s="22">
        <f>((S68*U69)/M69)*O69</f>
        <v>-9186.0498668711334</v>
      </c>
      <c r="R69" s="15"/>
      <c r="S69" s="3">
        <f>Q69+S68</f>
        <v>358255.94480797416</v>
      </c>
      <c r="U69" s="4">
        <f>$AC$4/W69</f>
        <v>2.5000000000000001E-2</v>
      </c>
      <c r="V69" s="4"/>
      <c r="W69" s="2">
        <v>10</v>
      </c>
      <c r="X69" s="3"/>
      <c r="Y69" s="30">
        <f>E69-D69+1</f>
        <v>2</v>
      </c>
      <c r="Z69" s="30"/>
      <c r="AA69" s="4">
        <f>(S69-S68)/S68</f>
        <v>-2.500000000000005E-2</v>
      </c>
      <c r="AD69" s="40">
        <f>IF(E68&gt;D69,IF(E68&gt;E69,Y69,E68-D69+1),0)</f>
        <v>0</v>
      </c>
      <c r="AF69" s="40">
        <f t="shared" si="36"/>
        <v>0</v>
      </c>
      <c r="AG69" s="40">
        <f t="shared" si="37"/>
        <v>0</v>
      </c>
      <c r="AH69" s="40">
        <f t="shared" si="38"/>
        <v>0</v>
      </c>
      <c r="AI69" s="40">
        <f t="shared" si="39"/>
        <v>0</v>
      </c>
      <c r="AJ69" s="40">
        <f t="shared" si="40"/>
        <v>0</v>
      </c>
      <c r="AK69" s="40">
        <f t="shared" si="41"/>
        <v>0</v>
      </c>
      <c r="AL69" s="40">
        <f t="shared" si="42"/>
        <v>0</v>
      </c>
      <c r="AM69" s="40">
        <f t="shared" si="43"/>
        <v>0</v>
      </c>
      <c r="AN69" s="40">
        <f t="shared" si="44"/>
        <v>0</v>
      </c>
      <c r="AO69" s="40">
        <f t="shared" si="45"/>
        <v>0</v>
      </c>
      <c r="AP69" s="40">
        <f t="shared" si="46"/>
        <v>0</v>
      </c>
      <c r="AQ69" s="40">
        <f t="shared" si="47"/>
        <v>0</v>
      </c>
      <c r="AR69" s="40">
        <f t="shared" si="48"/>
        <v>0</v>
      </c>
      <c r="AS69" s="40">
        <f t="shared" si="49"/>
        <v>0</v>
      </c>
      <c r="AT69" s="40">
        <f t="shared" si="50"/>
        <v>0</v>
      </c>
      <c r="AU69" s="40">
        <f t="shared" si="51"/>
        <v>0</v>
      </c>
      <c r="AV69" s="40">
        <f t="shared" si="52"/>
        <v>0</v>
      </c>
      <c r="AW69" s="40">
        <f t="shared" si="53"/>
        <v>0</v>
      </c>
      <c r="AX69" s="40">
        <f t="shared" si="54"/>
        <v>0</v>
      </c>
      <c r="AY69" s="40">
        <f t="shared" si="55"/>
        <v>0</v>
      </c>
      <c r="AZ69" s="40">
        <f t="shared" si="56"/>
        <v>0</v>
      </c>
      <c r="BA69" s="40">
        <f t="shared" si="57"/>
        <v>0</v>
      </c>
      <c r="BB69" s="40">
        <f t="shared" si="58"/>
        <v>0</v>
      </c>
      <c r="BC69" s="40">
        <f t="shared" si="59"/>
        <v>1</v>
      </c>
      <c r="BD69" s="40">
        <f t="shared" si="60"/>
        <v>1</v>
      </c>
      <c r="BE69" s="40">
        <f t="shared" si="61"/>
        <v>1</v>
      </c>
      <c r="BF69" s="40">
        <f t="shared" si="62"/>
        <v>1</v>
      </c>
      <c r="BG69" s="40">
        <f t="shared" si="63"/>
        <v>1</v>
      </c>
      <c r="BH69" s="40">
        <f t="shared" si="64"/>
        <v>1</v>
      </c>
      <c r="BI69" s="40">
        <f t="shared" si="65"/>
        <v>1</v>
      </c>
      <c r="BJ69" s="40">
        <f t="shared" si="66"/>
        <v>1</v>
      </c>
      <c r="BK69" s="40">
        <f t="shared" si="67"/>
        <v>1</v>
      </c>
      <c r="BL69" s="40">
        <f t="shared" si="68"/>
        <v>1</v>
      </c>
      <c r="BM69" s="40">
        <f t="shared" si="69"/>
        <v>1</v>
      </c>
      <c r="BN69" s="40">
        <f t="shared" si="70"/>
        <v>1</v>
      </c>
      <c r="BO69" s="40">
        <f t="shared" si="71"/>
        <v>1</v>
      </c>
      <c r="BP69" s="40">
        <f t="shared" si="72"/>
        <v>1</v>
      </c>
      <c r="BQ69" s="40"/>
      <c r="BR69" s="63">
        <f t="shared" si="1"/>
        <v>15</v>
      </c>
      <c r="BT69" s="4">
        <f>(BP69*U32)+(BO69*U33)+(BN69*U34)+(BM69*U35)+(BL69*U36)+(BK69*U37)+(BJ69*U38)+(BI69*U39)+(BH69*U40)+(BG69*U41)+(BF69*U42)+(BE69*U43)+(BD69*U44)+(BC69*U45)+(BB69*U46)+(BA69*U47)+(AZ69*U48)+(AY69*U49)+(AX69*U50)+(AW69*U51)+(AV69*U52)+(AU69*U53)+(AT69*U54)+(AS69*U55)+(AR69*U56)+(AQ69*U57)+(AP69*U58)+(AO69*U59)+(AN69*U60)+(AM69*U61)+(AL69*U62)+(AK69*U63)+(AJ69*U64)+(AI69*U65)+(AH69*U66)+(AG69*U67)+(AF69*U68)+U69</f>
        <v>0.5249999999999998</v>
      </c>
    </row>
    <row r="70" spans="1:72">
      <c r="A70" s="25">
        <f>A69+1</f>
        <v>66</v>
      </c>
      <c r="B70" s="26" t="s">
        <v>24</v>
      </c>
      <c r="C70" s="12">
        <v>41519</v>
      </c>
      <c r="D70" s="13">
        <v>41520</v>
      </c>
      <c r="E70" s="13">
        <v>41527</v>
      </c>
      <c r="F70" s="36">
        <v>87.89</v>
      </c>
      <c r="G70" s="36">
        <v>89.49</v>
      </c>
      <c r="H70" s="36">
        <v>93.42</v>
      </c>
      <c r="I70" s="36"/>
      <c r="J70" s="36"/>
      <c r="K70" s="5" t="s">
        <v>1</v>
      </c>
      <c r="M70" s="16">
        <f>(G70-F70)*100</f>
        <v>159.99999999999943</v>
      </c>
      <c r="N70" s="15"/>
      <c r="O70" s="16">
        <f>(H70-G70)*100</f>
        <v>393.00000000000068</v>
      </c>
      <c r="P70" s="15"/>
      <c r="Q70" s="22">
        <f>((S69*U70)/M70)*O70</f>
        <v>21999.15411086478</v>
      </c>
      <c r="R70" s="15"/>
      <c r="S70" s="3">
        <f>Q70+S69</f>
        <v>380255.09891883895</v>
      </c>
      <c r="U70" s="4">
        <f>$AC$4/W70</f>
        <v>2.5000000000000001E-2</v>
      </c>
      <c r="V70" s="4"/>
      <c r="W70" s="2">
        <v>10</v>
      </c>
      <c r="X70" s="3"/>
      <c r="Y70" s="30">
        <f>E70-D70+1</f>
        <v>8</v>
      </c>
      <c r="Z70" s="30"/>
      <c r="AA70" s="4">
        <f>(S70-S69)/S69</f>
        <v>6.1406250000000363E-2</v>
      </c>
      <c r="AD70" s="40">
        <f>IF(E69&gt;D70,IF(E69&gt;E70,Y70,E69-D70+1),0)</f>
        <v>0</v>
      </c>
      <c r="AF70" s="40">
        <f t="shared" si="36"/>
        <v>0</v>
      </c>
      <c r="AG70" s="40">
        <f t="shared" si="37"/>
        <v>0</v>
      </c>
      <c r="AH70" s="40">
        <f t="shared" si="38"/>
        <v>0</v>
      </c>
      <c r="AI70" s="40">
        <f t="shared" si="39"/>
        <v>0</v>
      </c>
      <c r="AJ70" s="40">
        <f t="shared" si="40"/>
        <v>0</v>
      </c>
      <c r="AK70" s="40">
        <f t="shared" si="41"/>
        <v>0</v>
      </c>
      <c r="AL70" s="40">
        <f t="shared" si="42"/>
        <v>0</v>
      </c>
      <c r="AM70" s="40">
        <f t="shared" si="43"/>
        <v>0</v>
      </c>
      <c r="AN70" s="40">
        <f t="shared" si="44"/>
        <v>0</v>
      </c>
      <c r="AO70" s="40">
        <f t="shared" si="45"/>
        <v>0</v>
      </c>
      <c r="AP70" s="40">
        <f t="shared" si="46"/>
        <v>0</v>
      </c>
      <c r="AQ70" s="40">
        <f t="shared" si="47"/>
        <v>0</v>
      </c>
      <c r="AR70" s="40">
        <f t="shared" si="48"/>
        <v>0</v>
      </c>
      <c r="AS70" s="40">
        <f t="shared" si="49"/>
        <v>0</v>
      </c>
      <c r="AT70" s="40">
        <f t="shared" si="50"/>
        <v>0</v>
      </c>
      <c r="AU70" s="40">
        <f t="shared" si="51"/>
        <v>0</v>
      </c>
      <c r="AV70" s="40">
        <f t="shared" si="52"/>
        <v>0</v>
      </c>
      <c r="AW70" s="40">
        <f t="shared" si="53"/>
        <v>0</v>
      </c>
      <c r="AX70" s="40">
        <f t="shared" si="54"/>
        <v>0</v>
      </c>
      <c r="AY70" s="40">
        <f t="shared" si="55"/>
        <v>0</v>
      </c>
      <c r="AZ70" s="40">
        <f t="shared" si="56"/>
        <v>0</v>
      </c>
      <c r="BA70" s="40">
        <f t="shared" si="57"/>
        <v>0</v>
      </c>
      <c r="BB70" s="40">
        <f t="shared" si="58"/>
        <v>0</v>
      </c>
      <c r="BC70" s="40">
        <f t="shared" si="59"/>
        <v>0</v>
      </c>
      <c r="BD70" s="40">
        <f t="shared" si="60"/>
        <v>1</v>
      </c>
      <c r="BE70" s="40">
        <f t="shared" si="61"/>
        <v>1</v>
      </c>
      <c r="BF70" s="40">
        <f t="shared" si="62"/>
        <v>1</v>
      </c>
      <c r="BG70" s="40">
        <f t="shared" si="63"/>
        <v>1</v>
      </c>
      <c r="BH70" s="40">
        <f t="shared" si="64"/>
        <v>1</v>
      </c>
      <c r="BI70" s="40">
        <f t="shared" si="65"/>
        <v>1</v>
      </c>
      <c r="BJ70" s="40">
        <f t="shared" si="66"/>
        <v>1</v>
      </c>
      <c r="BK70" s="40">
        <f t="shared" si="67"/>
        <v>1</v>
      </c>
      <c r="BL70" s="40">
        <f t="shared" si="68"/>
        <v>1</v>
      </c>
      <c r="BM70" s="40">
        <f t="shared" si="69"/>
        <v>1</v>
      </c>
      <c r="BN70" s="40">
        <f t="shared" si="70"/>
        <v>1</v>
      </c>
      <c r="BO70" s="40">
        <f t="shared" si="71"/>
        <v>1</v>
      </c>
      <c r="BP70" s="40">
        <f t="shared" si="72"/>
        <v>1</v>
      </c>
      <c r="BR70" s="63">
        <f t="shared" si="1"/>
        <v>14</v>
      </c>
      <c r="BT70" s="4">
        <f>(BP70*U33)+(BO70*U34)+(BN70*U35)+(BM70*U36)+(BL70*U37)+(BK70*U38)+(BJ70*U39)+(BI70*U40)+(BH70*U41)+(BG70*U42)+(BF70*U43)+(BE70*U44)+(BD70*U45)+(BC70*U46)+(BB70*U47)+(BA70*U48)+(AZ70*U49)+(AY70*U50)+(AX70*U51)+(AW70*U52)+(AV70*U53)+(AU70*U54)+(AT70*U55)+(AS70*U56)+(AR70*U57)+(AQ70*U58)+(AP70*U59)+(AO70*U60)+(AN70*U61)+(AM70*U62)+(AL70*U63)+(AK70*U64)+(AJ70*U65)+(AI70*U66)+(AH70*U67)+(AG70*U68)+(AF70*U69)+U70</f>
        <v>0.48928571428571416</v>
      </c>
    </row>
    <row r="71" spans="1:72">
      <c r="A71" s="25">
        <f>A70+1</f>
        <v>67</v>
      </c>
      <c r="B71" s="26" t="s">
        <v>24</v>
      </c>
      <c r="C71" s="12">
        <v>41570</v>
      </c>
      <c r="D71" s="13">
        <v>41571</v>
      </c>
      <c r="E71" s="13">
        <v>41666</v>
      </c>
      <c r="F71" s="36">
        <v>95.49</v>
      </c>
      <c r="G71" s="36"/>
      <c r="H71" s="36"/>
      <c r="I71" s="36">
        <v>93.44</v>
      </c>
      <c r="J71" s="36">
        <v>88.49</v>
      </c>
      <c r="K71" s="5" t="s">
        <v>1</v>
      </c>
      <c r="M71" s="16">
        <f>(F71-I71)*100</f>
        <v>204.99999999999972</v>
      </c>
      <c r="N71" s="15"/>
      <c r="O71" s="16">
        <f>(I71-J71)*100</f>
        <v>495.00000000000028</v>
      </c>
      <c r="P71" s="15"/>
      <c r="Q71" s="22">
        <f>((S70*U71)/M71)*O71</f>
        <v>22954.423654247035</v>
      </c>
      <c r="R71" s="15"/>
      <c r="S71" s="3">
        <f>Q71+S70</f>
        <v>403209.52257308597</v>
      </c>
      <c r="U71" s="4">
        <f>$AC$4/W71</f>
        <v>2.5000000000000001E-2</v>
      </c>
      <c r="V71" s="4"/>
      <c r="W71" s="2">
        <v>10</v>
      </c>
      <c r="X71" s="3"/>
      <c r="Y71" s="30">
        <f>E71-D71+1</f>
        <v>96</v>
      </c>
      <c r="Z71" s="30"/>
      <c r="AA71" s="4">
        <f>(S71-S70)/S70</f>
        <v>6.0365853658536667E-2</v>
      </c>
      <c r="AD71" s="40">
        <f>IF(E70&gt;D71,IF(E70&gt;E71,Y71,E70-D71+1),0)</f>
        <v>0</v>
      </c>
      <c r="AF71" s="40">
        <f t="shared" si="36"/>
        <v>0</v>
      </c>
      <c r="AG71" s="40">
        <f t="shared" si="37"/>
        <v>0</v>
      </c>
      <c r="AH71" s="40">
        <f t="shared" si="38"/>
        <v>0</v>
      </c>
      <c r="AI71" s="40">
        <f t="shared" si="39"/>
        <v>0</v>
      </c>
      <c r="AJ71" s="40">
        <f t="shared" si="40"/>
        <v>0</v>
      </c>
      <c r="AK71" s="40">
        <f t="shared" si="41"/>
        <v>0</v>
      </c>
      <c r="AL71" s="40">
        <f t="shared" si="42"/>
        <v>0</v>
      </c>
      <c r="AM71" s="40">
        <f t="shared" si="43"/>
        <v>0</v>
      </c>
      <c r="AN71" s="40">
        <f t="shared" si="44"/>
        <v>0</v>
      </c>
      <c r="AO71" s="40">
        <f t="shared" si="45"/>
        <v>0</v>
      </c>
      <c r="AP71" s="40">
        <f t="shared" si="46"/>
        <v>0</v>
      </c>
      <c r="AQ71" s="40">
        <f t="shared" si="47"/>
        <v>0</v>
      </c>
      <c r="AR71" s="40">
        <f t="shared" si="48"/>
        <v>0</v>
      </c>
      <c r="AS71" s="40">
        <f t="shared" si="49"/>
        <v>0</v>
      </c>
      <c r="AT71" s="40">
        <f t="shared" si="50"/>
        <v>0</v>
      </c>
      <c r="AU71" s="40">
        <f t="shared" si="51"/>
        <v>0</v>
      </c>
      <c r="AV71" s="40">
        <f t="shared" si="52"/>
        <v>0</v>
      </c>
      <c r="AW71" s="40">
        <f t="shared" si="53"/>
        <v>0</v>
      </c>
      <c r="AX71" s="40">
        <f t="shared" si="54"/>
        <v>0</v>
      </c>
      <c r="AY71" s="40">
        <f t="shared" si="55"/>
        <v>0</v>
      </c>
      <c r="AZ71" s="40">
        <f t="shared" si="56"/>
        <v>0</v>
      </c>
      <c r="BA71" s="40">
        <f t="shared" si="57"/>
        <v>0</v>
      </c>
      <c r="BB71" s="40">
        <f t="shared" si="58"/>
        <v>0</v>
      </c>
      <c r="BC71" s="40">
        <f t="shared" si="59"/>
        <v>0</v>
      </c>
      <c r="BD71" s="40">
        <f t="shared" si="60"/>
        <v>0</v>
      </c>
      <c r="BE71" s="40">
        <f t="shared" si="61"/>
        <v>1</v>
      </c>
      <c r="BF71" s="40">
        <f t="shared" si="62"/>
        <v>1</v>
      </c>
      <c r="BG71" s="40">
        <f t="shared" si="63"/>
        <v>1</v>
      </c>
      <c r="BH71" s="40">
        <f t="shared" si="64"/>
        <v>1</v>
      </c>
      <c r="BI71" s="40">
        <f t="shared" si="65"/>
        <v>1</v>
      </c>
      <c r="BJ71" s="40">
        <f t="shared" si="66"/>
        <v>1</v>
      </c>
      <c r="BK71" s="40">
        <f t="shared" si="67"/>
        <v>1</v>
      </c>
      <c r="BL71" s="40">
        <f t="shared" si="68"/>
        <v>1</v>
      </c>
      <c r="BM71" s="40">
        <f t="shared" si="69"/>
        <v>1</v>
      </c>
      <c r="BN71" s="40">
        <f t="shared" si="70"/>
        <v>1</v>
      </c>
      <c r="BO71" s="40">
        <f t="shared" si="71"/>
        <v>1</v>
      </c>
      <c r="BP71" s="40">
        <f t="shared" si="72"/>
        <v>1</v>
      </c>
      <c r="BR71" s="63">
        <f t="shared" ref="BR71:BR134" si="73">SUM(AF71:BQ71)+1</f>
        <v>13</v>
      </c>
      <c r="BT71" s="4">
        <f>(BP71*U34)+(BO71*U35)+(BN71*U36)+(BM71*U37)+(BL71*U38)+(BK71*U39)+(BJ71*U40)+(BI71*U41)+(BH71*U42)+(BG71*U43)+(BF71*U44)+(BE71*U45)+(BD71*U46)+(BC71*U47)+(BB71*U48)+(BA71*U49)+(AZ71*U50)+(AY71*U51)+(AX71*U52)+(AW71*U53)+(AV71*U54)+(AU71*U55)+(AT71*U56)+(AS71*U57)+(AR71*U58)+(AQ71*U59)+(AP71*U60)+(AO71*U61)+(AN71*U62)+(AM71*U63)+(AL71*U64)+(AK71*U65)+(AJ71*U66)+(AI71*U67)+(AH71*U68)+(AG71*U69)+(AF71*U70)+U71</f>
        <v>0.45357142857142846</v>
      </c>
    </row>
    <row r="72" spans="1:72">
      <c r="A72" s="25">
        <f>A71+1</f>
        <v>68</v>
      </c>
      <c r="B72" s="26" t="s">
        <v>24</v>
      </c>
      <c r="C72" s="12">
        <v>41691</v>
      </c>
      <c r="D72" s="13">
        <v>41694</v>
      </c>
      <c r="E72" s="13">
        <v>41694</v>
      </c>
      <c r="F72" s="36">
        <v>92.24</v>
      </c>
      <c r="G72" s="36"/>
      <c r="H72" s="36"/>
      <c r="I72" s="36">
        <v>91.84</v>
      </c>
      <c r="J72" s="36">
        <v>92.24</v>
      </c>
      <c r="K72" s="5" t="s">
        <v>0</v>
      </c>
      <c r="M72" s="16">
        <f>(F72-I72)*100</f>
        <v>39.999999999999147</v>
      </c>
      <c r="N72" s="15"/>
      <c r="O72" s="16">
        <f>(I72-J72)*100</f>
        <v>-39.999999999999147</v>
      </c>
      <c r="P72" s="15"/>
      <c r="Q72" s="22">
        <f>((S71*U72)/M72)*O72</f>
        <v>-10080.23806432715</v>
      </c>
      <c r="R72" s="15"/>
      <c r="S72" s="3">
        <f>Q72+S71</f>
        <v>393129.28450875881</v>
      </c>
      <c r="U72" s="4">
        <f>$AC$4/W72</f>
        <v>2.5000000000000001E-2</v>
      </c>
      <c r="V72" s="4"/>
      <c r="W72" s="2">
        <v>10</v>
      </c>
      <c r="X72" s="3"/>
      <c r="Y72" s="30">
        <f>E72-D72+1</f>
        <v>1</v>
      </c>
      <c r="Z72" s="30"/>
      <c r="AA72" s="4">
        <f>(S72-S71)/S71</f>
        <v>-2.5000000000000029E-2</v>
      </c>
      <c r="AD72" s="40">
        <f>IF(E71&gt;D72,IF(E71&gt;E72,Y72,E71-D72+1),0)</f>
        <v>0</v>
      </c>
      <c r="AF72" s="40">
        <f t="shared" si="36"/>
        <v>0</v>
      </c>
      <c r="AG72" s="40">
        <f t="shared" si="37"/>
        <v>0</v>
      </c>
      <c r="AH72" s="40">
        <f t="shared" si="38"/>
        <v>0</v>
      </c>
      <c r="AI72" s="40">
        <f t="shared" si="39"/>
        <v>0</v>
      </c>
      <c r="AJ72" s="40">
        <f t="shared" si="40"/>
        <v>0</v>
      </c>
      <c r="AK72" s="40">
        <f t="shared" si="41"/>
        <v>0</v>
      </c>
      <c r="AL72" s="40">
        <f t="shared" si="42"/>
        <v>0</v>
      </c>
      <c r="AM72" s="40">
        <f t="shared" si="43"/>
        <v>0</v>
      </c>
      <c r="AN72" s="40">
        <f t="shared" si="44"/>
        <v>0</v>
      </c>
      <c r="AO72" s="40">
        <f t="shared" si="45"/>
        <v>0</v>
      </c>
      <c r="AP72" s="40">
        <f t="shared" si="46"/>
        <v>0</v>
      </c>
      <c r="AQ72" s="40">
        <f t="shared" si="47"/>
        <v>0</v>
      </c>
      <c r="AR72" s="40">
        <f t="shared" si="48"/>
        <v>0</v>
      </c>
      <c r="AS72" s="40">
        <f t="shared" si="49"/>
        <v>0</v>
      </c>
      <c r="AT72" s="40">
        <f t="shared" si="50"/>
        <v>0</v>
      </c>
      <c r="AU72" s="40">
        <f t="shared" si="51"/>
        <v>0</v>
      </c>
      <c r="AV72" s="40">
        <f t="shared" si="52"/>
        <v>0</v>
      </c>
      <c r="AW72" s="40">
        <f t="shared" si="53"/>
        <v>0</v>
      </c>
      <c r="AX72" s="40">
        <f t="shared" si="54"/>
        <v>0</v>
      </c>
      <c r="AY72" s="40">
        <f t="shared" si="55"/>
        <v>0</v>
      </c>
      <c r="AZ72" s="40">
        <f t="shared" si="56"/>
        <v>0</v>
      </c>
      <c r="BA72" s="40">
        <f t="shared" si="57"/>
        <v>0</v>
      </c>
      <c r="BB72" s="40">
        <f t="shared" si="58"/>
        <v>0</v>
      </c>
      <c r="BC72" s="40">
        <f t="shared" si="59"/>
        <v>0</v>
      </c>
      <c r="BD72" s="40">
        <f t="shared" si="60"/>
        <v>0</v>
      </c>
      <c r="BE72" s="40">
        <f t="shared" si="61"/>
        <v>0</v>
      </c>
      <c r="BF72" s="40">
        <f t="shared" si="62"/>
        <v>1</v>
      </c>
      <c r="BG72" s="40">
        <f t="shared" si="63"/>
        <v>1</v>
      </c>
      <c r="BH72" s="40">
        <f t="shared" si="64"/>
        <v>1</v>
      </c>
      <c r="BI72" s="40">
        <f t="shared" si="65"/>
        <v>1</v>
      </c>
      <c r="BJ72" s="40">
        <f t="shared" si="66"/>
        <v>1</v>
      </c>
      <c r="BK72" s="40">
        <f t="shared" si="67"/>
        <v>1</v>
      </c>
      <c r="BL72" s="40">
        <f t="shared" si="68"/>
        <v>1</v>
      </c>
      <c r="BM72" s="40">
        <f t="shared" si="69"/>
        <v>1</v>
      </c>
      <c r="BN72" s="40">
        <f t="shared" si="70"/>
        <v>1</v>
      </c>
      <c r="BO72" s="40">
        <f t="shared" si="71"/>
        <v>1</v>
      </c>
      <c r="BP72" s="40">
        <f t="shared" si="72"/>
        <v>1</v>
      </c>
      <c r="BR72" s="63">
        <f t="shared" si="73"/>
        <v>12</v>
      </c>
      <c r="BT72" s="4">
        <f>(BP72*U35)+(BO72*U36)+(BN72*U37)+(BM72*U38)+(BL72*U39)+(BK72*U40)+(BJ72*U41)+(BI72*U42)+(BH72*U43)+(BG72*U44)+(BF72*U45)+(BE72*U46)+(BD72*U47)+(BC72*U48)+(BB72*U49)+(BA72*U50)+(AZ72*U51)+(AY72*U52)+(AX72*U53)+(AW72*U54)+(AV72*U55)+(AU72*U56)+(AT72*U57)+(AS72*U58)+(AR72*U59)+(AQ72*U60)+(AP72*U61)+(AO72*U62)+(AN72*U63)+(AM72*U64)+(AL72*U65)+(AK72*U66)+(AJ72*U67)+(AI72*U68)+(AH72*U69)+(AG72*U70)+(AF72*U71)+U72</f>
        <v>0.41785714285714276</v>
      </c>
    </row>
    <row r="73" spans="1:72" s="15" customFormat="1">
      <c r="A73" s="25">
        <f>A72+1</f>
        <v>69</v>
      </c>
      <c r="B73" s="26" t="s">
        <v>24</v>
      </c>
      <c r="C73" s="12">
        <v>41702</v>
      </c>
      <c r="D73" s="13">
        <v>41703</v>
      </c>
      <c r="E73" s="13">
        <v>41705</v>
      </c>
      <c r="F73" s="36">
        <v>90.64</v>
      </c>
      <c r="G73" s="36">
        <v>91.55</v>
      </c>
      <c r="H73" s="36">
        <v>93.95</v>
      </c>
      <c r="I73" s="36"/>
      <c r="J73" s="36"/>
      <c r="K73" s="5" t="s">
        <v>1</v>
      </c>
      <c r="M73" s="16">
        <f>(G73-F73)*100</f>
        <v>90.999999999999659</v>
      </c>
      <c r="O73" s="16">
        <f>(H73-G73)*100</f>
        <v>240.00000000000057</v>
      </c>
      <c r="Q73" s="22">
        <f>((S72*U73)/M73)*O73</f>
        <v>25920.612165412833</v>
      </c>
      <c r="S73" s="3">
        <f>Q73+S72</f>
        <v>419049.89667417161</v>
      </c>
      <c r="T73" s="3"/>
      <c r="U73" s="4">
        <f>$AC$4/W73</f>
        <v>2.5000000000000001E-2</v>
      </c>
      <c r="V73" s="4"/>
      <c r="W73" s="2">
        <v>10</v>
      </c>
      <c r="X73" s="3"/>
      <c r="Y73" s="30">
        <f>E73-D73+1</f>
        <v>3</v>
      </c>
      <c r="Z73" s="30"/>
      <c r="AA73" s="4">
        <f>(S73-S72)/S72</f>
        <v>6.5934065934066283E-2</v>
      </c>
      <c r="AB73" s="3"/>
      <c r="AC73" s="38"/>
      <c r="AD73" s="40">
        <f>IF(E72&gt;D73,IF(E72&gt;E73,Y73,E72-D73+1),0)</f>
        <v>0</v>
      </c>
      <c r="AE73" s="3"/>
      <c r="AF73" s="40">
        <f t="shared" si="36"/>
        <v>0</v>
      </c>
      <c r="AG73" s="40">
        <f t="shared" si="37"/>
        <v>0</v>
      </c>
      <c r="AH73" s="40">
        <f t="shared" si="38"/>
        <v>0</v>
      </c>
      <c r="AI73" s="40">
        <f t="shared" si="39"/>
        <v>0</v>
      </c>
      <c r="AJ73" s="40">
        <f t="shared" si="40"/>
        <v>0</v>
      </c>
      <c r="AK73" s="40">
        <f t="shared" si="41"/>
        <v>0</v>
      </c>
      <c r="AL73" s="40">
        <f t="shared" si="42"/>
        <v>0</v>
      </c>
      <c r="AM73" s="40">
        <f t="shared" si="43"/>
        <v>0</v>
      </c>
      <c r="AN73" s="40">
        <f t="shared" si="44"/>
        <v>0</v>
      </c>
      <c r="AO73" s="40">
        <f t="shared" si="45"/>
        <v>0</v>
      </c>
      <c r="AP73" s="40">
        <f t="shared" si="46"/>
        <v>0</v>
      </c>
      <c r="AQ73" s="40">
        <f t="shared" si="47"/>
        <v>0</v>
      </c>
      <c r="AR73" s="40">
        <f t="shared" si="48"/>
        <v>0</v>
      </c>
      <c r="AS73" s="40">
        <f t="shared" si="49"/>
        <v>0</v>
      </c>
      <c r="AT73" s="40">
        <f t="shared" si="50"/>
        <v>0</v>
      </c>
      <c r="AU73" s="40">
        <f t="shared" si="51"/>
        <v>0</v>
      </c>
      <c r="AV73" s="40">
        <f t="shared" si="52"/>
        <v>0</v>
      </c>
      <c r="AW73" s="40">
        <f t="shared" si="53"/>
        <v>0</v>
      </c>
      <c r="AX73" s="40">
        <f t="shared" si="54"/>
        <v>0</v>
      </c>
      <c r="AY73" s="40">
        <f t="shared" si="55"/>
        <v>0</v>
      </c>
      <c r="AZ73" s="40">
        <f t="shared" si="56"/>
        <v>0</v>
      </c>
      <c r="BA73" s="40">
        <f t="shared" si="57"/>
        <v>0</v>
      </c>
      <c r="BB73" s="40">
        <f t="shared" si="58"/>
        <v>0</v>
      </c>
      <c r="BC73" s="40">
        <f t="shared" si="59"/>
        <v>0</v>
      </c>
      <c r="BD73" s="40">
        <f t="shared" si="60"/>
        <v>0</v>
      </c>
      <c r="BE73" s="40">
        <f t="shared" si="61"/>
        <v>0</v>
      </c>
      <c r="BF73" s="40">
        <f t="shared" si="62"/>
        <v>0</v>
      </c>
      <c r="BG73" s="40">
        <f t="shared" si="63"/>
        <v>1</v>
      </c>
      <c r="BH73" s="40">
        <f t="shared" si="64"/>
        <v>1</v>
      </c>
      <c r="BI73" s="40">
        <f t="shared" si="65"/>
        <v>1</v>
      </c>
      <c r="BJ73" s="40">
        <f t="shared" si="66"/>
        <v>1</v>
      </c>
      <c r="BK73" s="40">
        <f t="shared" si="67"/>
        <v>1</v>
      </c>
      <c r="BL73" s="40">
        <f t="shared" si="68"/>
        <v>1</v>
      </c>
      <c r="BM73" s="40">
        <f t="shared" si="69"/>
        <v>1</v>
      </c>
      <c r="BN73" s="40">
        <f t="shared" si="70"/>
        <v>1</v>
      </c>
      <c r="BO73" s="40">
        <f t="shared" si="71"/>
        <v>1</v>
      </c>
      <c r="BP73" s="40">
        <f t="shared" si="72"/>
        <v>1</v>
      </c>
      <c r="BR73" s="63">
        <f t="shared" si="73"/>
        <v>11</v>
      </c>
      <c r="BT73" s="4">
        <f>(BP73*U36)+(BO73*U37)+(BN73*U38)+(BM73*U39)+(BL73*U40)+(BK73*U41)+(BJ73*U42)+(BI73*U43)+(BH73*U44)+(BG73*U45)+(BF73*U46)+(BE73*U47)+(BD73*U48)+(BC73*U49)+(BB73*U50)+(BA73*U51)+(AZ73*U52)+(AY73*U53)+(AX73*U54)+(AW73*U55)+(AV73*U56)+(AU73*U57)+(AT73*U58)+(AS73*U59)+(AR73*U60)+(AQ73*U61)+(AP73*U62)+(AO73*U63)+(AN73*U64)+(AM73*U65)+(AL73*U66)+(AK73*U67)+(AJ73*U68)+(AI73*U69)+(AH73*U70)+(AG73*U71)+(AF73*U72)+U73</f>
        <v>0.38214285714285706</v>
      </c>
    </row>
    <row r="74" spans="1:72" s="15" customFormat="1">
      <c r="A74" s="25">
        <f>A73+1</f>
        <v>70</v>
      </c>
      <c r="B74" s="26" t="s">
        <v>24</v>
      </c>
      <c r="C74" s="12">
        <v>41710</v>
      </c>
      <c r="D74" s="13">
        <v>41711</v>
      </c>
      <c r="E74" s="13">
        <v>41715</v>
      </c>
      <c r="F74" s="36">
        <v>92.3</v>
      </c>
      <c r="G74" s="36"/>
      <c r="H74" s="36"/>
      <c r="I74" s="36">
        <v>91.66</v>
      </c>
      <c r="J74" s="36">
        <v>92.3</v>
      </c>
      <c r="K74" s="5" t="s">
        <v>0</v>
      </c>
      <c r="M74" s="16">
        <f>(F74-I74)*100</f>
        <v>64.000000000000057</v>
      </c>
      <c r="O74" s="16">
        <f>(I74-J74)*100</f>
        <v>-64.000000000000057</v>
      </c>
      <c r="Q74" s="22">
        <f>((S73*U74)/M74)*O74</f>
        <v>-10476.24741685429</v>
      </c>
      <c r="S74" s="3">
        <f>Q74+S73</f>
        <v>408573.6492573173</v>
      </c>
      <c r="T74" s="3"/>
      <c r="U74" s="4">
        <f>$AC$4/W74</f>
        <v>2.5000000000000001E-2</v>
      </c>
      <c r="V74" s="4"/>
      <c r="W74" s="2">
        <v>10</v>
      </c>
      <c r="X74" s="3"/>
      <c r="Y74" s="30">
        <f>E74-D74+1</f>
        <v>5</v>
      </c>
      <c r="Z74" s="30"/>
      <c r="AA74" s="4">
        <f>(S74-S73)/S73</f>
        <v>-2.5000000000000053E-2</v>
      </c>
      <c r="AB74" s="3"/>
      <c r="AC74" s="38"/>
      <c r="AD74" s="40">
        <f>IF(E73&gt;D74,IF(E73&gt;E74,Y74,E73-D74+1),0)</f>
        <v>0</v>
      </c>
      <c r="AE74" s="3"/>
      <c r="AF74" s="40">
        <f t="shared" si="36"/>
        <v>0</v>
      </c>
      <c r="AG74" s="40">
        <f t="shared" si="37"/>
        <v>0</v>
      </c>
      <c r="AH74" s="40">
        <f t="shared" si="38"/>
        <v>0</v>
      </c>
      <c r="AI74" s="40">
        <f t="shared" si="39"/>
        <v>0</v>
      </c>
      <c r="AJ74" s="40">
        <f t="shared" si="40"/>
        <v>0</v>
      </c>
      <c r="AK74" s="40">
        <f t="shared" si="41"/>
        <v>0</v>
      </c>
      <c r="AL74" s="40">
        <f t="shared" si="42"/>
        <v>0</v>
      </c>
      <c r="AM74" s="40">
        <f t="shared" si="43"/>
        <v>0</v>
      </c>
      <c r="AN74" s="40">
        <f t="shared" si="44"/>
        <v>0</v>
      </c>
      <c r="AO74" s="40">
        <f t="shared" si="45"/>
        <v>0</v>
      </c>
      <c r="AP74" s="40">
        <f t="shared" si="46"/>
        <v>0</v>
      </c>
      <c r="AQ74" s="40">
        <f t="shared" si="47"/>
        <v>0</v>
      </c>
      <c r="AR74" s="40">
        <f t="shared" si="48"/>
        <v>0</v>
      </c>
      <c r="AS74" s="40">
        <f t="shared" si="49"/>
        <v>0</v>
      </c>
      <c r="AT74" s="40">
        <f t="shared" si="50"/>
        <v>0</v>
      </c>
      <c r="AU74" s="40">
        <f t="shared" si="51"/>
        <v>0</v>
      </c>
      <c r="AV74" s="40">
        <f t="shared" si="52"/>
        <v>0</v>
      </c>
      <c r="AW74" s="40">
        <f t="shared" si="53"/>
        <v>0</v>
      </c>
      <c r="AX74" s="40">
        <f t="shared" si="54"/>
        <v>0</v>
      </c>
      <c r="AY74" s="40">
        <f t="shared" si="55"/>
        <v>0</v>
      </c>
      <c r="AZ74" s="40">
        <f t="shared" si="56"/>
        <v>0</v>
      </c>
      <c r="BA74" s="40">
        <f t="shared" si="57"/>
        <v>0</v>
      </c>
      <c r="BB74" s="40">
        <f t="shared" si="58"/>
        <v>0</v>
      </c>
      <c r="BC74" s="40">
        <f t="shared" si="59"/>
        <v>0</v>
      </c>
      <c r="BD74" s="40">
        <f t="shared" si="60"/>
        <v>0</v>
      </c>
      <c r="BE74" s="40">
        <f t="shared" si="61"/>
        <v>0</v>
      </c>
      <c r="BF74" s="40">
        <f t="shared" si="62"/>
        <v>0</v>
      </c>
      <c r="BG74" s="40">
        <f t="shared" si="63"/>
        <v>0</v>
      </c>
      <c r="BH74" s="40">
        <f t="shared" si="64"/>
        <v>1</v>
      </c>
      <c r="BI74" s="40">
        <f t="shared" si="65"/>
        <v>1</v>
      </c>
      <c r="BJ74" s="40">
        <f t="shared" si="66"/>
        <v>1</v>
      </c>
      <c r="BK74" s="40">
        <f t="shared" si="67"/>
        <v>1</v>
      </c>
      <c r="BL74" s="40">
        <f t="shared" si="68"/>
        <v>1</v>
      </c>
      <c r="BM74" s="40">
        <f t="shared" si="69"/>
        <v>1</v>
      </c>
      <c r="BN74" s="40">
        <f t="shared" si="70"/>
        <v>1</v>
      </c>
      <c r="BO74" s="40">
        <f t="shared" si="71"/>
        <v>1</v>
      </c>
      <c r="BP74" s="40">
        <f t="shared" si="72"/>
        <v>1</v>
      </c>
      <c r="BR74" s="63">
        <f t="shared" si="73"/>
        <v>10</v>
      </c>
      <c r="BT74" s="4">
        <f>(BP74*U37)+(BO74*U38)+(BN74*U39)+(BM74*U40)+(BL74*U41)+(BK74*U42)+(BJ74*U43)+(BI74*U44)+(BH74*U45)+(BG74*U46)+(BF74*U47)+(BE74*U48)+(BD74*U49)+(BC74*U50)+(BB74*U51)+(BA74*U52)+(AZ74*U53)+(AY74*U54)+(AX74*U55)+(AW74*U56)+(AV74*U57)+(AU74*U58)+(AT74*U59)+(AS74*U60)+(AR74*U61)+(AQ74*U62)+(AP74*U63)+(AO74*U64)+(AN74*U65)+(AM74*U66)+(AL74*U67)+(AK74*U68)+(AJ74*U69)+(AI74*U70)+(AH74*U71)+(AG74*U72)+(AF74*U73)+U74</f>
        <v>0.34642857142857136</v>
      </c>
    </row>
    <row r="75" spans="1:72" s="15" customFormat="1">
      <c r="A75" s="25">
        <f>A74+1</f>
        <v>71</v>
      </c>
      <c r="B75" s="26" t="s">
        <v>24</v>
      </c>
      <c r="C75" s="12">
        <v>41774</v>
      </c>
      <c r="D75" s="13">
        <v>41778</v>
      </c>
      <c r="E75" s="13">
        <v>41786</v>
      </c>
      <c r="F75" s="36">
        <v>95.63</v>
      </c>
      <c r="G75" s="36"/>
      <c r="H75" s="36"/>
      <c r="I75" s="36">
        <v>94.74</v>
      </c>
      <c r="J75" s="36">
        <v>94.3</v>
      </c>
      <c r="K75" s="5" t="s">
        <v>2</v>
      </c>
      <c r="M75" s="16">
        <f>(F75-I75)*100</f>
        <v>89.000000000000057</v>
      </c>
      <c r="O75" s="16">
        <f>(I75-J75)*100</f>
        <v>43.999999999999773</v>
      </c>
      <c r="Q75" s="22">
        <f>((S74*U75)/M75)*O75</f>
        <v>5049.7866762140047</v>
      </c>
      <c r="S75" s="3">
        <f>Q75+S74</f>
        <v>413623.43593353132</v>
      </c>
      <c r="T75" s="3"/>
      <c r="U75" s="4">
        <f>$AC$4/W75</f>
        <v>2.5000000000000001E-2</v>
      </c>
      <c r="V75" s="4"/>
      <c r="W75" s="2">
        <v>10</v>
      </c>
      <c r="X75" s="3"/>
      <c r="Y75" s="30">
        <f>E75-D75+1</f>
        <v>9</v>
      </c>
      <c r="Z75" s="30"/>
      <c r="AA75" s="4">
        <f>(S75-S74)/S74</f>
        <v>1.2359550561797715E-2</v>
      </c>
      <c r="AB75" s="3"/>
      <c r="AC75" s="38"/>
      <c r="AD75" s="40">
        <f>IF(E74&gt;D75,IF(E74&gt;E75,Y75,E74-D75+1),0)</f>
        <v>0</v>
      </c>
      <c r="AE75" s="3"/>
      <c r="AF75" s="40">
        <f t="shared" si="36"/>
        <v>0</v>
      </c>
      <c r="AG75" s="40">
        <f t="shared" si="37"/>
        <v>0</v>
      </c>
      <c r="AH75" s="40">
        <f t="shared" si="38"/>
        <v>0</v>
      </c>
      <c r="AI75" s="40">
        <f t="shared" si="39"/>
        <v>0</v>
      </c>
      <c r="AJ75" s="40">
        <f t="shared" si="40"/>
        <v>0</v>
      </c>
      <c r="AK75" s="40">
        <f t="shared" si="41"/>
        <v>0</v>
      </c>
      <c r="AL75" s="40">
        <f t="shared" si="42"/>
        <v>0</v>
      </c>
      <c r="AM75" s="40">
        <f t="shared" si="43"/>
        <v>0</v>
      </c>
      <c r="AN75" s="40">
        <f t="shared" si="44"/>
        <v>0</v>
      </c>
      <c r="AO75" s="40">
        <f t="shared" si="45"/>
        <v>0</v>
      </c>
      <c r="AP75" s="40">
        <f t="shared" si="46"/>
        <v>0</v>
      </c>
      <c r="AQ75" s="40">
        <f t="shared" si="47"/>
        <v>0</v>
      </c>
      <c r="AR75" s="40">
        <f t="shared" si="48"/>
        <v>0</v>
      </c>
      <c r="AS75" s="40">
        <f t="shared" si="49"/>
        <v>0</v>
      </c>
      <c r="AT75" s="40">
        <f t="shared" si="50"/>
        <v>0</v>
      </c>
      <c r="AU75" s="40">
        <f t="shared" si="51"/>
        <v>0</v>
      </c>
      <c r="AV75" s="40">
        <f t="shared" si="52"/>
        <v>0</v>
      </c>
      <c r="AW75" s="40">
        <f t="shared" si="53"/>
        <v>0</v>
      </c>
      <c r="AX75" s="40">
        <f t="shared" si="54"/>
        <v>0</v>
      </c>
      <c r="AY75" s="40">
        <f t="shared" si="55"/>
        <v>0</v>
      </c>
      <c r="AZ75" s="40">
        <f t="shared" si="56"/>
        <v>0</v>
      </c>
      <c r="BA75" s="40">
        <f t="shared" si="57"/>
        <v>0</v>
      </c>
      <c r="BB75" s="40">
        <f t="shared" si="58"/>
        <v>0</v>
      </c>
      <c r="BC75" s="40">
        <f t="shared" si="59"/>
        <v>0</v>
      </c>
      <c r="BD75" s="40">
        <f t="shared" si="60"/>
        <v>0</v>
      </c>
      <c r="BE75" s="40">
        <f t="shared" si="61"/>
        <v>0</v>
      </c>
      <c r="BF75" s="40">
        <f t="shared" si="62"/>
        <v>0</v>
      </c>
      <c r="BG75" s="40">
        <f t="shared" si="63"/>
        <v>0</v>
      </c>
      <c r="BH75" s="40">
        <f t="shared" si="64"/>
        <v>0</v>
      </c>
      <c r="BI75" s="40">
        <f t="shared" si="65"/>
        <v>1</v>
      </c>
      <c r="BJ75" s="40">
        <f t="shared" si="66"/>
        <v>1</v>
      </c>
      <c r="BK75" s="40">
        <f t="shared" si="67"/>
        <v>1</v>
      </c>
      <c r="BL75" s="40">
        <f t="shared" si="68"/>
        <v>1</v>
      </c>
      <c r="BM75" s="40">
        <f t="shared" si="69"/>
        <v>1</v>
      </c>
      <c r="BN75" s="40">
        <f t="shared" si="70"/>
        <v>1</v>
      </c>
      <c r="BO75" s="40">
        <f t="shared" si="71"/>
        <v>1</v>
      </c>
      <c r="BP75" s="40">
        <f t="shared" si="72"/>
        <v>1</v>
      </c>
      <c r="BR75" s="63">
        <f t="shared" si="73"/>
        <v>9</v>
      </c>
      <c r="BT75" s="4">
        <f>(BP75*U38)+(BO75*U39)+(BN75*U40)+(BM75*U41)+(BL75*U42)+(BK75*U43)+(BJ75*U44)+(BI75*U45)+(BH75*U46)+(BG75*U47)+(BF75*U48)+(BE75*U49)+(BD75*U50)+(BC75*U51)+(BB75*U52)+(BA75*U53)+(AZ75*U54)+(AY75*U55)+(AX75*U56)+(AW75*U57)+(AV75*U58)+(AU75*U59)+(AT75*U60)+(AS75*U61)+(AR75*U62)+(AQ75*U63)+(AP75*U64)+(AO75*U65)+(AN75*U66)+(AM75*U67)+(AL75*U68)+(AK75*U69)+(AJ75*U70)+(AI75*U71)+(AH75*U72)+(AG75*U73)+(AF75*U74)+U75</f>
        <v>0.31071428571428567</v>
      </c>
    </row>
    <row r="76" spans="1:72" s="15" customFormat="1">
      <c r="A76" s="25">
        <f>A75+1</f>
        <v>72</v>
      </c>
      <c r="B76" s="26" t="s">
        <v>24</v>
      </c>
      <c r="C76" s="12">
        <v>41806</v>
      </c>
      <c r="D76" s="13">
        <v>41807</v>
      </c>
      <c r="E76" s="13">
        <v>41808</v>
      </c>
      <c r="F76" s="36">
        <v>95.77</v>
      </c>
      <c r="G76" s="36"/>
      <c r="H76" s="36"/>
      <c r="I76" s="36">
        <v>95.5</v>
      </c>
      <c r="J76" s="36">
        <v>95.77</v>
      </c>
      <c r="K76" s="5" t="s">
        <v>0</v>
      </c>
      <c r="M76" s="16">
        <f>(F76-I76)*100</f>
        <v>26.999999999999602</v>
      </c>
      <c r="O76" s="16">
        <f>(I76-J76)*100</f>
        <v>-26.999999999999602</v>
      </c>
      <c r="Q76" s="22">
        <f>((S75*U76)/M76)*O76</f>
        <v>-10340.585898338284</v>
      </c>
      <c r="S76" s="3">
        <f>Q76+S75</f>
        <v>403282.85003519303</v>
      </c>
      <c r="T76" s="3"/>
      <c r="U76" s="4">
        <f>$AC$4/W76</f>
        <v>2.5000000000000001E-2</v>
      </c>
      <c r="V76" s="4"/>
      <c r="W76" s="2">
        <v>10</v>
      </c>
      <c r="X76" s="3"/>
      <c r="Y76" s="30">
        <f>E76-D76+1</f>
        <v>2</v>
      </c>
      <c r="Z76" s="30"/>
      <c r="AA76" s="4">
        <f>(S76-S75)/S75</f>
        <v>-2.5000000000000026E-2</v>
      </c>
      <c r="AB76" s="3"/>
      <c r="AC76" s="38"/>
      <c r="AD76" s="40">
        <f>IF(E75&gt;D76,IF(E75&gt;E76,Y76,E75-D76+1),0)</f>
        <v>0</v>
      </c>
      <c r="AE76" s="3"/>
      <c r="AF76" s="40">
        <f t="shared" si="36"/>
        <v>0</v>
      </c>
      <c r="AG76" s="40">
        <f t="shared" si="37"/>
        <v>0</v>
      </c>
      <c r="AH76" s="40">
        <f t="shared" si="38"/>
        <v>0</v>
      </c>
      <c r="AI76" s="40">
        <f t="shared" si="39"/>
        <v>0</v>
      </c>
      <c r="AJ76" s="40">
        <f t="shared" si="40"/>
        <v>0</v>
      </c>
      <c r="AK76" s="40">
        <f t="shared" si="41"/>
        <v>0</v>
      </c>
      <c r="AL76" s="40">
        <f t="shared" si="42"/>
        <v>0</v>
      </c>
      <c r="AM76" s="40">
        <f t="shared" si="43"/>
        <v>0</v>
      </c>
      <c r="AN76" s="40">
        <f t="shared" si="44"/>
        <v>0</v>
      </c>
      <c r="AO76" s="40">
        <f t="shared" si="45"/>
        <v>0</v>
      </c>
      <c r="AP76" s="40">
        <f t="shared" si="46"/>
        <v>0</v>
      </c>
      <c r="AQ76" s="40">
        <f t="shared" si="47"/>
        <v>0</v>
      </c>
      <c r="AR76" s="40">
        <f t="shared" si="48"/>
        <v>0</v>
      </c>
      <c r="AS76" s="40">
        <f t="shared" si="49"/>
        <v>0</v>
      </c>
      <c r="AT76" s="40">
        <f t="shared" si="50"/>
        <v>0</v>
      </c>
      <c r="AU76" s="40">
        <f t="shared" si="51"/>
        <v>0</v>
      </c>
      <c r="AV76" s="40">
        <f t="shared" si="52"/>
        <v>0</v>
      </c>
      <c r="AW76" s="40">
        <f t="shared" si="53"/>
        <v>0</v>
      </c>
      <c r="AX76" s="40">
        <f t="shared" si="54"/>
        <v>0</v>
      </c>
      <c r="AY76" s="40">
        <f t="shared" si="55"/>
        <v>0</v>
      </c>
      <c r="AZ76" s="40">
        <f t="shared" si="56"/>
        <v>0</v>
      </c>
      <c r="BA76" s="40">
        <f t="shared" si="57"/>
        <v>0</v>
      </c>
      <c r="BB76" s="40">
        <f t="shared" si="58"/>
        <v>0</v>
      </c>
      <c r="BC76" s="40">
        <f t="shared" si="59"/>
        <v>0</v>
      </c>
      <c r="BD76" s="40">
        <f t="shared" si="60"/>
        <v>0</v>
      </c>
      <c r="BE76" s="40">
        <f t="shared" si="61"/>
        <v>0</v>
      </c>
      <c r="BF76" s="40">
        <f t="shared" si="62"/>
        <v>0</v>
      </c>
      <c r="BG76" s="40">
        <f t="shared" si="63"/>
        <v>0</v>
      </c>
      <c r="BH76" s="40">
        <f t="shared" si="64"/>
        <v>0</v>
      </c>
      <c r="BI76" s="40">
        <f t="shared" si="65"/>
        <v>0</v>
      </c>
      <c r="BJ76" s="40">
        <f t="shared" si="66"/>
        <v>1</v>
      </c>
      <c r="BK76" s="40">
        <f t="shared" si="67"/>
        <v>1</v>
      </c>
      <c r="BL76" s="40">
        <f t="shared" si="68"/>
        <v>1</v>
      </c>
      <c r="BM76" s="40">
        <f t="shared" si="69"/>
        <v>1</v>
      </c>
      <c r="BN76" s="40">
        <f t="shared" si="70"/>
        <v>1</v>
      </c>
      <c r="BO76" s="40">
        <f t="shared" si="71"/>
        <v>1</v>
      </c>
      <c r="BP76" s="40">
        <f t="shared" si="72"/>
        <v>1</v>
      </c>
      <c r="BR76" s="63">
        <f t="shared" si="73"/>
        <v>8</v>
      </c>
      <c r="BT76" s="4">
        <f>(BP76*U39)+(BO76*U40)+(BN76*U41)+(BM76*U42)+(BL76*U43)+(BK76*U44)+(BJ76*U45)+(BI76*U46)+(BH76*U47)+(BG76*U48)+(BF76*U49)+(BE76*U50)+(BD76*U51)+(BC76*U52)+(BB76*U53)+(BA76*U54)+(AZ76*U55)+(AY76*U56)+(AX76*U57)+(AW76*U58)+(AV76*U59)+(AU76*U60)+(AT76*U61)+(AS76*U62)+(AR76*U63)+(AQ76*U64)+(AP76*U65)+(AO76*U66)+(AN76*U67)+(AM76*U68)+(AL76*U69)+(AK76*U70)+(AJ76*U71)+(AI76*U72)+(AH76*U73)+(AG76*U74)+(AF76*U75)+U76</f>
        <v>0.27499999999999997</v>
      </c>
    </row>
    <row r="77" spans="1:72" s="15" customFormat="1">
      <c r="A77" s="25">
        <f>A76+1</f>
        <v>73</v>
      </c>
      <c r="B77" s="26" t="s">
        <v>24</v>
      </c>
      <c r="C77" s="12">
        <v>41851</v>
      </c>
      <c r="D77" s="13">
        <v>41852</v>
      </c>
      <c r="E77" s="13">
        <v>41856</v>
      </c>
      <c r="F77" s="36">
        <v>95.78</v>
      </c>
      <c r="G77" s="36"/>
      <c r="H77" s="36"/>
      <c r="I77" s="36">
        <v>95.5</v>
      </c>
      <c r="J77" s="36">
        <v>95.78</v>
      </c>
      <c r="K77" s="5" t="s">
        <v>0</v>
      </c>
      <c r="M77" s="16">
        <f>(F77-I77)*100</f>
        <v>28.000000000000114</v>
      </c>
      <c r="O77" s="16">
        <f>(I77-J77)*100</f>
        <v>-28.000000000000114</v>
      </c>
      <c r="Q77" s="22">
        <f>((S76*U77)/M77)*O77</f>
        <v>-10082.071250879826</v>
      </c>
      <c r="S77" s="3">
        <f>Q77+S76</f>
        <v>393200.77878431318</v>
      </c>
      <c r="T77" s="3"/>
      <c r="U77" s="4">
        <f>$AC$4/W77</f>
        <v>2.5000000000000001E-2</v>
      </c>
      <c r="V77" s="4"/>
      <c r="W77" s="2">
        <v>10</v>
      </c>
      <c r="X77" s="3"/>
      <c r="Y77" s="30">
        <f>E77-D77+1</f>
        <v>5</v>
      </c>
      <c r="Z77" s="30"/>
      <c r="AA77" s="4">
        <f>(S77-S76)/S76</f>
        <v>-2.500000000000005E-2</v>
      </c>
      <c r="AB77" s="3"/>
      <c r="AC77" s="38"/>
      <c r="AD77" s="40">
        <f>IF(E76&gt;D77,IF(E76&gt;E77,Y77,E76-D77+1),0)</f>
        <v>0</v>
      </c>
      <c r="AE77" s="3"/>
      <c r="AF77" s="40">
        <f t="shared" si="36"/>
        <v>0</v>
      </c>
      <c r="AG77" s="40">
        <f t="shared" si="37"/>
        <v>0</v>
      </c>
      <c r="AH77" s="40">
        <f t="shared" si="38"/>
        <v>0</v>
      </c>
      <c r="AI77" s="40">
        <f t="shared" si="39"/>
        <v>0</v>
      </c>
      <c r="AJ77" s="40">
        <f t="shared" si="40"/>
        <v>0</v>
      </c>
      <c r="AK77" s="40">
        <f t="shared" si="41"/>
        <v>0</v>
      </c>
      <c r="AL77" s="40">
        <f t="shared" si="42"/>
        <v>0</v>
      </c>
      <c r="AM77" s="40">
        <f t="shared" si="43"/>
        <v>0</v>
      </c>
      <c r="AN77" s="40">
        <f t="shared" si="44"/>
        <v>0</v>
      </c>
      <c r="AO77" s="40">
        <f t="shared" si="45"/>
        <v>0</v>
      </c>
      <c r="AP77" s="40">
        <f t="shared" si="46"/>
        <v>0</v>
      </c>
      <c r="AQ77" s="40">
        <f t="shared" si="47"/>
        <v>0</v>
      </c>
      <c r="AR77" s="40">
        <f t="shared" si="48"/>
        <v>0</v>
      </c>
      <c r="AS77" s="40">
        <f t="shared" si="49"/>
        <v>0</v>
      </c>
      <c r="AT77" s="40">
        <f t="shared" si="50"/>
        <v>0</v>
      </c>
      <c r="AU77" s="40">
        <f t="shared" si="51"/>
        <v>0</v>
      </c>
      <c r="AV77" s="40">
        <f t="shared" si="52"/>
        <v>0</v>
      </c>
      <c r="AW77" s="40">
        <f t="shared" si="53"/>
        <v>0</v>
      </c>
      <c r="AX77" s="40">
        <f t="shared" si="54"/>
        <v>0</v>
      </c>
      <c r="AY77" s="40">
        <f t="shared" si="55"/>
        <v>0</v>
      </c>
      <c r="AZ77" s="40">
        <f t="shared" si="56"/>
        <v>0</v>
      </c>
      <c r="BA77" s="40">
        <f t="shared" si="57"/>
        <v>0</v>
      </c>
      <c r="BB77" s="40">
        <f t="shared" si="58"/>
        <v>0</v>
      </c>
      <c r="BC77" s="40">
        <f t="shared" si="59"/>
        <v>0</v>
      </c>
      <c r="BD77" s="40">
        <f t="shared" si="60"/>
        <v>0</v>
      </c>
      <c r="BE77" s="40">
        <f t="shared" si="61"/>
        <v>0</v>
      </c>
      <c r="BF77" s="40">
        <f t="shared" si="62"/>
        <v>0</v>
      </c>
      <c r="BG77" s="40">
        <f t="shared" si="63"/>
        <v>0</v>
      </c>
      <c r="BH77" s="40">
        <f t="shared" si="64"/>
        <v>0</v>
      </c>
      <c r="BI77" s="40">
        <f t="shared" si="65"/>
        <v>0</v>
      </c>
      <c r="BJ77" s="40">
        <f t="shared" si="66"/>
        <v>0</v>
      </c>
      <c r="BK77" s="40">
        <f t="shared" si="67"/>
        <v>1</v>
      </c>
      <c r="BL77" s="40">
        <f t="shared" si="68"/>
        <v>1</v>
      </c>
      <c r="BM77" s="40">
        <f t="shared" si="69"/>
        <v>1</v>
      </c>
      <c r="BN77" s="40">
        <f t="shared" si="70"/>
        <v>1</v>
      </c>
      <c r="BO77" s="40">
        <f t="shared" si="71"/>
        <v>1</v>
      </c>
      <c r="BP77" s="40">
        <f t="shared" si="72"/>
        <v>1</v>
      </c>
      <c r="BR77" s="63">
        <f t="shared" si="73"/>
        <v>7</v>
      </c>
      <c r="BT77" s="4">
        <f>(BP77*U40)+(BO77*U41)+(BN77*U42)+(BM77*U43)+(BL77*U44)+(BK77*U45)+(BJ77*U46)+(BI77*U47)+(BH77*U48)+(BG77*U49)+(BF77*U50)+(BE77*U51)+(BD77*U52)+(BC77*U53)+(BB77*U54)+(BA77*U55)+(AZ77*U56)+(AY77*U57)+(AX77*U58)+(AW77*U59)+(AV77*U60)+(AU77*U61)+(AT77*U62)+(AS77*U63)+(AR77*U64)+(AQ77*U65)+(AP77*U66)+(AO77*U67)+(AN77*U68)+(AM77*U69)+(AL77*U70)+(AK77*U71)+(AJ77*U72)+(AI77*U73)+(AH77*U74)+(AG77*U75)+(AF77*U76)+U77</f>
        <v>0.23928571428571424</v>
      </c>
    </row>
    <row r="78" spans="1:72" s="15" customFormat="1">
      <c r="A78" s="25">
        <f>A77+1</f>
        <v>74</v>
      </c>
      <c r="B78" s="26" t="s">
        <v>24</v>
      </c>
      <c r="C78" s="12">
        <v>41864</v>
      </c>
      <c r="D78" s="13">
        <v>41865</v>
      </c>
      <c r="E78" s="13">
        <v>41876</v>
      </c>
      <c r="F78" s="36">
        <v>94.88</v>
      </c>
      <c r="G78" s="36">
        <v>95.37</v>
      </c>
      <c r="H78" s="36">
        <v>96.87</v>
      </c>
      <c r="I78" s="36"/>
      <c r="J78" s="36"/>
      <c r="K78" s="5" t="s">
        <v>1</v>
      </c>
      <c r="M78" s="16">
        <f>(G78-F78)*100</f>
        <v>49.000000000000909</v>
      </c>
      <c r="O78" s="16">
        <f>(H78-G78)*100</f>
        <v>150</v>
      </c>
      <c r="Q78" s="22">
        <f>((S77*U78)/M78)*O78</f>
        <v>30091.89633553362</v>
      </c>
      <c r="S78" s="3">
        <f>Q78+S77</f>
        <v>423292.67511984683</v>
      </c>
      <c r="T78" s="3"/>
      <c r="U78" s="4">
        <f>$AC$4/W78</f>
        <v>2.5000000000000001E-2</v>
      </c>
      <c r="V78" s="4"/>
      <c r="W78" s="2">
        <v>10</v>
      </c>
      <c r="X78" s="3"/>
      <c r="Y78" s="30">
        <f>E78-D78+1</f>
        <v>12</v>
      </c>
      <c r="Z78" s="30"/>
      <c r="AA78" s="4">
        <f>(S78-S77)/S77</f>
        <v>7.6530612244896615E-2</v>
      </c>
      <c r="AB78" s="3"/>
      <c r="AC78" s="38"/>
      <c r="AD78" s="40">
        <f>IF(E77&gt;D78,IF(E77&gt;E78,Y78,E77-D78+1),0)</f>
        <v>0</v>
      </c>
      <c r="AE78" s="3"/>
      <c r="AF78" s="40">
        <f t="shared" si="36"/>
        <v>0</v>
      </c>
      <c r="AG78" s="40">
        <f t="shared" si="37"/>
        <v>0</v>
      </c>
      <c r="AH78" s="40">
        <f t="shared" si="38"/>
        <v>0</v>
      </c>
      <c r="AI78" s="40">
        <f t="shared" si="39"/>
        <v>0</v>
      </c>
      <c r="AJ78" s="40">
        <f t="shared" si="40"/>
        <v>0</v>
      </c>
      <c r="AK78" s="40">
        <f t="shared" si="41"/>
        <v>0</v>
      </c>
      <c r="AL78" s="40">
        <f t="shared" si="42"/>
        <v>0</v>
      </c>
      <c r="AM78" s="40">
        <f t="shared" si="43"/>
        <v>0</v>
      </c>
      <c r="AN78" s="40">
        <f t="shared" si="44"/>
        <v>0</v>
      </c>
      <c r="AO78" s="40">
        <f t="shared" si="45"/>
        <v>0</v>
      </c>
      <c r="AP78" s="40">
        <f t="shared" si="46"/>
        <v>0</v>
      </c>
      <c r="AQ78" s="40">
        <f t="shared" si="47"/>
        <v>0</v>
      </c>
      <c r="AR78" s="40">
        <f t="shared" si="48"/>
        <v>0</v>
      </c>
      <c r="AS78" s="40">
        <f t="shared" si="49"/>
        <v>0</v>
      </c>
      <c r="AT78" s="40">
        <f t="shared" si="50"/>
        <v>0</v>
      </c>
      <c r="AU78" s="40">
        <f t="shared" si="51"/>
        <v>0</v>
      </c>
      <c r="AV78" s="40">
        <f t="shared" si="52"/>
        <v>0</v>
      </c>
      <c r="AW78" s="40">
        <f t="shared" si="53"/>
        <v>0</v>
      </c>
      <c r="AX78" s="40">
        <f t="shared" si="54"/>
        <v>0</v>
      </c>
      <c r="AY78" s="40">
        <f t="shared" si="55"/>
        <v>0</v>
      </c>
      <c r="AZ78" s="40">
        <f t="shared" si="56"/>
        <v>0</v>
      </c>
      <c r="BA78" s="40">
        <f t="shared" si="57"/>
        <v>0</v>
      </c>
      <c r="BB78" s="40">
        <f t="shared" si="58"/>
        <v>0</v>
      </c>
      <c r="BC78" s="40">
        <f t="shared" si="59"/>
        <v>0</v>
      </c>
      <c r="BD78" s="40">
        <f t="shared" si="60"/>
        <v>0</v>
      </c>
      <c r="BE78" s="40">
        <f t="shared" si="61"/>
        <v>0</v>
      </c>
      <c r="BF78" s="40">
        <f t="shared" si="62"/>
        <v>0</v>
      </c>
      <c r="BG78" s="40">
        <f t="shared" si="63"/>
        <v>0</v>
      </c>
      <c r="BH78" s="40">
        <f t="shared" si="64"/>
        <v>0</v>
      </c>
      <c r="BI78" s="40">
        <f t="shared" si="65"/>
        <v>0</v>
      </c>
      <c r="BJ78" s="40">
        <f t="shared" si="66"/>
        <v>0</v>
      </c>
      <c r="BK78" s="40">
        <f t="shared" si="67"/>
        <v>0</v>
      </c>
      <c r="BL78" s="40">
        <f t="shared" si="68"/>
        <v>1</v>
      </c>
      <c r="BM78" s="40">
        <f t="shared" si="69"/>
        <v>1</v>
      </c>
      <c r="BN78" s="40">
        <f t="shared" si="70"/>
        <v>1</v>
      </c>
      <c r="BO78" s="40">
        <f t="shared" si="71"/>
        <v>1</v>
      </c>
      <c r="BP78" s="40">
        <f t="shared" si="72"/>
        <v>1</v>
      </c>
      <c r="BR78" s="63">
        <f t="shared" si="73"/>
        <v>6</v>
      </c>
      <c r="BT78" s="4">
        <f>(BP78*U41)+(BO78*U42)+(BN78*U43)+(BM78*U44)+(BL78*U45)+(BK78*U46)+(BJ78*U47)+(BI78*U48)+(BH78*U49)+(BG78*U50)+(BF78*U51)+(BE78*U52)+(BD78*U53)+(BC78*U54)+(BB78*U55)+(BA78*U56)+(AZ78*U57)+(AY78*U58)+(AX78*U59)+(AW78*U60)+(AV78*U61)+(AU78*U62)+(AT78*U63)+(AS78*U64)+(AR78*U65)+(AQ78*U66)+(AP78*U67)+(AO78*U68)+(AN78*U69)+(AM78*U70)+(AL78*U71)+(AK78*U72)+(AJ78*U73)+(AI78*U74)+(AH78*U75)+(AG78*U76)+(AF78*U77)+U78</f>
        <v>0.20357142857142854</v>
      </c>
    </row>
    <row r="79" spans="1:72" s="15" customFormat="1">
      <c r="A79" s="25">
        <f>A78+1</f>
        <v>75</v>
      </c>
      <c r="B79" s="26" t="s">
        <v>24</v>
      </c>
      <c r="C79" s="12">
        <v>41891</v>
      </c>
      <c r="D79" s="13">
        <v>41892</v>
      </c>
      <c r="E79" s="13">
        <v>41898</v>
      </c>
      <c r="F79" s="36">
        <v>98.44</v>
      </c>
      <c r="G79" s="36"/>
      <c r="H79" s="36"/>
      <c r="I79" s="36">
        <v>97.63</v>
      </c>
      <c r="J79" s="36">
        <v>97.42</v>
      </c>
      <c r="K79" s="5" t="s">
        <v>2</v>
      </c>
      <c r="M79" s="16">
        <f>(F79-I79)*100</f>
        <v>81.000000000000227</v>
      </c>
      <c r="O79" s="16">
        <f>(I79-J79)*100</f>
        <v>20.999999999999375</v>
      </c>
      <c r="Q79" s="22">
        <f>((S78*U79)/M79)*O79</f>
        <v>2743.563635035955</v>
      </c>
      <c r="S79" s="3">
        <f>Q79+S78</f>
        <v>426036.23875488277</v>
      </c>
      <c r="T79" s="3"/>
      <c r="U79" s="4">
        <f>$AC$4/W79</f>
        <v>2.5000000000000001E-2</v>
      </c>
      <c r="V79" s="4"/>
      <c r="W79" s="2">
        <v>10</v>
      </c>
      <c r="X79" s="3"/>
      <c r="Y79" s="30">
        <f>E79-D79+1</f>
        <v>7</v>
      </c>
      <c r="Z79" s="30"/>
      <c r="AA79" s="4">
        <f>(S79-S78)/S78</f>
        <v>6.4814814814812393E-3</v>
      </c>
      <c r="AB79" s="3"/>
      <c r="AC79" s="38"/>
      <c r="AD79" s="40">
        <f>IF(E78&gt;D79,IF(E78&gt;E79,Y79,E78-D79+1),0)</f>
        <v>0</v>
      </c>
      <c r="AE79" s="3"/>
      <c r="AF79" s="40">
        <f t="shared" si="36"/>
        <v>0</v>
      </c>
      <c r="AG79" s="40">
        <f t="shared" si="37"/>
        <v>0</v>
      </c>
      <c r="AH79" s="40">
        <f t="shared" si="38"/>
        <v>0</v>
      </c>
      <c r="AI79" s="40">
        <f t="shared" si="39"/>
        <v>0</v>
      </c>
      <c r="AJ79" s="40">
        <f t="shared" si="40"/>
        <v>0</v>
      </c>
      <c r="AK79" s="40">
        <f t="shared" si="41"/>
        <v>0</v>
      </c>
      <c r="AL79" s="40">
        <f t="shared" si="42"/>
        <v>0</v>
      </c>
      <c r="AM79" s="40">
        <f t="shared" si="43"/>
        <v>0</v>
      </c>
      <c r="AN79" s="40">
        <f t="shared" si="44"/>
        <v>0</v>
      </c>
      <c r="AO79" s="40">
        <f t="shared" si="45"/>
        <v>0</v>
      </c>
      <c r="AP79" s="40">
        <f t="shared" si="46"/>
        <v>0</v>
      </c>
      <c r="AQ79" s="40">
        <f t="shared" si="47"/>
        <v>0</v>
      </c>
      <c r="AR79" s="40">
        <f t="shared" si="48"/>
        <v>0</v>
      </c>
      <c r="AS79" s="40">
        <f t="shared" si="49"/>
        <v>0</v>
      </c>
      <c r="AT79" s="40">
        <f t="shared" si="50"/>
        <v>0</v>
      </c>
      <c r="AU79" s="40">
        <f t="shared" si="51"/>
        <v>0</v>
      </c>
      <c r="AV79" s="40">
        <f t="shared" si="52"/>
        <v>0</v>
      </c>
      <c r="AW79" s="40">
        <f t="shared" si="53"/>
        <v>0</v>
      </c>
      <c r="AX79" s="40">
        <f t="shared" si="54"/>
        <v>0</v>
      </c>
      <c r="AY79" s="40">
        <f t="shared" si="55"/>
        <v>0</v>
      </c>
      <c r="AZ79" s="40">
        <f t="shared" si="56"/>
        <v>0</v>
      </c>
      <c r="BA79" s="40">
        <f t="shared" si="57"/>
        <v>0</v>
      </c>
      <c r="BB79" s="40">
        <f t="shared" si="58"/>
        <v>0</v>
      </c>
      <c r="BC79" s="40">
        <f t="shared" si="59"/>
        <v>0</v>
      </c>
      <c r="BD79" s="40">
        <f t="shared" si="60"/>
        <v>0</v>
      </c>
      <c r="BE79" s="40">
        <f t="shared" si="61"/>
        <v>0</v>
      </c>
      <c r="BF79" s="40">
        <f t="shared" si="62"/>
        <v>0</v>
      </c>
      <c r="BG79" s="40">
        <f t="shared" si="63"/>
        <v>0</v>
      </c>
      <c r="BH79" s="40">
        <f t="shared" si="64"/>
        <v>0</v>
      </c>
      <c r="BI79" s="40">
        <f t="shared" si="65"/>
        <v>0</v>
      </c>
      <c r="BJ79" s="40">
        <f t="shared" si="66"/>
        <v>0</v>
      </c>
      <c r="BK79" s="40">
        <f t="shared" si="67"/>
        <v>0</v>
      </c>
      <c r="BL79" s="40">
        <f t="shared" si="68"/>
        <v>0</v>
      </c>
      <c r="BM79" s="40">
        <f t="shared" si="69"/>
        <v>1</v>
      </c>
      <c r="BN79" s="40">
        <f t="shared" si="70"/>
        <v>1</v>
      </c>
      <c r="BO79" s="40">
        <f t="shared" si="71"/>
        <v>1</v>
      </c>
      <c r="BP79" s="40">
        <f t="shared" si="72"/>
        <v>1</v>
      </c>
      <c r="BR79" s="63">
        <f t="shared" si="73"/>
        <v>5</v>
      </c>
      <c r="BT79" s="4">
        <f>(BP79*U42)+(BO79*U43)+(BN79*U44)+(BM79*U45)+(BL79*U46)+(BK79*U47)+(BJ79*U48)+(BI79*U49)+(BH79*U50)+(BG79*U51)+(BF79*U52)+(BE79*U53)+(BD79*U54)+(BC79*U55)+(BB79*U56)+(BA79*U57)+(AZ79*U58)+(AY79*U59)+(AX79*U60)+(AW79*U61)+(AV79*U62)+(AU79*U63)+(AT79*U64)+(AS79*U65)+(AR79*U66)+(AQ79*U67)+(AP79*U68)+(AO79*U69)+(AN79*U70)+(AM79*U71)+(AL79*U72)+(AK79*U73)+(AJ79*U74)+(AI79*U75)+(AH79*U76)+(AG79*U77)+(AF79*U78)+U79</f>
        <v>0.16785714285714284</v>
      </c>
    </row>
    <row r="80" spans="1:72" s="15" customFormat="1">
      <c r="A80" s="25">
        <f>A79+1</f>
        <v>76</v>
      </c>
      <c r="B80" s="26" t="s">
        <v>24</v>
      </c>
      <c r="C80" s="12">
        <v>41900</v>
      </c>
      <c r="D80" s="13">
        <v>41901</v>
      </c>
      <c r="E80" s="13">
        <v>41904</v>
      </c>
      <c r="F80" s="36">
        <v>97.15</v>
      </c>
      <c r="G80" s="36">
        <v>97.7</v>
      </c>
      <c r="H80" s="36">
        <v>97.15</v>
      </c>
      <c r="I80" s="36"/>
      <c r="J80" s="36"/>
      <c r="K80" s="5" t="s">
        <v>0</v>
      </c>
      <c r="M80" s="16">
        <f>(G80-F80)*100</f>
        <v>54.999999999999716</v>
      </c>
      <c r="O80" s="16">
        <f>(H80-G80)*100</f>
        <v>-54.999999999999716</v>
      </c>
      <c r="Q80" s="22">
        <f>((S79*U80)/M80)*O80</f>
        <v>-10650.90596887207</v>
      </c>
      <c r="S80" s="3">
        <f>Q80+S79</f>
        <v>415385.33278601069</v>
      </c>
      <c r="T80" s="3"/>
      <c r="U80" s="4">
        <f>$AC$4/W80</f>
        <v>2.5000000000000001E-2</v>
      </c>
      <c r="V80" s="4"/>
      <c r="W80" s="2">
        <v>10</v>
      </c>
      <c r="X80" s="3"/>
      <c r="Y80" s="30">
        <f>E80-D80+1</f>
        <v>4</v>
      </c>
      <c r="Z80" s="30"/>
      <c r="AA80" s="4">
        <f>(S80-S79)/S79</f>
        <v>-2.5000000000000012E-2</v>
      </c>
      <c r="AB80" s="3"/>
      <c r="AC80" s="38"/>
      <c r="AD80" s="40">
        <f>IF(E79&gt;D80,IF(E79&gt;E80,Y80,E79-D80+1),0)</f>
        <v>0</v>
      </c>
      <c r="AE80" s="3"/>
      <c r="AF80" s="40">
        <f t="shared" si="36"/>
        <v>0</v>
      </c>
      <c r="AG80" s="40">
        <f t="shared" si="37"/>
        <v>0</v>
      </c>
      <c r="AH80" s="40">
        <f t="shared" si="38"/>
        <v>0</v>
      </c>
      <c r="AI80" s="40">
        <f t="shared" si="39"/>
        <v>0</v>
      </c>
      <c r="AJ80" s="40">
        <f t="shared" si="40"/>
        <v>0</v>
      </c>
      <c r="AK80" s="40">
        <f t="shared" si="41"/>
        <v>0</v>
      </c>
      <c r="AL80" s="40">
        <f t="shared" si="42"/>
        <v>0</v>
      </c>
      <c r="AM80" s="40">
        <f t="shared" si="43"/>
        <v>0</v>
      </c>
      <c r="AN80" s="40">
        <f t="shared" si="44"/>
        <v>0</v>
      </c>
      <c r="AO80" s="40">
        <f t="shared" si="45"/>
        <v>0</v>
      </c>
      <c r="AP80" s="40">
        <f t="shared" si="46"/>
        <v>0</v>
      </c>
      <c r="AQ80" s="40">
        <f t="shared" si="47"/>
        <v>0</v>
      </c>
      <c r="AR80" s="40">
        <f t="shared" si="48"/>
        <v>0</v>
      </c>
      <c r="AS80" s="40">
        <f t="shared" si="49"/>
        <v>0</v>
      </c>
      <c r="AT80" s="40">
        <f t="shared" si="50"/>
        <v>0</v>
      </c>
      <c r="AU80" s="40">
        <f t="shared" si="51"/>
        <v>0</v>
      </c>
      <c r="AV80" s="40">
        <f t="shared" si="52"/>
        <v>0</v>
      </c>
      <c r="AW80" s="40">
        <f t="shared" si="53"/>
        <v>0</v>
      </c>
      <c r="AX80" s="40">
        <f t="shared" si="54"/>
        <v>0</v>
      </c>
      <c r="AY80" s="40">
        <f t="shared" si="55"/>
        <v>0</v>
      </c>
      <c r="AZ80" s="40">
        <f t="shared" si="56"/>
        <v>0</v>
      </c>
      <c r="BA80" s="40">
        <f t="shared" si="57"/>
        <v>0</v>
      </c>
      <c r="BB80" s="40">
        <f t="shared" si="58"/>
        <v>0</v>
      </c>
      <c r="BC80" s="40">
        <f t="shared" si="59"/>
        <v>0</v>
      </c>
      <c r="BD80" s="40">
        <f t="shared" si="60"/>
        <v>0</v>
      </c>
      <c r="BE80" s="40">
        <f t="shared" si="61"/>
        <v>0</v>
      </c>
      <c r="BF80" s="40">
        <f t="shared" si="62"/>
        <v>0</v>
      </c>
      <c r="BG80" s="40">
        <f t="shared" si="63"/>
        <v>0</v>
      </c>
      <c r="BH80" s="40">
        <f t="shared" si="64"/>
        <v>0</v>
      </c>
      <c r="BI80" s="40">
        <f t="shared" si="65"/>
        <v>0</v>
      </c>
      <c r="BJ80" s="40">
        <f t="shared" si="66"/>
        <v>0</v>
      </c>
      <c r="BK80" s="40">
        <f t="shared" si="67"/>
        <v>0</v>
      </c>
      <c r="BL80" s="40">
        <f t="shared" si="68"/>
        <v>0</v>
      </c>
      <c r="BM80" s="40">
        <f t="shared" si="69"/>
        <v>0</v>
      </c>
      <c r="BN80" s="40">
        <f t="shared" si="70"/>
        <v>1</v>
      </c>
      <c r="BO80" s="40">
        <f t="shared" si="71"/>
        <v>1</v>
      </c>
      <c r="BP80" s="40">
        <f t="shared" si="72"/>
        <v>1</v>
      </c>
      <c r="BR80" s="63">
        <f t="shared" si="73"/>
        <v>4</v>
      </c>
      <c r="BT80" s="4">
        <f>(BP80*U43)+(BO80*U44)+(BN80*U45)+(BM80*U46)+(BL80*U47)+(BK80*U48)+(BJ80*U49)+(BI80*U50)+(BH80*U51)+(BG80*U52)+(BF80*U53)+(BE80*U54)+(BD80*U55)+(BC80*U56)+(BB80*U57)+(BA80*U58)+(AZ80*U59)+(AY80*U60)+(AX80*U61)+(AW80*U62)+(AV80*U63)+(AU80*U64)+(AT80*U65)+(AS80*U66)+(AR80*U67)+(AQ80*U68)+(AP80*U69)+(AO80*U70)+(AN80*U71)+(AM80*U72)+(AL80*U73)+(AK80*U74)+(AJ80*U75)+(AI80*U76)+(AH80*U77)+(AG80*U78)+(AF80*U79)+U80</f>
        <v>0.13214285714285715</v>
      </c>
    </row>
    <row r="81" spans="1:72" s="15" customFormat="1">
      <c r="A81" s="25">
        <f>A80+1</f>
        <v>77</v>
      </c>
      <c r="B81" s="26" t="s">
        <v>24</v>
      </c>
      <c r="C81" s="12">
        <v>41968</v>
      </c>
      <c r="D81" s="13">
        <v>41969</v>
      </c>
      <c r="E81" s="13">
        <v>41988</v>
      </c>
      <c r="F81" s="36">
        <v>101.84</v>
      </c>
      <c r="G81" s="36"/>
      <c r="H81" s="36"/>
      <c r="I81" s="36">
        <v>100.42</v>
      </c>
      <c r="J81" s="36">
        <v>96.87</v>
      </c>
      <c r="K81" s="5" t="s">
        <v>1</v>
      </c>
      <c r="M81" s="16">
        <f>(F81-I81)*100</f>
        <v>142.00000000000017</v>
      </c>
      <c r="O81" s="16">
        <f>(I81-J81)*100</f>
        <v>354.99999999999972</v>
      </c>
      <c r="Q81" s="22">
        <f>((S80*U81)/M81)*O81</f>
        <v>25961.583299125614</v>
      </c>
      <c r="S81" s="3">
        <f>Q81+S80</f>
        <v>441346.9160851363</v>
      </c>
      <c r="T81" s="3"/>
      <c r="U81" s="4">
        <f>$AC$4/W81</f>
        <v>2.5000000000000001E-2</v>
      </c>
      <c r="V81" s="4"/>
      <c r="W81" s="2">
        <v>10</v>
      </c>
      <c r="X81" s="3"/>
      <c r="Y81" s="30">
        <f>E81-D81+1</f>
        <v>20</v>
      </c>
      <c r="Z81" s="30"/>
      <c r="AA81" s="4">
        <f>(S81-S80)/S80</f>
        <v>6.249999999999984E-2</v>
      </c>
      <c r="AB81" s="3"/>
      <c r="AC81" s="38"/>
      <c r="AD81" s="40">
        <f>IF(E80&gt;D81,IF(E80&gt;E81,Y81,E80-D81+1),0)</f>
        <v>0</v>
      </c>
      <c r="AE81" s="3"/>
      <c r="AF81" s="40">
        <f t="shared" si="36"/>
        <v>0</v>
      </c>
      <c r="AG81" s="40">
        <f t="shared" si="37"/>
        <v>0</v>
      </c>
      <c r="AH81" s="40">
        <f t="shared" si="38"/>
        <v>0</v>
      </c>
      <c r="AI81" s="40">
        <f t="shared" si="39"/>
        <v>0</v>
      </c>
      <c r="AJ81" s="40">
        <f t="shared" si="40"/>
        <v>0</v>
      </c>
      <c r="AK81" s="40">
        <f t="shared" si="41"/>
        <v>0</v>
      </c>
      <c r="AL81" s="40">
        <f t="shared" si="42"/>
        <v>0</v>
      </c>
      <c r="AM81" s="40">
        <f t="shared" si="43"/>
        <v>0</v>
      </c>
      <c r="AN81" s="40">
        <f t="shared" si="44"/>
        <v>0</v>
      </c>
      <c r="AO81" s="40">
        <f t="shared" si="45"/>
        <v>0</v>
      </c>
      <c r="AP81" s="40">
        <f t="shared" si="46"/>
        <v>0</v>
      </c>
      <c r="AQ81" s="40">
        <f t="shared" si="47"/>
        <v>0</v>
      </c>
      <c r="AR81" s="40">
        <f t="shared" si="48"/>
        <v>0</v>
      </c>
      <c r="AS81" s="40">
        <f t="shared" si="49"/>
        <v>0</v>
      </c>
      <c r="AT81" s="40">
        <f t="shared" si="50"/>
        <v>0</v>
      </c>
      <c r="AU81" s="40">
        <f t="shared" si="51"/>
        <v>0</v>
      </c>
      <c r="AV81" s="40">
        <f t="shared" si="52"/>
        <v>0</v>
      </c>
      <c r="AW81" s="40">
        <f t="shared" si="53"/>
        <v>0</v>
      </c>
      <c r="AX81" s="40">
        <f t="shared" si="54"/>
        <v>0</v>
      </c>
      <c r="AY81" s="40">
        <f t="shared" si="55"/>
        <v>0</v>
      </c>
      <c r="AZ81" s="40">
        <f t="shared" si="56"/>
        <v>0</v>
      </c>
      <c r="BA81" s="40">
        <f t="shared" si="57"/>
        <v>0</v>
      </c>
      <c r="BB81" s="40">
        <f t="shared" si="58"/>
        <v>0</v>
      </c>
      <c r="BC81" s="40">
        <f t="shared" si="59"/>
        <v>0</v>
      </c>
      <c r="BD81" s="40">
        <f t="shared" si="60"/>
        <v>0</v>
      </c>
      <c r="BE81" s="40">
        <f t="shared" si="61"/>
        <v>0</v>
      </c>
      <c r="BF81" s="40">
        <f t="shared" si="62"/>
        <v>0</v>
      </c>
      <c r="BG81" s="40">
        <f t="shared" si="63"/>
        <v>0</v>
      </c>
      <c r="BH81" s="40">
        <f t="shared" si="64"/>
        <v>0</v>
      </c>
      <c r="BI81" s="40">
        <f t="shared" si="65"/>
        <v>0</v>
      </c>
      <c r="BJ81" s="40">
        <f t="shared" si="66"/>
        <v>0</v>
      </c>
      <c r="BK81" s="40">
        <f t="shared" si="67"/>
        <v>0</v>
      </c>
      <c r="BL81" s="40">
        <f t="shared" si="68"/>
        <v>0</v>
      </c>
      <c r="BM81" s="40">
        <f t="shared" si="69"/>
        <v>0</v>
      </c>
      <c r="BN81" s="40">
        <f t="shared" si="70"/>
        <v>0</v>
      </c>
      <c r="BO81" s="40">
        <f t="shared" si="71"/>
        <v>1</v>
      </c>
      <c r="BP81" s="40">
        <f t="shared" si="72"/>
        <v>0</v>
      </c>
      <c r="BR81" s="63">
        <f t="shared" si="73"/>
        <v>2</v>
      </c>
      <c r="BT81" s="4">
        <f>(BP81*U44)+(BO81*U45)+(BN81*U46)+(BM81*U47)+(BL81*U48)+(BK81*U49)+(BJ81*U50)+(BI81*U51)+(BH81*U52)+(BG81*U53)+(BF81*U54)+(BE81*U55)+(BD81*U56)+(BC81*U57)+(BB81*U58)+(BA81*U59)+(AZ81*U60)+(AY81*U61)+(AX81*U62)+(AW81*U63)+(AV81*U64)+(AU81*U65)+(AT81*U66)+(AS81*U67)+(AR81*U68)+(AQ81*U69)+(AP81*U70)+(AO81*U71)+(AN81*U72)+(AM81*U73)+(AL81*U74)+(AK81*U75)+(AJ81*U76)+(AI81*U77)+(AH81*U78)+(AG81*U79)+(AF81*U80)+U81</f>
        <v>6.0714285714285714E-2</v>
      </c>
    </row>
    <row r="82" spans="1:72" s="15" customFormat="1">
      <c r="A82" s="25">
        <f>A81+1</f>
        <v>78</v>
      </c>
      <c r="B82" s="26" t="s">
        <v>24</v>
      </c>
      <c r="C82" s="12">
        <v>42006</v>
      </c>
      <c r="D82" s="13">
        <v>42009</v>
      </c>
      <c r="E82" s="13">
        <v>42010</v>
      </c>
      <c r="F82" s="36">
        <v>97.92</v>
      </c>
      <c r="G82" s="36"/>
      <c r="H82" s="36"/>
      <c r="I82" s="36">
        <v>97.36</v>
      </c>
      <c r="J82" s="36">
        <v>95.72</v>
      </c>
      <c r="K82" s="5" t="s">
        <v>1</v>
      </c>
      <c r="M82" s="16">
        <f>(F82-I82)*100</f>
        <v>56.000000000000227</v>
      </c>
      <c r="O82" s="16">
        <f>(I82-J82)*100</f>
        <v>164.00000000000006</v>
      </c>
      <c r="Q82" s="22">
        <f>((S81*U82)/M82)*O82</f>
        <v>32312.899213375931</v>
      </c>
      <c r="S82" s="3">
        <f>Q82+S81</f>
        <v>473659.81529851223</v>
      </c>
      <c r="T82" s="3"/>
      <c r="U82" s="4">
        <f>$AC$4/W82</f>
        <v>2.5000000000000001E-2</v>
      </c>
      <c r="V82" s="4"/>
      <c r="W82" s="2">
        <v>10</v>
      </c>
      <c r="X82" s="3"/>
      <c r="Y82" s="30">
        <f>E82-D82+1</f>
        <v>2</v>
      </c>
      <c r="Z82" s="30"/>
      <c r="AA82" s="4">
        <f>(S82-S81)/S81</f>
        <v>7.321428571428544E-2</v>
      </c>
      <c r="AB82" s="3"/>
      <c r="AC82" s="38"/>
      <c r="AD82" s="40">
        <f>IF(E81&gt;D82,IF(E81&gt;E82,Y82,E81-D82+1),0)</f>
        <v>0</v>
      </c>
      <c r="AE82" s="3"/>
      <c r="AF82" s="40">
        <f t="shared" si="36"/>
        <v>0</v>
      </c>
      <c r="AG82" s="40">
        <f t="shared" si="37"/>
        <v>0</v>
      </c>
      <c r="AH82" s="40">
        <f t="shared" si="38"/>
        <v>0</v>
      </c>
      <c r="AI82" s="40">
        <f t="shared" si="39"/>
        <v>0</v>
      </c>
      <c r="AJ82" s="40">
        <f t="shared" si="40"/>
        <v>0</v>
      </c>
      <c r="AK82" s="40">
        <f t="shared" si="41"/>
        <v>0</v>
      </c>
      <c r="AL82" s="40">
        <f t="shared" si="42"/>
        <v>0</v>
      </c>
      <c r="AM82" s="40">
        <f t="shared" si="43"/>
        <v>0</v>
      </c>
      <c r="AN82" s="40">
        <f t="shared" si="44"/>
        <v>0</v>
      </c>
      <c r="AO82" s="40">
        <f t="shared" si="45"/>
        <v>0</v>
      </c>
      <c r="AP82" s="40">
        <f t="shared" si="46"/>
        <v>0</v>
      </c>
      <c r="AQ82" s="40">
        <f t="shared" si="47"/>
        <v>0</v>
      </c>
      <c r="AR82" s="40">
        <f t="shared" si="48"/>
        <v>0</v>
      </c>
      <c r="AS82" s="40">
        <f t="shared" si="49"/>
        <v>0</v>
      </c>
      <c r="AT82" s="40">
        <f t="shared" si="50"/>
        <v>0</v>
      </c>
      <c r="AU82" s="40">
        <f t="shared" si="51"/>
        <v>0</v>
      </c>
      <c r="AV82" s="40">
        <f t="shared" si="52"/>
        <v>0</v>
      </c>
      <c r="AW82" s="40">
        <f t="shared" si="53"/>
        <v>0</v>
      </c>
      <c r="AX82" s="40">
        <f t="shared" si="54"/>
        <v>0</v>
      </c>
      <c r="AY82" s="40">
        <f t="shared" si="55"/>
        <v>0</v>
      </c>
      <c r="AZ82" s="40">
        <f t="shared" si="56"/>
        <v>0</v>
      </c>
      <c r="BA82" s="40">
        <f t="shared" si="57"/>
        <v>0</v>
      </c>
      <c r="BB82" s="40">
        <f t="shared" si="58"/>
        <v>0</v>
      </c>
      <c r="BC82" s="40">
        <f t="shared" si="59"/>
        <v>0</v>
      </c>
      <c r="BD82" s="40">
        <f t="shared" si="60"/>
        <v>0</v>
      </c>
      <c r="BE82" s="40">
        <f t="shared" si="61"/>
        <v>0</v>
      </c>
      <c r="BF82" s="40">
        <f t="shared" si="62"/>
        <v>0</v>
      </c>
      <c r="BG82" s="40">
        <f t="shared" si="63"/>
        <v>0</v>
      </c>
      <c r="BH82" s="40">
        <f t="shared" si="64"/>
        <v>0</v>
      </c>
      <c r="BI82" s="40">
        <f t="shared" si="65"/>
        <v>0</v>
      </c>
      <c r="BJ82" s="40">
        <f t="shared" si="66"/>
        <v>0</v>
      </c>
      <c r="BK82" s="40">
        <f t="shared" si="67"/>
        <v>0</v>
      </c>
      <c r="BL82" s="40">
        <f t="shared" si="68"/>
        <v>0</v>
      </c>
      <c r="BM82" s="40">
        <f t="shared" si="69"/>
        <v>0</v>
      </c>
      <c r="BN82" s="40">
        <f t="shared" si="70"/>
        <v>0</v>
      </c>
      <c r="BO82" s="40">
        <f t="shared" si="71"/>
        <v>0</v>
      </c>
      <c r="BP82" s="40">
        <f t="shared" si="72"/>
        <v>1</v>
      </c>
      <c r="BR82" s="63">
        <f t="shared" si="73"/>
        <v>2</v>
      </c>
      <c r="BT82" s="4">
        <f>(BP82*U45)+(BO82*U46)+(BN82*U47)+(BM82*U48)+(BL82*U49)+(BK82*U50)+(BJ82*U51)+(BI82*U52)+(BH82*U53)+(BG82*U54)+(BF82*U55)+(BE82*U56)+(BD82*U57)+(BC82*U58)+(BB82*U59)+(BA82*U60)+(AZ82*U61)+(AY82*U62)+(AX82*U63)+(AW82*U64)+(AV82*U65)+(AU82*U66)+(AT82*U67)+(AS82*U68)+(AR82*U69)+(AQ82*U70)+(AP82*U71)+(AO82*U72)+(AN82*U73)+(AM82*U74)+(AL82*U75)+(AK82*U76)+(AJ82*U77)+(AI82*U78)+(AH82*U79)+(AG82*U80)+(AF82*U81)+U82</f>
        <v>6.0714285714285714E-2</v>
      </c>
    </row>
    <row r="83" spans="1:72" s="15" customFormat="1">
      <c r="A83" s="25">
        <f>A82+1</f>
        <v>79</v>
      </c>
      <c r="B83" s="26" t="s">
        <v>24</v>
      </c>
      <c r="C83" s="12">
        <v>42016</v>
      </c>
      <c r="D83" s="13">
        <v>42017</v>
      </c>
      <c r="E83" s="13">
        <v>42019</v>
      </c>
      <c r="F83" s="36">
        <v>97.44</v>
      </c>
      <c r="G83" s="36"/>
      <c r="H83" s="36"/>
      <c r="I83" s="36">
        <v>96.39</v>
      </c>
      <c r="J83" s="36">
        <v>95.84</v>
      </c>
      <c r="K83" s="5" t="s">
        <v>2</v>
      </c>
      <c r="M83" s="16">
        <f>(F83-I83)*100</f>
        <v>104.99999999999972</v>
      </c>
      <c r="O83" s="16">
        <f>(I83-J83)*100</f>
        <v>54.999999999999716</v>
      </c>
      <c r="Q83" s="22">
        <f>((S82*U83)/M83)*O83</f>
        <v>6202.6880574805018</v>
      </c>
      <c r="S83" s="3">
        <f>Q83+S82</f>
        <v>479862.50335599273</v>
      </c>
      <c r="T83" s="3"/>
      <c r="U83" s="4">
        <f>$AC$4/W83</f>
        <v>2.5000000000000001E-2</v>
      </c>
      <c r="V83" s="4"/>
      <c r="W83" s="2">
        <v>10</v>
      </c>
      <c r="X83" s="3"/>
      <c r="Y83" s="30">
        <f>E83-D83+1</f>
        <v>3</v>
      </c>
      <c r="Z83" s="30"/>
      <c r="AA83" s="4">
        <f>(S83-S82)/S82</f>
        <v>1.309523809523805E-2</v>
      </c>
      <c r="AB83" s="3"/>
      <c r="AC83" s="38"/>
      <c r="AD83" s="40">
        <f>IF(E82&gt;D83,IF(E82&gt;E83,Y83,E82-D83+1),0)</f>
        <v>0</v>
      </c>
      <c r="AE83" s="3"/>
      <c r="AF83" s="40">
        <f t="shared" si="36"/>
        <v>0</v>
      </c>
      <c r="AG83" s="40">
        <f t="shared" si="37"/>
        <v>0</v>
      </c>
      <c r="AH83" s="40">
        <f t="shared" si="38"/>
        <v>0</v>
      </c>
      <c r="AI83" s="40">
        <f t="shared" si="39"/>
        <v>0</v>
      </c>
      <c r="AJ83" s="40">
        <f t="shared" si="40"/>
        <v>0</v>
      </c>
      <c r="AK83" s="40">
        <f t="shared" si="41"/>
        <v>0</v>
      </c>
      <c r="AL83" s="40">
        <f t="shared" si="42"/>
        <v>0</v>
      </c>
      <c r="AM83" s="40">
        <f t="shared" si="43"/>
        <v>0</v>
      </c>
      <c r="AN83" s="40">
        <f t="shared" si="44"/>
        <v>0</v>
      </c>
      <c r="AO83" s="40">
        <f t="shared" si="45"/>
        <v>0</v>
      </c>
      <c r="AP83" s="40">
        <f t="shared" si="46"/>
        <v>0</v>
      </c>
      <c r="AQ83" s="40">
        <f t="shared" si="47"/>
        <v>0</v>
      </c>
      <c r="AR83" s="40">
        <f t="shared" si="48"/>
        <v>0</v>
      </c>
      <c r="AS83" s="40">
        <f t="shared" si="49"/>
        <v>0</v>
      </c>
      <c r="AT83" s="40">
        <f t="shared" si="50"/>
        <v>0</v>
      </c>
      <c r="AU83" s="40">
        <f t="shared" si="51"/>
        <v>0</v>
      </c>
      <c r="AV83" s="40">
        <f t="shared" si="52"/>
        <v>0</v>
      </c>
      <c r="AW83" s="40">
        <f t="shared" si="53"/>
        <v>0</v>
      </c>
      <c r="AX83" s="40">
        <f t="shared" si="54"/>
        <v>0</v>
      </c>
      <c r="AY83" s="40">
        <f t="shared" si="55"/>
        <v>0</v>
      </c>
      <c r="AZ83" s="40">
        <f t="shared" si="56"/>
        <v>0</v>
      </c>
      <c r="BA83" s="40">
        <f t="shared" si="57"/>
        <v>0</v>
      </c>
      <c r="BB83" s="40">
        <f t="shared" si="58"/>
        <v>0</v>
      </c>
      <c r="BC83" s="40">
        <f t="shared" si="59"/>
        <v>0</v>
      </c>
      <c r="BD83" s="40">
        <f t="shared" si="60"/>
        <v>0</v>
      </c>
      <c r="BE83" s="40">
        <f t="shared" si="61"/>
        <v>0</v>
      </c>
      <c r="BF83" s="40">
        <f t="shared" si="62"/>
        <v>0</v>
      </c>
      <c r="BG83" s="40">
        <f t="shared" si="63"/>
        <v>0</v>
      </c>
      <c r="BH83" s="40">
        <f t="shared" si="64"/>
        <v>0</v>
      </c>
      <c r="BI83" s="40">
        <f t="shared" si="65"/>
        <v>0</v>
      </c>
      <c r="BJ83" s="40">
        <f t="shared" si="66"/>
        <v>0</v>
      </c>
      <c r="BK83" s="40">
        <f t="shared" si="67"/>
        <v>0</v>
      </c>
      <c r="BL83" s="40">
        <f t="shared" si="68"/>
        <v>0</v>
      </c>
      <c r="BM83" s="40">
        <f t="shared" si="69"/>
        <v>0</v>
      </c>
      <c r="BN83" s="40">
        <f t="shared" si="70"/>
        <v>0</v>
      </c>
      <c r="BO83" s="40">
        <f t="shared" si="71"/>
        <v>0</v>
      </c>
      <c r="BP83" s="40">
        <f t="shared" si="72"/>
        <v>0</v>
      </c>
      <c r="BR83" s="63">
        <f t="shared" si="73"/>
        <v>1</v>
      </c>
      <c r="BT83" s="4">
        <f>(BP83*U46)+(BO83*U47)+(BN83*U48)+(BM83*U49)+(BL83*U50)+(BK83*U51)+(BJ83*U52)+(BI83*U53)+(BH83*U54)+(BG83*U55)+(BF83*U56)+(BE83*U57)+(BD83*U58)+(BC83*U59)+(BB83*U60)+(BA83*U61)+(AZ83*U62)+(AY83*U63)+(AX83*U64)+(AW83*U65)+(AV83*U66)+(AU83*U67)+(AT83*U68)+(AS83*U69)+(AR83*U70)+(AQ83*U71)+(AP83*U72)+(AO83*U73)+(AN83*U74)+(AM83*U75)+(AL83*U76)+(AK83*U77)+(AJ83*U78)+(AI83*U79)+(AH83*U80)+(AG83*U81)+(AF83*U82)+U83</f>
        <v>2.5000000000000001E-2</v>
      </c>
    </row>
    <row r="84" spans="1:72" s="15" customFormat="1">
      <c r="A84" s="25">
        <f>A83+1</f>
        <v>80</v>
      </c>
      <c r="B84" s="26" t="s">
        <v>24</v>
      </c>
      <c r="C84" s="12">
        <v>42020</v>
      </c>
      <c r="D84" s="13">
        <v>42023</v>
      </c>
      <c r="E84" s="13">
        <v>42026</v>
      </c>
      <c r="F84" s="36">
        <v>95.12</v>
      </c>
      <c r="G84" s="36">
        <v>96.87</v>
      </c>
      <c r="H84" s="36">
        <v>95.12</v>
      </c>
      <c r="I84" s="36"/>
      <c r="J84" s="36"/>
      <c r="K84" s="5" t="s">
        <v>0</v>
      </c>
      <c r="M84" s="16">
        <f>(G84-F84)*100</f>
        <v>175</v>
      </c>
      <c r="O84" s="16">
        <f>(H84-G84)*100</f>
        <v>-175</v>
      </c>
      <c r="Q84" s="22">
        <f>((S83*U84)/M84)*O84</f>
        <v>-11996.56258389982</v>
      </c>
      <c r="S84" s="3">
        <f>Q84+S83</f>
        <v>467865.9407720929</v>
      </c>
      <c r="T84" s="3"/>
      <c r="U84" s="4">
        <f>$AC$4/W84</f>
        <v>2.5000000000000001E-2</v>
      </c>
      <c r="V84" s="4"/>
      <c r="W84" s="2">
        <v>10</v>
      </c>
      <c r="X84" s="3"/>
      <c r="Y84" s="30">
        <f>E84-D84+1</f>
        <v>4</v>
      </c>
      <c r="Z84" s="30"/>
      <c r="AA84" s="4">
        <f>(S84-S83)/S83</f>
        <v>-2.5000000000000012E-2</v>
      </c>
      <c r="AB84" s="3"/>
      <c r="AC84" s="38"/>
      <c r="AD84" s="40">
        <f>IF(E83&gt;D84,IF(E83&gt;E84,Y84,E83-D84+1),0)</f>
        <v>0</v>
      </c>
      <c r="AE84" s="3"/>
      <c r="AF84" s="40">
        <f t="shared" si="36"/>
        <v>0</v>
      </c>
      <c r="AG84" s="40">
        <f t="shared" si="37"/>
        <v>0</v>
      </c>
      <c r="AH84" s="40">
        <f t="shared" si="38"/>
        <v>0</v>
      </c>
      <c r="AI84" s="40">
        <f t="shared" si="39"/>
        <v>0</v>
      </c>
      <c r="AJ84" s="40">
        <f t="shared" si="40"/>
        <v>0</v>
      </c>
      <c r="AK84" s="40">
        <f t="shared" si="41"/>
        <v>0</v>
      </c>
      <c r="AL84" s="40">
        <f t="shared" si="42"/>
        <v>0</v>
      </c>
      <c r="AM84" s="40">
        <f t="shared" si="43"/>
        <v>0</v>
      </c>
      <c r="AN84" s="40">
        <f t="shared" si="44"/>
        <v>0</v>
      </c>
      <c r="AO84" s="40">
        <f t="shared" si="45"/>
        <v>0</v>
      </c>
      <c r="AP84" s="40">
        <f t="shared" si="46"/>
        <v>0</v>
      </c>
      <c r="AQ84" s="40">
        <f t="shared" si="47"/>
        <v>0</v>
      </c>
      <c r="AR84" s="40">
        <f t="shared" si="48"/>
        <v>0</v>
      </c>
      <c r="AS84" s="40">
        <f t="shared" si="49"/>
        <v>0</v>
      </c>
      <c r="AT84" s="40">
        <f t="shared" si="50"/>
        <v>0</v>
      </c>
      <c r="AU84" s="40">
        <f t="shared" si="51"/>
        <v>0</v>
      </c>
      <c r="AV84" s="40">
        <f t="shared" si="52"/>
        <v>0</v>
      </c>
      <c r="AW84" s="40">
        <f t="shared" si="53"/>
        <v>0</v>
      </c>
      <c r="AX84" s="40">
        <f t="shared" si="54"/>
        <v>0</v>
      </c>
      <c r="AY84" s="40">
        <f t="shared" si="55"/>
        <v>0</v>
      </c>
      <c r="AZ84" s="40">
        <f t="shared" si="56"/>
        <v>0</v>
      </c>
      <c r="BA84" s="40">
        <f t="shared" si="57"/>
        <v>0</v>
      </c>
      <c r="BB84" s="40">
        <f t="shared" si="58"/>
        <v>0</v>
      </c>
      <c r="BC84" s="40">
        <f t="shared" si="59"/>
        <v>0</v>
      </c>
      <c r="BD84" s="40">
        <f t="shared" si="60"/>
        <v>0</v>
      </c>
      <c r="BE84" s="40">
        <f t="shared" si="61"/>
        <v>0</v>
      </c>
      <c r="BF84" s="40">
        <f t="shared" si="62"/>
        <v>0</v>
      </c>
      <c r="BG84" s="40">
        <f t="shared" si="63"/>
        <v>0</v>
      </c>
      <c r="BH84" s="40">
        <f t="shared" si="64"/>
        <v>0</v>
      </c>
      <c r="BI84" s="40">
        <f t="shared" si="65"/>
        <v>0</v>
      </c>
      <c r="BJ84" s="40">
        <f t="shared" si="66"/>
        <v>0</v>
      </c>
      <c r="BK84" s="40">
        <f t="shared" si="67"/>
        <v>0</v>
      </c>
      <c r="BL84" s="40">
        <f t="shared" si="68"/>
        <v>0</v>
      </c>
      <c r="BM84" s="40">
        <f t="shared" si="69"/>
        <v>0</v>
      </c>
      <c r="BN84" s="40">
        <f t="shared" si="70"/>
        <v>0</v>
      </c>
      <c r="BO84" s="40">
        <f t="shared" si="71"/>
        <v>0</v>
      </c>
      <c r="BP84" s="40">
        <f t="shared" si="72"/>
        <v>0</v>
      </c>
      <c r="BR84" s="63">
        <f t="shared" si="73"/>
        <v>1</v>
      </c>
      <c r="BT84" s="4">
        <f>(BP84*U47)+(BO84*U48)+(BN84*U49)+(BM84*U50)+(BL84*U51)+(BK84*U52)+(BJ84*U53)+(BI84*U54)+(BH84*U55)+(BG84*U56)+(BF84*U57)+(BE84*U58)+(BD84*U59)+(BC84*U60)+(BB84*U61)+(BA84*U62)+(AZ84*U63)+(AY84*U64)+(AX84*U65)+(AW84*U66)+(AV84*U67)+(AU84*U68)+(AT84*U69)+(AS84*U70)+(AR84*U71)+(AQ84*U72)+(AP84*U73)+(AO84*U74)+(AN84*U75)+(AM84*U76)+(AL84*U77)+(AK84*U78)+(AJ84*U79)+(AI84*U80)+(AH84*U81)+(AG84*U82)+(AF84*U83)+U84</f>
        <v>2.5000000000000001E-2</v>
      </c>
    </row>
    <row r="85" spans="1:72" s="15" customFormat="1">
      <c r="A85" s="25">
        <f>A84+1</f>
        <v>81</v>
      </c>
      <c r="B85" s="26" t="s">
        <v>34</v>
      </c>
      <c r="C85" s="12">
        <v>40669</v>
      </c>
      <c r="D85" s="12">
        <v>40673</v>
      </c>
      <c r="E85" s="12">
        <v>40674</v>
      </c>
      <c r="F85" s="14">
        <v>1.3447800000000001</v>
      </c>
      <c r="G85" s="14">
        <v>1.3597600000000001</v>
      </c>
      <c r="H85" s="14">
        <v>1.3597600000000001</v>
      </c>
      <c r="I85" s="14"/>
      <c r="J85" s="14"/>
      <c r="K85" s="5" t="s">
        <v>17</v>
      </c>
      <c r="L85"/>
      <c r="M85" s="16">
        <f>(G85-F85)*10000</f>
        <v>149.79999999999993</v>
      </c>
      <c r="O85" s="16">
        <f>(H85-G85)*10000</f>
        <v>0</v>
      </c>
      <c r="P85"/>
      <c r="Q85" s="22">
        <f>((S84*U85)/M85)*O85</f>
        <v>0</v>
      </c>
      <c r="S85" s="3">
        <f>Q85+S84</f>
        <v>467865.9407720929</v>
      </c>
      <c r="T85" s="3"/>
      <c r="U85" s="4">
        <f>$AC$4/W85</f>
        <v>3.5714285714285712E-2</v>
      </c>
      <c r="V85" s="3"/>
      <c r="W85" s="2">
        <v>7</v>
      </c>
      <c r="X85"/>
      <c r="Y85" s="30">
        <f>E85-D85+1</f>
        <v>2</v>
      </c>
      <c r="Z85" s="30"/>
      <c r="AA85" s="4">
        <f>(S85-S84)/S84</f>
        <v>0</v>
      </c>
      <c r="AB85" s="3"/>
      <c r="AC85" s="38"/>
      <c r="AD85" s="40">
        <f>IF(E84&gt;D85,IF(E84&gt;E85,Y85,E84-D85+1),0)</f>
        <v>2</v>
      </c>
      <c r="AE85" s="3"/>
      <c r="AF85" s="40">
        <f t="shared" si="36"/>
        <v>1</v>
      </c>
      <c r="AG85" s="40">
        <f t="shared" si="37"/>
        <v>1</v>
      </c>
      <c r="AH85" s="40">
        <f t="shared" si="38"/>
        <v>1</v>
      </c>
      <c r="AI85" s="40">
        <f t="shared" si="39"/>
        <v>1</v>
      </c>
      <c r="AJ85" s="40">
        <f t="shared" si="40"/>
        <v>1</v>
      </c>
      <c r="AK85" s="40">
        <f t="shared" si="41"/>
        <v>1</v>
      </c>
      <c r="AL85" s="40">
        <f t="shared" si="42"/>
        <v>1</v>
      </c>
      <c r="AM85" s="40">
        <f t="shared" si="43"/>
        <v>1</v>
      </c>
      <c r="AN85" s="40">
        <f t="shared" si="44"/>
        <v>1</v>
      </c>
      <c r="AO85" s="40">
        <f t="shared" si="45"/>
        <v>1</v>
      </c>
      <c r="AP85" s="40">
        <f t="shared" si="46"/>
        <v>1</v>
      </c>
      <c r="AQ85" s="40">
        <f t="shared" si="47"/>
        <v>1</v>
      </c>
      <c r="AR85" s="40">
        <f t="shared" si="48"/>
        <v>1</v>
      </c>
      <c r="AS85" s="40">
        <f t="shared" si="49"/>
        <v>1</v>
      </c>
      <c r="AT85" s="40">
        <f t="shared" si="50"/>
        <v>1</v>
      </c>
      <c r="AU85" s="40">
        <f t="shared" si="51"/>
        <v>1</v>
      </c>
      <c r="AV85" s="40">
        <f t="shared" si="52"/>
        <v>1</v>
      </c>
      <c r="AW85" s="40">
        <f t="shared" si="53"/>
        <v>1</v>
      </c>
      <c r="AX85" s="40">
        <f t="shared" si="54"/>
        <v>1</v>
      </c>
      <c r="AY85" s="40">
        <f t="shared" si="55"/>
        <v>1</v>
      </c>
      <c r="AZ85" s="40">
        <f t="shared" si="56"/>
        <v>1</v>
      </c>
      <c r="BA85" s="40">
        <f t="shared" si="57"/>
        <v>1</v>
      </c>
      <c r="BB85" s="40">
        <f t="shared" si="58"/>
        <v>1</v>
      </c>
      <c r="BC85" s="40">
        <f t="shared" si="59"/>
        <v>1</v>
      </c>
      <c r="BD85" s="40">
        <f t="shared" si="60"/>
        <v>1</v>
      </c>
      <c r="BE85" s="40">
        <f t="shared" si="61"/>
        <v>1</v>
      </c>
      <c r="BF85" s="40">
        <f t="shared" si="62"/>
        <v>1</v>
      </c>
      <c r="BG85" s="40">
        <f t="shared" si="63"/>
        <v>1</v>
      </c>
      <c r="BH85" s="40">
        <f t="shared" si="64"/>
        <v>1</v>
      </c>
      <c r="BI85" s="40">
        <f t="shared" si="65"/>
        <v>1</v>
      </c>
      <c r="BJ85" s="40">
        <f t="shared" si="66"/>
        <v>1</v>
      </c>
      <c r="BK85" s="40">
        <f t="shared" si="67"/>
        <v>1</v>
      </c>
      <c r="BL85" s="40">
        <f t="shared" si="68"/>
        <v>1</v>
      </c>
      <c r="BM85" s="40">
        <f t="shared" si="69"/>
        <v>1</v>
      </c>
      <c r="BN85" s="40">
        <f t="shared" si="70"/>
        <v>1</v>
      </c>
      <c r="BO85" s="40">
        <f t="shared" si="71"/>
        <v>1</v>
      </c>
      <c r="BP85" s="40">
        <f t="shared" si="72"/>
        <v>1</v>
      </c>
      <c r="BR85" s="63">
        <f t="shared" si="73"/>
        <v>38</v>
      </c>
      <c r="BT85" s="4">
        <f>(BP85*U48)+(BO85*U49)+(BN85*U50)+(BM85*U51)+(BL85*U52)+(BK85*U53)+(BJ85*U54)+(BI85*U55)+(BH85*U56)+(BG85*U57)+(BF85*U58)+(BE85*U59)+(BD85*U60)+(BC85*U61)+(BB85*U62)+(BA85*U63)+(AZ85*U64)+(AY85*U65)+(AX85*U66)+(AW85*U67)+(AV85*U68)+(AU85*U69)+(AT85*U70)+(AS85*U71)+(AR85*U72)+(AQ85*U73)+(AP85*U74)+(AO85*U75)+(AN85*U76)+(AM85*U77)+(AL85*U78)+(AK85*U79)+(AJ85*U80)+(AI85*U81)+(AH85*U82)+(AG85*U83)+(AF85*U84)+U85</f>
        <v>0.96071428571428619</v>
      </c>
    </row>
    <row r="86" spans="1:72" s="15" customFormat="1">
      <c r="A86" s="25">
        <f>A85+1</f>
        <v>82</v>
      </c>
      <c r="B86" s="26" t="s">
        <v>34</v>
      </c>
      <c r="C86" s="12">
        <v>40687</v>
      </c>
      <c r="D86" s="12">
        <v>40688</v>
      </c>
      <c r="E86" s="12">
        <v>40700</v>
      </c>
      <c r="F86" s="14">
        <v>1.3308899999999999</v>
      </c>
      <c r="G86" s="14"/>
      <c r="H86" s="14"/>
      <c r="I86" s="14">
        <v>1.31738</v>
      </c>
      <c r="J86" s="14">
        <v>1.31738</v>
      </c>
      <c r="K86" s="5" t="s">
        <v>17</v>
      </c>
      <c r="L86"/>
      <c r="M86" s="46">
        <f>(F86-I86)*10000</f>
        <v>135.09999999999911</v>
      </c>
      <c r="N86" s="47"/>
      <c r="O86" s="46">
        <f>(I86-J86)*10000</f>
        <v>0</v>
      </c>
      <c r="P86"/>
      <c r="Q86" s="22">
        <f>((S85*U86)/M86)*O86</f>
        <v>0</v>
      </c>
      <c r="S86" s="3">
        <f>Q86+S85</f>
        <v>467865.9407720929</v>
      </c>
      <c r="T86" s="3"/>
      <c r="U86" s="4">
        <f>$AC$4/W86</f>
        <v>3.5714285714285712E-2</v>
      </c>
      <c r="V86" s="3"/>
      <c r="W86" s="2">
        <v>7</v>
      </c>
      <c r="X86"/>
      <c r="Y86" s="30">
        <f>E86-D86+1</f>
        <v>13</v>
      </c>
      <c r="Z86" s="30"/>
      <c r="AA86" s="4">
        <f>(S86-S85)/S85</f>
        <v>0</v>
      </c>
      <c r="AB86" s="3"/>
      <c r="AC86" s="38"/>
      <c r="AD86" s="40">
        <f>IF(E85&gt;D86,IF(E85&gt;E86,Y86,E85-D86+1),0)</f>
        <v>0</v>
      </c>
      <c r="AE86" s="3"/>
      <c r="AF86" s="40">
        <f t="shared" si="36"/>
        <v>0</v>
      </c>
      <c r="AG86" s="40">
        <f t="shared" si="37"/>
        <v>1</v>
      </c>
      <c r="AH86" s="40">
        <f t="shared" si="38"/>
        <v>1</v>
      </c>
      <c r="AI86" s="40">
        <f t="shared" si="39"/>
        <v>1</v>
      </c>
      <c r="AJ86" s="40">
        <f t="shared" si="40"/>
        <v>1</v>
      </c>
      <c r="AK86" s="40">
        <f t="shared" si="41"/>
        <v>1</v>
      </c>
      <c r="AL86" s="40">
        <f t="shared" si="42"/>
        <v>1</v>
      </c>
      <c r="AM86" s="40">
        <f t="shared" si="43"/>
        <v>1</v>
      </c>
      <c r="AN86" s="40">
        <f t="shared" si="44"/>
        <v>1</v>
      </c>
      <c r="AO86" s="40">
        <f t="shared" si="45"/>
        <v>1</v>
      </c>
      <c r="AP86" s="40">
        <f t="shared" si="46"/>
        <v>1</v>
      </c>
      <c r="AQ86" s="40">
        <f t="shared" si="47"/>
        <v>1</v>
      </c>
      <c r="AR86" s="40">
        <f t="shared" si="48"/>
        <v>1</v>
      </c>
      <c r="AS86" s="40">
        <f t="shared" si="49"/>
        <v>1</v>
      </c>
      <c r="AT86" s="40">
        <f t="shared" si="50"/>
        <v>1</v>
      </c>
      <c r="AU86" s="40">
        <f t="shared" si="51"/>
        <v>1</v>
      </c>
      <c r="AV86" s="40">
        <f t="shared" si="52"/>
        <v>1</v>
      </c>
      <c r="AW86" s="40">
        <f t="shared" si="53"/>
        <v>1</v>
      </c>
      <c r="AX86" s="40">
        <f t="shared" si="54"/>
        <v>1</v>
      </c>
      <c r="AY86" s="40">
        <f t="shared" si="55"/>
        <v>1</v>
      </c>
      <c r="AZ86" s="40">
        <f t="shared" si="56"/>
        <v>1</v>
      </c>
      <c r="BA86" s="40">
        <f t="shared" si="57"/>
        <v>1</v>
      </c>
      <c r="BB86" s="40">
        <f t="shared" si="58"/>
        <v>1</v>
      </c>
      <c r="BC86" s="40">
        <f t="shared" si="59"/>
        <v>1</v>
      </c>
      <c r="BD86" s="40">
        <f t="shared" si="60"/>
        <v>1</v>
      </c>
      <c r="BE86" s="40">
        <f t="shared" si="61"/>
        <v>1</v>
      </c>
      <c r="BF86" s="40">
        <f t="shared" si="62"/>
        <v>1</v>
      </c>
      <c r="BG86" s="40">
        <f t="shared" si="63"/>
        <v>1</v>
      </c>
      <c r="BH86" s="40">
        <f t="shared" si="64"/>
        <v>1</v>
      </c>
      <c r="BI86" s="40">
        <f t="shared" si="65"/>
        <v>1</v>
      </c>
      <c r="BJ86" s="40">
        <f t="shared" si="66"/>
        <v>1</v>
      </c>
      <c r="BK86" s="40">
        <f t="shared" si="67"/>
        <v>1</v>
      </c>
      <c r="BL86" s="40">
        <f t="shared" si="68"/>
        <v>1</v>
      </c>
      <c r="BM86" s="40">
        <f t="shared" si="69"/>
        <v>1</v>
      </c>
      <c r="BN86" s="40">
        <f t="shared" si="70"/>
        <v>1</v>
      </c>
      <c r="BO86" s="40">
        <f t="shared" si="71"/>
        <v>1</v>
      </c>
      <c r="BP86" s="40">
        <f t="shared" si="72"/>
        <v>1</v>
      </c>
      <c r="BR86" s="63">
        <f t="shared" si="73"/>
        <v>37</v>
      </c>
      <c r="BT86" s="4">
        <f>(BP86*U49)+(BO86*U50)+(BN86*U51)+(BM86*U52)+(BL86*U53)+(BK86*U54)+(BJ86*U55)+(BI86*U56)+(BH86*U57)+(BG86*U58)+(BF86*U59)+(BE86*U60)+(BD86*U61)+(BC86*U62)+(BB86*U63)+(BA86*U64)+(AZ86*U65)+(AY86*U66)+(AX86*U67)+(AW86*U68)+(AV86*U69)+(AU86*U70)+(AT86*U71)+(AS86*U72)+(AR86*U73)+(AQ86*U74)+(AP86*U75)+(AO86*U76)+(AN86*U77)+(AM86*U78)+(AL86*U79)+(AK86*U80)+(AJ86*U81)+(AI86*U82)+(AH86*U83)+(AG86*U84)+(AF86*U85)+U86</f>
        <v>0.93571428571428616</v>
      </c>
    </row>
    <row r="87" spans="1:72" s="15" customFormat="1">
      <c r="A87" s="25">
        <f>A86+1</f>
        <v>83</v>
      </c>
      <c r="B87" s="26" t="s">
        <v>34</v>
      </c>
      <c r="C87" s="12">
        <v>40730</v>
      </c>
      <c r="D87" s="12">
        <v>40732</v>
      </c>
      <c r="E87" s="12">
        <v>40736</v>
      </c>
      <c r="F87" s="14">
        <v>1.2961</v>
      </c>
      <c r="G87" s="14"/>
      <c r="H87" s="14"/>
      <c r="I87" s="14">
        <v>1.28993</v>
      </c>
      <c r="J87" s="14">
        <v>1.28993</v>
      </c>
      <c r="K87" s="5" t="s">
        <v>17</v>
      </c>
      <c r="L87"/>
      <c r="M87" s="46">
        <f>(F87-I87)*10000</f>
        <v>61.700000000000088</v>
      </c>
      <c r="N87" s="47"/>
      <c r="O87" s="46">
        <f>(I87-J87)*10000</f>
        <v>0</v>
      </c>
      <c r="P87"/>
      <c r="Q87" s="22">
        <f>((S86*U87)/M87)*O87</f>
        <v>0</v>
      </c>
      <c r="S87" s="3">
        <f>Q87+S86</f>
        <v>467865.9407720929</v>
      </c>
      <c r="T87" s="3"/>
      <c r="U87" s="4">
        <f>$AC$4/W87</f>
        <v>3.5714285714285712E-2</v>
      </c>
      <c r="V87" s="3"/>
      <c r="W87" s="2">
        <v>7</v>
      </c>
      <c r="X87"/>
      <c r="Y87" s="30">
        <f>E87-D87+1</f>
        <v>5</v>
      </c>
      <c r="Z87" s="30"/>
      <c r="AA87" s="4">
        <f>(S87-S86)/S86</f>
        <v>0</v>
      </c>
      <c r="AB87" s="3"/>
      <c r="AC87" s="38"/>
      <c r="AD87" s="40">
        <f>IF(E86&gt;D87,IF(E86&gt;E87,Y87,E86-D87+1),0)</f>
        <v>0</v>
      </c>
      <c r="AE87" s="3"/>
      <c r="AF87" s="40">
        <f t="shared" si="36"/>
        <v>0</v>
      </c>
      <c r="AG87" s="40">
        <f t="shared" si="37"/>
        <v>0</v>
      </c>
      <c r="AH87" s="40">
        <f t="shared" si="38"/>
        <v>1</v>
      </c>
      <c r="AI87" s="40">
        <f t="shared" si="39"/>
        <v>1</v>
      </c>
      <c r="AJ87" s="40">
        <f t="shared" si="40"/>
        <v>1</v>
      </c>
      <c r="AK87" s="40">
        <f t="shared" si="41"/>
        <v>1</v>
      </c>
      <c r="AL87" s="40">
        <f t="shared" si="42"/>
        <v>1</v>
      </c>
      <c r="AM87" s="40">
        <f t="shared" si="43"/>
        <v>1</v>
      </c>
      <c r="AN87" s="40">
        <f t="shared" si="44"/>
        <v>1</v>
      </c>
      <c r="AO87" s="40">
        <f t="shared" si="45"/>
        <v>1</v>
      </c>
      <c r="AP87" s="40">
        <f t="shared" si="46"/>
        <v>1</v>
      </c>
      <c r="AQ87" s="40">
        <f t="shared" si="47"/>
        <v>1</v>
      </c>
      <c r="AR87" s="40">
        <f t="shared" si="48"/>
        <v>1</v>
      </c>
      <c r="AS87" s="40">
        <f t="shared" si="49"/>
        <v>1</v>
      </c>
      <c r="AT87" s="40">
        <f t="shared" si="50"/>
        <v>1</v>
      </c>
      <c r="AU87" s="40">
        <f t="shared" si="51"/>
        <v>1</v>
      </c>
      <c r="AV87" s="40">
        <f t="shared" si="52"/>
        <v>1</v>
      </c>
      <c r="AW87" s="40">
        <f t="shared" si="53"/>
        <v>1</v>
      </c>
      <c r="AX87" s="40">
        <f t="shared" si="54"/>
        <v>1</v>
      </c>
      <c r="AY87" s="40">
        <f t="shared" si="55"/>
        <v>1</v>
      </c>
      <c r="AZ87" s="40">
        <f t="shared" si="56"/>
        <v>1</v>
      </c>
      <c r="BA87" s="40">
        <f t="shared" si="57"/>
        <v>1</v>
      </c>
      <c r="BB87" s="40">
        <f t="shared" si="58"/>
        <v>1</v>
      </c>
      <c r="BC87" s="40">
        <f t="shared" si="59"/>
        <v>1</v>
      </c>
      <c r="BD87" s="40">
        <f t="shared" si="60"/>
        <v>1</v>
      </c>
      <c r="BE87" s="40">
        <f t="shared" si="61"/>
        <v>1</v>
      </c>
      <c r="BF87" s="40">
        <f t="shared" si="62"/>
        <v>1</v>
      </c>
      <c r="BG87" s="40">
        <f t="shared" si="63"/>
        <v>1</v>
      </c>
      <c r="BH87" s="40">
        <f t="shared" si="64"/>
        <v>1</v>
      </c>
      <c r="BI87" s="40">
        <f t="shared" si="65"/>
        <v>1</v>
      </c>
      <c r="BJ87" s="40">
        <f t="shared" si="66"/>
        <v>1</v>
      </c>
      <c r="BK87" s="40">
        <f t="shared" si="67"/>
        <v>1</v>
      </c>
      <c r="BL87" s="40">
        <f t="shared" si="68"/>
        <v>1</v>
      </c>
      <c r="BM87" s="40">
        <f t="shared" si="69"/>
        <v>1</v>
      </c>
      <c r="BN87" s="40">
        <f t="shared" si="70"/>
        <v>1</v>
      </c>
      <c r="BO87" s="40">
        <f t="shared" si="71"/>
        <v>1</v>
      </c>
      <c r="BP87" s="40">
        <f t="shared" si="72"/>
        <v>1</v>
      </c>
      <c r="BR87" s="63">
        <f t="shared" si="73"/>
        <v>36</v>
      </c>
      <c r="BT87" s="4">
        <f>(BP87*U50)+(BO87*U51)+(BN87*U52)+(BM87*U53)+(BL87*U54)+(BK87*U55)+(BJ87*U56)+(BI87*U57)+(BH87*U58)+(BG87*U59)+(BF87*U60)+(BE87*U61)+(BD87*U62)+(BC87*U63)+(BB87*U64)+(BA87*U65)+(AZ87*U66)+(AY87*U67)+(AX87*U68)+(AW87*U69)+(AV87*U70)+(AU87*U71)+(AT87*U72)+(AS87*U73)+(AR87*U74)+(AQ87*U75)+(AP87*U76)+(AO87*U77)+(AN87*U78)+(AM87*U79)+(AL87*U80)+(AK87*U81)+(AJ87*U82)+(AI87*U83)+(AH87*U84)+(AG87*U85)+(AF87*U86)+U87</f>
        <v>0.91071428571428614</v>
      </c>
    </row>
    <row r="88" spans="1:72" s="15" customFormat="1">
      <c r="A88" s="25">
        <f>A87+1</f>
        <v>84</v>
      </c>
      <c r="B88" s="26" t="s">
        <v>34</v>
      </c>
      <c r="C88" s="12">
        <v>40823</v>
      </c>
      <c r="D88" s="12">
        <v>40826</v>
      </c>
      <c r="E88" s="12">
        <v>40827</v>
      </c>
      <c r="F88" s="14">
        <v>1.2621800000000001</v>
      </c>
      <c r="G88" s="14">
        <v>1.27189</v>
      </c>
      <c r="H88" s="14">
        <v>1.27189</v>
      </c>
      <c r="I88" s="14"/>
      <c r="J88" s="14"/>
      <c r="K88" s="5" t="s">
        <v>17</v>
      </c>
      <c r="L88"/>
      <c r="M88" s="16">
        <f>(G88-F88)*10000</f>
        <v>97.099999999998857</v>
      </c>
      <c r="O88" s="16">
        <f>(H88-G88)*10000</f>
        <v>0</v>
      </c>
      <c r="P88"/>
      <c r="Q88" s="22">
        <f>((S87*U88)/M88)*O88</f>
        <v>0</v>
      </c>
      <c r="S88" s="3">
        <f>Q88+S87</f>
        <v>467865.9407720929</v>
      </c>
      <c r="T88" s="3"/>
      <c r="U88" s="4">
        <f>$AC$4/W88</f>
        <v>3.5714285714285712E-2</v>
      </c>
      <c r="V88" s="3"/>
      <c r="W88" s="2">
        <v>7</v>
      </c>
      <c r="X88"/>
      <c r="Y88" s="30">
        <f>E88-D88+1</f>
        <v>2</v>
      </c>
      <c r="Z88" s="30"/>
      <c r="AA88" s="4">
        <f>(S88-S87)/S87</f>
        <v>0</v>
      </c>
      <c r="AB88" s="3"/>
      <c r="AC88" s="38"/>
      <c r="AD88" s="40">
        <f>IF(E87&gt;D88,IF(E87&gt;E88,Y88,E87-D88+1),0)</f>
        <v>0</v>
      </c>
      <c r="AE88" s="3"/>
      <c r="AF88" s="40">
        <f t="shared" si="36"/>
        <v>0</v>
      </c>
      <c r="AG88" s="40">
        <f t="shared" si="37"/>
        <v>0</v>
      </c>
      <c r="AH88" s="40">
        <f t="shared" si="38"/>
        <v>0</v>
      </c>
      <c r="AI88" s="40">
        <f t="shared" si="39"/>
        <v>1</v>
      </c>
      <c r="AJ88" s="40">
        <f t="shared" si="40"/>
        <v>1</v>
      </c>
      <c r="AK88" s="40">
        <f t="shared" si="41"/>
        <v>1</v>
      </c>
      <c r="AL88" s="40">
        <f t="shared" si="42"/>
        <v>1</v>
      </c>
      <c r="AM88" s="40">
        <f t="shared" si="43"/>
        <v>1</v>
      </c>
      <c r="AN88" s="40">
        <f t="shared" si="44"/>
        <v>1</v>
      </c>
      <c r="AO88" s="40">
        <f t="shared" si="45"/>
        <v>1</v>
      </c>
      <c r="AP88" s="40">
        <f t="shared" si="46"/>
        <v>1</v>
      </c>
      <c r="AQ88" s="40">
        <f t="shared" si="47"/>
        <v>1</v>
      </c>
      <c r="AR88" s="40">
        <f t="shared" si="48"/>
        <v>1</v>
      </c>
      <c r="AS88" s="40">
        <f t="shared" si="49"/>
        <v>1</v>
      </c>
      <c r="AT88" s="40">
        <f t="shared" si="50"/>
        <v>1</v>
      </c>
      <c r="AU88" s="40">
        <f t="shared" si="51"/>
        <v>1</v>
      </c>
      <c r="AV88" s="40">
        <f t="shared" si="52"/>
        <v>1</v>
      </c>
      <c r="AW88" s="40">
        <f t="shared" si="53"/>
        <v>1</v>
      </c>
      <c r="AX88" s="40">
        <f t="shared" si="54"/>
        <v>1</v>
      </c>
      <c r="AY88" s="40">
        <f t="shared" si="55"/>
        <v>1</v>
      </c>
      <c r="AZ88" s="40">
        <f t="shared" si="56"/>
        <v>1</v>
      </c>
      <c r="BA88" s="40">
        <f t="shared" si="57"/>
        <v>1</v>
      </c>
      <c r="BB88" s="40">
        <f t="shared" si="58"/>
        <v>1</v>
      </c>
      <c r="BC88" s="40">
        <f t="shared" si="59"/>
        <v>1</v>
      </c>
      <c r="BD88" s="40">
        <f t="shared" si="60"/>
        <v>1</v>
      </c>
      <c r="BE88" s="40">
        <f t="shared" si="61"/>
        <v>1</v>
      </c>
      <c r="BF88" s="40">
        <f t="shared" si="62"/>
        <v>1</v>
      </c>
      <c r="BG88" s="40">
        <f t="shared" si="63"/>
        <v>1</v>
      </c>
      <c r="BH88" s="40">
        <f t="shared" si="64"/>
        <v>1</v>
      </c>
      <c r="BI88" s="40">
        <f t="shared" si="65"/>
        <v>1</v>
      </c>
      <c r="BJ88" s="40">
        <f t="shared" si="66"/>
        <v>1</v>
      </c>
      <c r="BK88" s="40">
        <f t="shared" si="67"/>
        <v>1</v>
      </c>
      <c r="BL88" s="40">
        <f t="shared" si="68"/>
        <v>1</v>
      </c>
      <c r="BM88" s="40">
        <f t="shared" si="69"/>
        <v>1</v>
      </c>
      <c r="BN88" s="40">
        <f t="shared" si="70"/>
        <v>1</v>
      </c>
      <c r="BO88" s="40">
        <f t="shared" si="71"/>
        <v>1</v>
      </c>
      <c r="BP88" s="40">
        <f t="shared" si="72"/>
        <v>0</v>
      </c>
      <c r="BR88" s="63">
        <f t="shared" si="73"/>
        <v>34</v>
      </c>
      <c r="BT88" s="4">
        <f>(BP88*U51)+(BO88*U52)+(BN88*U53)+(BM88*U54)+(BL88*U55)+(BK88*U56)+(BJ88*U57)+(BI88*U58)+(BH88*U59)+(BG88*U60)+(BF88*U61)+(BE88*U62)+(BD88*U63)+(BC88*U64)+(BB88*U65)+(BA88*U66)+(AZ88*U67)+(AY88*U68)+(AX88*U69)+(AW88*U70)+(AV88*U71)+(AU88*U72)+(AT88*U73)+(AS88*U74)+(AR88*U75)+(AQ88*U76)+(AP88*U77)+(AO88*U78)+(AN88*U79)+(AM88*U80)+(AL88*U81)+(AK88*U82)+(AJ88*U83)+(AI88*U84)+(AH88*U85)+(AG88*U86)+(AF88*U87)+U88</f>
        <v>0.8607142857142861</v>
      </c>
    </row>
    <row r="89" spans="1:72" s="15" customFormat="1">
      <c r="A89" s="25">
        <f>A88+1</f>
        <v>85</v>
      </c>
      <c r="B89" s="26" t="s">
        <v>34</v>
      </c>
      <c r="C89" s="12">
        <v>40913</v>
      </c>
      <c r="D89" s="12">
        <v>40914</v>
      </c>
      <c r="E89" s="12">
        <v>40926</v>
      </c>
      <c r="F89" s="14">
        <v>1.3163799999999999</v>
      </c>
      <c r="G89" s="14"/>
      <c r="H89" s="14"/>
      <c r="I89" s="14">
        <v>1.3106800000000001</v>
      </c>
      <c r="J89" s="14">
        <v>1.2879400000000001</v>
      </c>
      <c r="K89" s="5" t="s">
        <v>1</v>
      </c>
      <c r="L89"/>
      <c r="M89" s="46">
        <f>(F89-I89)*10000</f>
        <v>56.999999999998167</v>
      </c>
      <c r="N89" s="47"/>
      <c r="O89" s="46">
        <f>(I89-J89)*10000</f>
        <v>227.39999999999984</v>
      </c>
      <c r="P89"/>
      <c r="Q89" s="22">
        <f>((S88*U89)/M89)*O89</f>
        <v>66662.102087454434</v>
      </c>
      <c r="S89" s="3">
        <f>Q89+S88</f>
        <v>534528.04285954731</v>
      </c>
      <c r="T89" s="3"/>
      <c r="U89" s="4">
        <f>$AC$4/W89</f>
        <v>3.5714285714285712E-2</v>
      </c>
      <c r="V89" s="3"/>
      <c r="W89" s="2">
        <v>7</v>
      </c>
      <c r="X89"/>
      <c r="Y89" s="30">
        <f>E89-D89+1</f>
        <v>13</v>
      </c>
      <c r="Z89" s="30"/>
      <c r="AA89" s="4">
        <f>(S89-S88)/S88</f>
        <v>0.14248120300752323</v>
      </c>
      <c r="AB89" s="3"/>
      <c r="AC89" s="38"/>
      <c r="AD89" s="40">
        <f>IF(E88&gt;D89,IF(E88&gt;E89,Y89,E88-D89+1),0)</f>
        <v>0</v>
      </c>
      <c r="AE89" s="3"/>
      <c r="AF89" s="40">
        <f t="shared" si="36"/>
        <v>0</v>
      </c>
      <c r="AG89" s="40">
        <f t="shared" si="37"/>
        <v>0</v>
      </c>
      <c r="AH89" s="40">
        <f t="shared" si="38"/>
        <v>0</v>
      </c>
      <c r="AI89" s="40">
        <f t="shared" si="39"/>
        <v>0</v>
      </c>
      <c r="AJ89" s="40">
        <f t="shared" si="40"/>
        <v>1</v>
      </c>
      <c r="AK89" s="40">
        <f t="shared" si="41"/>
        <v>1</v>
      </c>
      <c r="AL89" s="40">
        <f t="shared" si="42"/>
        <v>1</v>
      </c>
      <c r="AM89" s="40">
        <f t="shared" si="43"/>
        <v>1</v>
      </c>
      <c r="AN89" s="40">
        <f t="shared" si="44"/>
        <v>1</v>
      </c>
      <c r="AO89" s="40">
        <f t="shared" si="45"/>
        <v>1</v>
      </c>
      <c r="AP89" s="40">
        <f t="shared" si="46"/>
        <v>1</v>
      </c>
      <c r="AQ89" s="40">
        <f t="shared" si="47"/>
        <v>1</v>
      </c>
      <c r="AR89" s="40">
        <f t="shared" si="48"/>
        <v>1</v>
      </c>
      <c r="AS89" s="40">
        <f t="shared" si="49"/>
        <v>1</v>
      </c>
      <c r="AT89" s="40">
        <f t="shared" si="50"/>
        <v>1</v>
      </c>
      <c r="AU89" s="40">
        <f t="shared" si="51"/>
        <v>1</v>
      </c>
      <c r="AV89" s="40">
        <f t="shared" si="52"/>
        <v>1</v>
      </c>
      <c r="AW89" s="40">
        <f t="shared" si="53"/>
        <v>1</v>
      </c>
      <c r="AX89" s="40">
        <f t="shared" si="54"/>
        <v>1</v>
      </c>
      <c r="AY89" s="40">
        <f t="shared" si="55"/>
        <v>1</v>
      </c>
      <c r="AZ89" s="40">
        <f t="shared" si="56"/>
        <v>1</v>
      </c>
      <c r="BA89" s="40">
        <f t="shared" si="57"/>
        <v>1</v>
      </c>
      <c r="BB89" s="40">
        <f t="shared" si="58"/>
        <v>1</v>
      </c>
      <c r="BC89" s="40">
        <f t="shared" si="59"/>
        <v>1</v>
      </c>
      <c r="BD89" s="40">
        <f t="shared" si="60"/>
        <v>1</v>
      </c>
      <c r="BE89" s="40">
        <f t="shared" si="61"/>
        <v>1</v>
      </c>
      <c r="BF89" s="40">
        <f t="shared" si="62"/>
        <v>1</v>
      </c>
      <c r="BG89" s="40">
        <f t="shared" si="63"/>
        <v>1</v>
      </c>
      <c r="BH89" s="40">
        <f t="shared" si="64"/>
        <v>1</v>
      </c>
      <c r="BI89" s="40">
        <f t="shared" si="65"/>
        <v>1</v>
      </c>
      <c r="BJ89" s="40">
        <f t="shared" si="66"/>
        <v>1</v>
      </c>
      <c r="BK89" s="40">
        <f t="shared" si="67"/>
        <v>1</v>
      </c>
      <c r="BL89" s="40">
        <f t="shared" si="68"/>
        <v>1</v>
      </c>
      <c r="BM89" s="40">
        <f t="shared" si="69"/>
        <v>0</v>
      </c>
      <c r="BN89" s="40">
        <f t="shared" si="70"/>
        <v>0</v>
      </c>
      <c r="BO89" s="40">
        <f t="shared" si="71"/>
        <v>0</v>
      </c>
      <c r="BP89" s="40">
        <f t="shared" si="72"/>
        <v>0</v>
      </c>
      <c r="BR89" s="63">
        <f t="shared" si="73"/>
        <v>30</v>
      </c>
      <c r="BT89" s="4">
        <f>(BP89*U52)+(BO89*U53)+(BN89*U54)+(BM89*U55)+(BL89*U56)+(BK89*U57)+(BJ89*U58)+(BI89*U59)+(BH89*U60)+(BG89*U61)+(BF89*U62)+(BE89*U63)+(BD89*U64)+(BC89*U65)+(BB89*U66)+(BA89*U67)+(AZ89*U68)+(AY89*U69)+(AX89*U70)+(AW89*U71)+(AV89*U72)+(AU89*U73)+(AT89*U74)+(AS89*U75)+(AR89*U76)+(AQ89*U77)+(AP89*U78)+(AO89*U79)+(AN89*U80)+(AM89*U81)+(AL89*U82)+(AK89*U83)+(AJ89*U84)+(AI89*U85)+(AH89*U86)+(AG89*U87)+(AF89*U88)+U89</f>
        <v>0.76071428571428601</v>
      </c>
    </row>
    <row r="90" spans="1:72" s="15" customFormat="1">
      <c r="A90" s="25">
        <f>A89+1</f>
        <v>86</v>
      </c>
      <c r="B90" s="26" t="s">
        <v>34</v>
      </c>
      <c r="C90" s="12">
        <v>40995</v>
      </c>
      <c r="D90" s="12">
        <v>40996</v>
      </c>
      <c r="E90" s="12">
        <v>41011</v>
      </c>
      <c r="F90" s="14">
        <v>1.2802</v>
      </c>
      <c r="G90" s="14"/>
      <c r="H90" s="14"/>
      <c r="I90" s="14">
        <v>1.2734799999999999</v>
      </c>
      <c r="J90" s="14">
        <v>1.26295</v>
      </c>
      <c r="K90" s="5" t="s">
        <v>2</v>
      </c>
      <c r="L90"/>
      <c r="M90" s="46">
        <f>(F90-I90)*10000</f>
        <v>67.200000000000585</v>
      </c>
      <c r="N90" s="47"/>
      <c r="O90" s="46">
        <f>(I90-J90)*10000</f>
        <v>105.29999999999929</v>
      </c>
      <c r="P90"/>
      <c r="Q90" s="22">
        <f>((S89*U90)/M90)*O90</f>
        <v>29913.798316916167</v>
      </c>
      <c r="S90" s="3">
        <f>Q90+S89</f>
        <v>564441.84117646352</v>
      </c>
      <c r="T90" s="3"/>
      <c r="U90" s="4">
        <f>$AC$4/W90</f>
        <v>3.5714285714285712E-2</v>
      </c>
      <c r="V90" s="3"/>
      <c r="W90" s="2">
        <v>7</v>
      </c>
      <c r="X90"/>
      <c r="Y90" s="30">
        <f>E90-D90+1</f>
        <v>16</v>
      </c>
      <c r="Z90" s="30"/>
      <c r="AA90" s="4">
        <f>(S90-S89)/S89</f>
        <v>5.5963010204080864E-2</v>
      </c>
      <c r="AB90" s="3"/>
      <c r="AC90" s="38"/>
      <c r="AD90" s="40">
        <f>IF(E89&gt;D90,IF(E89&gt;E90,Y90,E89-D90+1),0)</f>
        <v>0</v>
      </c>
      <c r="AE90" s="3"/>
      <c r="AF90" s="40">
        <f t="shared" si="36"/>
        <v>0</v>
      </c>
      <c r="AG90" s="40">
        <f t="shared" si="37"/>
        <v>0</v>
      </c>
      <c r="AH90" s="40">
        <f t="shared" si="38"/>
        <v>0</v>
      </c>
      <c r="AI90" s="40">
        <f t="shared" si="39"/>
        <v>0</v>
      </c>
      <c r="AJ90" s="40">
        <f t="shared" si="40"/>
        <v>0</v>
      </c>
      <c r="AK90" s="40">
        <f t="shared" si="41"/>
        <v>1</v>
      </c>
      <c r="AL90" s="40">
        <f t="shared" si="42"/>
        <v>1</v>
      </c>
      <c r="AM90" s="40">
        <f t="shared" si="43"/>
        <v>1</v>
      </c>
      <c r="AN90" s="40">
        <f t="shared" si="44"/>
        <v>1</v>
      </c>
      <c r="AO90" s="40">
        <f t="shared" si="45"/>
        <v>1</v>
      </c>
      <c r="AP90" s="40">
        <f t="shared" si="46"/>
        <v>1</v>
      </c>
      <c r="AQ90" s="40">
        <f t="shared" si="47"/>
        <v>1</v>
      </c>
      <c r="AR90" s="40">
        <f t="shared" si="48"/>
        <v>1</v>
      </c>
      <c r="AS90" s="40">
        <f t="shared" si="49"/>
        <v>1</v>
      </c>
      <c r="AT90" s="40">
        <f t="shared" si="50"/>
        <v>1</v>
      </c>
      <c r="AU90" s="40">
        <f t="shared" si="51"/>
        <v>1</v>
      </c>
      <c r="AV90" s="40">
        <f t="shared" si="52"/>
        <v>1</v>
      </c>
      <c r="AW90" s="40">
        <f t="shared" si="53"/>
        <v>1</v>
      </c>
      <c r="AX90" s="40">
        <f t="shared" si="54"/>
        <v>1</v>
      </c>
      <c r="AY90" s="40">
        <f t="shared" si="55"/>
        <v>1</v>
      </c>
      <c r="AZ90" s="40">
        <f t="shared" si="56"/>
        <v>1</v>
      </c>
      <c r="BA90" s="40">
        <f t="shared" si="57"/>
        <v>1</v>
      </c>
      <c r="BB90" s="40">
        <f t="shared" si="58"/>
        <v>1</v>
      </c>
      <c r="BC90" s="40">
        <f t="shared" si="59"/>
        <v>1</v>
      </c>
      <c r="BD90" s="40">
        <f t="shared" si="60"/>
        <v>1</v>
      </c>
      <c r="BE90" s="40">
        <f t="shared" si="61"/>
        <v>1</v>
      </c>
      <c r="BF90" s="40">
        <f t="shared" si="62"/>
        <v>1</v>
      </c>
      <c r="BG90" s="40">
        <f t="shared" si="63"/>
        <v>1</v>
      </c>
      <c r="BH90" s="40">
        <f t="shared" si="64"/>
        <v>1</v>
      </c>
      <c r="BI90" s="40">
        <f t="shared" si="65"/>
        <v>1</v>
      </c>
      <c r="BJ90" s="40">
        <f t="shared" si="66"/>
        <v>1</v>
      </c>
      <c r="BK90" s="40">
        <f t="shared" si="67"/>
        <v>0</v>
      </c>
      <c r="BL90" s="40">
        <f t="shared" si="68"/>
        <v>0</v>
      </c>
      <c r="BM90" s="40">
        <f t="shared" si="69"/>
        <v>0</v>
      </c>
      <c r="BN90" s="40">
        <f t="shared" si="70"/>
        <v>0</v>
      </c>
      <c r="BO90" s="40">
        <f t="shared" si="71"/>
        <v>0</v>
      </c>
      <c r="BP90" s="40">
        <f t="shared" si="72"/>
        <v>0</v>
      </c>
      <c r="BR90" s="63">
        <f t="shared" si="73"/>
        <v>27</v>
      </c>
      <c r="BT90" s="4">
        <f>(BP90*U53)+(BO90*U54)+(BN90*U55)+(BM90*U56)+(BL90*U57)+(BK90*U58)+(BJ90*U59)+(BI90*U60)+(BH90*U61)+(BG90*U62)+(BF90*U63)+(BE90*U64)+(BD90*U65)+(BC90*U66)+(BB90*U67)+(BA90*U68)+(AZ90*U69)+(AY90*U70)+(AX90*U71)+(AW90*U72)+(AV90*U73)+(AU90*U74)+(AT90*U75)+(AS90*U76)+(AR90*U77)+(AQ90*U78)+(AP90*U79)+(AO90*U80)+(AN90*U81)+(AM90*U82)+(AL90*U83)+(AK90*U84)+(AJ90*U85)+(AI90*U86)+(AH90*U87)+(AG90*U88)+(AF90*U89)+U90</f>
        <v>0.68571428571428594</v>
      </c>
    </row>
    <row r="91" spans="1:72" s="15" customFormat="1">
      <c r="A91" s="25">
        <f>A90+1</f>
        <v>87</v>
      </c>
      <c r="B91" s="26" t="s">
        <v>34</v>
      </c>
      <c r="C91" s="12">
        <v>41032</v>
      </c>
      <c r="D91" s="12">
        <v>41033</v>
      </c>
      <c r="E91" s="12">
        <v>41058</v>
      </c>
      <c r="F91" s="14">
        <v>1.27298</v>
      </c>
      <c r="G91" s="14">
        <v>1.28342</v>
      </c>
      <c r="H91" s="14">
        <v>1.2904100000000001</v>
      </c>
      <c r="I91" s="14"/>
      <c r="J91" s="14"/>
      <c r="K91" s="5" t="s">
        <v>2</v>
      </c>
      <c r="L91"/>
      <c r="M91" s="16">
        <f>(G91-F91)*10000</f>
        <v>104.40000000000005</v>
      </c>
      <c r="O91" s="16">
        <f>(H91-G91)*10000</f>
        <v>69.900000000000517</v>
      </c>
      <c r="P91"/>
      <c r="Q91" s="22">
        <f>((S90*U91)/M91)*O91</f>
        <v>13497.018574929894</v>
      </c>
      <c r="S91" s="3">
        <f>Q91+S90</f>
        <v>577938.85975139344</v>
      </c>
      <c r="T91" s="3"/>
      <c r="U91" s="4">
        <f>$AC$4/W91</f>
        <v>3.5714285714285712E-2</v>
      </c>
      <c r="V91" s="3"/>
      <c r="W91" s="2">
        <v>7</v>
      </c>
      <c r="X91"/>
      <c r="Y91" s="30">
        <f>E91-D91+1</f>
        <v>26</v>
      </c>
      <c r="Z91" s="30"/>
      <c r="AA91" s="4">
        <f>(S91-S90)/S90</f>
        <v>2.3912151067323674E-2</v>
      </c>
      <c r="AB91" s="3"/>
      <c r="AC91" s="38"/>
      <c r="AD91" s="40">
        <f>IF(E90&gt;D91,IF(E90&gt;E91,Y91,E90-D91+1),0)</f>
        <v>0</v>
      </c>
      <c r="AE91" s="3"/>
      <c r="AF91" s="40">
        <f t="shared" si="36"/>
        <v>0</v>
      </c>
      <c r="AG91" s="40">
        <f t="shared" si="37"/>
        <v>0</v>
      </c>
      <c r="AH91" s="40">
        <f t="shared" si="38"/>
        <v>0</v>
      </c>
      <c r="AI91" s="40">
        <f t="shared" si="39"/>
        <v>0</v>
      </c>
      <c r="AJ91" s="40">
        <f t="shared" si="40"/>
        <v>0</v>
      </c>
      <c r="AK91" s="40">
        <f t="shared" si="41"/>
        <v>0</v>
      </c>
      <c r="AL91" s="40">
        <f t="shared" si="42"/>
        <v>1</v>
      </c>
      <c r="AM91" s="40">
        <f t="shared" si="43"/>
        <v>1</v>
      </c>
      <c r="AN91" s="40">
        <f t="shared" si="44"/>
        <v>1</v>
      </c>
      <c r="AO91" s="40">
        <f t="shared" si="45"/>
        <v>1</v>
      </c>
      <c r="AP91" s="40">
        <f t="shared" si="46"/>
        <v>1</v>
      </c>
      <c r="AQ91" s="40">
        <f t="shared" si="47"/>
        <v>1</v>
      </c>
      <c r="AR91" s="40">
        <f t="shared" si="48"/>
        <v>1</v>
      </c>
      <c r="AS91" s="40">
        <f t="shared" si="49"/>
        <v>1</v>
      </c>
      <c r="AT91" s="40">
        <f t="shared" si="50"/>
        <v>1</v>
      </c>
      <c r="AU91" s="40">
        <f t="shared" si="51"/>
        <v>1</v>
      </c>
      <c r="AV91" s="40">
        <f t="shared" si="52"/>
        <v>1</v>
      </c>
      <c r="AW91" s="40">
        <f t="shared" si="53"/>
        <v>1</v>
      </c>
      <c r="AX91" s="40">
        <f t="shared" si="54"/>
        <v>1</v>
      </c>
      <c r="AY91" s="40">
        <f t="shared" si="55"/>
        <v>1</v>
      </c>
      <c r="AZ91" s="40">
        <f t="shared" si="56"/>
        <v>1</v>
      </c>
      <c r="BA91" s="40">
        <f t="shared" si="57"/>
        <v>1</v>
      </c>
      <c r="BB91" s="40">
        <f t="shared" si="58"/>
        <v>1</v>
      </c>
      <c r="BC91" s="40">
        <f t="shared" si="59"/>
        <v>1</v>
      </c>
      <c r="BD91" s="40">
        <f t="shared" si="60"/>
        <v>1</v>
      </c>
      <c r="BE91" s="40">
        <f t="shared" si="61"/>
        <v>1</v>
      </c>
      <c r="BF91" s="40">
        <f t="shared" si="62"/>
        <v>1</v>
      </c>
      <c r="BG91" s="40">
        <f t="shared" si="63"/>
        <v>1</v>
      </c>
      <c r="BH91" s="40">
        <f t="shared" si="64"/>
        <v>1</v>
      </c>
      <c r="BI91" s="40">
        <f t="shared" si="65"/>
        <v>1</v>
      </c>
      <c r="BJ91" s="40">
        <f t="shared" si="66"/>
        <v>1</v>
      </c>
      <c r="BK91" s="40">
        <f t="shared" si="67"/>
        <v>0</v>
      </c>
      <c r="BL91" s="40">
        <f t="shared" si="68"/>
        <v>0</v>
      </c>
      <c r="BM91" s="40">
        <f t="shared" si="69"/>
        <v>0</v>
      </c>
      <c r="BN91" s="40">
        <f t="shared" si="70"/>
        <v>0</v>
      </c>
      <c r="BO91" s="40">
        <f t="shared" si="71"/>
        <v>0</v>
      </c>
      <c r="BP91" s="40">
        <f t="shared" si="72"/>
        <v>0</v>
      </c>
      <c r="BR91" s="63">
        <f t="shared" si="73"/>
        <v>26</v>
      </c>
      <c r="BT91" s="4">
        <f>(BP91*U54)+(BO91*U55)+(BN91*U56)+(BM91*U57)+(BL91*U58)+(BK91*U59)+(BJ91*U60)+(BI91*U61)+(BH91*U62)+(BG91*U63)+(BF91*U64)+(BE91*U65)+(BD91*U66)+(BC91*U67)+(BB91*U68)+(BA91*U69)+(AZ91*U70)+(AY91*U71)+(AX91*U72)+(AW91*U73)+(AV91*U74)+(AU91*U75)+(AT91*U76)+(AS91*U77)+(AR91*U78)+(AQ91*U79)+(AP91*U80)+(AO91*U81)+(AN91*U82)+(AM91*U83)+(AL91*U84)+(AK91*U85)+(AJ91*U86)+(AI91*U87)+(AH91*U88)+(AG91*U89)+(AF91*U90)+U91</f>
        <v>0.66071428571428592</v>
      </c>
    </row>
    <row r="92" spans="1:72" s="15" customFormat="1">
      <c r="A92" s="25">
        <f>A91+1</f>
        <v>88</v>
      </c>
      <c r="B92" s="26" t="s">
        <v>34</v>
      </c>
      <c r="C92" s="12">
        <v>41068</v>
      </c>
      <c r="D92" s="12">
        <v>41071</v>
      </c>
      <c r="E92" s="12">
        <v>41073</v>
      </c>
      <c r="F92" s="14">
        <v>1.2925599999999999</v>
      </c>
      <c r="G92" s="14"/>
      <c r="H92" s="14"/>
      <c r="I92" s="14">
        <v>1.28481</v>
      </c>
      <c r="J92" s="14">
        <v>1.28481</v>
      </c>
      <c r="K92" s="5" t="s">
        <v>17</v>
      </c>
      <c r="L92"/>
      <c r="M92" s="46">
        <f>(F92-I92)*10000</f>
        <v>77.499999999999233</v>
      </c>
      <c r="N92" s="47"/>
      <c r="O92" s="46">
        <f>(I92-J92)*10000</f>
        <v>0</v>
      </c>
      <c r="P92"/>
      <c r="Q92" s="22">
        <f>((S91*U92)/M92)*O92</f>
        <v>0</v>
      </c>
      <c r="S92" s="3">
        <f>Q92+S91</f>
        <v>577938.85975139344</v>
      </c>
      <c r="T92" s="3"/>
      <c r="U92" s="4">
        <f>$AC$4/W92</f>
        <v>3.5714285714285712E-2</v>
      </c>
      <c r="V92" s="3"/>
      <c r="W92" s="2">
        <v>7</v>
      </c>
      <c r="X92"/>
      <c r="Y92" s="30">
        <f>E92-D92+1</f>
        <v>3</v>
      </c>
      <c r="Z92" s="30"/>
      <c r="AA92" s="4">
        <f>(S92-S91)/S91</f>
        <v>0</v>
      </c>
      <c r="AB92" s="3"/>
      <c r="AC92" s="38"/>
      <c r="AD92" s="40">
        <f>IF(E91&gt;D92,IF(E91&gt;E92,Y92,E91-D92+1),0)</f>
        <v>0</v>
      </c>
      <c r="AE92" s="3"/>
      <c r="AF92" s="40">
        <f t="shared" si="36"/>
        <v>0</v>
      </c>
      <c r="AG92" s="40">
        <f t="shared" si="37"/>
        <v>0</v>
      </c>
      <c r="AH92" s="40">
        <f t="shared" si="38"/>
        <v>0</v>
      </c>
      <c r="AI92" s="40">
        <f t="shared" si="39"/>
        <v>0</v>
      </c>
      <c r="AJ92" s="40">
        <f t="shared" si="40"/>
        <v>0</v>
      </c>
      <c r="AK92" s="40">
        <f t="shared" si="41"/>
        <v>0</v>
      </c>
      <c r="AL92" s="40">
        <f t="shared" si="42"/>
        <v>0</v>
      </c>
      <c r="AM92" s="40">
        <f t="shared" si="43"/>
        <v>1</v>
      </c>
      <c r="AN92" s="40">
        <f t="shared" si="44"/>
        <v>1</v>
      </c>
      <c r="AO92" s="40">
        <f t="shared" si="45"/>
        <v>1</v>
      </c>
      <c r="AP92" s="40">
        <f t="shared" si="46"/>
        <v>1</v>
      </c>
      <c r="AQ92" s="40">
        <f t="shared" si="47"/>
        <v>1</v>
      </c>
      <c r="AR92" s="40">
        <f t="shared" si="48"/>
        <v>1</v>
      </c>
      <c r="AS92" s="40">
        <f t="shared" si="49"/>
        <v>1</v>
      </c>
      <c r="AT92" s="40">
        <f t="shared" si="50"/>
        <v>1</v>
      </c>
      <c r="AU92" s="40">
        <f t="shared" si="51"/>
        <v>1</v>
      </c>
      <c r="AV92" s="40">
        <f t="shared" si="52"/>
        <v>1</v>
      </c>
      <c r="AW92" s="40">
        <f t="shared" si="53"/>
        <v>1</v>
      </c>
      <c r="AX92" s="40">
        <f t="shared" si="54"/>
        <v>1</v>
      </c>
      <c r="AY92" s="40">
        <f t="shared" si="55"/>
        <v>1</v>
      </c>
      <c r="AZ92" s="40">
        <f t="shared" si="56"/>
        <v>1</v>
      </c>
      <c r="BA92" s="40">
        <f t="shared" si="57"/>
        <v>1</v>
      </c>
      <c r="BB92" s="40">
        <f t="shared" si="58"/>
        <v>1</v>
      </c>
      <c r="BC92" s="40">
        <f t="shared" si="59"/>
        <v>1</v>
      </c>
      <c r="BD92" s="40">
        <f t="shared" si="60"/>
        <v>1</v>
      </c>
      <c r="BE92" s="40">
        <f t="shared" si="61"/>
        <v>1</v>
      </c>
      <c r="BF92" s="40">
        <f t="shared" si="62"/>
        <v>1</v>
      </c>
      <c r="BG92" s="40">
        <f t="shared" si="63"/>
        <v>1</v>
      </c>
      <c r="BH92" s="40">
        <f t="shared" si="64"/>
        <v>1</v>
      </c>
      <c r="BI92" s="40">
        <f t="shared" si="65"/>
        <v>1</v>
      </c>
      <c r="BJ92" s="40">
        <f t="shared" si="66"/>
        <v>1</v>
      </c>
      <c r="BK92" s="40">
        <f t="shared" si="67"/>
        <v>1</v>
      </c>
      <c r="BL92" s="40">
        <f t="shared" si="68"/>
        <v>0</v>
      </c>
      <c r="BM92" s="40">
        <f t="shared" si="69"/>
        <v>0</v>
      </c>
      <c r="BN92" s="40">
        <f t="shared" si="70"/>
        <v>0</v>
      </c>
      <c r="BO92" s="40">
        <f t="shared" si="71"/>
        <v>0</v>
      </c>
      <c r="BP92" s="40">
        <f t="shared" si="72"/>
        <v>0</v>
      </c>
      <c r="BR92" s="63">
        <f t="shared" si="73"/>
        <v>26</v>
      </c>
      <c r="BT92" s="4">
        <f>(BP92*U55)+(BO92*U56)+(BN92*U57)+(BM92*U58)+(BL92*U59)+(BK92*U60)+(BJ92*U61)+(BI92*U62)+(BH92*U63)+(BG92*U64)+(BF92*U65)+(BE92*U66)+(BD92*U67)+(BC92*U68)+(BB92*U69)+(BA92*U70)+(AZ92*U71)+(AY92*U72)+(AX92*U73)+(AW92*U74)+(AV92*U75)+(AU92*U76)+(AT92*U77)+(AS92*U78)+(AR92*U79)+(AQ92*U80)+(AP92*U81)+(AO92*U82)+(AN92*U83)+(AM92*U84)+(AL92*U85)+(AK92*U86)+(AJ92*U87)+(AI92*U88)+(AH92*U89)+(AG92*U90)+(AF92*U91)+U92</f>
        <v>0.66071428571428592</v>
      </c>
    </row>
    <row r="93" spans="1:72" s="15" customFormat="1">
      <c r="A93" s="25">
        <f>A92+1</f>
        <v>89</v>
      </c>
      <c r="B93" s="26" t="s">
        <v>34</v>
      </c>
      <c r="C93" s="12">
        <v>41106</v>
      </c>
      <c r="D93" s="12">
        <v>41107</v>
      </c>
      <c r="E93" s="12">
        <v>41115</v>
      </c>
      <c r="F93" s="14">
        <v>1.28088</v>
      </c>
      <c r="G93" s="14">
        <v>1.2860499999999999</v>
      </c>
      <c r="H93" s="14">
        <v>1.30646</v>
      </c>
      <c r="I93" s="14"/>
      <c r="J93" s="14"/>
      <c r="K93" s="5" t="s">
        <v>1</v>
      </c>
      <c r="L93"/>
      <c r="M93" s="16">
        <f>(G93-F93)*10000</f>
        <v>51.699999999998965</v>
      </c>
      <c r="O93" s="16">
        <f>(H93-G93)*10000</f>
        <v>204.10000000000039</v>
      </c>
      <c r="P93"/>
      <c r="Q93" s="22">
        <f>((S92*U93)/M93)*O93</f>
        <v>81484.748048675028</v>
      </c>
      <c r="S93" s="3">
        <f>Q93+S92</f>
        <v>659423.60780006845</v>
      </c>
      <c r="T93" s="3"/>
      <c r="U93" s="4">
        <f>$AC$4/W93</f>
        <v>3.5714285714285712E-2</v>
      </c>
      <c r="V93" s="3"/>
      <c r="W93" s="2">
        <v>7</v>
      </c>
      <c r="X93"/>
      <c r="Y93" s="30">
        <f>E93-D93+1</f>
        <v>9</v>
      </c>
      <c r="Z93" s="30"/>
      <c r="AA93" s="4">
        <f>(S93-S92)/S92</f>
        <v>0.14099198673667063</v>
      </c>
      <c r="AB93" s="3"/>
      <c r="AC93" s="38"/>
      <c r="AD93" s="40">
        <f>IF(E92&gt;D93,IF(E92&gt;E93,Y93,E92-D93+1),0)</f>
        <v>0</v>
      </c>
      <c r="AE93" s="3"/>
      <c r="AF93" s="40">
        <f t="shared" si="36"/>
        <v>0</v>
      </c>
      <c r="AG93" s="40">
        <f t="shared" si="37"/>
        <v>0</v>
      </c>
      <c r="AH93" s="40">
        <f t="shared" si="38"/>
        <v>0</v>
      </c>
      <c r="AI93" s="40">
        <f t="shared" si="39"/>
        <v>0</v>
      </c>
      <c r="AJ93" s="40">
        <f t="shared" si="40"/>
        <v>0</v>
      </c>
      <c r="AK93" s="40">
        <f t="shared" si="41"/>
        <v>0</v>
      </c>
      <c r="AL93" s="40">
        <f t="shared" si="42"/>
        <v>0</v>
      </c>
      <c r="AM93" s="40">
        <f t="shared" si="43"/>
        <v>0</v>
      </c>
      <c r="AN93" s="40">
        <f t="shared" si="44"/>
        <v>1</v>
      </c>
      <c r="AO93" s="40">
        <f t="shared" si="45"/>
        <v>1</v>
      </c>
      <c r="AP93" s="40">
        <f t="shared" si="46"/>
        <v>1</v>
      </c>
      <c r="AQ93" s="40">
        <f t="shared" si="47"/>
        <v>1</v>
      </c>
      <c r="AR93" s="40">
        <f t="shared" si="48"/>
        <v>1</v>
      </c>
      <c r="AS93" s="40">
        <f t="shared" si="49"/>
        <v>1</v>
      </c>
      <c r="AT93" s="40">
        <f t="shared" si="50"/>
        <v>1</v>
      </c>
      <c r="AU93" s="40">
        <f t="shared" si="51"/>
        <v>1</v>
      </c>
      <c r="AV93" s="40">
        <f t="shared" si="52"/>
        <v>1</v>
      </c>
      <c r="AW93" s="40">
        <f t="shared" si="53"/>
        <v>1</v>
      </c>
      <c r="AX93" s="40">
        <f t="shared" si="54"/>
        <v>1</v>
      </c>
      <c r="AY93" s="40">
        <f t="shared" si="55"/>
        <v>1</v>
      </c>
      <c r="AZ93" s="40">
        <f t="shared" si="56"/>
        <v>1</v>
      </c>
      <c r="BA93" s="40">
        <f t="shared" si="57"/>
        <v>1</v>
      </c>
      <c r="BB93" s="40">
        <f t="shared" si="58"/>
        <v>1</v>
      </c>
      <c r="BC93" s="40">
        <f t="shared" si="59"/>
        <v>1</v>
      </c>
      <c r="BD93" s="40">
        <f t="shared" si="60"/>
        <v>1</v>
      </c>
      <c r="BE93" s="40">
        <f t="shared" si="61"/>
        <v>1</v>
      </c>
      <c r="BF93" s="40">
        <f t="shared" si="62"/>
        <v>1</v>
      </c>
      <c r="BG93" s="40">
        <f t="shared" si="63"/>
        <v>1</v>
      </c>
      <c r="BH93" s="40">
        <f t="shared" si="64"/>
        <v>1</v>
      </c>
      <c r="BI93" s="40">
        <f t="shared" si="65"/>
        <v>1</v>
      </c>
      <c r="BJ93" s="40">
        <f t="shared" si="66"/>
        <v>1</v>
      </c>
      <c r="BK93" s="40">
        <f t="shared" si="67"/>
        <v>1</v>
      </c>
      <c r="BL93" s="40">
        <f t="shared" si="68"/>
        <v>1</v>
      </c>
      <c r="BM93" s="40">
        <f t="shared" si="69"/>
        <v>0</v>
      </c>
      <c r="BN93" s="40">
        <f t="shared" si="70"/>
        <v>0</v>
      </c>
      <c r="BO93" s="40">
        <f t="shared" si="71"/>
        <v>0</v>
      </c>
      <c r="BP93" s="40">
        <f t="shared" si="72"/>
        <v>0</v>
      </c>
      <c r="BR93" s="63">
        <f t="shared" si="73"/>
        <v>26</v>
      </c>
      <c r="BT93" s="4">
        <f>(BP93*U56)+(BO93*U57)+(BN93*U58)+(BM93*U59)+(BL93*U60)+(BK93*U61)+(BJ93*U62)+(BI93*U63)+(BH93*U64)+(BG93*U65)+(BF93*U66)+(BE93*U67)+(BD93*U68)+(BC93*U69)+(BB93*U70)+(BA93*U71)+(AZ93*U72)+(AY93*U73)+(AX93*U74)+(AW93*U75)+(AV93*U76)+(AU93*U77)+(AT93*U78)+(AS93*U79)+(AR93*U80)+(AQ93*U81)+(AP93*U82)+(AO93*U83)+(AN93*U84)+(AM93*U85)+(AL93*U86)+(AK93*U87)+(AJ93*U88)+(AI93*U89)+(AH93*U90)+(AG93*U91)+(AF93*U92)+U93</f>
        <v>0.66071428571428592</v>
      </c>
    </row>
    <row r="94" spans="1:72" s="15" customFormat="1">
      <c r="A94" s="25">
        <f>A93+1</f>
        <v>90</v>
      </c>
      <c r="B94" s="26" t="s">
        <v>34</v>
      </c>
      <c r="C94" s="12">
        <v>41137</v>
      </c>
      <c r="D94" s="12">
        <v>41138</v>
      </c>
      <c r="E94" s="12">
        <v>41150</v>
      </c>
      <c r="F94" s="14">
        <v>1.30159</v>
      </c>
      <c r="G94" s="14"/>
      <c r="H94" s="14"/>
      <c r="I94" s="14">
        <v>1.2952399999999999</v>
      </c>
      <c r="J94" s="14">
        <v>1.2917799999999999</v>
      </c>
      <c r="K94" s="5" t="s">
        <v>2</v>
      </c>
      <c r="L94"/>
      <c r="M94" s="46">
        <f>(F94-I94)*10000</f>
        <v>63.500000000000782</v>
      </c>
      <c r="N94" s="47"/>
      <c r="O94" s="46">
        <f>(I94-J94)*10000</f>
        <v>34.600000000000186</v>
      </c>
      <c r="P94"/>
      <c r="Q94" s="22">
        <f>((S93*U94)/M94)*O94</f>
        <v>12832.427913319578</v>
      </c>
      <c r="S94" s="3">
        <f>Q94+S93</f>
        <v>672256.035713388</v>
      </c>
      <c r="T94" s="3"/>
      <c r="U94" s="4">
        <f>$AC$4/W94</f>
        <v>3.5714285714285712E-2</v>
      </c>
      <c r="V94" s="3"/>
      <c r="W94" s="2">
        <v>7</v>
      </c>
      <c r="X94"/>
      <c r="Y94" s="30">
        <f>E94-D94+1</f>
        <v>13</v>
      </c>
      <c r="Z94" s="30"/>
      <c r="AA94" s="4">
        <f>(S94-S93)/S93</f>
        <v>1.9460067491563381E-2</v>
      </c>
      <c r="AB94" s="3"/>
      <c r="AC94" s="38"/>
      <c r="AD94" s="40">
        <f>IF(E93&gt;D94,IF(E93&gt;E94,Y94,E93-D94+1),0)</f>
        <v>0</v>
      </c>
      <c r="AE94" s="3"/>
      <c r="AF94" s="40">
        <f t="shared" si="36"/>
        <v>0</v>
      </c>
      <c r="AG94" s="40">
        <f t="shared" si="37"/>
        <v>0</v>
      </c>
      <c r="AH94" s="40">
        <f t="shared" si="38"/>
        <v>0</v>
      </c>
      <c r="AI94" s="40">
        <f t="shared" si="39"/>
        <v>0</v>
      </c>
      <c r="AJ94" s="40">
        <f t="shared" si="40"/>
        <v>0</v>
      </c>
      <c r="AK94" s="40">
        <f t="shared" si="41"/>
        <v>0</v>
      </c>
      <c r="AL94" s="40">
        <f t="shared" si="42"/>
        <v>0</v>
      </c>
      <c r="AM94" s="40">
        <f t="shared" si="43"/>
        <v>0</v>
      </c>
      <c r="AN94" s="40">
        <f t="shared" si="44"/>
        <v>0</v>
      </c>
      <c r="AO94" s="40">
        <f t="shared" si="45"/>
        <v>1</v>
      </c>
      <c r="AP94" s="40">
        <f t="shared" si="46"/>
        <v>1</v>
      </c>
      <c r="AQ94" s="40">
        <f t="shared" si="47"/>
        <v>1</v>
      </c>
      <c r="AR94" s="40">
        <f t="shared" si="48"/>
        <v>1</v>
      </c>
      <c r="AS94" s="40">
        <f t="shared" si="49"/>
        <v>1</v>
      </c>
      <c r="AT94" s="40">
        <f t="shared" si="50"/>
        <v>1</v>
      </c>
      <c r="AU94" s="40">
        <f t="shared" si="51"/>
        <v>1</v>
      </c>
      <c r="AV94" s="40">
        <f t="shared" si="52"/>
        <v>1</v>
      </c>
      <c r="AW94" s="40">
        <f t="shared" si="53"/>
        <v>1</v>
      </c>
      <c r="AX94" s="40">
        <f t="shared" si="54"/>
        <v>1</v>
      </c>
      <c r="AY94" s="40">
        <f t="shared" si="55"/>
        <v>1</v>
      </c>
      <c r="AZ94" s="40">
        <f t="shared" si="56"/>
        <v>1</v>
      </c>
      <c r="BA94" s="40">
        <f t="shared" si="57"/>
        <v>1</v>
      </c>
      <c r="BB94" s="40">
        <f t="shared" si="58"/>
        <v>1</v>
      </c>
      <c r="BC94" s="40">
        <f t="shared" si="59"/>
        <v>1</v>
      </c>
      <c r="BD94" s="40">
        <f t="shared" si="60"/>
        <v>1</v>
      </c>
      <c r="BE94" s="40">
        <f t="shared" si="61"/>
        <v>1</v>
      </c>
      <c r="BF94" s="40">
        <f t="shared" si="62"/>
        <v>1</v>
      </c>
      <c r="BG94" s="40">
        <f t="shared" si="63"/>
        <v>1</v>
      </c>
      <c r="BH94" s="40">
        <f t="shared" si="64"/>
        <v>1</v>
      </c>
      <c r="BI94" s="40">
        <f t="shared" si="65"/>
        <v>1</v>
      </c>
      <c r="BJ94" s="40">
        <f t="shared" si="66"/>
        <v>1</v>
      </c>
      <c r="BK94" s="40">
        <f t="shared" si="67"/>
        <v>1</v>
      </c>
      <c r="BL94" s="40">
        <f t="shared" si="68"/>
        <v>1</v>
      </c>
      <c r="BM94" s="40">
        <f t="shared" si="69"/>
        <v>0</v>
      </c>
      <c r="BN94" s="40">
        <f t="shared" si="70"/>
        <v>0</v>
      </c>
      <c r="BO94" s="40">
        <f t="shared" si="71"/>
        <v>0</v>
      </c>
      <c r="BP94" s="40">
        <f t="shared" si="72"/>
        <v>0</v>
      </c>
      <c r="BR94" s="63">
        <f t="shared" si="73"/>
        <v>25</v>
      </c>
      <c r="BT94" s="4">
        <f>(BP94*U57)+(BO94*U58)+(BN94*U59)+(BM94*U60)+(BL94*U61)+(BK94*U62)+(BJ94*U63)+(BI94*U64)+(BH94*U65)+(BG94*U66)+(BF94*U67)+(BE94*U68)+(BD94*U69)+(BC94*U70)+(BB94*U71)+(BA94*U72)+(AZ94*U73)+(AY94*U74)+(AX94*U75)+(AW94*U76)+(AV94*U77)+(AU94*U78)+(AT94*U79)+(AS94*U80)+(AR94*U81)+(AQ94*U82)+(AP94*U83)+(AO94*U84)+(AN94*U85)+(AM94*U86)+(AL94*U87)+(AK94*U88)+(AJ94*U89)+(AI94*U90)+(AH94*U91)+(AG94*U92)+(AF94*U93)+U94</f>
        <v>0.6357142857142859</v>
      </c>
    </row>
    <row r="95" spans="1:72" s="15" customFormat="1">
      <c r="A95" s="25">
        <f>A94+1</f>
        <v>91</v>
      </c>
      <c r="B95" s="26" t="s">
        <v>34</v>
      </c>
      <c r="C95" s="12">
        <v>41205</v>
      </c>
      <c r="D95" s="12">
        <v>41206</v>
      </c>
      <c r="E95" s="12">
        <v>41206</v>
      </c>
      <c r="F95" s="14">
        <v>1.2596700000000001</v>
      </c>
      <c r="G95" s="14">
        <v>1.26559</v>
      </c>
      <c r="H95" s="14">
        <v>1.26559</v>
      </c>
      <c r="I95" s="14"/>
      <c r="J95" s="14"/>
      <c r="K95" s="5" t="s">
        <v>17</v>
      </c>
      <c r="L95"/>
      <c r="M95" s="16">
        <f>(G95-F95)*10000</f>
        <v>59.19999999999925</v>
      </c>
      <c r="O95" s="16">
        <f>(H95-G95)*10000</f>
        <v>0</v>
      </c>
      <c r="P95"/>
      <c r="Q95" s="22">
        <f>((S94*U95)/M95)*O95</f>
        <v>0</v>
      </c>
      <c r="S95" s="3">
        <f>Q95+S94</f>
        <v>672256.035713388</v>
      </c>
      <c r="T95" s="3"/>
      <c r="U95" s="4">
        <f>$AC$4/W95</f>
        <v>3.5714285714285712E-2</v>
      </c>
      <c r="V95" s="3"/>
      <c r="W95" s="2">
        <v>7</v>
      </c>
      <c r="X95"/>
      <c r="Y95" s="30">
        <f>E95-D95+1</f>
        <v>1</v>
      </c>
      <c r="Z95" s="30"/>
      <c r="AA95" s="4">
        <f>(S95-S94)/S94</f>
        <v>0</v>
      </c>
      <c r="AB95" s="3"/>
      <c r="AC95" s="38"/>
      <c r="AD95" s="40">
        <f>IF(E94&gt;D95,IF(E94&gt;E95,Y95,E94-D95+1),0)</f>
        <v>0</v>
      </c>
      <c r="AE95" s="3"/>
      <c r="AF95" s="40">
        <f t="shared" si="36"/>
        <v>0</v>
      </c>
      <c r="AG95" s="40">
        <f t="shared" si="37"/>
        <v>0</v>
      </c>
      <c r="AH95" s="40">
        <f t="shared" si="38"/>
        <v>0</v>
      </c>
      <c r="AI95" s="40">
        <f t="shared" si="39"/>
        <v>0</v>
      </c>
      <c r="AJ95" s="40">
        <f t="shared" si="40"/>
        <v>0</v>
      </c>
      <c r="AK95" s="40">
        <f t="shared" si="41"/>
        <v>0</v>
      </c>
      <c r="AL95" s="40">
        <f t="shared" si="42"/>
        <v>0</v>
      </c>
      <c r="AM95" s="40">
        <f t="shared" si="43"/>
        <v>0</v>
      </c>
      <c r="AN95" s="40">
        <f t="shared" si="44"/>
        <v>0</v>
      </c>
      <c r="AO95" s="40">
        <f t="shared" si="45"/>
        <v>0</v>
      </c>
      <c r="AP95" s="40">
        <f t="shared" si="46"/>
        <v>1</v>
      </c>
      <c r="AQ95" s="40">
        <f t="shared" si="47"/>
        <v>1</v>
      </c>
      <c r="AR95" s="40">
        <f t="shared" si="48"/>
        <v>1</v>
      </c>
      <c r="AS95" s="40">
        <f t="shared" si="49"/>
        <v>1</v>
      </c>
      <c r="AT95" s="40">
        <f t="shared" si="50"/>
        <v>1</v>
      </c>
      <c r="AU95" s="40">
        <f t="shared" si="51"/>
        <v>1</v>
      </c>
      <c r="AV95" s="40">
        <f t="shared" si="52"/>
        <v>1</v>
      </c>
      <c r="AW95" s="40">
        <f t="shared" si="53"/>
        <v>1</v>
      </c>
      <c r="AX95" s="40">
        <f t="shared" si="54"/>
        <v>1</v>
      </c>
      <c r="AY95" s="40">
        <f t="shared" si="55"/>
        <v>1</v>
      </c>
      <c r="AZ95" s="40">
        <f t="shared" si="56"/>
        <v>1</v>
      </c>
      <c r="BA95" s="40">
        <f t="shared" si="57"/>
        <v>1</v>
      </c>
      <c r="BB95" s="40">
        <f t="shared" si="58"/>
        <v>1</v>
      </c>
      <c r="BC95" s="40">
        <f t="shared" si="59"/>
        <v>1</v>
      </c>
      <c r="BD95" s="40">
        <f t="shared" si="60"/>
        <v>1</v>
      </c>
      <c r="BE95" s="40">
        <f t="shared" si="61"/>
        <v>1</v>
      </c>
      <c r="BF95" s="40">
        <f t="shared" si="62"/>
        <v>1</v>
      </c>
      <c r="BG95" s="40">
        <f t="shared" si="63"/>
        <v>1</v>
      </c>
      <c r="BH95" s="40">
        <f t="shared" si="64"/>
        <v>1</v>
      </c>
      <c r="BI95" s="40">
        <f t="shared" si="65"/>
        <v>1</v>
      </c>
      <c r="BJ95" s="40">
        <f t="shared" si="66"/>
        <v>1</v>
      </c>
      <c r="BK95" s="40">
        <f t="shared" si="67"/>
        <v>1</v>
      </c>
      <c r="BL95" s="40">
        <f t="shared" si="68"/>
        <v>0</v>
      </c>
      <c r="BM95" s="40">
        <f t="shared" si="69"/>
        <v>0</v>
      </c>
      <c r="BN95" s="40">
        <f t="shared" si="70"/>
        <v>0</v>
      </c>
      <c r="BO95" s="40">
        <f t="shared" si="71"/>
        <v>0</v>
      </c>
      <c r="BP95" s="40">
        <f t="shared" si="72"/>
        <v>0</v>
      </c>
      <c r="BR95" s="63">
        <f t="shared" si="73"/>
        <v>23</v>
      </c>
      <c r="BT95" s="4">
        <f>(BP95*U58)+(BO95*U59)+(BN95*U60)+(BM95*U61)+(BL95*U62)+(BK95*U63)+(BJ95*U64)+(BI95*U65)+(BH95*U66)+(BG95*U67)+(BF95*U68)+(BE95*U69)+(BD95*U70)+(BC95*U71)+(BB95*U72)+(BA95*U73)+(AZ95*U74)+(AY95*U75)+(AX95*U76)+(AW95*U77)+(AV95*U78)+(AU95*U79)+(AT95*U80)+(AS95*U81)+(AR95*U82)+(AQ95*U83)+(AP95*U84)+(AO95*U85)+(AN95*U86)+(AM95*U87)+(AL95*U88)+(AK95*U89)+(AJ95*U90)+(AI95*U91)+(AH95*U92)+(AG95*U93)+(AF95*U94)+U95</f>
        <v>0.58571428571428585</v>
      </c>
    </row>
    <row r="96" spans="1:72" s="15" customFormat="1">
      <c r="A96" s="25">
        <f>A95+1</f>
        <v>92</v>
      </c>
      <c r="B96" s="26" t="s">
        <v>34</v>
      </c>
      <c r="C96" s="12">
        <v>41248</v>
      </c>
      <c r="D96" s="12">
        <v>41249</v>
      </c>
      <c r="E96" s="12">
        <v>41262</v>
      </c>
      <c r="F96" s="14">
        <v>1.2704299999999999</v>
      </c>
      <c r="G96" s="14"/>
      <c r="H96" s="14"/>
      <c r="I96" s="14">
        <v>1.2605999999999999</v>
      </c>
      <c r="J96" s="14">
        <v>1.2550600000000001</v>
      </c>
      <c r="K96" s="5" t="s">
        <v>2</v>
      </c>
      <c r="L96"/>
      <c r="M96" s="46">
        <f>(F96-I96)*10000</f>
        <v>98.300000000000054</v>
      </c>
      <c r="N96" s="47"/>
      <c r="O96" s="46">
        <f>(I96-J96)*10000</f>
        <v>55.399999999998784</v>
      </c>
      <c r="P96"/>
      <c r="Q96" s="22">
        <f>((S95*U96)/M96)*O96</f>
        <v>13531.094455210308</v>
      </c>
      <c r="S96" s="3">
        <f>Q96+S95</f>
        <v>685787.13016859826</v>
      </c>
      <c r="T96" s="3"/>
      <c r="U96" s="4">
        <f>$AC$4/W96</f>
        <v>3.5714285714285712E-2</v>
      </c>
      <c r="V96" s="3"/>
      <c r="W96" s="2">
        <v>7</v>
      </c>
      <c r="X96"/>
      <c r="Y96" s="30">
        <f>E96-D96+1</f>
        <v>14</v>
      </c>
      <c r="Z96" s="30"/>
      <c r="AA96" s="4">
        <f>(S96-S95)/S95</f>
        <v>2.0127888388315123E-2</v>
      </c>
      <c r="AB96" s="3"/>
      <c r="AC96" s="38"/>
      <c r="AD96" s="40">
        <f>IF(E95&gt;D96,IF(E95&gt;E96,Y96,E95-D96+1),0)</f>
        <v>0</v>
      </c>
      <c r="AE96" s="3"/>
      <c r="AF96" s="40">
        <f t="shared" si="36"/>
        <v>0</v>
      </c>
      <c r="AG96" s="40">
        <f t="shared" si="37"/>
        <v>0</v>
      </c>
      <c r="AH96" s="40">
        <f t="shared" si="38"/>
        <v>0</v>
      </c>
      <c r="AI96" s="40">
        <f t="shared" si="39"/>
        <v>0</v>
      </c>
      <c r="AJ96" s="40">
        <f t="shared" si="40"/>
        <v>0</v>
      </c>
      <c r="AK96" s="40">
        <f t="shared" si="41"/>
        <v>0</v>
      </c>
      <c r="AL96" s="40">
        <f t="shared" si="42"/>
        <v>0</v>
      </c>
      <c r="AM96" s="40">
        <f t="shared" si="43"/>
        <v>0</v>
      </c>
      <c r="AN96" s="40">
        <f t="shared" si="44"/>
        <v>0</v>
      </c>
      <c r="AO96" s="40">
        <f t="shared" si="45"/>
        <v>0</v>
      </c>
      <c r="AP96" s="40">
        <f t="shared" si="46"/>
        <v>0</v>
      </c>
      <c r="AQ96" s="40">
        <f t="shared" si="47"/>
        <v>1</v>
      </c>
      <c r="AR96" s="40">
        <f t="shared" si="48"/>
        <v>1</v>
      </c>
      <c r="AS96" s="40">
        <f t="shared" si="49"/>
        <v>1</v>
      </c>
      <c r="AT96" s="40">
        <f t="shared" si="50"/>
        <v>1</v>
      </c>
      <c r="AU96" s="40">
        <f t="shared" si="51"/>
        <v>1</v>
      </c>
      <c r="AV96" s="40">
        <f t="shared" si="52"/>
        <v>1</v>
      </c>
      <c r="AW96" s="40">
        <f t="shared" si="53"/>
        <v>1</v>
      </c>
      <c r="AX96" s="40">
        <f t="shared" si="54"/>
        <v>1</v>
      </c>
      <c r="AY96" s="40">
        <f t="shared" si="55"/>
        <v>1</v>
      </c>
      <c r="AZ96" s="40">
        <f t="shared" si="56"/>
        <v>1</v>
      </c>
      <c r="BA96" s="40">
        <f t="shared" si="57"/>
        <v>1</v>
      </c>
      <c r="BB96" s="40">
        <f t="shared" si="58"/>
        <v>1</v>
      </c>
      <c r="BC96" s="40">
        <f t="shared" si="59"/>
        <v>1</v>
      </c>
      <c r="BD96" s="40">
        <f t="shared" si="60"/>
        <v>1</v>
      </c>
      <c r="BE96" s="40">
        <f t="shared" si="61"/>
        <v>1</v>
      </c>
      <c r="BF96" s="40">
        <f t="shared" si="62"/>
        <v>1</v>
      </c>
      <c r="BG96" s="40">
        <f t="shared" si="63"/>
        <v>1</v>
      </c>
      <c r="BH96" s="40">
        <f t="shared" si="64"/>
        <v>1</v>
      </c>
      <c r="BI96" s="40">
        <f t="shared" si="65"/>
        <v>1</v>
      </c>
      <c r="BJ96" s="40">
        <f t="shared" si="66"/>
        <v>1</v>
      </c>
      <c r="BK96" s="40">
        <f t="shared" si="67"/>
        <v>1</v>
      </c>
      <c r="BL96" s="40">
        <f t="shared" si="68"/>
        <v>0</v>
      </c>
      <c r="BM96" s="40">
        <f t="shared" si="69"/>
        <v>0</v>
      </c>
      <c r="BN96" s="40">
        <f t="shared" si="70"/>
        <v>0</v>
      </c>
      <c r="BO96" s="40">
        <f t="shared" si="71"/>
        <v>0</v>
      </c>
      <c r="BP96" s="40">
        <f t="shared" si="72"/>
        <v>0</v>
      </c>
      <c r="BR96" s="63">
        <f t="shared" si="73"/>
        <v>22</v>
      </c>
      <c r="BT96" s="4">
        <f>(BP96*U59)+(BO96*U60)+(BN96*U61)+(BM96*U62)+(BL96*U63)+(BK96*U64)+(BJ96*U65)+(BI96*U66)+(BH96*U67)+(BG96*U68)+(BF96*U69)+(BE96*U70)+(BD96*U71)+(BC96*U72)+(BB96*U73)+(BA96*U74)+(AZ96*U75)+(AY96*U76)+(AX96*U77)+(AW96*U78)+(AV96*U79)+(AU96*U80)+(AT96*U81)+(AS96*U82)+(AR96*U83)+(AQ96*U84)+(AP96*U85)+(AO96*U86)+(AN96*U87)+(AM96*U88)+(AL96*U89)+(AK96*U90)+(AJ96*U91)+(AI96*U92)+(AH96*U93)+(AG96*U94)+(AF96*U95)+U96</f>
        <v>0.56071428571428583</v>
      </c>
    </row>
    <row r="97" spans="1:72" s="15" customFormat="1">
      <c r="A97" s="25">
        <f>A96+1</f>
        <v>93</v>
      </c>
      <c r="B97" s="26" t="s">
        <v>34</v>
      </c>
      <c r="C97" s="12">
        <v>41290</v>
      </c>
      <c r="D97" s="12">
        <v>41291</v>
      </c>
      <c r="E97" s="12">
        <v>41291</v>
      </c>
      <c r="F97" s="14">
        <v>1.2592699999999999</v>
      </c>
      <c r="G97" s="14"/>
      <c r="H97" s="14"/>
      <c r="I97" s="14">
        <v>1.25437</v>
      </c>
      <c r="J97" s="14">
        <v>1.25437</v>
      </c>
      <c r="K97" s="5" t="s">
        <v>17</v>
      </c>
      <c r="L97"/>
      <c r="M97" s="46">
        <f>(F97-I97)*10000</f>
        <v>48.999999999999048</v>
      </c>
      <c r="N97" s="47"/>
      <c r="O97" s="46">
        <f>(I97-J97)*10000</f>
        <v>0</v>
      </c>
      <c r="P97"/>
      <c r="Q97" s="22">
        <f>((S96*U97)/M97)*O97</f>
        <v>0</v>
      </c>
      <c r="S97" s="3">
        <f>Q97+S96</f>
        <v>685787.13016859826</v>
      </c>
      <c r="T97" s="3"/>
      <c r="U97" s="4">
        <f>$AC$4/W97</f>
        <v>3.5714285714285712E-2</v>
      </c>
      <c r="V97" s="3"/>
      <c r="W97" s="2">
        <v>7</v>
      </c>
      <c r="X97"/>
      <c r="Y97" s="30">
        <f>E97-D97+1</f>
        <v>1</v>
      </c>
      <c r="Z97" s="30"/>
      <c r="AA97" s="4">
        <f>(S97-S96)/S96</f>
        <v>0</v>
      </c>
      <c r="AB97" s="3"/>
      <c r="AC97" s="38"/>
      <c r="AD97" s="40">
        <f>IF(E96&gt;D97,IF(E96&gt;E97,Y97,E96-D97+1),0)</f>
        <v>0</v>
      </c>
      <c r="AE97" s="3"/>
      <c r="AF97" s="40">
        <f t="shared" si="36"/>
        <v>0</v>
      </c>
      <c r="AG97" s="40">
        <f t="shared" si="37"/>
        <v>0</v>
      </c>
      <c r="AH97" s="40">
        <f t="shared" si="38"/>
        <v>0</v>
      </c>
      <c r="AI97" s="40">
        <f t="shared" si="39"/>
        <v>0</v>
      </c>
      <c r="AJ97" s="40">
        <f t="shared" si="40"/>
        <v>0</v>
      </c>
      <c r="AK97" s="40">
        <f t="shared" si="41"/>
        <v>0</v>
      </c>
      <c r="AL97" s="40">
        <f t="shared" si="42"/>
        <v>0</v>
      </c>
      <c r="AM97" s="40">
        <f t="shared" si="43"/>
        <v>0</v>
      </c>
      <c r="AN97" s="40">
        <f t="shared" si="44"/>
        <v>0</v>
      </c>
      <c r="AO97" s="40">
        <f t="shared" si="45"/>
        <v>0</v>
      </c>
      <c r="AP97" s="40">
        <f t="shared" si="46"/>
        <v>0</v>
      </c>
      <c r="AQ97" s="40">
        <f t="shared" si="47"/>
        <v>0</v>
      </c>
      <c r="AR97" s="40">
        <f t="shared" si="48"/>
        <v>1</v>
      </c>
      <c r="AS97" s="40">
        <f t="shared" si="49"/>
        <v>1</v>
      </c>
      <c r="AT97" s="40">
        <f t="shared" si="50"/>
        <v>1</v>
      </c>
      <c r="AU97" s="40">
        <f t="shared" si="51"/>
        <v>1</v>
      </c>
      <c r="AV97" s="40">
        <f t="shared" si="52"/>
        <v>1</v>
      </c>
      <c r="AW97" s="40">
        <f t="shared" si="53"/>
        <v>1</v>
      </c>
      <c r="AX97" s="40">
        <f t="shared" si="54"/>
        <v>1</v>
      </c>
      <c r="AY97" s="40">
        <f t="shared" si="55"/>
        <v>1</v>
      </c>
      <c r="AZ97" s="40">
        <f t="shared" si="56"/>
        <v>1</v>
      </c>
      <c r="BA97" s="40">
        <f t="shared" si="57"/>
        <v>1</v>
      </c>
      <c r="BB97" s="40">
        <f t="shared" si="58"/>
        <v>1</v>
      </c>
      <c r="BC97" s="40">
        <f t="shared" si="59"/>
        <v>1</v>
      </c>
      <c r="BD97" s="40">
        <f t="shared" si="60"/>
        <v>1</v>
      </c>
      <c r="BE97" s="40">
        <f t="shared" si="61"/>
        <v>1</v>
      </c>
      <c r="BF97" s="40">
        <f t="shared" si="62"/>
        <v>1</v>
      </c>
      <c r="BG97" s="40">
        <f t="shared" si="63"/>
        <v>1</v>
      </c>
      <c r="BH97" s="40">
        <f t="shared" si="64"/>
        <v>1</v>
      </c>
      <c r="BI97" s="40">
        <f t="shared" si="65"/>
        <v>1</v>
      </c>
      <c r="BJ97" s="40">
        <f t="shared" si="66"/>
        <v>1</v>
      </c>
      <c r="BK97" s="40">
        <f t="shared" si="67"/>
        <v>1</v>
      </c>
      <c r="BL97" s="40">
        <f t="shared" si="68"/>
        <v>1</v>
      </c>
      <c r="BM97" s="40">
        <f t="shared" si="69"/>
        <v>0</v>
      </c>
      <c r="BN97" s="40">
        <f t="shared" si="70"/>
        <v>0</v>
      </c>
      <c r="BO97" s="40">
        <f t="shared" si="71"/>
        <v>0</v>
      </c>
      <c r="BP97" s="40">
        <f t="shared" si="72"/>
        <v>0</v>
      </c>
      <c r="BR97" s="63">
        <f t="shared" si="73"/>
        <v>22</v>
      </c>
      <c r="BT97" s="4">
        <f>(BP97*U60)+(BO97*U61)+(BN97*U62)+(BM97*U63)+(BL97*U64)+(BK97*U65)+(BJ97*U66)+(BI97*U67)+(BH97*U68)+(BG97*U69)+(BF97*U70)+(BE97*U71)+(BD97*U72)+(BC97*U73)+(BB97*U74)+(BA97*U75)+(AZ97*U76)+(AY97*U77)+(AX97*U78)+(AW97*U79)+(AV97*U80)+(AU97*U81)+(AT97*U82)+(AS97*U83)+(AR97*U84)+(AQ97*U85)+(AP97*U86)+(AO97*U87)+(AN97*U88)+(AM97*U89)+(AL97*U90)+(AK97*U91)+(AJ97*U92)+(AI97*U93)+(AH97*U94)+(AG97*U95)+(AF97*U96)+U97</f>
        <v>0.56071428571428583</v>
      </c>
    </row>
    <row r="98" spans="1:72" s="15" customFormat="1">
      <c r="A98" s="25">
        <f>A97+1</f>
        <v>94</v>
      </c>
      <c r="B98" s="26" t="s">
        <v>34</v>
      </c>
      <c r="C98" s="12">
        <v>41298</v>
      </c>
      <c r="D98" s="12">
        <v>41299</v>
      </c>
      <c r="E98" s="12">
        <v>41302</v>
      </c>
      <c r="F98" s="14">
        <v>1.2528999999999999</v>
      </c>
      <c r="G98" s="14"/>
      <c r="H98" s="14"/>
      <c r="I98" s="14">
        <v>1.2458199999999999</v>
      </c>
      <c r="J98" s="14">
        <v>1.2458199999999999</v>
      </c>
      <c r="K98" s="5" t="s">
        <v>17</v>
      </c>
      <c r="L98"/>
      <c r="M98" s="46">
        <f>(F98-I98)*10000</f>
        <v>70.799999999999756</v>
      </c>
      <c r="N98" s="47"/>
      <c r="O98" s="46">
        <f>(I98-J98)*10000</f>
        <v>0</v>
      </c>
      <c r="P98"/>
      <c r="Q98" s="22">
        <f>((S97*U98)/M98)*O98</f>
        <v>0</v>
      </c>
      <c r="S98" s="3">
        <f>Q98+S97</f>
        <v>685787.13016859826</v>
      </c>
      <c r="T98" s="3"/>
      <c r="U98" s="4">
        <f>$AC$4/W98</f>
        <v>3.5714285714285712E-2</v>
      </c>
      <c r="V98" s="3"/>
      <c r="W98" s="2">
        <v>7</v>
      </c>
      <c r="X98"/>
      <c r="Y98" s="30">
        <f>E98-D98+1</f>
        <v>4</v>
      </c>
      <c r="Z98" s="30"/>
      <c r="AA98" s="4">
        <f>(S98-S97)/S97</f>
        <v>0</v>
      </c>
      <c r="AB98" s="3"/>
      <c r="AC98" s="38"/>
      <c r="AD98" s="40">
        <f>IF(E97&gt;D98,IF(E97&gt;E98,Y98,E97-D98+1),0)</f>
        <v>0</v>
      </c>
      <c r="AE98" s="3"/>
      <c r="AF98" s="40">
        <f t="shared" si="36"/>
        <v>0</v>
      </c>
      <c r="AG98" s="40">
        <f t="shared" si="37"/>
        <v>0</v>
      </c>
      <c r="AH98" s="40">
        <f t="shared" si="38"/>
        <v>0</v>
      </c>
      <c r="AI98" s="40">
        <f t="shared" si="39"/>
        <v>0</v>
      </c>
      <c r="AJ98" s="40">
        <f t="shared" si="40"/>
        <v>0</v>
      </c>
      <c r="AK98" s="40">
        <f t="shared" si="41"/>
        <v>0</v>
      </c>
      <c r="AL98" s="40">
        <f t="shared" si="42"/>
        <v>0</v>
      </c>
      <c r="AM98" s="40">
        <f t="shared" si="43"/>
        <v>0</v>
      </c>
      <c r="AN98" s="40">
        <f t="shared" si="44"/>
        <v>0</v>
      </c>
      <c r="AO98" s="40">
        <f t="shared" si="45"/>
        <v>0</v>
      </c>
      <c r="AP98" s="40">
        <f t="shared" si="46"/>
        <v>0</v>
      </c>
      <c r="AQ98" s="40">
        <f t="shared" si="47"/>
        <v>0</v>
      </c>
      <c r="AR98" s="40">
        <f t="shared" si="48"/>
        <v>0</v>
      </c>
      <c r="AS98" s="40">
        <f t="shared" si="49"/>
        <v>1</v>
      </c>
      <c r="AT98" s="40">
        <f t="shared" si="50"/>
        <v>1</v>
      </c>
      <c r="AU98" s="40">
        <f t="shared" si="51"/>
        <v>1</v>
      </c>
      <c r="AV98" s="40">
        <f t="shared" si="52"/>
        <v>1</v>
      </c>
      <c r="AW98" s="40">
        <f t="shared" si="53"/>
        <v>1</v>
      </c>
      <c r="AX98" s="40">
        <f t="shared" si="54"/>
        <v>1</v>
      </c>
      <c r="AY98" s="40">
        <f t="shared" si="55"/>
        <v>1</v>
      </c>
      <c r="AZ98" s="40">
        <f t="shared" si="56"/>
        <v>1</v>
      </c>
      <c r="BA98" s="40">
        <f t="shared" si="57"/>
        <v>1</v>
      </c>
      <c r="BB98" s="40">
        <f t="shared" si="58"/>
        <v>1</v>
      </c>
      <c r="BC98" s="40">
        <f t="shared" si="59"/>
        <v>1</v>
      </c>
      <c r="BD98" s="40">
        <f t="shared" si="60"/>
        <v>1</v>
      </c>
      <c r="BE98" s="40">
        <f t="shared" si="61"/>
        <v>1</v>
      </c>
      <c r="BF98" s="40">
        <f t="shared" si="62"/>
        <v>1</v>
      </c>
      <c r="BG98" s="40">
        <f t="shared" si="63"/>
        <v>1</v>
      </c>
      <c r="BH98" s="40">
        <f t="shared" si="64"/>
        <v>1</v>
      </c>
      <c r="BI98" s="40">
        <f t="shared" si="65"/>
        <v>1</v>
      </c>
      <c r="BJ98" s="40">
        <f t="shared" si="66"/>
        <v>1</v>
      </c>
      <c r="BK98" s="40">
        <f t="shared" si="67"/>
        <v>1</v>
      </c>
      <c r="BL98" s="40">
        <f t="shared" si="68"/>
        <v>1</v>
      </c>
      <c r="BM98" s="40">
        <f t="shared" si="69"/>
        <v>1</v>
      </c>
      <c r="BN98" s="40">
        <f t="shared" si="70"/>
        <v>0</v>
      </c>
      <c r="BO98" s="40">
        <f t="shared" si="71"/>
        <v>0</v>
      </c>
      <c r="BP98" s="40">
        <f t="shared" si="72"/>
        <v>0</v>
      </c>
      <c r="BR98" s="63">
        <f t="shared" si="73"/>
        <v>22</v>
      </c>
      <c r="BT98" s="4">
        <f>(BP98*U61)+(BO98*U62)+(BN98*U63)+(BM98*U64)+(BL98*U65)+(BK98*U66)+(BJ98*U67)+(BI98*U68)+(BH98*U69)+(BG98*U70)+(BF98*U71)+(BE98*U72)+(BD98*U73)+(BC98*U74)+(BB98*U75)+(BA98*U76)+(AZ98*U77)+(AY98*U78)+(AX98*U79)+(AW98*U80)+(AV98*U81)+(AU98*U82)+(AT98*U83)+(AS98*U84)+(AR98*U85)+(AQ98*U86)+(AP98*U87)+(AO98*U88)+(AN98*U89)+(AM98*U90)+(AL98*U91)+(AK98*U92)+(AJ98*U93)+(AI98*U94)+(AH98*U95)+(AG98*U96)+(AF98*U97)+U98</f>
        <v>0.56071428571428583</v>
      </c>
    </row>
    <row r="99" spans="1:72" s="15" customFormat="1">
      <c r="A99" s="25">
        <f>A98+1</f>
        <v>95</v>
      </c>
      <c r="B99" s="26" t="s">
        <v>34</v>
      </c>
      <c r="C99" s="12">
        <v>41340</v>
      </c>
      <c r="D99" s="12">
        <v>41341</v>
      </c>
      <c r="E99" s="12">
        <v>41344</v>
      </c>
      <c r="F99" s="14">
        <v>1.2340200000000001</v>
      </c>
      <c r="G99" s="14">
        <v>1.2420800000000001</v>
      </c>
      <c r="H99" s="14">
        <v>1.2420800000000001</v>
      </c>
      <c r="I99" s="14"/>
      <c r="J99" s="14"/>
      <c r="K99" s="5" t="s">
        <v>17</v>
      </c>
      <c r="L99"/>
      <c r="M99" s="16">
        <f>(G99-F99)*10000</f>
        <v>80.599999999999568</v>
      </c>
      <c r="O99" s="16">
        <f>(H99-G99)*10000</f>
        <v>0</v>
      </c>
      <c r="P99"/>
      <c r="Q99" s="22">
        <f>((S98*U99)/M99)*O99</f>
        <v>0</v>
      </c>
      <c r="S99" s="3">
        <f>Q99+S98</f>
        <v>685787.13016859826</v>
      </c>
      <c r="T99" s="3"/>
      <c r="U99" s="4">
        <f>$AC$4/W99</f>
        <v>3.5714285714285712E-2</v>
      </c>
      <c r="V99" s="3"/>
      <c r="W99" s="2">
        <v>7</v>
      </c>
      <c r="X99"/>
      <c r="Y99" s="30">
        <f>E99-D99+1</f>
        <v>4</v>
      </c>
      <c r="Z99" s="30"/>
      <c r="AA99" s="4">
        <f>(S99-S98)/S98</f>
        <v>0</v>
      </c>
      <c r="AB99" s="3"/>
      <c r="AC99" s="38"/>
      <c r="AD99" s="40">
        <f>IF(E98&gt;D99,IF(E98&gt;E99,Y99,E98-D99+1),0)</f>
        <v>0</v>
      </c>
      <c r="AE99" s="3"/>
      <c r="AF99" s="40">
        <f t="shared" si="36"/>
        <v>0</v>
      </c>
      <c r="AG99" s="40">
        <f t="shared" si="37"/>
        <v>0</v>
      </c>
      <c r="AH99" s="40">
        <f t="shared" si="38"/>
        <v>0</v>
      </c>
      <c r="AI99" s="40">
        <f t="shared" si="39"/>
        <v>0</v>
      </c>
      <c r="AJ99" s="40">
        <f t="shared" si="40"/>
        <v>0</v>
      </c>
      <c r="AK99" s="40">
        <f t="shared" si="41"/>
        <v>0</v>
      </c>
      <c r="AL99" s="40">
        <f t="shared" si="42"/>
        <v>0</v>
      </c>
      <c r="AM99" s="40">
        <f t="shared" si="43"/>
        <v>0</v>
      </c>
      <c r="AN99" s="40">
        <f t="shared" si="44"/>
        <v>0</v>
      </c>
      <c r="AO99" s="40">
        <f t="shared" si="45"/>
        <v>0</v>
      </c>
      <c r="AP99" s="40">
        <f t="shared" si="46"/>
        <v>0</v>
      </c>
      <c r="AQ99" s="40">
        <f t="shared" si="47"/>
        <v>0</v>
      </c>
      <c r="AR99" s="40">
        <f t="shared" si="48"/>
        <v>0</v>
      </c>
      <c r="AS99" s="40">
        <f t="shared" si="49"/>
        <v>0</v>
      </c>
      <c r="AT99" s="40">
        <f t="shared" si="50"/>
        <v>1</v>
      </c>
      <c r="AU99" s="40">
        <f t="shared" si="51"/>
        <v>1</v>
      </c>
      <c r="AV99" s="40">
        <f t="shared" si="52"/>
        <v>1</v>
      </c>
      <c r="AW99" s="40">
        <f t="shared" si="53"/>
        <v>1</v>
      </c>
      <c r="AX99" s="40">
        <f t="shared" si="54"/>
        <v>1</v>
      </c>
      <c r="AY99" s="40">
        <f t="shared" si="55"/>
        <v>1</v>
      </c>
      <c r="AZ99" s="40">
        <f t="shared" si="56"/>
        <v>1</v>
      </c>
      <c r="BA99" s="40">
        <f t="shared" si="57"/>
        <v>1</v>
      </c>
      <c r="BB99" s="40">
        <f t="shared" si="58"/>
        <v>1</v>
      </c>
      <c r="BC99" s="40">
        <f t="shared" si="59"/>
        <v>1</v>
      </c>
      <c r="BD99" s="40">
        <f t="shared" si="60"/>
        <v>1</v>
      </c>
      <c r="BE99" s="40">
        <f t="shared" si="61"/>
        <v>1</v>
      </c>
      <c r="BF99" s="40">
        <f t="shared" si="62"/>
        <v>1</v>
      </c>
      <c r="BG99" s="40">
        <f t="shared" si="63"/>
        <v>1</v>
      </c>
      <c r="BH99" s="40">
        <f t="shared" si="64"/>
        <v>1</v>
      </c>
      <c r="BI99" s="40">
        <f t="shared" si="65"/>
        <v>1</v>
      </c>
      <c r="BJ99" s="40">
        <f t="shared" si="66"/>
        <v>1</v>
      </c>
      <c r="BK99" s="40">
        <f t="shared" si="67"/>
        <v>1</v>
      </c>
      <c r="BL99" s="40">
        <f t="shared" si="68"/>
        <v>1</v>
      </c>
      <c r="BM99" s="40">
        <f t="shared" si="69"/>
        <v>1</v>
      </c>
      <c r="BN99" s="40">
        <f t="shared" si="70"/>
        <v>1</v>
      </c>
      <c r="BO99" s="40">
        <f t="shared" si="71"/>
        <v>0</v>
      </c>
      <c r="BP99" s="40">
        <f t="shared" si="72"/>
        <v>0</v>
      </c>
      <c r="BR99" s="63">
        <f t="shared" si="73"/>
        <v>22</v>
      </c>
      <c r="BT99" s="4">
        <f>(BP99*U62)+(BO99*U63)+(BN99*U64)+(BM99*U65)+(BL99*U66)+(BK99*U67)+(BJ99*U68)+(BI99*U69)+(BH99*U70)+(BG99*U71)+(BF99*U72)+(BE99*U73)+(BD99*U74)+(BC99*U75)+(BB99*U76)+(BA99*U77)+(AZ99*U78)+(AY99*U79)+(AX99*U80)+(AW99*U81)+(AV99*U82)+(AU99*U83)+(AT99*U84)+(AS99*U85)+(AR99*U86)+(AQ99*U87)+(AP99*U88)+(AO99*U89)+(AN99*U90)+(AM99*U91)+(AL99*U92)+(AK99*U93)+(AJ99*U94)+(AI99*U95)+(AH99*U96)+(AG99*U97)+(AF99*U98)+U99</f>
        <v>0.56071428571428583</v>
      </c>
    </row>
    <row r="100" spans="1:72" s="15" customFormat="1">
      <c r="A100" s="25">
        <f>A99+1</f>
        <v>96</v>
      </c>
      <c r="B100" s="26" t="s">
        <v>34</v>
      </c>
      <c r="C100" s="12">
        <v>41368</v>
      </c>
      <c r="D100" s="12">
        <v>41369</v>
      </c>
      <c r="E100" s="12">
        <v>41397</v>
      </c>
      <c r="F100" s="14">
        <v>1.2461</v>
      </c>
      <c r="G100" s="14"/>
      <c r="H100" s="14"/>
      <c r="I100" s="14">
        <v>1.2376800000000001</v>
      </c>
      <c r="J100" s="14">
        <v>1.20302</v>
      </c>
      <c r="K100" s="5" t="s">
        <v>1</v>
      </c>
      <c r="L100"/>
      <c r="M100" s="46">
        <f>(F100-I100)*10000</f>
        <v>84.199999999998724</v>
      </c>
      <c r="N100" s="47"/>
      <c r="O100" s="46">
        <f>(I100-J100)*10000</f>
        <v>346.60000000000133</v>
      </c>
      <c r="P100"/>
      <c r="Q100" s="22">
        <f>((S99*U100)/M100)*O100</f>
        <v>100820.24911623713</v>
      </c>
      <c r="S100" s="3">
        <f>Q100+S99</f>
        <v>786607.37928483542</v>
      </c>
      <c r="T100" s="3"/>
      <c r="U100" s="4">
        <f>$AC$4/W100</f>
        <v>3.5714285714285712E-2</v>
      </c>
      <c r="V100" s="3"/>
      <c r="W100" s="2">
        <v>7</v>
      </c>
      <c r="X100"/>
      <c r="Y100" s="30">
        <f>E100-D100+1</f>
        <v>29</v>
      </c>
      <c r="Z100" s="30"/>
      <c r="AA100" s="4">
        <f>(S100-S99)/S99</f>
        <v>0.14701391245334522</v>
      </c>
      <c r="AB100" s="3"/>
      <c r="AC100" s="38"/>
      <c r="AD100" s="40">
        <f>IF(E99&gt;D100,IF(E99&gt;E100,Y100,E99-D100+1),0)</f>
        <v>0</v>
      </c>
      <c r="AE100" s="3"/>
      <c r="AF100" s="40">
        <f t="shared" si="36"/>
        <v>0</v>
      </c>
      <c r="AG100" s="40">
        <f t="shared" si="37"/>
        <v>0</v>
      </c>
      <c r="AH100" s="40">
        <f t="shared" si="38"/>
        <v>0</v>
      </c>
      <c r="AI100" s="40">
        <f t="shared" si="39"/>
        <v>0</v>
      </c>
      <c r="AJ100" s="40">
        <f t="shared" si="40"/>
        <v>0</v>
      </c>
      <c r="AK100" s="40">
        <f t="shared" si="41"/>
        <v>0</v>
      </c>
      <c r="AL100" s="40">
        <f t="shared" si="42"/>
        <v>0</v>
      </c>
      <c r="AM100" s="40">
        <f t="shared" si="43"/>
        <v>0</v>
      </c>
      <c r="AN100" s="40">
        <f t="shared" si="44"/>
        <v>0</v>
      </c>
      <c r="AO100" s="40">
        <f t="shared" si="45"/>
        <v>0</v>
      </c>
      <c r="AP100" s="40">
        <f t="shared" si="46"/>
        <v>0</v>
      </c>
      <c r="AQ100" s="40">
        <f t="shared" si="47"/>
        <v>0</v>
      </c>
      <c r="AR100" s="40">
        <f t="shared" si="48"/>
        <v>0</v>
      </c>
      <c r="AS100" s="40">
        <f t="shared" si="49"/>
        <v>0</v>
      </c>
      <c r="AT100" s="40">
        <f t="shared" si="50"/>
        <v>0</v>
      </c>
      <c r="AU100" s="40">
        <f t="shared" si="51"/>
        <v>1</v>
      </c>
      <c r="AV100" s="40">
        <f t="shared" si="52"/>
        <v>1</v>
      </c>
      <c r="AW100" s="40">
        <f t="shared" si="53"/>
        <v>1</v>
      </c>
      <c r="AX100" s="40">
        <f t="shared" si="54"/>
        <v>1</v>
      </c>
      <c r="AY100" s="40">
        <f t="shared" si="55"/>
        <v>1</v>
      </c>
      <c r="AZ100" s="40">
        <f t="shared" si="56"/>
        <v>1</v>
      </c>
      <c r="BA100" s="40">
        <f t="shared" si="57"/>
        <v>1</v>
      </c>
      <c r="BB100" s="40">
        <f t="shared" si="58"/>
        <v>1</v>
      </c>
      <c r="BC100" s="40">
        <f t="shared" si="59"/>
        <v>1</v>
      </c>
      <c r="BD100" s="40">
        <f t="shared" si="60"/>
        <v>1</v>
      </c>
      <c r="BE100" s="40">
        <f t="shared" si="61"/>
        <v>1</v>
      </c>
      <c r="BF100" s="40">
        <f t="shared" si="62"/>
        <v>1</v>
      </c>
      <c r="BG100" s="40">
        <f t="shared" si="63"/>
        <v>1</v>
      </c>
      <c r="BH100" s="40">
        <f t="shared" si="64"/>
        <v>1</v>
      </c>
      <c r="BI100" s="40">
        <f t="shared" si="65"/>
        <v>1</v>
      </c>
      <c r="BJ100" s="40">
        <f t="shared" si="66"/>
        <v>1</v>
      </c>
      <c r="BK100" s="40">
        <f t="shared" si="67"/>
        <v>1</v>
      </c>
      <c r="BL100" s="40">
        <f t="shared" si="68"/>
        <v>1</v>
      </c>
      <c r="BM100" s="40">
        <f t="shared" si="69"/>
        <v>1</v>
      </c>
      <c r="BN100" s="40">
        <f t="shared" si="70"/>
        <v>1</v>
      </c>
      <c r="BO100" s="40">
        <f t="shared" si="71"/>
        <v>0</v>
      </c>
      <c r="BP100" s="40">
        <f t="shared" si="72"/>
        <v>0</v>
      </c>
      <c r="BR100" s="63">
        <f t="shared" si="73"/>
        <v>21</v>
      </c>
      <c r="BT100" s="4">
        <f>(BP100*U63)+(BO100*U64)+(BN100*U65)+(BM100*U66)+(BL100*U67)+(BK100*U68)+(BJ100*U69)+(BI100*U70)+(BH100*U71)+(BG100*U72)+(BF100*U73)+(BE100*U74)+(BD100*U75)+(BC100*U76)+(BB100*U77)+(BA100*U78)+(AZ100*U79)+(AY100*U80)+(AX100*U81)+(AW100*U82)+(AV100*U83)+(AU100*U84)+(AT100*U85)+(AS100*U86)+(AR100*U87)+(AQ100*U88)+(AP100*U89)+(AO100*U90)+(AN100*U91)+(AM100*U92)+(AL100*U93)+(AK100*U94)+(AJ100*U95)+(AI100*U96)+(AH100*U97)+(AG100*U98)+(AF100*U99)+U100</f>
        <v>0.53571428571428581</v>
      </c>
    </row>
    <row r="101" spans="1:72" s="15" customFormat="1">
      <c r="A101" s="25">
        <f>A100+1</f>
        <v>97</v>
      </c>
      <c r="B101" s="26" t="s">
        <v>34</v>
      </c>
      <c r="C101" s="12">
        <v>41451</v>
      </c>
      <c r="D101" s="12">
        <v>41452</v>
      </c>
      <c r="E101" s="12">
        <v>41471</v>
      </c>
      <c r="F101" s="14">
        <v>1.19855</v>
      </c>
      <c r="G101" s="14"/>
      <c r="H101" s="14"/>
      <c r="I101" s="14">
        <v>1.18774</v>
      </c>
      <c r="J101" s="14">
        <v>1.17073</v>
      </c>
      <c r="K101" s="5" t="s">
        <v>2</v>
      </c>
      <c r="L101"/>
      <c r="M101" s="46">
        <f>(F101-I101)*10000</f>
        <v>108.09999999999987</v>
      </c>
      <c r="N101" s="47"/>
      <c r="O101" s="46">
        <f>(I101-J101)*10000</f>
        <v>170.09999999999968</v>
      </c>
      <c r="P101"/>
      <c r="Q101" s="22">
        <f>((S100*U101)/M101)*O101</f>
        <v>44205.733849725926</v>
      </c>
      <c r="S101" s="3">
        <f>Q101+S100</f>
        <v>830813.11313456134</v>
      </c>
      <c r="T101" s="3"/>
      <c r="U101" s="4">
        <f>$AC$4/W101</f>
        <v>3.5714285714285712E-2</v>
      </c>
      <c r="V101" s="3"/>
      <c r="W101" s="2">
        <v>7</v>
      </c>
      <c r="X101"/>
      <c r="Y101" s="30">
        <f>E101-D101+1</f>
        <v>20</v>
      </c>
      <c r="Z101" s="30"/>
      <c r="AA101" s="4">
        <f>(S101-S100)/S100</f>
        <v>5.6197964847363516E-2</v>
      </c>
      <c r="AB101" s="3"/>
      <c r="AC101" s="38"/>
      <c r="AD101" s="40">
        <f>IF(E100&gt;D101,IF(E100&gt;E101,Y101,E100-D101+1),0)</f>
        <v>0</v>
      </c>
      <c r="AE101" s="3"/>
      <c r="AF101" s="40">
        <f t="shared" si="36"/>
        <v>0</v>
      </c>
      <c r="AG101" s="40">
        <f t="shared" si="37"/>
        <v>0</v>
      </c>
      <c r="AH101" s="40">
        <f t="shared" si="38"/>
        <v>0</v>
      </c>
      <c r="AI101" s="40">
        <f t="shared" si="39"/>
        <v>0</v>
      </c>
      <c r="AJ101" s="40">
        <f t="shared" si="40"/>
        <v>0</v>
      </c>
      <c r="AK101" s="40">
        <f t="shared" si="41"/>
        <v>0</v>
      </c>
      <c r="AL101" s="40">
        <f t="shared" si="42"/>
        <v>0</v>
      </c>
      <c r="AM101" s="40">
        <f t="shared" si="43"/>
        <v>0</v>
      </c>
      <c r="AN101" s="40">
        <f t="shared" si="44"/>
        <v>0</v>
      </c>
      <c r="AO101" s="40">
        <f t="shared" si="45"/>
        <v>0</v>
      </c>
      <c r="AP101" s="40">
        <f t="shared" si="46"/>
        <v>0</v>
      </c>
      <c r="AQ101" s="40">
        <f t="shared" si="47"/>
        <v>0</v>
      </c>
      <c r="AR101" s="40">
        <f t="shared" si="48"/>
        <v>0</v>
      </c>
      <c r="AS101" s="40">
        <f t="shared" si="49"/>
        <v>0</v>
      </c>
      <c r="AT101" s="40">
        <f t="shared" si="50"/>
        <v>0</v>
      </c>
      <c r="AU101" s="40">
        <f t="shared" si="51"/>
        <v>0</v>
      </c>
      <c r="AV101" s="40">
        <f t="shared" si="52"/>
        <v>1</v>
      </c>
      <c r="AW101" s="40">
        <f t="shared" si="53"/>
        <v>1</v>
      </c>
      <c r="AX101" s="40">
        <f t="shared" si="54"/>
        <v>1</v>
      </c>
      <c r="AY101" s="40">
        <f t="shared" si="55"/>
        <v>1</v>
      </c>
      <c r="AZ101" s="40">
        <f t="shared" si="56"/>
        <v>1</v>
      </c>
      <c r="BA101" s="40">
        <f t="shared" si="57"/>
        <v>1</v>
      </c>
      <c r="BB101" s="40">
        <f t="shared" si="58"/>
        <v>1</v>
      </c>
      <c r="BC101" s="40">
        <f t="shared" si="59"/>
        <v>1</v>
      </c>
      <c r="BD101" s="40">
        <f t="shared" si="60"/>
        <v>1</v>
      </c>
      <c r="BE101" s="40">
        <f t="shared" si="61"/>
        <v>1</v>
      </c>
      <c r="BF101" s="40">
        <f t="shared" si="62"/>
        <v>1</v>
      </c>
      <c r="BG101" s="40">
        <f t="shared" si="63"/>
        <v>1</v>
      </c>
      <c r="BH101" s="40">
        <f t="shared" si="64"/>
        <v>1</v>
      </c>
      <c r="BI101" s="40">
        <f t="shared" si="65"/>
        <v>1</v>
      </c>
      <c r="BJ101" s="40">
        <f t="shared" si="66"/>
        <v>1</v>
      </c>
      <c r="BK101" s="40">
        <f t="shared" si="67"/>
        <v>1</v>
      </c>
      <c r="BL101" s="40">
        <f t="shared" si="68"/>
        <v>1</v>
      </c>
      <c r="BM101" s="40">
        <f t="shared" si="69"/>
        <v>1</v>
      </c>
      <c r="BN101" s="40">
        <f t="shared" si="70"/>
        <v>0</v>
      </c>
      <c r="BO101" s="40">
        <f t="shared" si="71"/>
        <v>0</v>
      </c>
      <c r="BP101" s="40">
        <f t="shared" si="72"/>
        <v>0</v>
      </c>
      <c r="BR101" s="63">
        <f t="shared" si="73"/>
        <v>19</v>
      </c>
      <c r="BT101" s="4">
        <f>(BP101*U64)+(BO101*U65)+(BN101*U66)+(BM101*U67)+(BL101*U68)+(BK101*U69)+(BJ101*U70)+(BI101*U71)+(BH101*U72)+(BG101*U73)+(BF101*U74)+(BE101*U75)+(BD101*U76)+(BC101*U77)+(BB101*U78)+(BA101*U79)+(AZ101*U80)+(AY101*U81)+(AX101*U82)+(AW101*U83)+(AV101*U84)+(AU101*U85)+(AT101*U86)+(AS101*U87)+(AR101*U88)+(AQ101*U89)+(AP101*U90)+(AO101*U91)+(AN101*U92)+(AM101*U93)+(AL101*U94)+(AK101*U95)+(AJ101*U96)+(AI101*U97)+(AH101*U98)+(AG101*U99)+(AF101*U100)+U101</f>
        <v>0.48571428571428582</v>
      </c>
    </row>
    <row r="102" spans="1:72" s="15" customFormat="1">
      <c r="A102" s="25">
        <f>A101+1</f>
        <v>98</v>
      </c>
      <c r="B102" s="26" t="s">
        <v>34</v>
      </c>
      <c r="C102" s="12">
        <v>41507</v>
      </c>
      <c r="D102" s="12">
        <v>41508</v>
      </c>
      <c r="E102" s="12">
        <v>41513</v>
      </c>
      <c r="F102" s="14">
        <v>1.1355200000000001</v>
      </c>
      <c r="G102" s="14">
        <v>1.14618</v>
      </c>
      <c r="H102" s="14">
        <v>1.14618</v>
      </c>
      <c r="I102" s="14"/>
      <c r="J102" s="14"/>
      <c r="K102" s="5" t="s">
        <v>17</v>
      </c>
      <c r="L102"/>
      <c r="M102" s="16">
        <f>(G102-F102)*10000</f>
        <v>106.59999999999891</v>
      </c>
      <c r="O102" s="16">
        <f>(H102-G102)*10000</f>
        <v>0</v>
      </c>
      <c r="P102"/>
      <c r="Q102" s="22">
        <f>((S101*U102)/M102)*O102</f>
        <v>0</v>
      </c>
      <c r="S102" s="3">
        <f>Q102+S101</f>
        <v>830813.11313456134</v>
      </c>
      <c r="T102" s="3"/>
      <c r="U102" s="4">
        <f>$AC$4/W102</f>
        <v>3.5714285714285712E-2</v>
      </c>
      <c r="V102" s="3"/>
      <c r="W102" s="2">
        <v>7</v>
      </c>
      <c r="X102"/>
      <c r="Y102" s="30">
        <f>E102-D102+1</f>
        <v>6</v>
      </c>
      <c r="Z102" s="30"/>
      <c r="AA102" s="4">
        <f>(S102-S101)/S101</f>
        <v>0</v>
      </c>
      <c r="AB102" s="3"/>
      <c r="AC102" s="38"/>
      <c r="AD102" s="40">
        <f>IF(E101&gt;D102,IF(E101&gt;E102,Y102,E101-D102+1),0)</f>
        <v>0</v>
      </c>
      <c r="AE102" s="3"/>
      <c r="AF102" s="40">
        <f t="shared" si="36"/>
        <v>0</v>
      </c>
      <c r="AG102" s="40">
        <f t="shared" si="37"/>
        <v>0</v>
      </c>
      <c r="AH102" s="40">
        <f t="shared" si="38"/>
        <v>0</v>
      </c>
      <c r="AI102" s="40">
        <f t="shared" si="39"/>
        <v>0</v>
      </c>
      <c r="AJ102" s="40">
        <f t="shared" si="40"/>
        <v>0</v>
      </c>
      <c r="AK102" s="40">
        <f t="shared" si="41"/>
        <v>0</v>
      </c>
      <c r="AL102" s="40">
        <f t="shared" si="42"/>
        <v>0</v>
      </c>
      <c r="AM102" s="40">
        <f t="shared" si="43"/>
        <v>0</v>
      </c>
      <c r="AN102" s="40">
        <f t="shared" si="44"/>
        <v>0</v>
      </c>
      <c r="AO102" s="40">
        <f t="shared" si="45"/>
        <v>0</v>
      </c>
      <c r="AP102" s="40">
        <f t="shared" si="46"/>
        <v>0</v>
      </c>
      <c r="AQ102" s="40">
        <f t="shared" si="47"/>
        <v>0</v>
      </c>
      <c r="AR102" s="40">
        <f t="shared" si="48"/>
        <v>0</v>
      </c>
      <c r="AS102" s="40">
        <f t="shared" si="49"/>
        <v>0</v>
      </c>
      <c r="AT102" s="40">
        <f t="shared" si="50"/>
        <v>0</v>
      </c>
      <c r="AU102" s="40">
        <f t="shared" si="51"/>
        <v>0</v>
      </c>
      <c r="AV102" s="40">
        <f t="shared" si="52"/>
        <v>0</v>
      </c>
      <c r="AW102" s="40">
        <f t="shared" si="53"/>
        <v>1</v>
      </c>
      <c r="AX102" s="40">
        <f t="shared" si="54"/>
        <v>1</v>
      </c>
      <c r="AY102" s="40">
        <f t="shared" si="55"/>
        <v>1</v>
      </c>
      <c r="AZ102" s="40">
        <f t="shared" si="56"/>
        <v>1</v>
      </c>
      <c r="BA102" s="40">
        <f t="shared" si="57"/>
        <v>1</v>
      </c>
      <c r="BB102" s="40">
        <f t="shared" si="58"/>
        <v>1</v>
      </c>
      <c r="BC102" s="40">
        <f t="shared" si="59"/>
        <v>1</v>
      </c>
      <c r="BD102" s="40">
        <f t="shared" si="60"/>
        <v>1</v>
      </c>
      <c r="BE102" s="40">
        <f t="shared" si="61"/>
        <v>1</v>
      </c>
      <c r="BF102" s="40">
        <f t="shared" si="62"/>
        <v>1</v>
      </c>
      <c r="BG102" s="40">
        <f t="shared" si="63"/>
        <v>1</v>
      </c>
      <c r="BH102" s="40">
        <f t="shared" si="64"/>
        <v>1</v>
      </c>
      <c r="BI102" s="40">
        <f t="shared" si="65"/>
        <v>1</v>
      </c>
      <c r="BJ102" s="40">
        <f t="shared" si="66"/>
        <v>1</v>
      </c>
      <c r="BK102" s="40">
        <f t="shared" si="67"/>
        <v>1</v>
      </c>
      <c r="BL102" s="40">
        <f t="shared" si="68"/>
        <v>1</v>
      </c>
      <c r="BM102" s="40">
        <f t="shared" si="69"/>
        <v>0</v>
      </c>
      <c r="BN102" s="40">
        <f t="shared" si="70"/>
        <v>0</v>
      </c>
      <c r="BO102" s="40">
        <f t="shared" si="71"/>
        <v>0</v>
      </c>
      <c r="BP102" s="40">
        <f t="shared" si="72"/>
        <v>0</v>
      </c>
      <c r="BR102" s="63">
        <f t="shared" si="73"/>
        <v>17</v>
      </c>
      <c r="BT102" s="4">
        <f>(BP102*U65)+(BO102*U66)+(BN102*U67)+(BM102*U68)+(BL102*U69)+(BK102*U70)+(BJ102*U71)+(BI102*U72)+(BH102*U73)+(BG102*U74)+(BF102*U75)+(BE102*U76)+(BD102*U77)+(BC102*U78)+(BB102*U79)+(BA102*U80)+(AZ102*U81)+(AY102*U82)+(AX102*U83)+(AW102*U84)+(AV102*U85)+(AU102*U86)+(AT102*U87)+(AS102*U88)+(AR102*U89)+(AQ102*U90)+(AP102*U91)+(AO102*U92)+(AN102*U93)+(AM102*U94)+(AL102*U95)+(AK102*U96)+(AJ102*U97)+(AI102*U98)+(AH102*U99)+(AG102*U100)+(AF102*U101)+U102</f>
        <v>0.43571428571428578</v>
      </c>
    </row>
    <row r="103" spans="1:72" s="15" customFormat="1">
      <c r="A103" s="25">
        <f>A102+1</f>
        <v>99</v>
      </c>
      <c r="B103" s="26" t="s">
        <v>34</v>
      </c>
      <c r="C103" s="12">
        <v>41543</v>
      </c>
      <c r="D103" s="12">
        <v>41544</v>
      </c>
      <c r="E103" s="12">
        <v>41548</v>
      </c>
      <c r="F103" s="14">
        <v>1.1366000000000001</v>
      </c>
      <c r="G103" s="14"/>
      <c r="H103" s="14"/>
      <c r="I103" s="14">
        <v>1.1286100000000001</v>
      </c>
      <c r="J103" s="14">
        <v>1.1286100000000001</v>
      </c>
      <c r="K103" s="5" t="s">
        <v>17</v>
      </c>
      <c r="L103"/>
      <c r="M103" s="46">
        <f>(F103-I103)*10000</f>
        <v>79.899999999999409</v>
      </c>
      <c r="N103" s="47"/>
      <c r="O103" s="46">
        <f>(I103-J103)*10000</f>
        <v>0</v>
      </c>
      <c r="P103"/>
      <c r="Q103" s="22">
        <f>((S102*U103)/M103)*O103</f>
        <v>0</v>
      </c>
      <c r="S103" s="3">
        <f>Q103+S102</f>
        <v>830813.11313456134</v>
      </c>
      <c r="T103" s="3"/>
      <c r="U103" s="4">
        <f>$AC$4/W103</f>
        <v>3.5714285714285712E-2</v>
      </c>
      <c r="V103" s="3"/>
      <c r="W103" s="2">
        <v>7</v>
      </c>
      <c r="X103"/>
      <c r="Y103" s="30">
        <f>E103-D103+1</f>
        <v>5</v>
      </c>
      <c r="Z103" s="30"/>
      <c r="AA103" s="4">
        <f>(S103-S102)/S102</f>
        <v>0</v>
      </c>
      <c r="AB103" s="3"/>
      <c r="AC103" s="38"/>
      <c r="AD103" s="40">
        <f>IF(E102&gt;D103,IF(E102&gt;E103,Y103,E102-D103+1),0)</f>
        <v>0</v>
      </c>
      <c r="AE103" s="3"/>
      <c r="AF103" s="40">
        <f t="shared" si="36"/>
        <v>0</v>
      </c>
      <c r="AG103" s="40">
        <f t="shared" si="37"/>
        <v>0</v>
      </c>
      <c r="AH103" s="40">
        <f t="shared" si="38"/>
        <v>0</v>
      </c>
      <c r="AI103" s="40">
        <f t="shared" si="39"/>
        <v>0</v>
      </c>
      <c r="AJ103" s="40">
        <f t="shared" si="40"/>
        <v>0</v>
      </c>
      <c r="AK103" s="40">
        <f t="shared" si="41"/>
        <v>0</v>
      </c>
      <c r="AL103" s="40">
        <f t="shared" si="42"/>
        <v>0</v>
      </c>
      <c r="AM103" s="40">
        <f t="shared" si="43"/>
        <v>0</v>
      </c>
      <c r="AN103" s="40">
        <f t="shared" si="44"/>
        <v>0</v>
      </c>
      <c r="AO103" s="40">
        <f t="shared" si="45"/>
        <v>0</v>
      </c>
      <c r="AP103" s="40">
        <f t="shared" si="46"/>
        <v>0</v>
      </c>
      <c r="AQ103" s="40">
        <f t="shared" si="47"/>
        <v>0</v>
      </c>
      <c r="AR103" s="40">
        <f t="shared" si="48"/>
        <v>0</v>
      </c>
      <c r="AS103" s="40">
        <f t="shared" si="49"/>
        <v>0</v>
      </c>
      <c r="AT103" s="40">
        <f t="shared" si="50"/>
        <v>0</v>
      </c>
      <c r="AU103" s="40">
        <f t="shared" si="51"/>
        <v>0</v>
      </c>
      <c r="AV103" s="40">
        <f t="shared" si="52"/>
        <v>0</v>
      </c>
      <c r="AW103" s="40">
        <f t="shared" si="53"/>
        <v>0</v>
      </c>
      <c r="AX103" s="40">
        <f t="shared" si="54"/>
        <v>1</v>
      </c>
      <c r="AY103" s="40">
        <f t="shared" si="55"/>
        <v>1</v>
      </c>
      <c r="AZ103" s="40">
        <f t="shared" si="56"/>
        <v>1</v>
      </c>
      <c r="BA103" s="40">
        <f t="shared" si="57"/>
        <v>1</v>
      </c>
      <c r="BB103" s="40">
        <f t="shared" si="58"/>
        <v>1</v>
      </c>
      <c r="BC103" s="40">
        <f t="shared" si="59"/>
        <v>1</v>
      </c>
      <c r="BD103" s="40">
        <f t="shared" si="60"/>
        <v>1</v>
      </c>
      <c r="BE103" s="40">
        <f t="shared" si="61"/>
        <v>1</v>
      </c>
      <c r="BF103" s="40">
        <f t="shared" si="62"/>
        <v>1</v>
      </c>
      <c r="BG103" s="40">
        <f t="shared" si="63"/>
        <v>1</v>
      </c>
      <c r="BH103" s="40">
        <f t="shared" si="64"/>
        <v>1</v>
      </c>
      <c r="BI103" s="40">
        <f t="shared" si="65"/>
        <v>1</v>
      </c>
      <c r="BJ103" s="40">
        <f t="shared" si="66"/>
        <v>1</v>
      </c>
      <c r="BK103" s="40">
        <f t="shared" si="67"/>
        <v>1</v>
      </c>
      <c r="BL103" s="40">
        <f t="shared" si="68"/>
        <v>0</v>
      </c>
      <c r="BM103" s="40">
        <f t="shared" si="69"/>
        <v>0</v>
      </c>
      <c r="BN103" s="40">
        <f t="shared" si="70"/>
        <v>0</v>
      </c>
      <c r="BO103" s="40">
        <f t="shared" si="71"/>
        <v>0</v>
      </c>
      <c r="BP103" s="40">
        <f t="shared" si="72"/>
        <v>0</v>
      </c>
      <c r="BR103" s="63">
        <f t="shared" si="73"/>
        <v>15</v>
      </c>
      <c r="BT103" s="4">
        <f>(BP103*U66)+(BO103*U67)+(BN103*U68)+(BM103*U69)+(BL103*U70)+(BK103*U71)+(BJ103*U72)+(BI103*U73)+(BH103*U74)+(BG103*U75)+(BF103*U76)+(BE103*U77)+(BD103*U78)+(BC103*U79)+(BB103*U80)+(BA103*U81)+(AZ103*U82)+(AY103*U83)+(AX103*U84)+(AW103*U85)+(AV103*U86)+(AU103*U87)+(AT103*U88)+(AS103*U89)+(AR103*U90)+(AQ103*U91)+(AP103*U92)+(AO103*U93)+(AN103*U94)+(AM103*U95)+(AL103*U96)+(AK103*U97)+(AJ103*U98)+(AI103*U99)+(AH103*U100)+(AG103*U101)+(AF103*U102)+U103</f>
        <v>0.38571428571428573</v>
      </c>
    </row>
    <row r="104" spans="1:72" s="15" customFormat="1">
      <c r="A104" s="25">
        <f>A103+1</f>
        <v>100</v>
      </c>
      <c r="B104" s="26" t="s">
        <v>34</v>
      </c>
      <c r="C104" s="12">
        <v>41557</v>
      </c>
      <c r="D104" s="12">
        <v>41568</v>
      </c>
      <c r="E104" s="12">
        <v>41571</v>
      </c>
      <c r="F104" s="14">
        <v>1.1338600000000001</v>
      </c>
      <c r="G104" s="14">
        <v>1.1443300000000001</v>
      </c>
      <c r="H104" s="14">
        <v>1.1443300000000001</v>
      </c>
      <c r="I104" s="14"/>
      <c r="J104" s="14"/>
      <c r="K104" s="5" t="s">
        <v>17</v>
      </c>
      <c r="L104"/>
      <c r="M104" s="16">
        <f>(G104-F104)*10000</f>
        <v>104.69999999999979</v>
      </c>
      <c r="O104" s="16">
        <f>(H104-G104)*10000</f>
        <v>0</v>
      </c>
      <c r="P104"/>
      <c r="Q104" s="22">
        <f>((S103*U104)/M104)*O104</f>
        <v>0</v>
      </c>
      <c r="S104" s="3">
        <f>Q104+S103</f>
        <v>830813.11313456134</v>
      </c>
      <c r="T104" s="3"/>
      <c r="U104" s="4">
        <f>$AC$4/W104</f>
        <v>3.5714285714285712E-2</v>
      </c>
      <c r="V104" s="3"/>
      <c r="W104" s="2">
        <v>7</v>
      </c>
      <c r="X104"/>
      <c r="Y104" s="30">
        <f>E104-D104+1</f>
        <v>4</v>
      </c>
      <c r="Z104" s="30"/>
      <c r="AA104" s="4">
        <f>(S104-S103)/S103</f>
        <v>0</v>
      </c>
      <c r="AB104" s="3"/>
      <c r="AC104" s="38"/>
      <c r="AD104" s="40">
        <f>IF(E103&gt;D104,IF(E103&gt;E104,Y104,E103-D104+1),0)</f>
        <v>0</v>
      </c>
      <c r="AE104" s="3"/>
      <c r="AF104" s="40">
        <f t="shared" si="36"/>
        <v>0</v>
      </c>
      <c r="AG104" s="40">
        <f t="shared" si="37"/>
        <v>0</v>
      </c>
      <c r="AH104" s="40">
        <f t="shared" si="38"/>
        <v>0</v>
      </c>
      <c r="AI104" s="40">
        <f t="shared" si="39"/>
        <v>0</v>
      </c>
      <c r="AJ104" s="40">
        <f t="shared" si="40"/>
        <v>0</v>
      </c>
      <c r="AK104" s="40">
        <f t="shared" si="41"/>
        <v>0</v>
      </c>
      <c r="AL104" s="40">
        <f t="shared" si="42"/>
        <v>0</v>
      </c>
      <c r="AM104" s="40">
        <f t="shared" si="43"/>
        <v>0</v>
      </c>
      <c r="AN104" s="40">
        <f t="shared" si="44"/>
        <v>0</v>
      </c>
      <c r="AO104" s="40">
        <f t="shared" si="45"/>
        <v>0</v>
      </c>
      <c r="AP104" s="40">
        <f t="shared" si="46"/>
        <v>0</v>
      </c>
      <c r="AQ104" s="40">
        <f t="shared" si="47"/>
        <v>0</v>
      </c>
      <c r="AR104" s="40">
        <f t="shared" si="48"/>
        <v>0</v>
      </c>
      <c r="AS104" s="40">
        <f t="shared" si="49"/>
        <v>0</v>
      </c>
      <c r="AT104" s="40">
        <f t="shared" si="50"/>
        <v>0</v>
      </c>
      <c r="AU104" s="40">
        <f t="shared" si="51"/>
        <v>0</v>
      </c>
      <c r="AV104" s="40">
        <f t="shared" si="52"/>
        <v>0</v>
      </c>
      <c r="AW104" s="40">
        <f t="shared" si="53"/>
        <v>0</v>
      </c>
      <c r="AX104" s="40">
        <f t="shared" si="54"/>
        <v>0</v>
      </c>
      <c r="AY104" s="40">
        <f t="shared" si="55"/>
        <v>1</v>
      </c>
      <c r="AZ104" s="40">
        <f t="shared" si="56"/>
        <v>1</v>
      </c>
      <c r="BA104" s="40">
        <f t="shared" si="57"/>
        <v>1</v>
      </c>
      <c r="BB104" s="40">
        <f t="shared" si="58"/>
        <v>1</v>
      </c>
      <c r="BC104" s="40">
        <f t="shared" si="59"/>
        <v>1</v>
      </c>
      <c r="BD104" s="40">
        <f t="shared" si="60"/>
        <v>1</v>
      </c>
      <c r="BE104" s="40">
        <f t="shared" si="61"/>
        <v>1</v>
      </c>
      <c r="BF104" s="40">
        <f t="shared" si="62"/>
        <v>1</v>
      </c>
      <c r="BG104" s="40">
        <f t="shared" si="63"/>
        <v>1</v>
      </c>
      <c r="BH104" s="40">
        <f t="shared" si="64"/>
        <v>1</v>
      </c>
      <c r="BI104" s="40">
        <f t="shared" si="65"/>
        <v>1</v>
      </c>
      <c r="BJ104" s="40">
        <f t="shared" si="66"/>
        <v>1</v>
      </c>
      <c r="BK104" s="40">
        <f t="shared" si="67"/>
        <v>1</v>
      </c>
      <c r="BL104" s="40">
        <f t="shared" si="68"/>
        <v>1</v>
      </c>
      <c r="BM104" s="40">
        <f t="shared" si="69"/>
        <v>0</v>
      </c>
      <c r="BN104" s="40">
        <f t="shared" si="70"/>
        <v>0</v>
      </c>
      <c r="BO104" s="40">
        <f t="shared" si="71"/>
        <v>0</v>
      </c>
      <c r="BP104" s="40">
        <f t="shared" si="72"/>
        <v>0</v>
      </c>
      <c r="BR104" s="63">
        <f t="shared" si="73"/>
        <v>15</v>
      </c>
      <c r="BT104" s="4">
        <f>(BP104*U67)+(BO104*U68)+(BN104*U69)+(BM104*U70)+(BL104*U71)+(BK104*U72)+(BJ104*U73)+(BI104*U74)+(BH104*U75)+(BG104*U76)+(BF104*U77)+(BE104*U78)+(BD104*U79)+(BC104*U80)+(BB104*U81)+(BA104*U82)+(AZ104*U83)+(AY104*U84)+(AX104*U85)+(AW104*U86)+(AV104*U87)+(AU104*U88)+(AT104*U89)+(AS104*U90)+(AR104*U91)+(AQ104*U92)+(AP104*U93)+(AO104*U94)+(AN104*U95)+(AM104*U96)+(AL104*U97)+(AK104*U98)+(AJ104*U99)+(AI104*U100)+(AH104*U101)+(AG104*U102)+(AF104*U103)+U104</f>
        <v>0.38571428571428573</v>
      </c>
    </row>
    <row r="105" spans="1:72" s="15" customFormat="1">
      <c r="A105" s="25">
        <f>A104+1</f>
        <v>101</v>
      </c>
      <c r="B105" s="26" t="s">
        <v>34</v>
      </c>
      <c r="C105" s="12">
        <v>41593</v>
      </c>
      <c r="D105" s="12">
        <v>41596</v>
      </c>
      <c r="E105" s="12">
        <v>41597</v>
      </c>
      <c r="F105" s="14">
        <v>1.1279999999999999</v>
      </c>
      <c r="G105" s="14"/>
      <c r="H105" s="14"/>
      <c r="I105" s="14">
        <v>1.1224700000000001</v>
      </c>
      <c r="J105" s="14">
        <v>1.1224700000000001</v>
      </c>
      <c r="K105" s="5" t="s">
        <v>17</v>
      </c>
      <c r="L105"/>
      <c r="M105" s="46">
        <f>(F105-I105)*10000</f>
        <v>55.299999999998128</v>
      </c>
      <c r="N105" s="47"/>
      <c r="O105" s="46">
        <f>(I105-J105)*10000</f>
        <v>0</v>
      </c>
      <c r="P105"/>
      <c r="Q105" s="22">
        <f>((S104*U105)/M105)*O105</f>
        <v>0</v>
      </c>
      <c r="S105" s="3">
        <f>Q105+S104</f>
        <v>830813.11313456134</v>
      </c>
      <c r="T105" s="3"/>
      <c r="U105" s="4">
        <f>$AC$4/W105</f>
        <v>3.5714285714285712E-2</v>
      </c>
      <c r="V105" s="3"/>
      <c r="W105" s="2">
        <v>7</v>
      </c>
      <c r="X105"/>
      <c r="Y105" s="30">
        <f>E105-D105+1</f>
        <v>2</v>
      </c>
      <c r="Z105" s="30"/>
      <c r="AA105" s="4">
        <f>(S105-S104)/S104</f>
        <v>0</v>
      </c>
      <c r="AB105" s="3"/>
      <c r="AC105" s="38"/>
      <c r="AD105" s="40">
        <f>IF(E104&gt;D105,IF(E104&gt;E105,Y105,E104-D105+1),0)</f>
        <v>0</v>
      </c>
      <c r="AE105" s="3"/>
      <c r="AF105" s="40">
        <f t="shared" si="36"/>
        <v>0</v>
      </c>
      <c r="AG105" s="40">
        <f t="shared" si="37"/>
        <v>0</v>
      </c>
      <c r="AH105" s="40">
        <f t="shared" si="38"/>
        <v>0</v>
      </c>
      <c r="AI105" s="40">
        <f t="shared" si="39"/>
        <v>0</v>
      </c>
      <c r="AJ105" s="40">
        <f t="shared" si="40"/>
        <v>0</v>
      </c>
      <c r="AK105" s="40">
        <f t="shared" si="41"/>
        <v>0</v>
      </c>
      <c r="AL105" s="40">
        <f t="shared" si="42"/>
        <v>0</v>
      </c>
      <c r="AM105" s="40">
        <f t="shared" si="43"/>
        <v>0</v>
      </c>
      <c r="AN105" s="40">
        <f t="shared" si="44"/>
        <v>0</v>
      </c>
      <c r="AO105" s="40">
        <f t="shared" si="45"/>
        <v>0</v>
      </c>
      <c r="AP105" s="40">
        <f t="shared" si="46"/>
        <v>0</v>
      </c>
      <c r="AQ105" s="40">
        <f t="shared" si="47"/>
        <v>0</v>
      </c>
      <c r="AR105" s="40">
        <f t="shared" si="48"/>
        <v>0</v>
      </c>
      <c r="AS105" s="40">
        <f t="shared" si="49"/>
        <v>0</v>
      </c>
      <c r="AT105" s="40">
        <f t="shared" si="50"/>
        <v>0</v>
      </c>
      <c r="AU105" s="40">
        <f t="shared" si="51"/>
        <v>0</v>
      </c>
      <c r="AV105" s="40">
        <f t="shared" si="52"/>
        <v>0</v>
      </c>
      <c r="AW105" s="40">
        <f t="shared" si="53"/>
        <v>0</v>
      </c>
      <c r="AX105" s="40">
        <f t="shared" si="54"/>
        <v>0</v>
      </c>
      <c r="AY105" s="40">
        <f t="shared" si="55"/>
        <v>0</v>
      </c>
      <c r="AZ105" s="40">
        <f t="shared" si="56"/>
        <v>1</v>
      </c>
      <c r="BA105" s="40">
        <f t="shared" si="57"/>
        <v>1</v>
      </c>
      <c r="BB105" s="40">
        <f t="shared" si="58"/>
        <v>1</v>
      </c>
      <c r="BC105" s="40">
        <f t="shared" si="59"/>
        <v>1</v>
      </c>
      <c r="BD105" s="40">
        <f t="shared" si="60"/>
        <v>1</v>
      </c>
      <c r="BE105" s="40">
        <f t="shared" si="61"/>
        <v>1</v>
      </c>
      <c r="BF105" s="40">
        <f t="shared" si="62"/>
        <v>1</v>
      </c>
      <c r="BG105" s="40">
        <f t="shared" si="63"/>
        <v>1</v>
      </c>
      <c r="BH105" s="40">
        <f t="shared" si="64"/>
        <v>1</v>
      </c>
      <c r="BI105" s="40">
        <f t="shared" si="65"/>
        <v>1</v>
      </c>
      <c r="BJ105" s="40">
        <f t="shared" si="66"/>
        <v>1</v>
      </c>
      <c r="BK105" s="40">
        <f t="shared" si="67"/>
        <v>1</v>
      </c>
      <c r="BL105" s="40">
        <f t="shared" si="68"/>
        <v>1</v>
      </c>
      <c r="BM105" s="40">
        <f t="shared" si="69"/>
        <v>1</v>
      </c>
      <c r="BN105" s="40">
        <f t="shared" si="70"/>
        <v>0</v>
      </c>
      <c r="BO105" s="40">
        <f t="shared" si="71"/>
        <v>0</v>
      </c>
      <c r="BP105" s="40">
        <f t="shared" si="72"/>
        <v>0</v>
      </c>
      <c r="BR105" s="63">
        <f t="shared" si="73"/>
        <v>15</v>
      </c>
      <c r="BT105" s="4">
        <f>(BP105*U68)+(BO105*U69)+(BN105*U70)+(BM105*U71)+(BL105*U72)+(BK105*U73)+(BJ105*U74)+(BI105*U75)+(BH105*U76)+(BG105*U77)+(BF105*U78)+(BE105*U79)+(BD105*U80)+(BC105*U81)+(BB105*U82)+(BA105*U83)+(AZ105*U84)+(AY105*U85)+(AX105*U86)+(AW105*U87)+(AV105*U88)+(AU105*U89)+(AT105*U90)+(AS105*U91)+(AR105*U92)+(AQ105*U93)+(AP105*U94)+(AO105*U95)+(AN105*U96)+(AM105*U97)+(AL105*U98)+(AK105*U99)+(AJ105*U100)+(AI105*U101)+(AH105*U102)+(AG105*U103)+(AF105*U104)+U105</f>
        <v>0.38571428571428573</v>
      </c>
    </row>
    <row r="106" spans="1:72" s="15" customFormat="1">
      <c r="A106" s="25">
        <f>A105+1</f>
        <v>102</v>
      </c>
      <c r="B106" s="26" t="s">
        <v>34</v>
      </c>
      <c r="C106" s="12">
        <v>41684</v>
      </c>
      <c r="D106" s="12">
        <v>41687</v>
      </c>
      <c r="E106" s="12">
        <v>41688</v>
      </c>
      <c r="F106" s="14">
        <v>1.0747599999999999</v>
      </c>
      <c r="G106" s="14">
        <v>1.08005</v>
      </c>
      <c r="H106" s="14">
        <v>1.08005</v>
      </c>
      <c r="I106" s="14"/>
      <c r="J106" s="14"/>
      <c r="K106" s="5" t="s">
        <v>17</v>
      </c>
      <c r="L106"/>
      <c r="M106" s="16">
        <f>(G106-F106)*10000</f>
        <v>52.900000000000169</v>
      </c>
      <c r="O106" s="16">
        <f>(H106-G106)*10000</f>
        <v>0</v>
      </c>
      <c r="P106"/>
      <c r="Q106" s="22">
        <f>((S105*U106)/M106)*O106</f>
        <v>0</v>
      </c>
      <c r="S106" s="3">
        <f>Q106+S105</f>
        <v>830813.11313456134</v>
      </c>
      <c r="T106" s="3"/>
      <c r="U106" s="4">
        <f>$AC$4/W106</f>
        <v>3.5714285714285712E-2</v>
      </c>
      <c r="V106" s="3"/>
      <c r="W106" s="2">
        <v>7</v>
      </c>
      <c r="X106"/>
      <c r="Y106" s="30">
        <f>E106-D106+1</f>
        <v>2</v>
      </c>
      <c r="Z106" s="30"/>
      <c r="AA106" s="4">
        <f>(S106-S105)/S105</f>
        <v>0</v>
      </c>
      <c r="AB106" s="3"/>
      <c r="AC106" s="38"/>
      <c r="AD106" s="40">
        <f>IF(E105&gt;D106,IF(E105&gt;E106,Y106,E105-D106+1),0)</f>
        <v>0</v>
      </c>
      <c r="AE106" s="3"/>
      <c r="AF106" s="40">
        <f t="shared" si="36"/>
        <v>0</v>
      </c>
      <c r="AG106" s="40">
        <f t="shared" si="37"/>
        <v>0</v>
      </c>
      <c r="AH106" s="40">
        <f t="shared" si="38"/>
        <v>0</v>
      </c>
      <c r="AI106" s="40">
        <f t="shared" si="39"/>
        <v>0</v>
      </c>
      <c r="AJ106" s="40">
        <f t="shared" si="40"/>
        <v>0</v>
      </c>
      <c r="AK106" s="40">
        <f t="shared" si="41"/>
        <v>0</v>
      </c>
      <c r="AL106" s="40">
        <f t="shared" si="42"/>
        <v>0</v>
      </c>
      <c r="AM106" s="40">
        <f t="shared" si="43"/>
        <v>0</v>
      </c>
      <c r="AN106" s="40">
        <f t="shared" si="44"/>
        <v>0</v>
      </c>
      <c r="AO106" s="40">
        <f t="shared" si="45"/>
        <v>0</v>
      </c>
      <c r="AP106" s="40">
        <f t="shared" si="46"/>
        <v>0</v>
      </c>
      <c r="AQ106" s="40">
        <f t="shared" si="47"/>
        <v>0</v>
      </c>
      <c r="AR106" s="40">
        <f t="shared" si="48"/>
        <v>0</v>
      </c>
      <c r="AS106" s="40">
        <f t="shared" si="49"/>
        <v>0</v>
      </c>
      <c r="AT106" s="40">
        <f t="shared" si="50"/>
        <v>0</v>
      </c>
      <c r="AU106" s="40">
        <f t="shared" si="51"/>
        <v>0</v>
      </c>
      <c r="AV106" s="40">
        <f t="shared" si="52"/>
        <v>0</v>
      </c>
      <c r="AW106" s="40">
        <f t="shared" si="53"/>
        <v>0</v>
      </c>
      <c r="AX106" s="40">
        <f t="shared" si="54"/>
        <v>0</v>
      </c>
      <c r="AY106" s="40">
        <f t="shared" si="55"/>
        <v>0</v>
      </c>
      <c r="AZ106" s="40">
        <f t="shared" si="56"/>
        <v>0</v>
      </c>
      <c r="BA106" s="40">
        <f t="shared" si="57"/>
        <v>1</v>
      </c>
      <c r="BB106" s="40">
        <f t="shared" si="58"/>
        <v>1</v>
      </c>
      <c r="BC106" s="40">
        <f t="shared" si="59"/>
        <v>1</v>
      </c>
      <c r="BD106" s="40">
        <f t="shared" si="60"/>
        <v>1</v>
      </c>
      <c r="BE106" s="40">
        <f t="shared" si="61"/>
        <v>1</v>
      </c>
      <c r="BF106" s="40">
        <f t="shared" si="62"/>
        <v>1</v>
      </c>
      <c r="BG106" s="40">
        <f t="shared" si="63"/>
        <v>1</v>
      </c>
      <c r="BH106" s="40">
        <f t="shared" si="64"/>
        <v>1</v>
      </c>
      <c r="BI106" s="40">
        <f t="shared" si="65"/>
        <v>1</v>
      </c>
      <c r="BJ106" s="40">
        <f t="shared" si="66"/>
        <v>1</v>
      </c>
      <c r="BK106" s="40">
        <f t="shared" si="67"/>
        <v>1</v>
      </c>
      <c r="BL106" s="40">
        <f t="shared" si="68"/>
        <v>1</v>
      </c>
      <c r="BM106" s="40">
        <f t="shared" si="69"/>
        <v>1</v>
      </c>
      <c r="BN106" s="40">
        <f t="shared" si="70"/>
        <v>0</v>
      </c>
      <c r="BO106" s="40">
        <f t="shared" si="71"/>
        <v>0</v>
      </c>
      <c r="BP106" s="40">
        <f t="shared" si="72"/>
        <v>0</v>
      </c>
      <c r="BR106" s="63">
        <f t="shared" si="73"/>
        <v>14</v>
      </c>
      <c r="BT106" s="4">
        <f>(BP106*U69)+(BO106*U70)+(BN106*U71)+(BM106*U72)+(BL106*U73)+(BK106*U74)+(BJ106*U75)+(BI106*U76)+(BH106*U77)+(BG106*U78)+(BF106*U79)+(BE106*U80)+(BD106*U81)+(BC106*U82)+(BB106*U83)+(BA106*U84)+(AZ106*U85)+(AY106*U86)+(AX106*U87)+(AW106*U88)+(AV106*U89)+(AU106*U90)+(AT106*U91)+(AS106*U92)+(AR106*U93)+(AQ106*U94)+(AP106*U95)+(AO106*U96)+(AN106*U97)+(AM106*U98)+(AL106*U99)+(AK106*U100)+(AJ106*U101)+(AI106*U102)+(AH106*U103)+(AG106*U104)+(AF106*U105)+U106</f>
        <v>0.36071428571428571</v>
      </c>
    </row>
    <row r="107" spans="1:72" s="15" customFormat="1">
      <c r="A107" s="25">
        <f>A106+1</f>
        <v>103</v>
      </c>
      <c r="B107" s="26" t="s">
        <v>34</v>
      </c>
      <c r="C107" s="12">
        <v>41695</v>
      </c>
      <c r="D107" s="12">
        <v>41696</v>
      </c>
      <c r="E107" s="12">
        <v>41698</v>
      </c>
      <c r="F107" s="14">
        <v>1.08527</v>
      </c>
      <c r="G107" s="14"/>
      <c r="H107" s="14"/>
      <c r="I107" s="14">
        <v>1.0813999999999999</v>
      </c>
      <c r="J107" s="14">
        <v>1.0666899999999999</v>
      </c>
      <c r="K107" s="5" t="s">
        <v>1</v>
      </c>
      <c r="L107"/>
      <c r="M107" s="46">
        <f>(F107-I107)*10000</f>
        <v>38.700000000000401</v>
      </c>
      <c r="N107" s="47"/>
      <c r="O107" s="46">
        <f>(I107-J107)*10000</f>
        <v>147.10000000000002</v>
      </c>
      <c r="P107"/>
      <c r="Q107" s="22">
        <f>((S106*U107)/M107)*O107</f>
        <v>112783.87683840228</v>
      </c>
      <c r="S107" s="3">
        <f>Q107+S106</f>
        <v>943596.98997296358</v>
      </c>
      <c r="T107" s="3"/>
      <c r="U107" s="4">
        <f>$AC$4/W107</f>
        <v>3.5714285714285712E-2</v>
      </c>
      <c r="V107" s="3"/>
      <c r="W107" s="2">
        <v>7</v>
      </c>
      <c r="X107"/>
      <c r="Y107" s="30">
        <f>E107-D107+1</f>
        <v>3</v>
      </c>
      <c r="Z107" s="30"/>
      <c r="AA107" s="4">
        <f>(S107-S106)/S106</f>
        <v>0.13575119970468663</v>
      </c>
      <c r="AB107" s="3"/>
      <c r="AC107" s="38"/>
      <c r="AD107" s="40">
        <f>IF(E106&gt;D107,IF(E106&gt;E107,Y107,E106-D107+1),0)</f>
        <v>0</v>
      </c>
      <c r="AE107" s="3"/>
      <c r="AF107" s="40">
        <f t="shared" ref="AF107:AF170" si="74">IF(E106&gt;=D107,1,0)</f>
        <v>0</v>
      </c>
      <c r="AG107" s="40">
        <f t="shared" ref="AG107:AG170" si="75">IF(E105&gt;=D107,1,0)</f>
        <v>0</v>
      </c>
      <c r="AH107" s="40">
        <f t="shared" ref="AH107:AH170" si="76">IF(E104&gt;=D107,1,0)</f>
        <v>0</v>
      </c>
      <c r="AI107" s="40">
        <f t="shared" ref="AI107:AI170" si="77">IF(E103&gt;=D107,1,0)</f>
        <v>0</v>
      </c>
      <c r="AJ107" s="40">
        <f t="shared" ref="AJ107:AJ170" si="78">IF(E102&gt;=D107,1,0)</f>
        <v>0</v>
      </c>
      <c r="AK107" s="40">
        <f t="shared" ref="AK107:AK170" si="79">IF(E101&gt;=D107,1,0)</f>
        <v>0</v>
      </c>
      <c r="AL107" s="40">
        <f t="shared" ref="AL107:AL170" si="80">IF(E100&gt;=D107,1,0)</f>
        <v>0</v>
      </c>
      <c r="AM107" s="40">
        <f t="shared" ref="AM107:AM170" si="81">IF(E99&gt;=D107,1,0)</f>
        <v>0</v>
      </c>
      <c r="AN107" s="40">
        <f t="shared" ref="AN107:AN170" si="82">IF(E98&gt;=D107,1,0)</f>
        <v>0</v>
      </c>
      <c r="AO107" s="40">
        <f t="shared" ref="AO107:AO170" si="83">IF(E97&gt;=D107,1,0)</f>
        <v>0</v>
      </c>
      <c r="AP107" s="40">
        <f t="shared" ref="AP107:AP170" si="84">IF(E96&gt;=D107,1,0)</f>
        <v>0</v>
      </c>
      <c r="AQ107" s="40">
        <f t="shared" ref="AQ107:AQ170" si="85">IF(E95&gt;=D107,1,0)</f>
        <v>0</v>
      </c>
      <c r="AR107" s="40">
        <f t="shared" ref="AR107:AR170" si="86">IF(E94&gt;=D107,1,0)</f>
        <v>0</v>
      </c>
      <c r="AS107" s="40">
        <f t="shared" ref="AS107:AS170" si="87">IF(E93&gt;=D107,1,0)</f>
        <v>0</v>
      </c>
      <c r="AT107" s="40">
        <f t="shared" ref="AT107:AT170" si="88">IF(E92&gt;=D107,1,0)</f>
        <v>0</v>
      </c>
      <c r="AU107" s="40">
        <f t="shared" ref="AU107:AU170" si="89">IF(E91&gt;=D107,1,0)</f>
        <v>0</v>
      </c>
      <c r="AV107" s="40">
        <f t="shared" ref="AV107:AV170" si="90">IF(E90&gt;=D107,1,0)</f>
        <v>0</v>
      </c>
      <c r="AW107" s="40">
        <f t="shared" ref="AW107:AW170" si="91">IF(E89&gt;=D107,1,0)</f>
        <v>0</v>
      </c>
      <c r="AX107" s="40">
        <f t="shared" ref="AX107:AX170" si="92">IF(E88&gt;=D107,1,0)</f>
        <v>0</v>
      </c>
      <c r="AY107" s="40">
        <f t="shared" ref="AY107:AY170" si="93">IF(E87&gt;=D107,1,0)</f>
        <v>0</v>
      </c>
      <c r="AZ107" s="40">
        <f t="shared" ref="AZ107:AZ170" si="94">IF(E86&gt;=D107,1,0)</f>
        <v>0</v>
      </c>
      <c r="BA107" s="40">
        <f t="shared" ref="BA107:BA170" si="95">IF(E85&gt;=D107,1,0)</f>
        <v>0</v>
      </c>
      <c r="BB107" s="40">
        <f t="shared" ref="BB107:BB170" si="96">IF(E84&gt;=D107,1,0)</f>
        <v>1</v>
      </c>
      <c r="BC107" s="40">
        <f t="shared" ref="BC107:BC170" si="97">IF(E83&gt;=D107,1,0)</f>
        <v>1</v>
      </c>
      <c r="BD107" s="40">
        <f t="shared" ref="BD107:BD170" si="98">IF(E82&gt;=D107,1,0)</f>
        <v>1</v>
      </c>
      <c r="BE107" s="40">
        <f t="shared" ref="BE107:BE170" si="99">IF(E81&gt;=D107,1,0)</f>
        <v>1</v>
      </c>
      <c r="BF107" s="40">
        <f t="shared" ref="BF107:BF170" si="100">IF(E80&gt;=D107,1,0)</f>
        <v>1</v>
      </c>
      <c r="BG107" s="40">
        <f t="shared" ref="BG107:BG170" si="101">IF(E79&gt;=D107,1,0)</f>
        <v>1</v>
      </c>
      <c r="BH107" s="40">
        <f t="shared" ref="BH107:BH170" si="102">IF(E78&gt;=D107,1,0)</f>
        <v>1</v>
      </c>
      <c r="BI107" s="40">
        <f t="shared" ref="BI107:BI170" si="103">IF(E77&gt;=D107,1,0)</f>
        <v>1</v>
      </c>
      <c r="BJ107" s="40">
        <f t="shared" ref="BJ107:BJ170" si="104">IF(E76&gt;=D107,1,0)</f>
        <v>1</v>
      </c>
      <c r="BK107" s="40">
        <f t="shared" ref="BK107:BK170" si="105">IF(E75&gt;=D107,1,0)</f>
        <v>1</v>
      </c>
      <c r="BL107" s="40">
        <f t="shared" ref="BL107:BL170" si="106">IF(E74&gt;=D107,1,0)</f>
        <v>1</v>
      </c>
      <c r="BM107" s="40">
        <f t="shared" ref="BM107:BM170" si="107">IF(E73&gt;=D107,1,0)</f>
        <v>1</v>
      </c>
      <c r="BN107" s="40">
        <f t="shared" ref="BN107:BN170" si="108">IF(E72&gt;=D107,1,0)</f>
        <v>0</v>
      </c>
      <c r="BO107" s="40">
        <f t="shared" ref="BO107:BO170" si="109">IF(E71&gt;=D107,1,0)</f>
        <v>0</v>
      </c>
      <c r="BP107" s="40">
        <f t="shared" ref="BP107:BP170" si="110">IF(E70&gt;=D107,1,0)</f>
        <v>0</v>
      </c>
      <c r="BR107" s="63">
        <f t="shared" si="73"/>
        <v>13</v>
      </c>
      <c r="BT107" s="4">
        <f>(BP107*U70)+(BO107*U71)+(BN107*U72)+(BM107*U73)+(BL107*U74)+(BK107*U75)+(BJ107*U76)+(BI107*U77)+(BH107*U78)+(BG107*U79)+(BF107*U80)+(BE107*U81)+(BD107*U82)+(BC107*U83)+(BB107*U84)+(BA107*U85)+(AZ107*U86)+(AY107*U87)+(AX107*U88)+(AW107*U89)+(AV107*U90)+(AU107*U91)+(AT107*U92)+(AS107*U93)+(AR107*U94)+(AQ107*U95)+(AP107*U96)+(AO107*U97)+(AN107*U98)+(AM107*U99)+(AL107*U100)+(AK107*U101)+(AJ107*U102)+(AI107*U103)+(AH107*U104)+(AG107*U105)+(AF107*U106)+U107</f>
        <v>0.33571428571428569</v>
      </c>
    </row>
    <row r="108" spans="1:72" s="15" customFormat="1">
      <c r="A108" s="25">
        <f>A107+1</f>
        <v>104</v>
      </c>
      <c r="B108" s="26" t="s">
        <v>34</v>
      </c>
      <c r="C108" s="12">
        <v>41730</v>
      </c>
      <c r="D108" s="12">
        <v>41731</v>
      </c>
      <c r="E108" s="12">
        <v>41752</v>
      </c>
      <c r="F108" s="14">
        <v>1.0643</v>
      </c>
      <c r="G108" s="14">
        <v>1.07159</v>
      </c>
      <c r="H108" s="14">
        <v>1.08125</v>
      </c>
      <c r="I108" s="14"/>
      <c r="J108" s="14"/>
      <c r="K108" s="5" t="s">
        <v>2</v>
      </c>
      <c r="L108"/>
      <c r="M108" s="16">
        <f>(G108-F108)*10000</f>
        <v>72.90000000000019</v>
      </c>
      <c r="O108" s="16">
        <f>(H108-G108)*10000</f>
        <v>96.600000000000023</v>
      </c>
      <c r="P108"/>
      <c r="Q108" s="22">
        <f>((S107*U108)/M108)*O108</f>
        <v>44655.824628350019</v>
      </c>
      <c r="S108" s="3">
        <f>Q108+S107</f>
        <v>988252.81460131356</v>
      </c>
      <c r="T108" s="3"/>
      <c r="U108" s="4">
        <f>$AC$4/W108</f>
        <v>3.5714285714285712E-2</v>
      </c>
      <c r="V108" s="3"/>
      <c r="W108" s="2">
        <v>7</v>
      </c>
      <c r="X108"/>
      <c r="Y108" s="30">
        <f>E108-D108+1</f>
        <v>22</v>
      </c>
      <c r="Z108" s="30"/>
      <c r="AA108" s="4">
        <f>(S108-S107)/S107</f>
        <v>4.7325102880658276E-2</v>
      </c>
      <c r="AB108" s="3"/>
      <c r="AC108" s="38"/>
      <c r="AD108" s="40">
        <f>IF(E107&gt;D108,IF(E107&gt;E108,Y108,E107-D108+1),0)</f>
        <v>0</v>
      </c>
      <c r="AE108" s="3"/>
      <c r="AF108" s="40">
        <f t="shared" si="74"/>
        <v>0</v>
      </c>
      <c r="AG108" s="40">
        <f t="shared" si="75"/>
        <v>0</v>
      </c>
      <c r="AH108" s="40">
        <f t="shared" si="76"/>
        <v>0</v>
      </c>
      <c r="AI108" s="40">
        <f t="shared" si="77"/>
        <v>0</v>
      </c>
      <c r="AJ108" s="40">
        <f t="shared" si="78"/>
        <v>0</v>
      </c>
      <c r="AK108" s="40">
        <f t="shared" si="79"/>
        <v>0</v>
      </c>
      <c r="AL108" s="40">
        <f t="shared" si="80"/>
        <v>0</v>
      </c>
      <c r="AM108" s="40">
        <f t="shared" si="81"/>
        <v>0</v>
      </c>
      <c r="AN108" s="40">
        <f t="shared" si="82"/>
        <v>0</v>
      </c>
      <c r="AO108" s="40">
        <f t="shared" si="83"/>
        <v>0</v>
      </c>
      <c r="AP108" s="40">
        <f t="shared" si="84"/>
        <v>0</v>
      </c>
      <c r="AQ108" s="40">
        <f t="shared" si="85"/>
        <v>0</v>
      </c>
      <c r="AR108" s="40">
        <f t="shared" si="86"/>
        <v>0</v>
      </c>
      <c r="AS108" s="40">
        <f t="shared" si="87"/>
        <v>0</v>
      </c>
      <c r="AT108" s="40">
        <f t="shared" si="88"/>
        <v>0</v>
      </c>
      <c r="AU108" s="40">
        <f t="shared" si="89"/>
        <v>0</v>
      </c>
      <c r="AV108" s="40">
        <f t="shared" si="90"/>
        <v>0</v>
      </c>
      <c r="AW108" s="40">
        <f t="shared" si="91"/>
        <v>0</v>
      </c>
      <c r="AX108" s="40">
        <f t="shared" si="92"/>
        <v>0</v>
      </c>
      <c r="AY108" s="40">
        <f t="shared" si="93"/>
        <v>0</v>
      </c>
      <c r="AZ108" s="40">
        <f t="shared" si="94"/>
        <v>0</v>
      </c>
      <c r="BA108" s="40">
        <f t="shared" si="95"/>
        <v>0</v>
      </c>
      <c r="BB108" s="40">
        <f t="shared" si="96"/>
        <v>0</v>
      </c>
      <c r="BC108" s="40">
        <f t="shared" si="97"/>
        <v>1</v>
      </c>
      <c r="BD108" s="40">
        <f t="shared" si="98"/>
        <v>1</v>
      </c>
      <c r="BE108" s="40">
        <f t="shared" si="99"/>
        <v>1</v>
      </c>
      <c r="BF108" s="40">
        <f t="shared" si="100"/>
        <v>1</v>
      </c>
      <c r="BG108" s="40">
        <f t="shared" si="101"/>
        <v>1</v>
      </c>
      <c r="BH108" s="40">
        <f t="shared" si="102"/>
        <v>1</v>
      </c>
      <c r="BI108" s="40">
        <f t="shared" si="103"/>
        <v>1</v>
      </c>
      <c r="BJ108" s="40">
        <f t="shared" si="104"/>
        <v>1</v>
      </c>
      <c r="BK108" s="40">
        <f t="shared" si="105"/>
        <v>1</v>
      </c>
      <c r="BL108" s="40">
        <f t="shared" si="106"/>
        <v>1</v>
      </c>
      <c r="BM108" s="40">
        <f t="shared" si="107"/>
        <v>0</v>
      </c>
      <c r="BN108" s="40">
        <f t="shared" si="108"/>
        <v>0</v>
      </c>
      <c r="BO108" s="40">
        <f t="shared" si="109"/>
        <v>0</v>
      </c>
      <c r="BP108" s="40">
        <f t="shared" si="110"/>
        <v>0</v>
      </c>
      <c r="BR108" s="63">
        <f t="shared" si="73"/>
        <v>11</v>
      </c>
      <c r="BT108" s="4">
        <f>(BP108*U71)+(BO108*U72)+(BN108*U73)+(BM108*U74)+(BL108*U75)+(BK108*U76)+(BJ108*U77)+(BI108*U78)+(BH108*U79)+(BG108*U80)+(BF108*U81)+(BE108*U82)+(BD108*U83)+(BC108*U84)+(BB108*U85)+(BA108*U86)+(AZ108*U87)+(AY108*U88)+(AX108*U89)+(AW108*U90)+(AV108*U91)+(AU108*U92)+(AT108*U93)+(AS108*U94)+(AR108*U95)+(AQ108*U96)+(AP108*U97)+(AO108*U98)+(AN108*U99)+(AM108*U100)+(AL108*U101)+(AK108*U102)+(AJ108*U103)+(AI108*U104)+(AH108*U105)+(AG108*U106)+(AF108*U107)+U108</f>
        <v>0.2857142857142857</v>
      </c>
    </row>
    <row r="109" spans="1:72" s="15" customFormat="1">
      <c r="A109" s="25">
        <f>A108+1</f>
        <v>105</v>
      </c>
      <c r="B109" s="26" t="s">
        <v>34</v>
      </c>
      <c r="C109" s="12">
        <v>41786</v>
      </c>
      <c r="D109" s="12">
        <v>41787</v>
      </c>
      <c r="E109" s="12">
        <v>41794</v>
      </c>
      <c r="F109" s="14">
        <v>1.0793200000000001</v>
      </c>
      <c r="G109" s="14">
        <v>1.0841799999999999</v>
      </c>
      <c r="H109" s="14">
        <v>1.1032299999999999</v>
      </c>
      <c r="I109" s="14"/>
      <c r="J109" s="14"/>
      <c r="K109" s="5" t="s">
        <v>1</v>
      </c>
      <c r="L109"/>
      <c r="M109" s="16">
        <f>(G109-F109)*10000</f>
        <v>48.599999999998644</v>
      </c>
      <c r="O109" s="16">
        <f>(H109-G109)*10000</f>
        <v>190.50000000000011</v>
      </c>
      <c r="P109"/>
      <c r="Q109" s="22">
        <f>((S108*U109)/M109)*O109</f>
        <v>138346.67929273631</v>
      </c>
      <c r="S109" s="3">
        <f>Q109+S108</f>
        <v>1126599.4938940499</v>
      </c>
      <c r="T109" s="3"/>
      <c r="U109" s="4">
        <f>$AC$4/W109</f>
        <v>3.5714285714285712E-2</v>
      </c>
      <c r="V109" s="3"/>
      <c r="W109" s="2">
        <v>7</v>
      </c>
      <c r="X109"/>
      <c r="Y109" s="30">
        <f>E109-D109+1</f>
        <v>8</v>
      </c>
      <c r="Z109" s="30"/>
      <c r="AA109" s="4">
        <f>(S109-S108)/S108</f>
        <v>0.13999118165785232</v>
      </c>
      <c r="AB109" s="3"/>
      <c r="AC109" s="38"/>
      <c r="AD109" s="40">
        <f>IF(E108&gt;D109,IF(E108&gt;E109,Y109,E108-D109+1),0)</f>
        <v>0</v>
      </c>
      <c r="AE109" s="3"/>
      <c r="AF109" s="40">
        <f t="shared" si="74"/>
        <v>0</v>
      </c>
      <c r="AG109" s="40">
        <f t="shared" si="75"/>
        <v>0</v>
      </c>
      <c r="AH109" s="40">
        <f t="shared" si="76"/>
        <v>0</v>
      </c>
      <c r="AI109" s="40">
        <f t="shared" si="77"/>
        <v>0</v>
      </c>
      <c r="AJ109" s="40">
        <f t="shared" si="78"/>
        <v>0</v>
      </c>
      <c r="AK109" s="40">
        <f t="shared" si="79"/>
        <v>0</v>
      </c>
      <c r="AL109" s="40">
        <f t="shared" si="80"/>
        <v>0</v>
      </c>
      <c r="AM109" s="40">
        <f t="shared" si="81"/>
        <v>0</v>
      </c>
      <c r="AN109" s="40">
        <f t="shared" si="82"/>
        <v>0</v>
      </c>
      <c r="AO109" s="40">
        <f t="shared" si="83"/>
        <v>0</v>
      </c>
      <c r="AP109" s="40">
        <f t="shared" si="84"/>
        <v>0</v>
      </c>
      <c r="AQ109" s="40">
        <f t="shared" si="85"/>
        <v>0</v>
      </c>
      <c r="AR109" s="40">
        <f t="shared" si="86"/>
        <v>0</v>
      </c>
      <c r="AS109" s="40">
        <f t="shared" si="87"/>
        <v>0</v>
      </c>
      <c r="AT109" s="40">
        <f t="shared" si="88"/>
        <v>0</v>
      </c>
      <c r="AU109" s="40">
        <f t="shared" si="89"/>
        <v>0</v>
      </c>
      <c r="AV109" s="40">
        <f t="shared" si="90"/>
        <v>0</v>
      </c>
      <c r="AW109" s="40">
        <f t="shared" si="91"/>
        <v>0</v>
      </c>
      <c r="AX109" s="40">
        <f t="shared" si="92"/>
        <v>0</v>
      </c>
      <c r="AY109" s="40">
        <f t="shared" si="93"/>
        <v>0</v>
      </c>
      <c r="AZ109" s="40">
        <f t="shared" si="94"/>
        <v>0</v>
      </c>
      <c r="BA109" s="40">
        <f t="shared" si="95"/>
        <v>0</v>
      </c>
      <c r="BB109" s="40">
        <f t="shared" si="96"/>
        <v>0</v>
      </c>
      <c r="BC109" s="40">
        <f t="shared" si="97"/>
        <v>0</v>
      </c>
      <c r="BD109" s="40">
        <f t="shared" si="98"/>
        <v>1</v>
      </c>
      <c r="BE109" s="40">
        <f t="shared" si="99"/>
        <v>1</v>
      </c>
      <c r="BF109" s="40">
        <f t="shared" si="100"/>
        <v>1</v>
      </c>
      <c r="BG109" s="40">
        <f t="shared" si="101"/>
        <v>1</v>
      </c>
      <c r="BH109" s="40">
        <f t="shared" si="102"/>
        <v>1</v>
      </c>
      <c r="BI109" s="40">
        <f t="shared" si="103"/>
        <v>1</v>
      </c>
      <c r="BJ109" s="40">
        <f t="shared" si="104"/>
        <v>1</v>
      </c>
      <c r="BK109" s="40">
        <f t="shared" si="105"/>
        <v>1</v>
      </c>
      <c r="BL109" s="40">
        <f t="shared" si="106"/>
        <v>1</v>
      </c>
      <c r="BM109" s="40">
        <f t="shared" si="107"/>
        <v>0</v>
      </c>
      <c r="BN109" s="40">
        <f t="shared" si="108"/>
        <v>0</v>
      </c>
      <c r="BO109" s="40">
        <f t="shared" si="109"/>
        <v>0</v>
      </c>
      <c r="BP109" s="40">
        <f t="shared" si="110"/>
        <v>0</v>
      </c>
      <c r="BR109" s="63">
        <f t="shared" si="73"/>
        <v>10</v>
      </c>
      <c r="BT109" s="4">
        <f>(BP109*U72)+(BO109*U73)+(BN109*U74)+(BM109*U75)+(BL109*U76)+(BK109*U77)+(BJ109*U78)+(BI109*U79)+(BH109*U80)+(BG109*U81)+(BF109*U82)+(BE109*U83)+(BD109*U84)+(BC109*U85)+(BB109*U86)+(BA109*U87)+(AZ109*U88)+(AY109*U89)+(AX109*U90)+(AW109*U91)+(AV109*U92)+(AU109*U93)+(AT109*U94)+(AS109*U95)+(AR109*U96)+(AQ109*U97)+(AP109*U98)+(AO109*U99)+(AN109*U100)+(AM109*U101)+(AL109*U102)+(AK109*U103)+(AJ109*U104)+(AI109*U105)+(AH109*U106)+(AG109*U107)+(AF109*U108)+U109</f>
        <v>0.26071428571428568</v>
      </c>
    </row>
    <row r="110" spans="1:72" s="15" customFormat="1">
      <c r="A110" s="25">
        <f>A109+1</f>
        <v>106</v>
      </c>
      <c r="B110" s="26" t="s">
        <v>34</v>
      </c>
      <c r="C110" s="12">
        <v>41814</v>
      </c>
      <c r="D110" s="12">
        <v>41815</v>
      </c>
      <c r="E110" s="12">
        <v>41820</v>
      </c>
      <c r="F110" s="14">
        <v>1.08243</v>
      </c>
      <c r="G110" s="14"/>
      <c r="H110" s="14"/>
      <c r="I110" s="14">
        <v>1.0783100000000001</v>
      </c>
      <c r="J110" s="14">
        <v>1.0781000000000001</v>
      </c>
      <c r="K110" s="5" t="s">
        <v>2</v>
      </c>
      <c r="L110"/>
      <c r="M110" s="46">
        <f>(F110-I110)*10000</f>
        <v>41.199999999999015</v>
      </c>
      <c r="N110" s="47"/>
      <c r="O110" s="46">
        <f>(I110-J110)*10000</f>
        <v>2.1000000000004349</v>
      </c>
      <c r="P110"/>
      <c r="Q110" s="22">
        <f>((S109*U110)/M110)*O110</f>
        <v>2050.8485932542053</v>
      </c>
      <c r="S110" s="3">
        <f>Q110+S109</f>
        <v>1128650.342487304</v>
      </c>
      <c r="T110" s="3"/>
      <c r="U110" s="4">
        <f>$AC$4/W110</f>
        <v>3.5714285714285712E-2</v>
      </c>
      <c r="V110" s="3"/>
      <c r="W110" s="2">
        <v>7</v>
      </c>
      <c r="X110"/>
      <c r="Y110" s="30">
        <f>E110-D110+1</f>
        <v>6</v>
      </c>
      <c r="Z110" s="30"/>
      <c r="AA110" s="4">
        <f>(S110-S109)/S109</f>
        <v>1.8203883495148971E-3</v>
      </c>
      <c r="AB110" s="3"/>
      <c r="AC110" s="38"/>
      <c r="AD110" s="40">
        <f>IF(E109&gt;D110,IF(E109&gt;E110,Y110,E109-D110+1),0)</f>
        <v>0</v>
      </c>
      <c r="AE110" s="3"/>
      <c r="AF110" s="40">
        <f t="shared" si="74"/>
        <v>0</v>
      </c>
      <c r="AG110" s="40">
        <f t="shared" si="75"/>
        <v>0</v>
      </c>
      <c r="AH110" s="40">
        <f t="shared" si="76"/>
        <v>0</v>
      </c>
      <c r="AI110" s="40">
        <f t="shared" si="77"/>
        <v>0</v>
      </c>
      <c r="AJ110" s="40">
        <f t="shared" si="78"/>
        <v>0</v>
      </c>
      <c r="AK110" s="40">
        <f t="shared" si="79"/>
        <v>0</v>
      </c>
      <c r="AL110" s="40">
        <f t="shared" si="80"/>
        <v>0</v>
      </c>
      <c r="AM110" s="40">
        <f t="shared" si="81"/>
        <v>0</v>
      </c>
      <c r="AN110" s="40">
        <f t="shared" si="82"/>
        <v>0</v>
      </c>
      <c r="AO110" s="40">
        <f t="shared" si="83"/>
        <v>0</v>
      </c>
      <c r="AP110" s="40">
        <f t="shared" si="84"/>
        <v>0</v>
      </c>
      <c r="AQ110" s="40">
        <f t="shared" si="85"/>
        <v>0</v>
      </c>
      <c r="AR110" s="40">
        <f t="shared" si="86"/>
        <v>0</v>
      </c>
      <c r="AS110" s="40">
        <f t="shared" si="87"/>
        <v>0</v>
      </c>
      <c r="AT110" s="40">
        <f t="shared" si="88"/>
        <v>0</v>
      </c>
      <c r="AU110" s="40">
        <f t="shared" si="89"/>
        <v>0</v>
      </c>
      <c r="AV110" s="40">
        <f t="shared" si="90"/>
        <v>0</v>
      </c>
      <c r="AW110" s="40">
        <f t="shared" si="91"/>
        <v>0</v>
      </c>
      <c r="AX110" s="40">
        <f t="shared" si="92"/>
        <v>0</v>
      </c>
      <c r="AY110" s="40">
        <f t="shared" si="93"/>
        <v>0</v>
      </c>
      <c r="AZ110" s="40">
        <f t="shared" si="94"/>
        <v>0</v>
      </c>
      <c r="BA110" s="40">
        <f t="shared" si="95"/>
        <v>0</v>
      </c>
      <c r="BB110" s="40">
        <f t="shared" si="96"/>
        <v>0</v>
      </c>
      <c r="BC110" s="40">
        <f t="shared" si="97"/>
        <v>0</v>
      </c>
      <c r="BD110" s="40">
        <f t="shared" si="98"/>
        <v>0</v>
      </c>
      <c r="BE110" s="40">
        <f t="shared" si="99"/>
        <v>1</v>
      </c>
      <c r="BF110" s="40">
        <f t="shared" si="100"/>
        <v>1</v>
      </c>
      <c r="BG110" s="40">
        <f t="shared" si="101"/>
        <v>1</v>
      </c>
      <c r="BH110" s="40">
        <f t="shared" si="102"/>
        <v>1</v>
      </c>
      <c r="BI110" s="40">
        <f t="shared" si="103"/>
        <v>1</v>
      </c>
      <c r="BJ110" s="40">
        <f t="shared" si="104"/>
        <v>1</v>
      </c>
      <c r="BK110" s="40">
        <f t="shared" si="105"/>
        <v>1</v>
      </c>
      <c r="BL110" s="40">
        <f t="shared" si="106"/>
        <v>1</v>
      </c>
      <c r="BM110" s="40">
        <f t="shared" si="107"/>
        <v>0</v>
      </c>
      <c r="BN110" s="40">
        <f t="shared" si="108"/>
        <v>0</v>
      </c>
      <c r="BO110" s="40">
        <f t="shared" si="109"/>
        <v>0</v>
      </c>
      <c r="BP110" s="40">
        <f t="shared" si="110"/>
        <v>0</v>
      </c>
      <c r="BR110" s="63">
        <f t="shared" si="73"/>
        <v>9</v>
      </c>
      <c r="BT110" s="4">
        <f>(BP110*U73)+(BO110*U74)+(BN110*U75)+(BM110*U76)+(BL110*U77)+(BK110*U78)+(BJ110*U79)+(BI110*U80)+(BH110*U81)+(BG110*U82)+(BF110*U83)+(BE110*U84)+(BD110*U85)+(BC110*U86)+(BB110*U87)+(BA110*U88)+(AZ110*U89)+(AY110*U90)+(AX110*U91)+(AW110*U92)+(AV110*U93)+(AU110*U94)+(AT110*U95)+(AS110*U96)+(AR110*U97)+(AQ110*U98)+(AP110*U99)+(AO110*U100)+(AN110*U101)+(AM110*U102)+(AL110*U103)+(AK110*U104)+(AJ110*U105)+(AI110*U106)+(AH110*U107)+(AG110*U108)+(AF110*U109)+U110</f>
        <v>0.23571428571428571</v>
      </c>
    </row>
    <row r="111" spans="1:72" s="15" customFormat="1">
      <c r="A111" s="25">
        <f>A110+1</f>
        <v>107</v>
      </c>
      <c r="B111" s="26" t="s">
        <v>34</v>
      </c>
      <c r="C111" s="12">
        <v>41852</v>
      </c>
      <c r="D111" s="12">
        <v>41856</v>
      </c>
      <c r="E111" s="12">
        <v>41858</v>
      </c>
      <c r="F111" s="14">
        <v>1.09226</v>
      </c>
      <c r="G111" s="14">
        <v>1.09663</v>
      </c>
      <c r="H111" s="14">
        <v>1.09782</v>
      </c>
      <c r="I111" s="14"/>
      <c r="J111" s="14"/>
      <c r="K111" s="5" t="s">
        <v>2</v>
      </c>
      <c r="L111"/>
      <c r="M111" s="16">
        <f>(G111-F111)*10000</f>
        <v>43.699999999999847</v>
      </c>
      <c r="O111" s="16">
        <f>(H111-G111)*10000</f>
        <v>11.900000000000244</v>
      </c>
      <c r="P111"/>
      <c r="Q111" s="22">
        <f>((S110*U111)/M111)*O111</f>
        <v>10976.576557371069</v>
      </c>
      <c r="S111" s="3">
        <f>Q111+S110</f>
        <v>1139626.9190446751</v>
      </c>
      <c r="T111" s="3"/>
      <c r="U111" s="4">
        <f>$AC$4/W111</f>
        <v>3.5714285714285712E-2</v>
      </c>
      <c r="V111" s="3"/>
      <c r="W111" s="2">
        <v>7</v>
      </c>
      <c r="X111"/>
      <c r="Y111" s="30">
        <f>E111-D111+1</f>
        <v>3</v>
      </c>
      <c r="Z111" s="30"/>
      <c r="AA111" s="4">
        <f>(S111-S110)/S110</f>
        <v>9.7254004576661363E-3</v>
      </c>
      <c r="AB111" s="3"/>
      <c r="AC111" s="38"/>
      <c r="AD111" s="40">
        <f>IF(E110&gt;D111,IF(E110&gt;E111,Y111,E110-D111+1),0)</f>
        <v>0</v>
      </c>
      <c r="AE111" s="3"/>
      <c r="AF111" s="40">
        <f t="shared" si="74"/>
        <v>0</v>
      </c>
      <c r="AG111" s="40">
        <f t="shared" si="75"/>
        <v>0</v>
      </c>
      <c r="AH111" s="40">
        <f t="shared" si="76"/>
        <v>0</v>
      </c>
      <c r="AI111" s="40">
        <f t="shared" si="77"/>
        <v>0</v>
      </c>
      <c r="AJ111" s="40">
        <f t="shared" si="78"/>
        <v>0</v>
      </c>
      <c r="AK111" s="40">
        <f t="shared" si="79"/>
        <v>0</v>
      </c>
      <c r="AL111" s="40">
        <f t="shared" si="80"/>
        <v>0</v>
      </c>
      <c r="AM111" s="40">
        <f t="shared" si="81"/>
        <v>0</v>
      </c>
      <c r="AN111" s="40">
        <f t="shared" si="82"/>
        <v>0</v>
      </c>
      <c r="AO111" s="40">
        <f t="shared" si="83"/>
        <v>0</v>
      </c>
      <c r="AP111" s="40">
        <f t="shared" si="84"/>
        <v>0</v>
      </c>
      <c r="AQ111" s="40">
        <f t="shared" si="85"/>
        <v>0</v>
      </c>
      <c r="AR111" s="40">
        <f t="shared" si="86"/>
        <v>0</v>
      </c>
      <c r="AS111" s="40">
        <f t="shared" si="87"/>
        <v>0</v>
      </c>
      <c r="AT111" s="40">
        <f t="shared" si="88"/>
        <v>0</v>
      </c>
      <c r="AU111" s="40">
        <f t="shared" si="89"/>
        <v>0</v>
      </c>
      <c r="AV111" s="40">
        <f t="shared" si="90"/>
        <v>0</v>
      </c>
      <c r="AW111" s="40">
        <f t="shared" si="91"/>
        <v>0</v>
      </c>
      <c r="AX111" s="40">
        <f t="shared" si="92"/>
        <v>0</v>
      </c>
      <c r="AY111" s="40">
        <f t="shared" si="93"/>
        <v>0</v>
      </c>
      <c r="AZ111" s="40">
        <f t="shared" si="94"/>
        <v>0</v>
      </c>
      <c r="BA111" s="40">
        <f t="shared" si="95"/>
        <v>0</v>
      </c>
      <c r="BB111" s="40">
        <f t="shared" si="96"/>
        <v>0</v>
      </c>
      <c r="BC111" s="40">
        <f t="shared" si="97"/>
        <v>0</v>
      </c>
      <c r="BD111" s="40">
        <f t="shared" si="98"/>
        <v>0</v>
      </c>
      <c r="BE111" s="40">
        <f t="shared" si="99"/>
        <v>0</v>
      </c>
      <c r="BF111" s="40">
        <f t="shared" si="100"/>
        <v>1</v>
      </c>
      <c r="BG111" s="40">
        <f t="shared" si="101"/>
        <v>1</v>
      </c>
      <c r="BH111" s="40">
        <f t="shared" si="102"/>
        <v>1</v>
      </c>
      <c r="BI111" s="40">
        <f t="shared" si="103"/>
        <v>1</v>
      </c>
      <c r="BJ111" s="40">
        <f t="shared" si="104"/>
        <v>1</v>
      </c>
      <c r="BK111" s="40">
        <f t="shared" si="105"/>
        <v>1</v>
      </c>
      <c r="BL111" s="40">
        <f t="shared" si="106"/>
        <v>1</v>
      </c>
      <c r="BM111" s="40">
        <f t="shared" si="107"/>
        <v>1</v>
      </c>
      <c r="BN111" s="40">
        <f t="shared" si="108"/>
        <v>0</v>
      </c>
      <c r="BO111" s="40">
        <f t="shared" si="109"/>
        <v>0</v>
      </c>
      <c r="BP111" s="40">
        <f t="shared" si="110"/>
        <v>0</v>
      </c>
      <c r="BR111" s="63">
        <f t="shared" si="73"/>
        <v>9</v>
      </c>
      <c r="BT111" s="4">
        <f>(BP111*U74)+(BO111*U75)+(BN111*U76)+(BM111*U77)+(BL111*U78)+(BK111*U79)+(BJ111*U80)+(BI111*U81)+(BH111*U82)+(BG111*U83)+(BF111*U84)+(BE111*U85)+(BD111*U86)+(BC111*U87)+(BB111*U88)+(BA111*U89)+(AZ111*U90)+(AY111*U91)+(AX111*U92)+(AW111*U93)+(AV111*U94)+(AU111*U95)+(AT111*U96)+(AS111*U97)+(AR111*U98)+(AQ111*U99)+(AP111*U100)+(AO111*U101)+(AN111*U102)+(AM111*U103)+(AL111*U104)+(AK111*U105)+(AJ111*U106)+(AI111*U107)+(AH111*U108)+(AG111*U109)+(AF111*U110)+U111</f>
        <v>0.23571428571428571</v>
      </c>
    </row>
    <row r="112" spans="1:72" s="15" customFormat="1">
      <c r="A112" s="25">
        <f>A111+1</f>
        <v>108</v>
      </c>
      <c r="B112" s="26" t="s">
        <v>34</v>
      </c>
      <c r="C112" s="12">
        <v>41932</v>
      </c>
      <c r="D112" s="12">
        <v>41933</v>
      </c>
      <c r="E112" s="12">
        <v>41933</v>
      </c>
      <c r="F112" s="14">
        <v>1.1057600000000001</v>
      </c>
      <c r="G112" s="14"/>
      <c r="H112" s="14"/>
      <c r="I112" s="14">
        <v>1.1011900000000001</v>
      </c>
      <c r="J112" s="14">
        <v>1.1011900000000001</v>
      </c>
      <c r="K112" s="5" t="s">
        <v>17</v>
      </c>
      <c r="L112"/>
      <c r="M112" s="46">
        <f>(F112-I112)*10000</f>
        <v>45.699999999999633</v>
      </c>
      <c r="N112" s="47"/>
      <c r="O112" s="46">
        <f>(I112-J112)*10000</f>
        <v>0</v>
      </c>
      <c r="P112"/>
      <c r="Q112" s="22">
        <f>((S111*U112)/M112)*O112</f>
        <v>0</v>
      </c>
      <c r="S112" s="3">
        <f>Q112+S111</f>
        <v>1139626.9190446751</v>
      </c>
      <c r="T112" s="3"/>
      <c r="U112" s="4">
        <f>$AC$4/W112</f>
        <v>3.5714285714285712E-2</v>
      </c>
      <c r="V112" s="3"/>
      <c r="W112" s="2">
        <v>7</v>
      </c>
      <c r="X112"/>
      <c r="Y112" s="30">
        <f>E112-D112+1</f>
        <v>1</v>
      </c>
      <c r="Z112" s="30"/>
      <c r="AA112" s="4">
        <f>(S112-S111)/S111</f>
        <v>0</v>
      </c>
      <c r="AB112" s="3"/>
      <c r="AC112" s="38"/>
      <c r="AD112" s="40">
        <f>IF(E111&gt;D112,IF(E111&gt;E112,Y112,E111-D112+1),0)</f>
        <v>0</v>
      </c>
      <c r="AE112" s="3"/>
      <c r="AF112" s="40">
        <f t="shared" si="74"/>
        <v>0</v>
      </c>
      <c r="AG112" s="40">
        <f t="shared" si="75"/>
        <v>0</v>
      </c>
      <c r="AH112" s="40">
        <f t="shared" si="76"/>
        <v>0</v>
      </c>
      <c r="AI112" s="40">
        <f t="shared" si="77"/>
        <v>0</v>
      </c>
      <c r="AJ112" s="40">
        <f t="shared" si="78"/>
        <v>0</v>
      </c>
      <c r="AK112" s="40">
        <f t="shared" si="79"/>
        <v>0</v>
      </c>
      <c r="AL112" s="40">
        <f t="shared" si="80"/>
        <v>0</v>
      </c>
      <c r="AM112" s="40">
        <f t="shared" si="81"/>
        <v>0</v>
      </c>
      <c r="AN112" s="40">
        <f t="shared" si="82"/>
        <v>0</v>
      </c>
      <c r="AO112" s="40">
        <f t="shared" si="83"/>
        <v>0</v>
      </c>
      <c r="AP112" s="40">
        <f t="shared" si="84"/>
        <v>0</v>
      </c>
      <c r="AQ112" s="40">
        <f t="shared" si="85"/>
        <v>0</v>
      </c>
      <c r="AR112" s="40">
        <f t="shared" si="86"/>
        <v>0</v>
      </c>
      <c r="AS112" s="40">
        <f t="shared" si="87"/>
        <v>0</v>
      </c>
      <c r="AT112" s="40">
        <f t="shared" si="88"/>
        <v>0</v>
      </c>
      <c r="AU112" s="40">
        <f t="shared" si="89"/>
        <v>0</v>
      </c>
      <c r="AV112" s="40">
        <f t="shared" si="90"/>
        <v>0</v>
      </c>
      <c r="AW112" s="40">
        <f t="shared" si="91"/>
        <v>0</v>
      </c>
      <c r="AX112" s="40">
        <f t="shared" si="92"/>
        <v>0</v>
      </c>
      <c r="AY112" s="40">
        <f t="shared" si="93"/>
        <v>0</v>
      </c>
      <c r="AZ112" s="40">
        <f t="shared" si="94"/>
        <v>0</v>
      </c>
      <c r="BA112" s="40">
        <f t="shared" si="95"/>
        <v>0</v>
      </c>
      <c r="BB112" s="40">
        <f t="shared" si="96"/>
        <v>0</v>
      </c>
      <c r="BC112" s="40">
        <f t="shared" si="97"/>
        <v>0</v>
      </c>
      <c r="BD112" s="40">
        <f t="shared" si="98"/>
        <v>0</v>
      </c>
      <c r="BE112" s="40">
        <f t="shared" si="99"/>
        <v>0</v>
      </c>
      <c r="BF112" s="40">
        <f t="shared" si="100"/>
        <v>0</v>
      </c>
      <c r="BG112" s="40">
        <f t="shared" si="101"/>
        <v>1</v>
      </c>
      <c r="BH112" s="40">
        <f t="shared" si="102"/>
        <v>1</v>
      </c>
      <c r="BI112" s="40">
        <f t="shared" si="103"/>
        <v>1</v>
      </c>
      <c r="BJ112" s="40">
        <f t="shared" si="104"/>
        <v>1</v>
      </c>
      <c r="BK112" s="40">
        <f t="shared" si="105"/>
        <v>0</v>
      </c>
      <c r="BL112" s="40">
        <f t="shared" si="106"/>
        <v>0</v>
      </c>
      <c r="BM112" s="40">
        <f t="shared" si="107"/>
        <v>0</v>
      </c>
      <c r="BN112" s="40">
        <f t="shared" si="108"/>
        <v>0</v>
      </c>
      <c r="BO112" s="40">
        <f t="shared" si="109"/>
        <v>0</v>
      </c>
      <c r="BP112" s="40">
        <f t="shared" si="110"/>
        <v>0</v>
      </c>
      <c r="BR112" s="63">
        <f t="shared" si="73"/>
        <v>5</v>
      </c>
      <c r="BT112" s="4">
        <f>(BP112*U75)+(BO112*U76)+(BN112*U77)+(BM112*U78)+(BL112*U79)+(BK112*U80)+(BJ112*U81)+(BI112*U82)+(BH112*U83)+(BG112*U84)+(BF112*U85)+(BE112*U86)+(BD112*U87)+(BC112*U88)+(BB112*U89)+(BA112*U90)+(AZ112*U91)+(AY112*U92)+(AX112*U93)+(AW112*U94)+(AV112*U95)+(AU112*U96)+(AT112*U97)+(AS112*U98)+(AR112*U99)+(AQ112*U100)+(AP112*U101)+(AO112*U102)+(AN112*U103)+(AM112*U104)+(AL112*U105)+(AK112*U106)+(AJ112*U107)+(AI112*U108)+(AH112*U109)+(AG112*U110)+(AF112*U111)+U112</f>
        <v>0.13571428571428573</v>
      </c>
    </row>
    <row r="113" spans="1:72" s="15" customFormat="1">
      <c r="A113" s="25">
        <f>A112+1</f>
        <v>109</v>
      </c>
      <c r="B113" s="26" t="s">
        <v>34</v>
      </c>
      <c r="C113" s="12">
        <v>41963</v>
      </c>
      <c r="D113" s="12">
        <v>41968</v>
      </c>
      <c r="E113" s="12">
        <v>41983</v>
      </c>
      <c r="F113" s="14">
        <v>1.0989</v>
      </c>
      <c r="G113" s="14"/>
      <c r="H113" s="14"/>
      <c r="I113" s="14">
        <v>1.0933299999999999</v>
      </c>
      <c r="J113" s="14">
        <v>1.0711599999999999</v>
      </c>
      <c r="K113" s="5" t="s">
        <v>1</v>
      </c>
      <c r="L113"/>
      <c r="M113" s="46">
        <f>(F113-I113)*10000</f>
        <v>55.700000000000749</v>
      </c>
      <c r="N113" s="47"/>
      <c r="O113" s="46">
        <f>(I113-J113)*10000</f>
        <v>221.70000000000022</v>
      </c>
      <c r="P113"/>
      <c r="Q113" s="22">
        <f>((S112*U113)/M113)*O113</f>
        <v>162000.05639407624</v>
      </c>
      <c r="S113" s="3">
        <f>Q113+S112</f>
        <v>1301626.9754387513</v>
      </c>
      <c r="T113" s="3"/>
      <c r="U113" s="4">
        <f>$AC$4/W113</f>
        <v>3.5714285714285712E-2</v>
      </c>
      <c r="V113" s="3"/>
      <c r="W113" s="2">
        <v>7</v>
      </c>
      <c r="X113"/>
      <c r="Y113" s="30">
        <f>E113-D113+1</f>
        <v>16</v>
      </c>
      <c r="Z113" s="30"/>
      <c r="AA113" s="4">
        <f>(S113-S112)/S112</f>
        <v>0.14215183380353758</v>
      </c>
      <c r="AB113" s="3"/>
      <c r="AC113" s="38"/>
      <c r="AD113" s="40">
        <f>IF(E112&gt;D113,IF(E112&gt;E113,Y113,E112-D113+1),0)</f>
        <v>0</v>
      </c>
      <c r="AE113" s="3"/>
      <c r="AF113" s="40">
        <f t="shared" si="74"/>
        <v>0</v>
      </c>
      <c r="AG113" s="40">
        <f t="shared" si="75"/>
        <v>0</v>
      </c>
      <c r="AH113" s="40">
        <f t="shared" si="76"/>
        <v>0</v>
      </c>
      <c r="AI113" s="40">
        <f t="shared" si="77"/>
        <v>0</v>
      </c>
      <c r="AJ113" s="40">
        <f t="shared" si="78"/>
        <v>0</v>
      </c>
      <c r="AK113" s="40">
        <f t="shared" si="79"/>
        <v>0</v>
      </c>
      <c r="AL113" s="40">
        <f t="shared" si="80"/>
        <v>0</v>
      </c>
      <c r="AM113" s="40">
        <f t="shared" si="81"/>
        <v>0</v>
      </c>
      <c r="AN113" s="40">
        <f t="shared" si="82"/>
        <v>0</v>
      </c>
      <c r="AO113" s="40">
        <f t="shared" si="83"/>
        <v>0</v>
      </c>
      <c r="AP113" s="40">
        <f t="shared" si="84"/>
        <v>0</v>
      </c>
      <c r="AQ113" s="40">
        <f t="shared" si="85"/>
        <v>0</v>
      </c>
      <c r="AR113" s="40">
        <f t="shared" si="86"/>
        <v>0</v>
      </c>
      <c r="AS113" s="40">
        <f t="shared" si="87"/>
        <v>0</v>
      </c>
      <c r="AT113" s="40">
        <f t="shared" si="88"/>
        <v>0</v>
      </c>
      <c r="AU113" s="40">
        <f t="shared" si="89"/>
        <v>0</v>
      </c>
      <c r="AV113" s="40">
        <f t="shared" si="90"/>
        <v>0</v>
      </c>
      <c r="AW113" s="40">
        <f t="shared" si="91"/>
        <v>0</v>
      </c>
      <c r="AX113" s="40">
        <f t="shared" si="92"/>
        <v>0</v>
      </c>
      <c r="AY113" s="40">
        <f t="shared" si="93"/>
        <v>0</v>
      </c>
      <c r="AZ113" s="40">
        <f t="shared" si="94"/>
        <v>0</v>
      </c>
      <c r="BA113" s="40">
        <f t="shared" si="95"/>
        <v>0</v>
      </c>
      <c r="BB113" s="40">
        <f t="shared" si="96"/>
        <v>0</v>
      </c>
      <c r="BC113" s="40">
        <f t="shared" si="97"/>
        <v>0</v>
      </c>
      <c r="BD113" s="40">
        <f t="shared" si="98"/>
        <v>0</v>
      </c>
      <c r="BE113" s="40">
        <f t="shared" si="99"/>
        <v>0</v>
      </c>
      <c r="BF113" s="40">
        <f t="shared" si="100"/>
        <v>0</v>
      </c>
      <c r="BG113" s="40">
        <f t="shared" si="101"/>
        <v>0</v>
      </c>
      <c r="BH113" s="40">
        <f t="shared" si="102"/>
        <v>1</v>
      </c>
      <c r="BI113" s="40">
        <f t="shared" si="103"/>
        <v>1</v>
      </c>
      <c r="BJ113" s="40">
        <f t="shared" si="104"/>
        <v>1</v>
      </c>
      <c r="BK113" s="40">
        <f t="shared" si="105"/>
        <v>1</v>
      </c>
      <c r="BL113" s="40">
        <f t="shared" si="106"/>
        <v>0</v>
      </c>
      <c r="BM113" s="40">
        <f t="shared" si="107"/>
        <v>0</v>
      </c>
      <c r="BN113" s="40">
        <f t="shared" si="108"/>
        <v>0</v>
      </c>
      <c r="BO113" s="40">
        <f t="shared" si="109"/>
        <v>0</v>
      </c>
      <c r="BP113" s="40">
        <f t="shared" si="110"/>
        <v>0</v>
      </c>
      <c r="BR113" s="63">
        <f t="shared" si="73"/>
        <v>5</v>
      </c>
      <c r="BT113" s="4">
        <f>(BP113*U76)+(BO113*U77)+(BN113*U78)+(BM113*U79)+(BL113*U80)+(BK113*U81)+(BJ113*U82)+(BI113*U83)+(BH113*U84)+(BG113*U85)+(BF113*U86)+(BE113*U87)+(BD113*U88)+(BC113*U89)+(BB113*U90)+(BA113*U91)+(AZ113*U92)+(AY113*U93)+(AX113*U94)+(AW113*U95)+(AV113*U96)+(AU113*U97)+(AT113*U98)+(AS113*U99)+(AR113*U100)+(AQ113*U101)+(AP113*U102)+(AO113*U103)+(AN113*U104)+(AM113*U105)+(AL113*U106)+(AK113*U107)+(AJ113*U108)+(AI113*U109)+(AH113*U110)+(AG113*U111)+(AF113*U112)+U113</f>
        <v>0.13571428571428573</v>
      </c>
    </row>
    <row r="114" spans="1:72" s="15" customFormat="1">
      <c r="A114" s="25">
        <f>A113+1</f>
        <v>110</v>
      </c>
      <c r="B114" s="26" t="s">
        <v>34</v>
      </c>
      <c r="C114" s="12">
        <v>42053</v>
      </c>
      <c r="D114" s="12">
        <v>42054</v>
      </c>
      <c r="E114" s="12">
        <v>42055</v>
      </c>
      <c r="F114" s="14">
        <v>1.0386199999999999</v>
      </c>
      <c r="G114" s="14"/>
      <c r="H114" s="14"/>
      <c r="I114" s="14">
        <v>1.0326599999999999</v>
      </c>
      <c r="J114" s="14">
        <v>1.0326599999999999</v>
      </c>
      <c r="K114" s="5" t="s">
        <v>17</v>
      </c>
      <c r="L114"/>
      <c r="M114" s="46">
        <f>(F114-I114)*10000</f>
        <v>59.599999999999653</v>
      </c>
      <c r="N114" s="47"/>
      <c r="O114" s="46">
        <f>(I114-J114)*10000</f>
        <v>0</v>
      </c>
      <c r="P114"/>
      <c r="Q114" s="22">
        <f>((S113*U114)/M114)*O114</f>
        <v>0</v>
      </c>
      <c r="S114" s="3">
        <f>Q114+S113</f>
        <v>1301626.9754387513</v>
      </c>
      <c r="T114" s="3"/>
      <c r="U114" s="4">
        <f>$AC$4/W114</f>
        <v>3.5714285714285712E-2</v>
      </c>
      <c r="V114" s="3"/>
      <c r="W114" s="2">
        <v>7</v>
      </c>
      <c r="X114"/>
      <c r="Y114" s="30">
        <f>E114-D114+1</f>
        <v>2</v>
      </c>
      <c r="Z114" s="30"/>
      <c r="AA114" s="4">
        <f>(S114-S113)/S113</f>
        <v>0</v>
      </c>
      <c r="AB114" s="3"/>
      <c r="AC114" s="38"/>
      <c r="AD114" s="40">
        <f>IF(E113&gt;D114,IF(E113&gt;E114,Y114,E113-D114+1),0)</f>
        <v>0</v>
      </c>
      <c r="AE114" s="3"/>
      <c r="AF114" s="40">
        <f t="shared" si="74"/>
        <v>0</v>
      </c>
      <c r="AG114" s="40">
        <f t="shared" si="75"/>
        <v>0</v>
      </c>
      <c r="AH114" s="40">
        <f t="shared" si="76"/>
        <v>0</v>
      </c>
      <c r="AI114" s="40">
        <f t="shared" si="77"/>
        <v>0</v>
      </c>
      <c r="AJ114" s="40">
        <f t="shared" si="78"/>
        <v>0</v>
      </c>
      <c r="AK114" s="40">
        <f t="shared" si="79"/>
        <v>0</v>
      </c>
      <c r="AL114" s="40">
        <f t="shared" si="80"/>
        <v>0</v>
      </c>
      <c r="AM114" s="40">
        <f t="shared" si="81"/>
        <v>0</v>
      </c>
      <c r="AN114" s="40">
        <f t="shared" si="82"/>
        <v>0</v>
      </c>
      <c r="AO114" s="40">
        <f t="shared" si="83"/>
        <v>0</v>
      </c>
      <c r="AP114" s="40">
        <f t="shared" si="84"/>
        <v>0</v>
      </c>
      <c r="AQ114" s="40">
        <f t="shared" si="85"/>
        <v>0</v>
      </c>
      <c r="AR114" s="40">
        <f t="shared" si="86"/>
        <v>0</v>
      </c>
      <c r="AS114" s="40">
        <f t="shared" si="87"/>
        <v>0</v>
      </c>
      <c r="AT114" s="40">
        <f t="shared" si="88"/>
        <v>0</v>
      </c>
      <c r="AU114" s="40">
        <f t="shared" si="89"/>
        <v>0</v>
      </c>
      <c r="AV114" s="40">
        <f t="shared" si="90"/>
        <v>0</v>
      </c>
      <c r="AW114" s="40">
        <f t="shared" si="91"/>
        <v>0</v>
      </c>
      <c r="AX114" s="40">
        <f t="shared" si="92"/>
        <v>0</v>
      </c>
      <c r="AY114" s="40">
        <f t="shared" si="93"/>
        <v>0</v>
      </c>
      <c r="AZ114" s="40">
        <f t="shared" si="94"/>
        <v>0</v>
      </c>
      <c r="BA114" s="40">
        <f t="shared" si="95"/>
        <v>0</v>
      </c>
      <c r="BB114" s="40">
        <f t="shared" si="96"/>
        <v>0</v>
      </c>
      <c r="BC114" s="40">
        <f t="shared" si="97"/>
        <v>0</v>
      </c>
      <c r="BD114" s="40">
        <f t="shared" si="98"/>
        <v>0</v>
      </c>
      <c r="BE114" s="40">
        <f t="shared" si="99"/>
        <v>0</v>
      </c>
      <c r="BF114" s="40">
        <f t="shared" si="100"/>
        <v>0</v>
      </c>
      <c r="BG114" s="40">
        <f t="shared" si="101"/>
        <v>0</v>
      </c>
      <c r="BH114" s="40">
        <f t="shared" si="102"/>
        <v>0</v>
      </c>
      <c r="BI114" s="40">
        <f t="shared" si="103"/>
        <v>0</v>
      </c>
      <c r="BJ114" s="40">
        <f t="shared" si="104"/>
        <v>0</v>
      </c>
      <c r="BK114" s="40">
        <f t="shared" si="105"/>
        <v>0</v>
      </c>
      <c r="BL114" s="40">
        <f t="shared" si="106"/>
        <v>0</v>
      </c>
      <c r="BM114" s="40">
        <f t="shared" si="107"/>
        <v>0</v>
      </c>
      <c r="BN114" s="40">
        <f t="shared" si="108"/>
        <v>0</v>
      </c>
      <c r="BO114" s="40">
        <f t="shared" si="109"/>
        <v>0</v>
      </c>
      <c r="BP114" s="40">
        <f t="shared" si="110"/>
        <v>0</v>
      </c>
      <c r="BR114" s="63">
        <f t="shared" si="73"/>
        <v>1</v>
      </c>
      <c r="BT114" s="4">
        <f>(BP114*U77)+(BO114*U78)+(BN114*U79)+(BM114*U80)+(BL114*U81)+(BK114*U82)+(BJ114*U83)+(BI114*U84)+(BH114*U85)+(BG114*U86)+(BF114*U87)+(BE114*U88)+(BD114*U89)+(BC114*U90)+(BB114*U91)+(BA114*U92)+(AZ114*U93)+(AY114*U94)+(AX114*U95)+(AW114*U96)+(AV114*U97)+(AU114*U98)+(AT114*U99)+(AS114*U100)+(AR114*U101)+(AQ114*U102)+(AP114*U103)+(AO114*U104)+(AN114*U105)+(AM114*U106)+(AL114*U107)+(AK114*U108)+(AJ114*U109)+(AI114*U110)+(AH114*U111)+(AG114*U112)+(AF114*U113)+U114</f>
        <v>3.5714285714285712E-2</v>
      </c>
    </row>
    <row r="115" spans="1:72" s="15" customFormat="1">
      <c r="A115" s="25">
        <f>A114+1</f>
        <v>111</v>
      </c>
      <c r="B115" s="26" t="s">
        <v>39</v>
      </c>
      <c r="C115" s="12">
        <v>40625</v>
      </c>
      <c r="D115" s="12">
        <v>40626</v>
      </c>
      <c r="E115" s="12">
        <v>40645</v>
      </c>
      <c r="F115" s="14">
        <v>1.0082599999999999</v>
      </c>
      <c r="G115" s="14">
        <v>1.0131999999999999</v>
      </c>
      <c r="H115" s="14">
        <v>1.0435700000000001</v>
      </c>
      <c r="I115" s="14"/>
      <c r="J115" s="14"/>
      <c r="K115" s="5" t="s">
        <v>2</v>
      </c>
      <c r="L115"/>
      <c r="M115" s="16">
        <f>(G115-F115)*10000</f>
        <v>49.399999999999444</v>
      </c>
      <c r="O115" s="16">
        <f>(H115-G115)*10000</f>
        <v>303.70000000000232</v>
      </c>
      <c r="P115"/>
      <c r="Q115" s="22">
        <f>((S114*U115)/M115)*O115</f>
        <v>153886.68344781853</v>
      </c>
      <c r="S115" s="3">
        <f>Q115+S114</f>
        <v>1455513.6588865698</v>
      </c>
      <c r="T115" s="3"/>
      <c r="U115" s="4">
        <f>$AC$4/W115</f>
        <v>1.9230769230769232E-2</v>
      </c>
      <c r="V115"/>
      <c r="W115" s="2">
        <v>13</v>
      </c>
      <c r="X115"/>
      <c r="Y115" s="30">
        <f>E115-D115+1</f>
        <v>20</v>
      </c>
      <c r="Z115" s="30"/>
      <c r="AA115" s="4">
        <f>(S115-S114)/S114</f>
        <v>0.11822640921831427</v>
      </c>
      <c r="AB115" s="3"/>
      <c r="AC115" s="38"/>
      <c r="AD115" s="40">
        <f>IF(E114&gt;D115,IF(E114&gt;E115,Y115,E114-D115+1),0)</f>
        <v>20</v>
      </c>
      <c r="AE115" s="3"/>
      <c r="AF115" s="40">
        <f t="shared" si="74"/>
        <v>1</v>
      </c>
      <c r="AG115" s="40">
        <f t="shared" si="75"/>
        <v>1</v>
      </c>
      <c r="AH115" s="40">
        <f t="shared" si="76"/>
        <v>1</v>
      </c>
      <c r="AI115" s="40">
        <f t="shared" si="77"/>
        <v>1</v>
      </c>
      <c r="AJ115" s="40">
        <f t="shared" si="78"/>
        <v>1</v>
      </c>
      <c r="AK115" s="40">
        <f t="shared" si="79"/>
        <v>1</v>
      </c>
      <c r="AL115" s="40">
        <f t="shared" si="80"/>
        <v>1</v>
      </c>
      <c r="AM115" s="40">
        <f t="shared" si="81"/>
        <v>1</v>
      </c>
      <c r="AN115" s="40">
        <f t="shared" si="82"/>
        <v>1</v>
      </c>
      <c r="AO115" s="40">
        <f t="shared" si="83"/>
        <v>1</v>
      </c>
      <c r="AP115" s="40">
        <f t="shared" si="84"/>
        <v>1</v>
      </c>
      <c r="AQ115" s="40">
        <f t="shared" si="85"/>
        <v>1</v>
      </c>
      <c r="AR115" s="40">
        <f t="shared" si="86"/>
        <v>1</v>
      </c>
      <c r="AS115" s="40">
        <f t="shared" si="87"/>
        <v>1</v>
      </c>
      <c r="AT115" s="40">
        <f t="shared" si="88"/>
        <v>1</v>
      </c>
      <c r="AU115" s="40">
        <f t="shared" si="89"/>
        <v>1</v>
      </c>
      <c r="AV115" s="40">
        <f t="shared" si="90"/>
        <v>1</v>
      </c>
      <c r="AW115" s="40">
        <f t="shared" si="91"/>
        <v>1</v>
      </c>
      <c r="AX115" s="40">
        <f t="shared" si="92"/>
        <v>1</v>
      </c>
      <c r="AY115" s="40">
        <f t="shared" si="93"/>
        <v>1</v>
      </c>
      <c r="AZ115" s="40">
        <f t="shared" si="94"/>
        <v>1</v>
      </c>
      <c r="BA115" s="40">
        <f t="shared" si="95"/>
        <v>1</v>
      </c>
      <c r="BB115" s="40">
        <f t="shared" si="96"/>
        <v>1</v>
      </c>
      <c r="BC115" s="40">
        <f t="shared" si="97"/>
        <v>1</v>
      </c>
      <c r="BD115" s="40">
        <f t="shared" si="98"/>
        <v>1</v>
      </c>
      <c r="BE115" s="40">
        <f t="shared" si="99"/>
        <v>1</v>
      </c>
      <c r="BF115" s="40">
        <f t="shared" si="100"/>
        <v>1</v>
      </c>
      <c r="BG115" s="40">
        <f t="shared" si="101"/>
        <v>1</v>
      </c>
      <c r="BH115" s="40">
        <f t="shared" si="102"/>
        <v>1</v>
      </c>
      <c r="BI115" s="40">
        <f t="shared" si="103"/>
        <v>1</v>
      </c>
      <c r="BJ115" s="40">
        <f t="shared" si="104"/>
        <v>1</v>
      </c>
      <c r="BK115" s="40">
        <f t="shared" si="105"/>
        <v>1</v>
      </c>
      <c r="BL115" s="40">
        <f t="shared" si="106"/>
        <v>1</v>
      </c>
      <c r="BM115" s="40">
        <f t="shared" si="107"/>
        <v>1</v>
      </c>
      <c r="BN115" s="40">
        <f t="shared" si="108"/>
        <v>1</v>
      </c>
      <c r="BO115" s="40">
        <f t="shared" si="109"/>
        <v>1</v>
      </c>
      <c r="BP115" s="40">
        <f t="shared" si="110"/>
        <v>1</v>
      </c>
      <c r="BR115" s="63">
        <f t="shared" si="73"/>
        <v>38</v>
      </c>
      <c r="BT115" s="4">
        <f>(BP115*U78)+(BO115*U79)+(BN115*U80)+(BM115*U81)+(BL115*U82)+(BK115*U83)+(BJ115*U84)+(BI115*U85)+(BH115*U86)+(BG115*U87)+(BF115*U88)+(BE115*U89)+(BD115*U90)+(BC115*U91)+(BB115*U92)+(BA115*U93)+(AZ115*U94)+(AY115*U95)+(AX115*U96)+(AW115*U97)+(AV115*U98)+(AU115*U99)+(AT115*U100)+(AS115*U101)+(AR115*U102)+(AQ115*U103)+(AP115*U104)+(AO115*U105)+(AN115*U106)+(AM115*U107)+(AL115*U108)+(AK115*U109)+(AJ115*U110)+(AI115*U111)+(AH115*U112)+(AG115*U113)+(AF115*U114)+U115</f>
        <v>1.2656593406593408</v>
      </c>
    </row>
    <row r="116" spans="1:72" s="15" customFormat="1">
      <c r="A116" s="25">
        <f>A115+1</f>
        <v>112</v>
      </c>
      <c r="B116" s="26" t="s">
        <v>39</v>
      </c>
      <c r="C116" s="12">
        <v>40652</v>
      </c>
      <c r="D116" s="12">
        <v>40653</v>
      </c>
      <c r="E116" s="12">
        <v>40666</v>
      </c>
      <c r="F116" s="14">
        <v>1.04616</v>
      </c>
      <c r="G116" s="14">
        <v>1.0525499999999999</v>
      </c>
      <c r="H116" s="14">
        <v>1.08447</v>
      </c>
      <c r="I116" s="14"/>
      <c r="J116" s="14"/>
      <c r="K116" s="5" t="s">
        <v>2</v>
      </c>
      <c r="L116"/>
      <c r="M116" s="16">
        <f>(G116-F116)*10000</f>
        <v>63.899999999998954</v>
      </c>
      <c r="O116" s="16">
        <f>(H116-G116)*10000</f>
        <v>319.20000000000169</v>
      </c>
      <c r="P116"/>
      <c r="Q116" s="22">
        <f>((S115*U116)/M116)*O116</f>
        <v>139821.82494179704</v>
      </c>
      <c r="S116" s="3">
        <f>Q116+S115</f>
        <v>1595335.4838283667</v>
      </c>
      <c r="T116" s="3"/>
      <c r="U116" s="4">
        <f>$AC$4/W116</f>
        <v>1.9230769230769232E-2</v>
      </c>
      <c r="V116" s="3"/>
      <c r="W116" s="2">
        <v>13</v>
      </c>
      <c r="X116"/>
      <c r="Y116" s="30">
        <f>E116-D116+1</f>
        <v>14</v>
      </c>
      <c r="Z116" s="30"/>
      <c r="AA116" s="4">
        <f>(S116-S115)/S115</f>
        <v>9.6063560852295282E-2</v>
      </c>
      <c r="AB116" s="3"/>
      <c r="AC116" s="38"/>
      <c r="AD116" s="40">
        <f>IF(E115&gt;D116,IF(E115&gt;E116,Y116,E115-D116+1),0)</f>
        <v>0</v>
      </c>
      <c r="AE116" s="3"/>
      <c r="AF116" s="40">
        <f t="shared" si="74"/>
        <v>0</v>
      </c>
      <c r="AG116" s="40">
        <f t="shared" si="75"/>
        <v>1</v>
      </c>
      <c r="AH116" s="40">
        <f t="shared" si="76"/>
        <v>1</v>
      </c>
      <c r="AI116" s="40">
        <f t="shared" si="77"/>
        <v>1</v>
      </c>
      <c r="AJ116" s="40">
        <f t="shared" si="78"/>
        <v>1</v>
      </c>
      <c r="AK116" s="40">
        <f t="shared" si="79"/>
        <v>1</v>
      </c>
      <c r="AL116" s="40">
        <f t="shared" si="80"/>
        <v>1</v>
      </c>
      <c r="AM116" s="40">
        <f t="shared" si="81"/>
        <v>1</v>
      </c>
      <c r="AN116" s="40">
        <f t="shared" si="82"/>
        <v>1</v>
      </c>
      <c r="AO116" s="40">
        <f t="shared" si="83"/>
        <v>1</v>
      </c>
      <c r="AP116" s="40">
        <f t="shared" si="84"/>
        <v>1</v>
      </c>
      <c r="AQ116" s="40">
        <f t="shared" si="85"/>
        <v>1</v>
      </c>
      <c r="AR116" s="40">
        <f t="shared" si="86"/>
        <v>1</v>
      </c>
      <c r="AS116" s="40">
        <f t="shared" si="87"/>
        <v>1</v>
      </c>
      <c r="AT116" s="40">
        <f t="shared" si="88"/>
        <v>1</v>
      </c>
      <c r="AU116" s="40">
        <f t="shared" si="89"/>
        <v>1</v>
      </c>
      <c r="AV116" s="40">
        <f t="shared" si="90"/>
        <v>1</v>
      </c>
      <c r="AW116" s="40">
        <f t="shared" si="91"/>
        <v>1</v>
      </c>
      <c r="AX116" s="40">
        <f t="shared" si="92"/>
        <v>1</v>
      </c>
      <c r="AY116" s="40">
        <f t="shared" si="93"/>
        <v>1</v>
      </c>
      <c r="AZ116" s="40">
        <f t="shared" si="94"/>
        <v>1</v>
      </c>
      <c r="BA116" s="40">
        <f t="shared" si="95"/>
        <v>1</v>
      </c>
      <c r="BB116" s="40">
        <f t="shared" si="96"/>
        <v>1</v>
      </c>
      <c r="BC116" s="40">
        <f t="shared" si="97"/>
        <v>1</v>
      </c>
      <c r="BD116" s="40">
        <f t="shared" si="98"/>
        <v>1</v>
      </c>
      <c r="BE116" s="40">
        <f t="shared" si="99"/>
        <v>1</v>
      </c>
      <c r="BF116" s="40">
        <f t="shared" si="100"/>
        <v>1</v>
      </c>
      <c r="BG116" s="40">
        <f t="shared" si="101"/>
        <v>1</v>
      </c>
      <c r="BH116" s="40">
        <f t="shared" si="102"/>
        <v>1</v>
      </c>
      <c r="BI116" s="40">
        <f t="shared" si="103"/>
        <v>1</v>
      </c>
      <c r="BJ116" s="40">
        <f t="shared" si="104"/>
        <v>1</v>
      </c>
      <c r="BK116" s="40">
        <f t="shared" si="105"/>
        <v>1</v>
      </c>
      <c r="BL116" s="40">
        <f t="shared" si="106"/>
        <v>1</v>
      </c>
      <c r="BM116" s="40">
        <f t="shared" si="107"/>
        <v>1</v>
      </c>
      <c r="BN116" s="40">
        <f t="shared" si="108"/>
        <v>1</v>
      </c>
      <c r="BO116" s="40">
        <f t="shared" si="109"/>
        <v>1</v>
      </c>
      <c r="BP116" s="40">
        <f t="shared" si="110"/>
        <v>1</v>
      </c>
      <c r="BR116" s="63">
        <f t="shared" si="73"/>
        <v>37</v>
      </c>
      <c r="BT116" s="4">
        <f>(BP116*U79)+(BO116*U80)+(BN116*U81)+(BM116*U82)+(BL116*U83)+(BK116*U84)+(BJ116*U85)+(BI116*U86)+(BH116*U87)+(BG116*U88)+(BF116*U89)+(BE116*U90)+(BD116*U91)+(BC116*U92)+(BB116*U93)+(BA116*U94)+(AZ116*U95)+(AY116*U96)+(AX116*U97)+(AW116*U98)+(AV116*U99)+(AU116*U100)+(AT116*U101)+(AS116*U102)+(AR116*U103)+(AQ116*U104)+(AP116*U105)+(AO116*U106)+(AN116*U107)+(AM116*U108)+(AL116*U109)+(AK116*U110)+(AJ116*U111)+(AI116*U112)+(AH116*U113)+(AG116*U114)+(AF116*U115)+U116</f>
        <v>1.2406593406593409</v>
      </c>
    </row>
    <row r="117" spans="1:72" s="15" customFormat="1">
      <c r="A117" s="25">
        <f>A116+1</f>
        <v>113</v>
      </c>
      <c r="B117" s="26" t="s">
        <v>39</v>
      </c>
      <c r="C117" s="12">
        <v>40686</v>
      </c>
      <c r="D117" s="12">
        <v>40687</v>
      </c>
      <c r="E117" s="12">
        <v>40689</v>
      </c>
      <c r="F117" s="14">
        <v>1.0636699999999999</v>
      </c>
      <c r="G117" s="14"/>
      <c r="H117" s="14"/>
      <c r="I117" s="14">
        <v>1.0495000000000001</v>
      </c>
      <c r="J117" s="14">
        <v>1.0636699999999999</v>
      </c>
      <c r="K117" s="5" t="s">
        <v>0</v>
      </c>
      <c r="L117"/>
      <c r="M117" s="46">
        <f>(F117-I117)*10000</f>
        <v>141.69999999999794</v>
      </c>
      <c r="N117" s="47"/>
      <c r="O117" s="46">
        <f>(I117-J117)*10000</f>
        <v>-141.69999999999794</v>
      </c>
      <c r="P117"/>
      <c r="Q117" s="22">
        <f>((S116*U117)/M117)*O117</f>
        <v>-30679.528535160905</v>
      </c>
      <c r="S117" s="3">
        <f>Q117+S116</f>
        <v>1564655.9552932058</v>
      </c>
      <c r="T117" s="3"/>
      <c r="U117" s="4">
        <f>$AC$4/W117</f>
        <v>1.9230769230769232E-2</v>
      </c>
      <c r="V117" s="3"/>
      <c r="W117" s="2">
        <v>13</v>
      </c>
      <c r="X117"/>
      <c r="Y117" s="30">
        <f>E117-D117+1</f>
        <v>3</v>
      </c>
      <c r="Z117" s="30"/>
      <c r="AA117" s="4">
        <f>(S117-S116)/S116</f>
        <v>-1.9230769230769253E-2</v>
      </c>
      <c r="AB117" s="3"/>
      <c r="AC117" s="38"/>
      <c r="AD117" s="40">
        <f>IF(E116&gt;D117,IF(E116&gt;E117,Y117,E116-D117+1),0)</f>
        <v>0</v>
      </c>
      <c r="AE117" s="3"/>
      <c r="AF117" s="40">
        <f t="shared" si="74"/>
        <v>0</v>
      </c>
      <c r="AG117" s="40">
        <f t="shared" si="75"/>
        <v>0</v>
      </c>
      <c r="AH117" s="40">
        <f t="shared" si="76"/>
        <v>1</v>
      </c>
      <c r="AI117" s="40">
        <f t="shared" si="77"/>
        <v>1</v>
      </c>
      <c r="AJ117" s="40">
        <f t="shared" si="78"/>
        <v>1</v>
      </c>
      <c r="AK117" s="40">
        <f t="shared" si="79"/>
        <v>1</v>
      </c>
      <c r="AL117" s="40">
        <f t="shared" si="80"/>
        <v>1</v>
      </c>
      <c r="AM117" s="40">
        <f t="shared" si="81"/>
        <v>1</v>
      </c>
      <c r="AN117" s="40">
        <f t="shared" si="82"/>
        <v>1</v>
      </c>
      <c r="AO117" s="40">
        <f t="shared" si="83"/>
        <v>1</v>
      </c>
      <c r="AP117" s="40">
        <f t="shared" si="84"/>
        <v>1</v>
      </c>
      <c r="AQ117" s="40">
        <f t="shared" si="85"/>
        <v>1</v>
      </c>
      <c r="AR117" s="40">
        <f t="shared" si="86"/>
        <v>1</v>
      </c>
      <c r="AS117" s="40">
        <f t="shared" si="87"/>
        <v>1</v>
      </c>
      <c r="AT117" s="40">
        <f t="shared" si="88"/>
        <v>1</v>
      </c>
      <c r="AU117" s="40">
        <f t="shared" si="89"/>
        <v>1</v>
      </c>
      <c r="AV117" s="40">
        <f t="shared" si="90"/>
        <v>1</v>
      </c>
      <c r="AW117" s="40">
        <f t="shared" si="91"/>
        <v>1</v>
      </c>
      <c r="AX117" s="40">
        <f t="shared" si="92"/>
        <v>1</v>
      </c>
      <c r="AY117" s="40">
        <f t="shared" si="93"/>
        <v>1</v>
      </c>
      <c r="AZ117" s="40">
        <f t="shared" si="94"/>
        <v>1</v>
      </c>
      <c r="BA117" s="40">
        <f t="shared" si="95"/>
        <v>1</v>
      </c>
      <c r="BB117" s="40">
        <f t="shared" si="96"/>
        <v>1</v>
      </c>
      <c r="BC117" s="40">
        <f t="shared" si="97"/>
        <v>1</v>
      </c>
      <c r="BD117" s="40">
        <f t="shared" si="98"/>
        <v>1</v>
      </c>
      <c r="BE117" s="40">
        <f t="shared" si="99"/>
        <v>1</v>
      </c>
      <c r="BF117" s="40">
        <f t="shared" si="100"/>
        <v>1</v>
      </c>
      <c r="BG117" s="40">
        <f t="shared" si="101"/>
        <v>1</v>
      </c>
      <c r="BH117" s="40">
        <f t="shared" si="102"/>
        <v>1</v>
      </c>
      <c r="BI117" s="40">
        <f t="shared" si="103"/>
        <v>1</v>
      </c>
      <c r="BJ117" s="40">
        <f t="shared" si="104"/>
        <v>1</v>
      </c>
      <c r="BK117" s="40">
        <f t="shared" si="105"/>
        <v>0</v>
      </c>
      <c r="BL117" s="40">
        <f t="shared" si="106"/>
        <v>1</v>
      </c>
      <c r="BM117" s="40">
        <f t="shared" si="107"/>
        <v>1</v>
      </c>
      <c r="BN117" s="40">
        <f t="shared" si="108"/>
        <v>1</v>
      </c>
      <c r="BO117" s="40">
        <f t="shared" si="109"/>
        <v>1</v>
      </c>
      <c r="BP117" s="40">
        <f t="shared" si="110"/>
        <v>1</v>
      </c>
      <c r="BR117" s="63">
        <f t="shared" si="73"/>
        <v>35</v>
      </c>
      <c r="BT117" s="4">
        <f>(BP117*U80)+(BO117*U81)+(BN117*U82)+(BM117*U83)+(BL117*U84)+(BK117*U85)+(BJ117*U86)+(BI117*U87)+(BH117*U88)+(BG117*U89)+(BF117*U90)+(BE117*U91)+(BD117*U92)+(BC117*U93)+(BB117*U94)+(BA117*U95)+(AZ117*U96)+(AY117*U97)+(AX117*U98)+(AW117*U99)+(AV117*U100)+(AU117*U101)+(AT117*U102)+(AS117*U103)+(AR117*U104)+(AQ117*U105)+(AP117*U106)+(AO117*U107)+(AN117*U108)+(AM117*U109)+(AL117*U110)+(AK117*U111)+(AJ117*U112)+(AI117*U113)+(AH117*U114)+(AG117*U115)+(AF117*U116)+U117</f>
        <v>1.179945054945055</v>
      </c>
    </row>
    <row r="118" spans="1:72" s="15" customFormat="1">
      <c r="A118" s="25">
        <f>A117+1</f>
        <v>114</v>
      </c>
      <c r="B118" s="26" t="s">
        <v>39</v>
      </c>
      <c r="C118" s="12">
        <v>40696</v>
      </c>
      <c r="D118" s="12">
        <v>40697</v>
      </c>
      <c r="E118" s="12">
        <v>40702</v>
      </c>
      <c r="F118" s="14">
        <v>1.0606</v>
      </c>
      <c r="G118" s="14">
        <v>1.0669199999999999</v>
      </c>
      <c r="H118" s="14">
        <v>1.0606</v>
      </c>
      <c r="I118" s="14"/>
      <c r="J118" s="14"/>
      <c r="K118" s="5" t="s">
        <v>0</v>
      </c>
      <c r="L118"/>
      <c r="M118" s="16">
        <f>(G118-F118)*10000</f>
        <v>63.199999999998809</v>
      </c>
      <c r="O118" s="16">
        <f>(H118-G118)*10000</f>
        <v>-63.199999999998809</v>
      </c>
      <c r="P118"/>
      <c r="Q118" s="22">
        <f>((S117*U118)/M118)*O118</f>
        <v>-30089.537601792421</v>
      </c>
      <c r="S118" s="3">
        <f>Q118+S117</f>
        <v>1534566.4176914133</v>
      </c>
      <c r="T118" s="3"/>
      <c r="U118" s="4">
        <f>$AC$4/W118</f>
        <v>1.9230769230769232E-2</v>
      </c>
      <c r="V118" s="3"/>
      <c r="W118" s="2">
        <v>13</v>
      </c>
      <c r="X118"/>
      <c r="Y118" s="30">
        <f>E118-D118+1</f>
        <v>6</v>
      </c>
      <c r="Z118" s="30"/>
      <c r="AA118" s="4">
        <f>(S118-S117)/S117</f>
        <v>-1.9230769230769273E-2</v>
      </c>
      <c r="AB118" s="3"/>
      <c r="AC118" s="38"/>
      <c r="AD118" s="40">
        <f>IF(E117&gt;D118,IF(E117&gt;E118,Y118,E117-D118+1),0)</f>
        <v>0</v>
      </c>
      <c r="AE118" s="3"/>
      <c r="AF118" s="40">
        <f t="shared" si="74"/>
        <v>0</v>
      </c>
      <c r="AG118" s="40">
        <f t="shared" si="75"/>
        <v>0</v>
      </c>
      <c r="AH118" s="40">
        <f t="shared" si="76"/>
        <v>0</v>
      </c>
      <c r="AI118" s="40">
        <f t="shared" si="77"/>
        <v>1</v>
      </c>
      <c r="AJ118" s="40">
        <f t="shared" si="78"/>
        <v>1</v>
      </c>
      <c r="AK118" s="40">
        <f t="shared" si="79"/>
        <v>1</v>
      </c>
      <c r="AL118" s="40">
        <f t="shared" si="80"/>
        <v>1</v>
      </c>
      <c r="AM118" s="40">
        <f t="shared" si="81"/>
        <v>1</v>
      </c>
      <c r="AN118" s="40">
        <f t="shared" si="82"/>
        <v>1</v>
      </c>
      <c r="AO118" s="40">
        <f t="shared" si="83"/>
        <v>1</v>
      </c>
      <c r="AP118" s="40">
        <f t="shared" si="84"/>
        <v>1</v>
      </c>
      <c r="AQ118" s="40">
        <f t="shared" si="85"/>
        <v>1</v>
      </c>
      <c r="AR118" s="40">
        <f t="shared" si="86"/>
        <v>1</v>
      </c>
      <c r="AS118" s="40">
        <f t="shared" si="87"/>
        <v>1</v>
      </c>
      <c r="AT118" s="40">
        <f t="shared" si="88"/>
        <v>1</v>
      </c>
      <c r="AU118" s="40">
        <f t="shared" si="89"/>
        <v>1</v>
      </c>
      <c r="AV118" s="40">
        <f t="shared" si="90"/>
        <v>1</v>
      </c>
      <c r="AW118" s="40">
        <f t="shared" si="91"/>
        <v>1</v>
      </c>
      <c r="AX118" s="40">
        <f t="shared" si="92"/>
        <v>1</v>
      </c>
      <c r="AY118" s="40">
        <f t="shared" si="93"/>
        <v>1</v>
      </c>
      <c r="AZ118" s="40">
        <f t="shared" si="94"/>
        <v>1</v>
      </c>
      <c r="BA118" s="40">
        <f t="shared" si="95"/>
        <v>1</v>
      </c>
      <c r="BB118" s="40">
        <f t="shared" si="96"/>
        <v>1</v>
      </c>
      <c r="BC118" s="40">
        <f t="shared" si="97"/>
        <v>1</v>
      </c>
      <c r="BD118" s="40">
        <f t="shared" si="98"/>
        <v>1</v>
      </c>
      <c r="BE118" s="40">
        <f t="shared" si="99"/>
        <v>1</v>
      </c>
      <c r="BF118" s="40">
        <f t="shared" si="100"/>
        <v>1</v>
      </c>
      <c r="BG118" s="40">
        <f t="shared" si="101"/>
        <v>1</v>
      </c>
      <c r="BH118" s="40">
        <f t="shared" si="102"/>
        <v>1</v>
      </c>
      <c r="BI118" s="40">
        <f t="shared" si="103"/>
        <v>1</v>
      </c>
      <c r="BJ118" s="40">
        <f t="shared" si="104"/>
        <v>1</v>
      </c>
      <c r="BK118" s="40">
        <f t="shared" si="105"/>
        <v>1</v>
      </c>
      <c r="BL118" s="40">
        <f t="shared" si="106"/>
        <v>0</v>
      </c>
      <c r="BM118" s="40">
        <f t="shared" si="107"/>
        <v>1</v>
      </c>
      <c r="BN118" s="40">
        <f t="shared" si="108"/>
        <v>1</v>
      </c>
      <c r="BO118" s="40">
        <f t="shared" si="109"/>
        <v>1</v>
      </c>
      <c r="BP118" s="40">
        <f t="shared" si="110"/>
        <v>1</v>
      </c>
      <c r="BR118" s="63">
        <f t="shared" si="73"/>
        <v>34</v>
      </c>
      <c r="BT118" s="4">
        <f>(BP118*U81)+(BO118*U82)+(BN118*U83)+(BM118*U84)+(BL118*U85)+(BK118*U86)+(BJ118*U87)+(BI118*U88)+(BH118*U89)+(BG118*U90)+(BF118*U91)+(BE118*U92)+(BD118*U93)+(BC118*U94)+(BB118*U95)+(BA118*U96)+(AZ118*U97)+(AY118*U98)+(AX118*U99)+(AW118*U100)+(AV118*U101)+(AU118*U102)+(AT118*U103)+(AS118*U104)+(AR118*U105)+(AQ118*U106)+(AP118*U107)+(AO118*U108)+(AN118*U109)+(AM118*U110)+(AL118*U111)+(AK118*U112)+(AJ118*U113)+(AI118*U114)+(AH118*U115)+(AG118*U116)+(AF118*U117)+U118</f>
        <v>1.1549450549450548</v>
      </c>
    </row>
    <row r="119" spans="1:72" s="15" customFormat="1">
      <c r="A119" s="25">
        <f>A118+1</f>
        <v>115</v>
      </c>
      <c r="B119" s="26" t="s">
        <v>39</v>
      </c>
      <c r="C119" s="12">
        <v>40725</v>
      </c>
      <c r="D119" s="12">
        <v>40728</v>
      </c>
      <c r="E119" s="12">
        <v>40729</v>
      </c>
      <c r="F119" s="14">
        <v>1.0691999999999999</v>
      </c>
      <c r="G119" s="14">
        <v>1.07755</v>
      </c>
      <c r="H119" s="14">
        <v>1.0691999999999999</v>
      </c>
      <c r="I119" s="14"/>
      <c r="J119" s="14"/>
      <c r="K119" s="5" t="s">
        <v>0</v>
      </c>
      <c r="L119"/>
      <c r="M119" s="16">
        <f>(G119-F119)*10000</f>
        <v>83.500000000000796</v>
      </c>
      <c r="O119" s="16">
        <f>(H119-G119)*10000</f>
        <v>-83.500000000000796</v>
      </c>
      <c r="P119"/>
      <c r="Q119" s="22">
        <f>((S118*U119)/M119)*O119</f>
        <v>-29510.892647911794</v>
      </c>
      <c r="S119" s="3">
        <f>Q119+S118</f>
        <v>1505055.5250435015</v>
      </c>
      <c r="T119" s="3"/>
      <c r="U119" s="4">
        <f>$AC$4/W119</f>
        <v>1.9230769230769232E-2</v>
      </c>
      <c r="V119" s="3"/>
      <c r="W119" s="2">
        <v>13</v>
      </c>
      <c r="X119"/>
      <c r="Y119" s="30">
        <f>E119-D119+1</f>
        <v>2</v>
      </c>
      <c r="Z119" s="30"/>
      <c r="AA119" s="4">
        <f>(S119-S118)/S118</f>
        <v>-1.9230769230769232E-2</v>
      </c>
      <c r="AB119" s="3"/>
      <c r="AC119" s="38"/>
      <c r="AD119" s="40">
        <f>IF(E118&gt;D119,IF(E118&gt;E119,Y119,E118-D119+1),0)</f>
        <v>0</v>
      </c>
      <c r="AE119" s="3"/>
      <c r="AF119" s="40">
        <f t="shared" si="74"/>
        <v>0</v>
      </c>
      <c r="AG119" s="40">
        <f t="shared" si="75"/>
        <v>0</v>
      </c>
      <c r="AH119" s="40">
        <f t="shared" si="76"/>
        <v>0</v>
      </c>
      <c r="AI119" s="40">
        <f t="shared" si="77"/>
        <v>0</v>
      </c>
      <c r="AJ119" s="40">
        <f t="shared" si="78"/>
        <v>1</v>
      </c>
      <c r="AK119" s="40">
        <f t="shared" si="79"/>
        <v>1</v>
      </c>
      <c r="AL119" s="40">
        <f t="shared" si="80"/>
        <v>1</v>
      </c>
      <c r="AM119" s="40">
        <f t="shared" si="81"/>
        <v>1</v>
      </c>
      <c r="AN119" s="40">
        <f t="shared" si="82"/>
        <v>1</v>
      </c>
      <c r="AO119" s="40">
        <f t="shared" si="83"/>
        <v>1</v>
      </c>
      <c r="AP119" s="40">
        <f t="shared" si="84"/>
        <v>1</v>
      </c>
      <c r="AQ119" s="40">
        <f t="shared" si="85"/>
        <v>1</v>
      </c>
      <c r="AR119" s="40">
        <f t="shared" si="86"/>
        <v>1</v>
      </c>
      <c r="AS119" s="40">
        <f t="shared" si="87"/>
        <v>1</v>
      </c>
      <c r="AT119" s="40">
        <f t="shared" si="88"/>
        <v>1</v>
      </c>
      <c r="AU119" s="40">
        <f t="shared" si="89"/>
        <v>1</v>
      </c>
      <c r="AV119" s="40">
        <f t="shared" si="90"/>
        <v>1</v>
      </c>
      <c r="AW119" s="40">
        <f t="shared" si="91"/>
        <v>1</v>
      </c>
      <c r="AX119" s="40">
        <f t="shared" si="92"/>
        <v>1</v>
      </c>
      <c r="AY119" s="40">
        <f t="shared" si="93"/>
        <v>1</v>
      </c>
      <c r="AZ119" s="40">
        <f t="shared" si="94"/>
        <v>1</v>
      </c>
      <c r="BA119" s="40">
        <f t="shared" si="95"/>
        <v>1</v>
      </c>
      <c r="BB119" s="40">
        <f t="shared" si="96"/>
        <v>1</v>
      </c>
      <c r="BC119" s="40">
        <f t="shared" si="97"/>
        <v>1</v>
      </c>
      <c r="BD119" s="40">
        <f t="shared" si="98"/>
        <v>1</v>
      </c>
      <c r="BE119" s="40">
        <f t="shared" si="99"/>
        <v>1</v>
      </c>
      <c r="BF119" s="40">
        <f t="shared" si="100"/>
        <v>1</v>
      </c>
      <c r="BG119" s="40">
        <f t="shared" si="101"/>
        <v>1</v>
      </c>
      <c r="BH119" s="40">
        <f t="shared" si="102"/>
        <v>1</v>
      </c>
      <c r="BI119" s="40">
        <f t="shared" si="103"/>
        <v>1</v>
      </c>
      <c r="BJ119" s="40">
        <f t="shared" si="104"/>
        <v>1</v>
      </c>
      <c r="BK119" s="40">
        <f t="shared" si="105"/>
        <v>1</v>
      </c>
      <c r="BL119" s="40">
        <f t="shared" si="106"/>
        <v>0</v>
      </c>
      <c r="BM119" s="40">
        <f t="shared" si="107"/>
        <v>0</v>
      </c>
      <c r="BN119" s="40">
        <f t="shared" si="108"/>
        <v>1</v>
      </c>
      <c r="BO119" s="40">
        <f t="shared" si="109"/>
        <v>1</v>
      </c>
      <c r="BP119" s="40">
        <f t="shared" si="110"/>
        <v>1</v>
      </c>
      <c r="BR119" s="63">
        <f t="shared" si="73"/>
        <v>32</v>
      </c>
      <c r="BT119" s="4">
        <f>(BP119*U82)+(BO119*U83)+(BN119*U84)+(BM119*U85)+(BL119*U86)+(BK119*U87)+(BJ119*U88)+(BI119*U89)+(BH119*U90)+(BG119*U91)+(BF119*U92)+(BE119*U93)+(BD119*U94)+(BC119*U95)+(BB119*U96)+(BA119*U97)+(AZ119*U98)+(AY119*U99)+(AX119*U100)+(AW119*U101)+(AV119*U102)+(AU119*U103)+(AT119*U104)+(AS119*U105)+(AR119*U106)+(AQ119*U107)+(AP119*U108)+(AO119*U109)+(AN119*U110)+(AM119*U111)+(AL119*U112)+(AK119*U113)+(AJ119*U114)+(AI119*U115)+(AH119*U116)+(AG119*U117)+(AF119*U118)+U119</f>
        <v>1.0942307692307691</v>
      </c>
    </row>
    <row r="120" spans="1:72" s="15" customFormat="1">
      <c r="A120" s="25">
        <f>A119+1</f>
        <v>116</v>
      </c>
      <c r="B120" s="26" t="s">
        <v>39</v>
      </c>
      <c r="C120" s="12">
        <v>40735</v>
      </c>
      <c r="D120" s="12">
        <v>40736</v>
      </c>
      <c r="E120" s="12">
        <v>40737</v>
      </c>
      <c r="F120" s="14">
        <v>1.0712999999999999</v>
      </c>
      <c r="G120" s="14"/>
      <c r="H120" s="14"/>
      <c r="I120" s="14">
        <v>1.0648</v>
      </c>
      <c r="J120" s="14">
        <v>1.0648</v>
      </c>
      <c r="K120" s="5" t="s">
        <v>17</v>
      </c>
      <c r="L120"/>
      <c r="M120" s="46">
        <f>(F120-I120)*10000</f>
        <v>64.999999999999503</v>
      </c>
      <c r="N120" s="47"/>
      <c r="O120" s="46">
        <f>(I120-J120)*10000</f>
        <v>0</v>
      </c>
      <c r="P120"/>
      <c r="Q120" s="22">
        <f>((S119*U120)/M120)*O120</f>
        <v>0</v>
      </c>
      <c r="S120" s="3">
        <f>Q120+S119</f>
        <v>1505055.5250435015</v>
      </c>
      <c r="T120" s="3"/>
      <c r="U120" s="4">
        <f>$AC$4/W120</f>
        <v>1.9230769230769232E-2</v>
      </c>
      <c r="V120" s="3"/>
      <c r="W120" s="2">
        <v>13</v>
      </c>
      <c r="X120"/>
      <c r="Y120" s="30">
        <f>E120-D120+1</f>
        <v>2</v>
      </c>
      <c r="Z120" s="30"/>
      <c r="AA120" s="4">
        <f>(S120-S119)/S119</f>
        <v>0</v>
      </c>
      <c r="AB120" s="3"/>
      <c r="AC120" s="38"/>
      <c r="AD120" s="40">
        <f>IF(E119&gt;D120,IF(E119&gt;E120,Y120,E119-D120+1),0)</f>
        <v>0</v>
      </c>
      <c r="AE120" s="3"/>
      <c r="AF120" s="40">
        <f t="shared" si="74"/>
        <v>0</v>
      </c>
      <c r="AG120" s="40">
        <f t="shared" si="75"/>
        <v>0</v>
      </c>
      <c r="AH120" s="40">
        <f t="shared" si="76"/>
        <v>0</v>
      </c>
      <c r="AI120" s="40">
        <f t="shared" si="77"/>
        <v>0</v>
      </c>
      <c r="AJ120" s="40">
        <f t="shared" si="78"/>
        <v>0</v>
      </c>
      <c r="AK120" s="40">
        <f t="shared" si="79"/>
        <v>1</v>
      </c>
      <c r="AL120" s="40">
        <f t="shared" si="80"/>
        <v>1</v>
      </c>
      <c r="AM120" s="40">
        <f t="shared" si="81"/>
        <v>1</v>
      </c>
      <c r="AN120" s="40">
        <f t="shared" si="82"/>
        <v>1</v>
      </c>
      <c r="AO120" s="40">
        <f t="shared" si="83"/>
        <v>1</v>
      </c>
      <c r="AP120" s="40">
        <f t="shared" si="84"/>
        <v>1</v>
      </c>
      <c r="AQ120" s="40">
        <f t="shared" si="85"/>
        <v>1</v>
      </c>
      <c r="AR120" s="40">
        <f t="shared" si="86"/>
        <v>1</v>
      </c>
      <c r="AS120" s="40">
        <f t="shared" si="87"/>
        <v>1</v>
      </c>
      <c r="AT120" s="40">
        <f t="shared" si="88"/>
        <v>1</v>
      </c>
      <c r="AU120" s="40">
        <f t="shared" si="89"/>
        <v>1</v>
      </c>
      <c r="AV120" s="40">
        <f t="shared" si="90"/>
        <v>1</v>
      </c>
      <c r="AW120" s="40">
        <f t="shared" si="91"/>
        <v>1</v>
      </c>
      <c r="AX120" s="40">
        <f t="shared" si="92"/>
        <v>1</v>
      </c>
      <c r="AY120" s="40">
        <f t="shared" si="93"/>
        <v>1</v>
      </c>
      <c r="AZ120" s="40">
        <f t="shared" si="94"/>
        <v>1</v>
      </c>
      <c r="BA120" s="40">
        <f t="shared" si="95"/>
        <v>1</v>
      </c>
      <c r="BB120" s="40">
        <f t="shared" si="96"/>
        <v>1</v>
      </c>
      <c r="BC120" s="40">
        <f t="shared" si="97"/>
        <v>1</v>
      </c>
      <c r="BD120" s="40">
        <f t="shared" si="98"/>
        <v>1</v>
      </c>
      <c r="BE120" s="40">
        <f t="shared" si="99"/>
        <v>1</v>
      </c>
      <c r="BF120" s="40">
        <f t="shared" si="100"/>
        <v>1</v>
      </c>
      <c r="BG120" s="40">
        <f t="shared" si="101"/>
        <v>1</v>
      </c>
      <c r="BH120" s="40">
        <f t="shared" si="102"/>
        <v>1</v>
      </c>
      <c r="BI120" s="40">
        <f t="shared" si="103"/>
        <v>1</v>
      </c>
      <c r="BJ120" s="40">
        <f t="shared" si="104"/>
        <v>1</v>
      </c>
      <c r="BK120" s="40">
        <f t="shared" si="105"/>
        <v>1</v>
      </c>
      <c r="BL120" s="40">
        <f t="shared" si="106"/>
        <v>1</v>
      </c>
      <c r="BM120" s="40">
        <f t="shared" si="107"/>
        <v>0</v>
      </c>
      <c r="BN120" s="40">
        <f t="shared" si="108"/>
        <v>0</v>
      </c>
      <c r="BO120" s="40">
        <f t="shared" si="109"/>
        <v>1</v>
      </c>
      <c r="BP120" s="40">
        <f t="shared" si="110"/>
        <v>1</v>
      </c>
      <c r="BR120" s="63">
        <f t="shared" si="73"/>
        <v>31</v>
      </c>
      <c r="BT120" s="4">
        <f>(BP120*U83)+(BO120*U84)+(BN120*U85)+(BM120*U86)+(BL120*U87)+(BK120*U88)+(BJ120*U89)+(BI120*U90)+(BH120*U91)+(BG120*U92)+(BF120*U93)+(BE120*U94)+(BD120*U95)+(BC120*U96)+(BB120*U97)+(BA120*U98)+(AZ120*U99)+(AY120*U100)+(AX120*U101)+(AW120*U102)+(AV120*U103)+(AU120*U104)+(AT120*U105)+(AS120*U106)+(AR120*U107)+(AQ120*U108)+(AP120*U109)+(AO120*U110)+(AN120*U111)+(AM120*U112)+(AL120*U113)+(AK120*U114)+(AJ120*U115)+(AI120*U116)+(AH120*U117)+(AG120*U118)+(AF120*U119)+U120</f>
        <v>1.069230769230769</v>
      </c>
    </row>
    <row r="121" spans="1:72" s="15" customFormat="1">
      <c r="A121" s="25">
        <f>A120+1</f>
        <v>117</v>
      </c>
      <c r="B121" s="26" t="s">
        <v>39</v>
      </c>
      <c r="C121" s="12">
        <v>40743</v>
      </c>
      <c r="D121" s="12">
        <v>40744</v>
      </c>
      <c r="E121" s="12">
        <v>40757</v>
      </c>
      <c r="F121" s="14">
        <v>1.0617000000000001</v>
      </c>
      <c r="G121" s="14">
        <v>1.0728</v>
      </c>
      <c r="H121" s="14">
        <v>1.0887500000000001</v>
      </c>
      <c r="I121" s="14"/>
      <c r="J121" s="14"/>
      <c r="K121" s="5" t="s">
        <v>2</v>
      </c>
      <c r="L121"/>
      <c r="M121" s="16">
        <f>(G121-F121)*10000</f>
        <v>110.99999999999888</v>
      </c>
      <c r="O121" s="16">
        <f>(H121-G121)*10000</f>
        <v>159.50000000000131</v>
      </c>
      <c r="P121"/>
      <c r="Q121" s="22">
        <f>((S120*U121)/M121)*O121</f>
        <v>41589.805309155039</v>
      </c>
      <c r="S121" s="3">
        <f>Q121+S120</f>
        <v>1546645.3303526565</v>
      </c>
      <c r="T121" s="3"/>
      <c r="U121" s="4">
        <f>$AC$4/W121</f>
        <v>1.9230769230769232E-2</v>
      </c>
      <c r="V121" s="3"/>
      <c r="W121" s="2">
        <v>13</v>
      </c>
      <c r="X121"/>
      <c r="Y121" s="30">
        <f>E121-D121+1</f>
        <v>14</v>
      </c>
      <c r="Z121" s="30"/>
      <c r="AA121" s="4">
        <f>(S121-S120)/S120</f>
        <v>2.763340263340313E-2</v>
      </c>
      <c r="AB121" s="3"/>
      <c r="AC121" s="38"/>
      <c r="AD121" s="40">
        <f>IF(E120&gt;D121,IF(E120&gt;E121,Y121,E120-D121+1),0)</f>
        <v>0</v>
      </c>
      <c r="AE121" s="3"/>
      <c r="AF121" s="40">
        <f t="shared" si="74"/>
        <v>0</v>
      </c>
      <c r="AG121" s="40">
        <f t="shared" si="75"/>
        <v>0</v>
      </c>
      <c r="AH121" s="40">
        <f t="shared" si="76"/>
        <v>0</v>
      </c>
      <c r="AI121" s="40">
        <f t="shared" si="77"/>
        <v>0</v>
      </c>
      <c r="AJ121" s="40">
        <f t="shared" si="78"/>
        <v>0</v>
      </c>
      <c r="AK121" s="40">
        <f t="shared" si="79"/>
        <v>0</v>
      </c>
      <c r="AL121" s="40">
        <f t="shared" si="80"/>
        <v>1</v>
      </c>
      <c r="AM121" s="40">
        <f t="shared" si="81"/>
        <v>1</v>
      </c>
      <c r="AN121" s="40">
        <f t="shared" si="82"/>
        <v>1</v>
      </c>
      <c r="AO121" s="40">
        <f t="shared" si="83"/>
        <v>1</v>
      </c>
      <c r="AP121" s="40">
        <f t="shared" si="84"/>
        <v>1</v>
      </c>
      <c r="AQ121" s="40">
        <f t="shared" si="85"/>
        <v>1</v>
      </c>
      <c r="AR121" s="40">
        <f t="shared" si="86"/>
        <v>1</v>
      </c>
      <c r="AS121" s="40">
        <f t="shared" si="87"/>
        <v>1</v>
      </c>
      <c r="AT121" s="40">
        <f t="shared" si="88"/>
        <v>1</v>
      </c>
      <c r="AU121" s="40">
        <f t="shared" si="89"/>
        <v>1</v>
      </c>
      <c r="AV121" s="40">
        <f t="shared" si="90"/>
        <v>1</v>
      </c>
      <c r="AW121" s="40">
        <f t="shared" si="91"/>
        <v>1</v>
      </c>
      <c r="AX121" s="40">
        <f t="shared" si="92"/>
        <v>1</v>
      </c>
      <c r="AY121" s="40">
        <f t="shared" si="93"/>
        <v>1</v>
      </c>
      <c r="AZ121" s="40">
        <f t="shared" si="94"/>
        <v>1</v>
      </c>
      <c r="BA121" s="40">
        <f t="shared" si="95"/>
        <v>1</v>
      </c>
      <c r="BB121" s="40">
        <f t="shared" si="96"/>
        <v>1</v>
      </c>
      <c r="BC121" s="40">
        <f t="shared" si="97"/>
        <v>1</v>
      </c>
      <c r="BD121" s="40">
        <f t="shared" si="98"/>
        <v>1</v>
      </c>
      <c r="BE121" s="40">
        <f t="shared" si="99"/>
        <v>1</v>
      </c>
      <c r="BF121" s="40">
        <f t="shared" si="100"/>
        <v>1</v>
      </c>
      <c r="BG121" s="40">
        <f t="shared" si="101"/>
        <v>1</v>
      </c>
      <c r="BH121" s="40">
        <f t="shared" si="102"/>
        <v>1</v>
      </c>
      <c r="BI121" s="40">
        <f t="shared" si="103"/>
        <v>1</v>
      </c>
      <c r="BJ121" s="40">
        <f t="shared" si="104"/>
        <v>1</v>
      </c>
      <c r="BK121" s="40">
        <f t="shared" si="105"/>
        <v>1</v>
      </c>
      <c r="BL121" s="40">
        <f t="shared" si="106"/>
        <v>1</v>
      </c>
      <c r="BM121" s="40">
        <f t="shared" si="107"/>
        <v>0</v>
      </c>
      <c r="BN121" s="40">
        <f t="shared" si="108"/>
        <v>0</v>
      </c>
      <c r="BO121" s="40">
        <f t="shared" si="109"/>
        <v>0</v>
      </c>
      <c r="BP121" s="40">
        <f t="shared" si="110"/>
        <v>1</v>
      </c>
      <c r="BR121" s="63">
        <f t="shared" si="73"/>
        <v>29</v>
      </c>
      <c r="BT121" s="4">
        <f>(BP121*U84)+(BO121*U85)+(BN121*U86)+(BM121*U87)+(BL121*U88)+(BK121*U89)+(BJ121*U90)+(BI121*U91)+(BH121*U92)+(BG121*U93)+(BF121*U94)+(BE121*U95)+(BD121*U96)+(BC121*U97)+(BB121*U98)+(BA121*U99)+(AZ121*U100)+(AY121*U101)+(AX121*U102)+(AW121*U103)+(AV121*U104)+(AU121*U105)+(AT121*U106)+(AS121*U107)+(AR121*U108)+(AQ121*U109)+(AP121*U110)+(AO121*U111)+(AN121*U112)+(AM121*U113)+(AL121*U114)+(AK121*U115)+(AJ121*U116)+(AI121*U117)+(AH121*U118)+(AG121*U119)+(AF121*U120)+U121</f>
        <v>1.008516483516483</v>
      </c>
    </row>
    <row r="122" spans="1:72" s="15" customFormat="1">
      <c r="A122" s="25">
        <f>A121+1</f>
        <v>118</v>
      </c>
      <c r="B122" s="26" t="s">
        <v>39</v>
      </c>
      <c r="C122" s="12">
        <v>40757</v>
      </c>
      <c r="D122" s="12">
        <v>40758</v>
      </c>
      <c r="E122" s="12">
        <v>40770</v>
      </c>
      <c r="F122" s="14">
        <v>1.0987499999999999</v>
      </c>
      <c r="G122" s="14"/>
      <c r="H122" s="14"/>
      <c r="I122" s="14">
        <v>1.0776700000000001</v>
      </c>
      <c r="J122" s="14">
        <v>1.0354699999999999</v>
      </c>
      <c r="K122" s="5" t="s">
        <v>2</v>
      </c>
      <c r="L122"/>
      <c r="M122" s="46">
        <f>(F122-I122)*10000</f>
        <v>210.79999999999765</v>
      </c>
      <c r="N122" s="47"/>
      <c r="O122" s="46">
        <f>(I122-J122)*10000</f>
        <v>422.00000000000239</v>
      </c>
      <c r="P122"/>
      <c r="Q122" s="22">
        <f>((S121*U122)/M122)*O122</f>
        <v>59542.797530363459</v>
      </c>
      <c r="S122" s="3">
        <f>Q122+S121</f>
        <v>1606188.1278830201</v>
      </c>
      <c r="T122" s="3"/>
      <c r="U122" s="4">
        <f>$AC$4/W122</f>
        <v>1.9230769230769232E-2</v>
      </c>
      <c r="V122" s="3"/>
      <c r="W122" s="2">
        <v>13</v>
      </c>
      <c r="X122"/>
      <c r="Y122" s="30">
        <f>E122-D122+1</f>
        <v>13</v>
      </c>
      <c r="Z122" s="30"/>
      <c r="AA122" s="4">
        <f>(S122-S121)/S121</f>
        <v>3.8498029484747461E-2</v>
      </c>
      <c r="AB122" s="3"/>
      <c r="AC122" s="38"/>
      <c r="AD122" s="40">
        <f>IF(E121&gt;D122,IF(E121&gt;E122,Y122,E121-D122+1),0)</f>
        <v>0</v>
      </c>
      <c r="AE122" s="3"/>
      <c r="AF122" s="40">
        <f t="shared" si="74"/>
        <v>0</v>
      </c>
      <c r="AG122" s="40">
        <f t="shared" si="75"/>
        <v>0</v>
      </c>
      <c r="AH122" s="40">
        <f t="shared" si="76"/>
        <v>0</v>
      </c>
      <c r="AI122" s="40">
        <f t="shared" si="77"/>
        <v>0</v>
      </c>
      <c r="AJ122" s="40">
        <f t="shared" si="78"/>
        <v>0</v>
      </c>
      <c r="AK122" s="40">
        <f t="shared" si="79"/>
        <v>0</v>
      </c>
      <c r="AL122" s="40">
        <f t="shared" si="80"/>
        <v>0</v>
      </c>
      <c r="AM122" s="40">
        <f t="shared" si="81"/>
        <v>1</v>
      </c>
      <c r="AN122" s="40">
        <f t="shared" si="82"/>
        <v>1</v>
      </c>
      <c r="AO122" s="40">
        <f t="shared" si="83"/>
        <v>1</v>
      </c>
      <c r="AP122" s="40">
        <f t="shared" si="84"/>
        <v>1</v>
      </c>
      <c r="AQ122" s="40">
        <f t="shared" si="85"/>
        <v>1</v>
      </c>
      <c r="AR122" s="40">
        <f t="shared" si="86"/>
        <v>1</v>
      </c>
      <c r="AS122" s="40">
        <f t="shared" si="87"/>
        <v>1</v>
      </c>
      <c r="AT122" s="40">
        <f t="shared" si="88"/>
        <v>1</v>
      </c>
      <c r="AU122" s="40">
        <f t="shared" si="89"/>
        <v>1</v>
      </c>
      <c r="AV122" s="40">
        <f t="shared" si="90"/>
        <v>1</v>
      </c>
      <c r="AW122" s="40">
        <f t="shared" si="91"/>
        <v>1</v>
      </c>
      <c r="AX122" s="40">
        <f t="shared" si="92"/>
        <v>1</v>
      </c>
      <c r="AY122" s="40">
        <f t="shared" si="93"/>
        <v>1</v>
      </c>
      <c r="AZ122" s="40">
        <f t="shared" si="94"/>
        <v>1</v>
      </c>
      <c r="BA122" s="40">
        <f t="shared" si="95"/>
        <v>1</v>
      </c>
      <c r="BB122" s="40">
        <f t="shared" si="96"/>
        <v>1</v>
      </c>
      <c r="BC122" s="40">
        <f t="shared" si="97"/>
        <v>1</v>
      </c>
      <c r="BD122" s="40">
        <f t="shared" si="98"/>
        <v>1</v>
      </c>
      <c r="BE122" s="40">
        <f t="shared" si="99"/>
        <v>1</v>
      </c>
      <c r="BF122" s="40">
        <f t="shared" si="100"/>
        <v>1</v>
      </c>
      <c r="BG122" s="40">
        <f t="shared" si="101"/>
        <v>1</v>
      </c>
      <c r="BH122" s="40">
        <f t="shared" si="102"/>
        <v>1</v>
      </c>
      <c r="BI122" s="40">
        <f t="shared" si="103"/>
        <v>1</v>
      </c>
      <c r="BJ122" s="40">
        <f t="shared" si="104"/>
        <v>1</v>
      </c>
      <c r="BK122" s="40">
        <f t="shared" si="105"/>
        <v>1</v>
      </c>
      <c r="BL122" s="40">
        <f t="shared" si="106"/>
        <v>1</v>
      </c>
      <c r="BM122" s="40">
        <f t="shared" si="107"/>
        <v>1</v>
      </c>
      <c r="BN122" s="40">
        <f t="shared" si="108"/>
        <v>0</v>
      </c>
      <c r="BO122" s="40">
        <f t="shared" si="109"/>
        <v>0</v>
      </c>
      <c r="BP122" s="40">
        <f t="shared" si="110"/>
        <v>0</v>
      </c>
      <c r="BR122" s="63">
        <f t="shared" si="73"/>
        <v>28</v>
      </c>
      <c r="BT122" s="4">
        <f>(BP122*U85)+(BO122*U86)+(BN122*U87)+(BM122*U88)+(BL122*U89)+(BK122*U90)+(BJ122*U91)+(BI122*U92)+(BH122*U93)+(BG122*U94)+(BF122*U95)+(BE122*U96)+(BD122*U97)+(BC122*U98)+(BB122*U99)+(BA122*U100)+(AZ122*U101)+(AY122*U102)+(AX122*U103)+(AW122*U104)+(AV122*U105)+(AU122*U106)+(AT122*U107)+(AS122*U108)+(AR122*U109)+(AQ122*U110)+(AP122*U111)+(AO122*U112)+(AN122*U113)+(AM122*U114)+(AL122*U115)+(AK122*U116)+(AJ122*U117)+(AI122*U118)+(AH122*U119)+(AG122*U120)+(AF122*U121)+U122</f>
        <v>0.98351648351648324</v>
      </c>
    </row>
    <row r="123" spans="1:72" s="15" customFormat="1">
      <c r="A123" s="25">
        <f>A122+1</f>
        <v>119</v>
      </c>
      <c r="B123" s="26" t="s">
        <v>39</v>
      </c>
      <c r="C123" s="12">
        <v>40781</v>
      </c>
      <c r="D123" s="12">
        <v>40784</v>
      </c>
      <c r="E123" s="12">
        <v>40791</v>
      </c>
      <c r="F123" s="14">
        <v>1.0436000000000001</v>
      </c>
      <c r="G123" s="14">
        <v>1.05877</v>
      </c>
      <c r="H123" s="14">
        <v>1.05877</v>
      </c>
      <c r="I123" s="14"/>
      <c r="J123" s="14"/>
      <c r="K123" s="5" t="s">
        <v>17</v>
      </c>
      <c r="L123"/>
      <c r="M123" s="16">
        <f>(G123-F123)*10000</f>
        <v>151.69999999999905</v>
      </c>
      <c r="O123" s="16">
        <f>(H123-G123)*10000</f>
        <v>0</v>
      </c>
      <c r="P123"/>
      <c r="Q123" s="22">
        <f>((S122*U123)/M123)*O123</f>
        <v>0</v>
      </c>
      <c r="S123" s="3">
        <f>Q123+S122</f>
        <v>1606188.1278830201</v>
      </c>
      <c r="T123" s="3"/>
      <c r="U123" s="4">
        <f>$AC$4/W123</f>
        <v>1.9230769230769232E-2</v>
      </c>
      <c r="V123" s="3"/>
      <c r="W123" s="2">
        <v>13</v>
      </c>
      <c r="X123"/>
      <c r="Y123" s="30">
        <f>E123-D123+1</f>
        <v>8</v>
      </c>
      <c r="Z123" s="30"/>
      <c r="AA123" s="4">
        <f>(S123-S122)/S122</f>
        <v>0</v>
      </c>
      <c r="AB123" s="3"/>
      <c r="AC123" s="38"/>
      <c r="AD123" s="40">
        <f>IF(E122&gt;D123,IF(E122&gt;E123,Y123,E122-D123+1),0)</f>
        <v>0</v>
      </c>
      <c r="AE123" s="3"/>
      <c r="AF123" s="40">
        <f t="shared" si="74"/>
        <v>0</v>
      </c>
      <c r="AG123" s="40">
        <f t="shared" si="75"/>
        <v>0</v>
      </c>
      <c r="AH123" s="40">
        <f t="shared" si="76"/>
        <v>0</v>
      </c>
      <c r="AI123" s="40">
        <f t="shared" si="77"/>
        <v>0</v>
      </c>
      <c r="AJ123" s="40">
        <f t="shared" si="78"/>
        <v>0</v>
      </c>
      <c r="AK123" s="40">
        <f t="shared" si="79"/>
        <v>0</v>
      </c>
      <c r="AL123" s="40">
        <f t="shared" si="80"/>
        <v>0</v>
      </c>
      <c r="AM123" s="40">
        <f t="shared" si="81"/>
        <v>0</v>
      </c>
      <c r="AN123" s="40">
        <f t="shared" si="82"/>
        <v>1</v>
      </c>
      <c r="AO123" s="40">
        <f t="shared" si="83"/>
        <v>1</v>
      </c>
      <c r="AP123" s="40">
        <f t="shared" si="84"/>
        <v>1</v>
      </c>
      <c r="AQ123" s="40">
        <f t="shared" si="85"/>
        <v>1</v>
      </c>
      <c r="AR123" s="40">
        <f t="shared" si="86"/>
        <v>1</v>
      </c>
      <c r="AS123" s="40">
        <f t="shared" si="87"/>
        <v>1</v>
      </c>
      <c r="AT123" s="40">
        <f t="shared" si="88"/>
        <v>1</v>
      </c>
      <c r="AU123" s="40">
        <f t="shared" si="89"/>
        <v>1</v>
      </c>
      <c r="AV123" s="40">
        <f t="shared" si="90"/>
        <v>1</v>
      </c>
      <c r="AW123" s="40">
        <f t="shared" si="91"/>
        <v>1</v>
      </c>
      <c r="AX123" s="40">
        <f t="shared" si="92"/>
        <v>1</v>
      </c>
      <c r="AY123" s="40">
        <f t="shared" si="93"/>
        <v>1</v>
      </c>
      <c r="AZ123" s="40">
        <f t="shared" si="94"/>
        <v>1</v>
      </c>
      <c r="BA123" s="40">
        <f t="shared" si="95"/>
        <v>1</v>
      </c>
      <c r="BB123" s="40">
        <f t="shared" si="96"/>
        <v>1</v>
      </c>
      <c r="BC123" s="40">
        <f t="shared" si="97"/>
        <v>1</v>
      </c>
      <c r="BD123" s="40">
        <f t="shared" si="98"/>
        <v>1</v>
      </c>
      <c r="BE123" s="40">
        <f t="shared" si="99"/>
        <v>1</v>
      </c>
      <c r="BF123" s="40">
        <f t="shared" si="100"/>
        <v>1</v>
      </c>
      <c r="BG123" s="40">
        <f t="shared" si="101"/>
        <v>1</v>
      </c>
      <c r="BH123" s="40">
        <f t="shared" si="102"/>
        <v>1</v>
      </c>
      <c r="BI123" s="40">
        <f t="shared" si="103"/>
        <v>1</v>
      </c>
      <c r="BJ123" s="40">
        <f t="shared" si="104"/>
        <v>1</v>
      </c>
      <c r="BK123" s="40">
        <f t="shared" si="105"/>
        <v>1</v>
      </c>
      <c r="BL123" s="40">
        <f t="shared" si="106"/>
        <v>1</v>
      </c>
      <c r="BM123" s="40">
        <f t="shared" si="107"/>
        <v>1</v>
      </c>
      <c r="BN123" s="40">
        <f t="shared" si="108"/>
        <v>1</v>
      </c>
      <c r="BO123" s="40">
        <f t="shared" si="109"/>
        <v>0</v>
      </c>
      <c r="BP123" s="40">
        <f t="shared" si="110"/>
        <v>0</v>
      </c>
      <c r="BR123" s="63">
        <f t="shared" si="73"/>
        <v>28</v>
      </c>
      <c r="BT123" s="4">
        <f>(BP123*U86)+(BO123*U87)+(BN123*U88)+(BM123*U89)+(BL123*U90)+(BK123*U91)+(BJ123*U92)+(BI123*U93)+(BH123*U94)+(BG123*U95)+(BF123*U96)+(BE123*U97)+(BD123*U98)+(BC123*U99)+(BB123*U100)+(BA123*U101)+(AZ123*U102)+(AY123*U103)+(AX123*U104)+(AW123*U105)+(AV123*U106)+(AU123*U107)+(AT123*U108)+(AS123*U109)+(AR123*U110)+(AQ123*U111)+(AP123*U112)+(AO123*U113)+(AN123*U114)+(AM123*U115)+(AL123*U116)+(AK123*U117)+(AJ123*U118)+(AI123*U119)+(AH123*U120)+(AG123*U121)+(AF123*U122)+U123</f>
        <v>0.98351648351648324</v>
      </c>
    </row>
    <row r="124" spans="1:72" s="15" customFormat="1">
      <c r="A124" s="25">
        <f>A123+1</f>
        <v>120</v>
      </c>
      <c r="B124" s="26" t="s">
        <v>39</v>
      </c>
      <c r="C124" s="12">
        <v>40794</v>
      </c>
      <c r="D124" s="12">
        <v>40795</v>
      </c>
      <c r="E124" s="12">
        <v>40808</v>
      </c>
      <c r="F124" s="14">
        <v>1.0641</v>
      </c>
      <c r="G124" s="14"/>
      <c r="H124" s="14"/>
      <c r="I124" s="14">
        <v>1.05724</v>
      </c>
      <c r="J124" s="14">
        <v>1.002</v>
      </c>
      <c r="K124" s="5" t="s">
        <v>1</v>
      </c>
      <c r="L124"/>
      <c r="M124" s="46">
        <f>(F124-I124)*10000</f>
        <v>68.600000000000875</v>
      </c>
      <c r="N124" s="47"/>
      <c r="O124" s="46">
        <f>(I124-J124)*10000</f>
        <v>552.39999999999952</v>
      </c>
      <c r="P124"/>
      <c r="Q124" s="22">
        <f>((S123*U124)/M124)*O124</f>
        <v>248726.82267396507</v>
      </c>
      <c r="S124" s="3">
        <f>Q124+S123</f>
        <v>1854914.9505569851</v>
      </c>
      <c r="T124" s="3"/>
      <c r="U124" s="4">
        <f>$AC$4/W124</f>
        <v>1.9230769230769232E-2</v>
      </c>
      <c r="V124" s="3"/>
      <c r="W124" s="2">
        <v>13</v>
      </c>
      <c r="X124"/>
      <c r="Y124" s="30">
        <f>E124-D124+1</f>
        <v>14</v>
      </c>
      <c r="Z124" s="30"/>
      <c r="AA124" s="4">
        <f>(S124-S123)/S123</f>
        <v>0.15485534873289761</v>
      </c>
      <c r="AB124" s="3"/>
      <c r="AC124" s="38"/>
      <c r="AD124" s="40">
        <f>IF(E123&gt;D124,IF(E123&gt;E124,Y124,E123-D124+1),0)</f>
        <v>0</v>
      </c>
      <c r="AE124" s="3"/>
      <c r="AF124" s="40">
        <f t="shared" si="74"/>
        <v>0</v>
      </c>
      <c r="AG124" s="40">
        <f t="shared" si="75"/>
        <v>0</v>
      </c>
      <c r="AH124" s="40">
        <f t="shared" si="76"/>
        <v>0</v>
      </c>
      <c r="AI124" s="40">
        <f t="shared" si="77"/>
        <v>0</v>
      </c>
      <c r="AJ124" s="40">
        <f t="shared" si="78"/>
        <v>0</v>
      </c>
      <c r="AK124" s="40">
        <f t="shared" si="79"/>
        <v>0</v>
      </c>
      <c r="AL124" s="40">
        <f t="shared" si="80"/>
        <v>0</v>
      </c>
      <c r="AM124" s="40">
        <f t="shared" si="81"/>
        <v>0</v>
      </c>
      <c r="AN124" s="40">
        <f t="shared" si="82"/>
        <v>0</v>
      </c>
      <c r="AO124" s="40">
        <f t="shared" si="83"/>
        <v>1</v>
      </c>
      <c r="AP124" s="40">
        <f t="shared" si="84"/>
        <v>1</v>
      </c>
      <c r="AQ124" s="40">
        <f t="shared" si="85"/>
        <v>1</v>
      </c>
      <c r="AR124" s="40">
        <f t="shared" si="86"/>
        <v>1</v>
      </c>
      <c r="AS124" s="40">
        <f t="shared" si="87"/>
        <v>1</v>
      </c>
      <c r="AT124" s="40">
        <f t="shared" si="88"/>
        <v>1</v>
      </c>
      <c r="AU124" s="40">
        <f t="shared" si="89"/>
        <v>1</v>
      </c>
      <c r="AV124" s="40">
        <f t="shared" si="90"/>
        <v>1</v>
      </c>
      <c r="AW124" s="40">
        <f t="shared" si="91"/>
        <v>1</v>
      </c>
      <c r="AX124" s="40">
        <f t="shared" si="92"/>
        <v>1</v>
      </c>
      <c r="AY124" s="40">
        <f t="shared" si="93"/>
        <v>1</v>
      </c>
      <c r="AZ124" s="40">
        <f t="shared" si="94"/>
        <v>1</v>
      </c>
      <c r="BA124" s="40">
        <f t="shared" si="95"/>
        <v>1</v>
      </c>
      <c r="BB124" s="40">
        <f t="shared" si="96"/>
        <v>1</v>
      </c>
      <c r="BC124" s="40">
        <f t="shared" si="97"/>
        <v>1</v>
      </c>
      <c r="BD124" s="40">
        <f t="shared" si="98"/>
        <v>1</v>
      </c>
      <c r="BE124" s="40">
        <f t="shared" si="99"/>
        <v>1</v>
      </c>
      <c r="BF124" s="40">
        <f t="shared" si="100"/>
        <v>1</v>
      </c>
      <c r="BG124" s="40">
        <f t="shared" si="101"/>
        <v>1</v>
      </c>
      <c r="BH124" s="40">
        <f t="shared" si="102"/>
        <v>1</v>
      </c>
      <c r="BI124" s="40">
        <f t="shared" si="103"/>
        <v>1</v>
      </c>
      <c r="BJ124" s="40">
        <f t="shared" si="104"/>
        <v>1</v>
      </c>
      <c r="BK124" s="40">
        <f t="shared" si="105"/>
        <v>1</v>
      </c>
      <c r="BL124" s="40">
        <f t="shared" si="106"/>
        <v>1</v>
      </c>
      <c r="BM124" s="40">
        <f t="shared" si="107"/>
        <v>1</v>
      </c>
      <c r="BN124" s="40">
        <f t="shared" si="108"/>
        <v>1</v>
      </c>
      <c r="BO124" s="40">
        <f t="shared" si="109"/>
        <v>1</v>
      </c>
      <c r="BP124" s="40">
        <f t="shared" si="110"/>
        <v>0</v>
      </c>
      <c r="BR124" s="63">
        <f t="shared" si="73"/>
        <v>28</v>
      </c>
      <c r="BT124" s="4">
        <f>(BP124*U87)+(BO124*U88)+(BN124*U89)+(BM124*U90)+(BL124*U91)+(BK124*U92)+(BJ124*U93)+(BI124*U94)+(BH124*U95)+(BG124*U96)+(BF124*U97)+(BE124*U98)+(BD124*U99)+(BC124*U100)+(BB124*U101)+(BA124*U102)+(AZ124*U103)+(AY124*U104)+(AX124*U105)+(AW124*U106)+(AV124*U107)+(AU124*U108)+(AT124*U109)+(AS124*U110)+(AR124*U111)+(AQ124*U112)+(AP124*U113)+(AO124*U114)+(AN124*U115)+(AM124*U116)+(AL124*U117)+(AK124*U118)+(AJ124*U119)+(AI124*U120)+(AH124*U121)+(AG124*U122)+(AF124*U123)+U124</f>
        <v>0.98351648351648324</v>
      </c>
    </row>
    <row r="125" spans="1:72" s="15" customFormat="1">
      <c r="A125" s="25">
        <f>A124+1</f>
        <v>121</v>
      </c>
      <c r="B125" s="26" t="s">
        <v>39</v>
      </c>
      <c r="C125" s="12">
        <v>40819</v>
      </c>
      <c r="D125" s="12">
        <v>40820</v>
      </c>
      <c r="E125" s="12">
        <v>40822</v>
      </c>
      <c r="F125" s="14">
        <v>0.96829999999999994</v>
      </c>
      <c r="G125" s="14"/>
      <c r="H125" s="14"/>
      <c r="I125" s="14">
        <v>0.95249000000000006</v>
      </c>
      <c r="J125" s="14">
        <v>0.96829999999999994</v>
      </c>
      <c r="K125" s="5" t="s">
        <v>0</v>
      </c>
      <c r="L125"/>
      <c r="M125" s="46">
        <f>(F125-I125)*10000</f>
        <v>158.0999999999988</v>
      </c>
      <c r="N125" s="47"/>
      <c r="O125" s="46">
        <f>(I125-J125)*10000</f>
        <v>-158.0999999999988</v>
      </c>
      <c r="P125"/>
      <c r="Q125" s="22">
        <f>((S124*U125)/M125)*O125</f>
        <v>-35671.4413568651</v>
      </c>
      <c r="S125" s="3">
        <f>Q125+S124</f>
        <v>1819243.5092001201</v>
      </c>
      <c r="T125" s="3"/>
      <c r="U125" s="4">
        <f>$AC$4/W125</f>
        <v>1.9230769230769232E-2</v>
      </c>
      <c r="V125" s="3"/>
      <c r="W125" s="2">
        <v>13</v>
      </c>
      <c r="X125"/>
      <c r="Y125" s="30">
        <f>E125-D125+1</f>
        <v>3</v>
      </c>
      <c r="Z125" s="30"/>
      <c r="AA125" s="4">
        <f>(S125-S124)/S124</f>
        <v>-1.9230769230769173E-2</v>
      </c>
      <c r="AB125" s="3"/>
      <c r="AC125" s="38"/>
      <c r="AD125" s="40">
        <f>IF(E124&gt;D125,IF(E124&gt;E125,Y125,E124-D125+1),0)</f>
        <v>0</v>
      </c>
      <c r="AE125" s="3"/>
      <c r="AF125" s="40">
        <f t="shared" si="74"/>
        <v>0</v>
      </c>
      <c r="AG125" s="40">
        <f t="shared" si="75"/>
        <v>0</v>
      </c>
      <c r="AH125" s="40">
        <f t="shared" si="76"/>
        <v>0</v>
      </c>
      <c r="AI125" s="40">
        <f t="shared" si="77"/>
        <v>0</v>
      </c>
      <c r="AJ125" s="40">
        <f t="shared" si="78"/>
        <v>0</v>
      </c>
      <c r="AK125" s="40">
        <f t="shared" si="79"/>
        <v>0</v>
      </c>
      <c r="AL125" s="40">
        <f t="shared" si="80"/>
        <v>0</v>
      </c>
      <c r="AM125" s="40">
        <f t="shared" si="81"/>
        <v>0</v>
      </c>
      <c r="AN125" s="40">
        <f t="shared" si="82"/>
        <v>0</v>
      </c>
      <c r="AO125" s="40">
        <f t="shared" si="83"/>
        <v>0</v>
      </c>
      <c r="AP125" s="40">
        <f t="shared" si="84"/>
        <v>1</v>
      </c>
      <c r="AQ125" s="40">
        <f t="shared" si="85"/>
        <v>1</v>
      </c>
      <c r="AR125" s="40">
        <f t="shared" si="86"/>
        <v>1</v>
      </c>
      <c r="AS125" s="40">
        <f t="shared" si="87"/>
        <v>1</v>
      </c>
      <c r="AT125" s="40">
        <f t="shared" si="88"/>
        <v>1</v>
      </c>
      <c r="AU125" s="40">
        <f t="shared" si="89"/>
        <v>1</v>
      </c>
      <c r="AV125" s="40">
        <f t="shared" si="90"/>
        <v>1</v>
      </c>
      <c r="AW125" s="40">
        <f t="shared" si="91"/>
        <v>1</v>
      </c>
      <c r="AX125" s="40">
        <f t="shared" si="92"/>
        <v>1</v>
      </c>
      <c r="AY125" s="40">
        <f t="shared" si="93"/>
        <v>1</v>
      </c>
      <c r="AZ125" s="40">
        <f t="shared" si="94"/>
        <v>1</v>
      </c>
      <c r="BA125" s="40">
        <f t="shared" si="95"/>
        <v>1</v>
      </c>
      <c r="BB125" s="40">
        <f t="shared" si="96"/>
        <v>1</v>
      </c>
      <c r="BC125" s="40">
        <f t="shared" si="97"/>
        <v>1</v>
      </c>
      <c r="BD125" s="40">
        <f t="shared" si="98"/>
        <v>1</v>
      </c>
      <c r="BE125" s="40">
        <f t="shared" si="99"/>
        <v>1</v>
      </c>
      <c r="BF125" s="40">
        <f t="shared" si="100"/>
        <v>1</v>
      </c>
      <c r="BG125" s="40">
        <f t="shared" si="101"/>
        <v>1</v>
      </c>
      <c r="BH125" s="40">
        <f t="shared" si="102"/>
        <v>1</v>
      </c>
      <c r="BI125" s="40">
        <f t="shared" si="103"/>
        <v>1</v>
      </c>
      <c r="BJ125" s="40">
        <f t="shared" si="104"/>
        <v>1</v>
      </c>
      <c r="BK125" s="40">
        <f t="shared" si="105"/>
        <v>1</v>
      </c>
      <c r="BL125" s="40">
        <f t="shared" si="106"/>
        <v>1</v>
      </c>
      <c r="BM125" s="40">
        <f t="shared" si="107"/>
        <v>1</v>
      </c>
      <c r="BN125" s="40">
        <f t="shared" si="108"/>
        <v>1</v>
      </c>
      <c r="BO125" s="40">
        <f t="shared" si="109"/>
        <v>1</v>
      </c>
      <c r="BP125" s="40">
        <f t="shared" si="110"/>
        <v>1</v>
      </c>
      <c r="BR125" s="63">
        <f t="shared" si="73"/>
        <v>28</v>
      </c>
      <c r="BT125" s="4">
        <f>(BP125*U88)+(BO125*U89)+(BN125*U90)+(BM125*U91)+(BL125*U92)+(BK125*U93)+(BJ125*U94)+(BI125*U95)+(BH125*U96)+(BG125*U97)+(BF125*U98)+(BE125*U99)+(BD125*U100)+(BC125*U101)+(BB125*U102)+(BA125*U103)+(AZ125*U104)+(AY125*U105)+(AX125*U106)+(AW125*U107)+(AV125*U108)+(AU125*U109)+(AT125*U110)+(AS125*U111)+(AR125*U112)+(AQ125*U113)+(AP125*U114)+(AO125*U115)+(AN125*U116)+(AM125*U117)+(AL125*U118)+(AK125*U119)+(AJ125*U120)+(AI125*U121)+(AH125*U122)+(AG125*U123)+(AF125*U124)+U125</f>
        <v>0.98351648351648324</v>
      </c>
    </row>
    <row r="126" spans="1:72" s="15" customFormat="1">
      <c r="A126" s="25">
        <f>A125+1</f>
        <v>122</v>
      </c>
      <c r="B126" s="26" t="s">
        <v>39</v>
      </c>
      <c r="C126" s="12">
        <v>40826</v>
      </c>
      <c r="D126" s="12">
        <v>40827</v>
      </c>
      <c r="E126" s="12">
        <v>40848</v>
      </c>
      <c r="F126" s="14">
        <v>0.97675000000000001</v>
      </c>
      <c r="G126" s="14">
        <v>0.99878999999999996</v>
      </c>
      <c r="H126" s="14">
        <v>1.04504</v>
      </c>
      <c r="I126" s="14"/>
      <c r="J126" s="14"/>
      <c r="K126" s="5" t="s">
        <v>2</v>
      </c>
      <c r="L126"/>
      <c r="M126" s="16">
        <f>(G126-F126)*10000</f>
        <v>220.39999999999949</v>
      </c>
      <c r="O126" s="16">
        <f>(H126-G126)*10000</f>
        <v>462.50000000000011</v>
      </c>
      <c r="P126"/>
      <c r="Q126" s="22">
        <f>((S125*U126)/M126)*O126</f>
        <v>73415.479111847133</v>
      </c>
      <c r="S126" s="3">
        <f>Q126+S125</f>
        <v>1892658.9883119673</v>
      </c>
      <c r="T126" s="3"/>
      <c r="U126" s="4">
        <f>$AC$4/W126</f>
        <v>1.9230769230769232E-2</v>
      </c>
      <c r="V126" s="3"/>
      <c r="W126" s="2">
        <v>13</v>
      </c>
      <c r="X126"/>
      <c r="Y126" s="30">
        <f>E126-D126+1</f>
        <v>22</v>
      </c>
      <c r="Z126" s="30"/>
      <c r="AA126" s="4">
        <f>(S126-S125)/S125</f>
        <v>4.0354949043696929E-2</v>
      </c>
      <c r="AB126" s="3"/>
      <c r="AC126" s="38"/>
      <c r="AD126" s="40">
        <f>IF(E125&gt;D126,IF(E125&gt;E126,Y126,E125-D126+1),0)</f>
        <v>0</v>
      </c>
      <c r="AE126" s="3"/>
      <c r="AF126" s="40">
        <f t="shared" si="74"/>
        <v>0</v>
      </c>
      <c r="AG126" s="40">
        <f t="shared" si="75"/>
        <v>0</v>
      </c>
      <c r="AH126" s="40">
        <f t="shared" si="76"/>
        <v>0</v>
      </c>
      <c r="AI126" s="40">
        <f t="shared" si="77"/>
        <v>0</v>
      </c>
      <c r="AJ126" s="40">
        <f t="shared" si="78"/>
        <v>0</v>
      </c>
      <c r="AK126" s="40">
        <f t="shared" si="79"/>
        <v>0</v>
      </c>
      <c r="AL126" s="40">
        <f t="shared" si="80"/>
        <v>0</v>
      </c>
      <c r="AM126" s="40">
        <f t="shared" si="81"/>
        <v>0</v>
      </c>
      <c r="AN126" s="40">
        <f t="shared" si="82"/>
        <v>0</v>
      </c>
      <c r="AO126" s="40">
        <f t="shared" si="83"/>
        <v>0</v>
      </c>
      <c r="AP126" s="40">
        <f t="shared" si="84"/>
        <v>0</v>
      </c>
      <c r="AQ126" s="40">
        <f t="shared" si="85"/>
        <v>1</v>
      </c>
      <c r="AR126" s="40">
        <f t="shared" si="86"/>
        <v>1</v>
      </c>
      <c r="AS126" s="40">
        <f t="shared" si="87"/>
        <v>1</v>
      </c>
      <c r="AT126" s="40">
        <f t="shared" si="88"/>
        <v>1</v>
      </c>
      <c r="AU126" s="40">
        <f t="shared" si="89"/>
        <v>1</v>
      </c>
      <c r="AV126" s="40">
        <f t="shared" si="90"/>
        <v>1</v>
      </c>
      <c r="AW126" s="40">
        <f t="shared" si="91"/>
        <v>1</v>
      </c>
      <c r="AX126" s="40">
        <f t="shared" si="92"/>
        <v>1</v>
      </c>
      <c r="AY126" s="40">
        <f t="shared" si="93"/>
        <v>1</v>
      </c>
      <c r="AZ126" s="40">
        <f t="shared" si="94"/>
        <v>1</v>
      </c>
      <c r="BA126" s="40">
        <f t="shared" si="95"/>
        <v>1</v>
      </c>
      <c r="BB126" s="40">
        <f t="shared" si="96"/>
        <v>1</v>
      </c>
      <c r="BC126" s="40">
        <f t="shared" si="97"/>
        <v>1</v>
      </c>
      <c r="BD126" s="40">
        <f t="shared" si="98"/>
        <v>1</v>
      </c>
      <c r="BE126" s="40">
        <f t="shared" si="99"/>
        <v>1</v>
      </c>
      <c r="BF126" s="40">
        <f t="shared" si="100"/>
        <v>1</v>
      </c>
      <c r="BG126" s="40">
        <f t="shared" si="101"/>
        <v>1</v>
      </c>
      <c r="BH126" s="40">
        <f t="shared" si="102"/>
        <v>1</v>
      </c>
      <c r="BI126" s="40">
        <f t="shared" si="103"/>
        <v>1</v>
      </c>
      <c r="BJ126" s="40">
        <f t="shared" si="104"/>
        <v>1</v>
      </c>
      <c r="BK126" s="40">
        <f t="shared" si="105"/>
        <v>1</v>
      </c>
      <c r="BL126" s="40">
        <f t="shared" si="106"/>
        <v>1</v>
      </c>
      <c r="BM126" s="40">
        <f t="shared" si="107"/>
        <v>1</v>
      </c>
      <c r="BN126" s="40">
        <f t="shared" si="108"/>
        <v>1</v>
      </c>
      <c r="BO126" s="40">
        <f t="shared" si="109"/>
        <v>1</v>
      </c>
      <c r="BP126" s="40">
        <f t="shared" si="110"/>
        <v>1</v>
      </c>
      <c r="BR126" s="63">
        <f t="shared" si="73"/>
        <v>27</v>
      </c>
      <c r="BT126" s="4">
        <f>(BP126*U89)+(BO126*U90)+(BN126*U91)+(BM126*U92)+(BL126*U93)+(BK126*U94)+(BJ126*U95)+(BI126*U96)+(BH126*U97)+(BG126*U98)+(BF126*U99)+(BE126*U100)+(BD126*U101)+(BC126*U102)+(BB126*U103)+(BA126*U104)+(AZ126*U105)+(AY126*U106)+(AX126*U107)+(AW126*U108)+(AV126*U109)+(AU126*U110)+(AT126*U111)+(AS126*U112)+(AR126*U113)+(AQ126*U114)+(AP126*U115)+(AO126*U116)+(AN126*U117)+(AM126*U118)+(AL126*U119)+(AK126*U120)+(AJ126*U121)+(AI126*U122)+(AH126*U123)+(AG126*U124)+(AF126*U125)+U126</f>
        <v>0.94780219780219754</v>
      </c>
    </row>
    <row r="127" spans="1:72" s="15" customFormat="1">
      <c r="A127" s="25">
        <f>A126+1</f>
        <v>123</v>
      </c>
      <c r="B127" s="26" t="s">
        <v>39</v>
      </c>
      <c r="C127" s="12">
        <v>40876</v>
      </c>
      <c r="D127" s="12">
        <v>40877</v>
      </c>
      <c r="E127" s="12">
        <v>40886</v>
      </c>
      <c r="F127" s="14">
        <v>0.98814999999999997</v>
      </c>
      <c r="G127" s="14">
        <v>1.0041800000000001</v>
      </c>
      <c r="H127" s="14">
        <v>1.0121899999999999</v>
      </c>
      <c r="I127" s="14"/>
      <c r="J127" s="14"/>
      <c r="K127" s="5" t="s">
        <v>2</v>
      </c>
      <c r="L127"/>
      <c r="M127" s="16">
        <f>(G127-F127)*10000</f>
        <v>160.30000000000101</v>
      </c>
      <c r="O127" s="16">
        <f>(H127-G127)*10000</f>
        <v>80.099999999998502</v>
      </c>
      <c r="P127"/>
      <c r="Q127" s="22">
        <f>((S126*U127)/M127)*O127</f>
        <v>18187.291252433515</v>
      </c>
      <c r="S127" s="3">
        <f>Q127+S126</f>
        <v>1910846.2795644009</v>
      </c>
      <c r="T127" s="3"/>
      <c r="U127" s="4">
        <f>$AC$4/W127</f>
        <v>1.9230769230769232E-2</v>
      </c>
      <c r="V127" s="3"/>
      <c r="W127" s="2">
        <v>13</v>
      </c>
      <c r="X127"/>
      <c r="Y127" s="30">
        <f>E127-D127+1</f>
        <v>10</v>
      </c>
      <c r="Z127" s="30"/>
      <c r="AA127" s="4">
        <f>(S127-S126)/S126</f>
        <v>9.6093862469406148E-3</v>
      </c>
      <c r="AB127" s="3"/>
      <c r="AC127" s="38"/>
      <c r="AD127" s="40">
        <f>IF(E126&gt;D127,IF(E126&gt;E127,Y127,E126-D127+1),0)</f>
        <v>0</v>
      </c>
      <c r="AE127" s="3"/>
      <c r="AF127" s="40">
        <f t="shared" si="74"/>
        <v>0</v>
      </c>
      <c r="AG127" s="40">
        <f t="shared" si="75"/>
        <v>0</v>
      </c>
      <c r="AH127" s="40">
        <f t="shared" si="76"/>
        <v>0</v>
      </c>
      <c r="AI127" s="40">
        <f t="shared" si="77"/>
        <v>0</v>
      </c>
      <c r="AJ127" s="40">
        <f t="shared" si="78"/>
        <v>0</v>
      </c>
      <c r="AK127" s="40">
        <f t="shared" si="79"/>
        <v>0</v>
      </c>
      <c r="AL127" s="40">
        <f t="shared" si="80"/>
        <v>0</v>
      </c>
      <c r="AM127" s="40">
        <f t="shared" si="81"/>
        <v>0</v>
      </c>
      <c r="AN127" s="40">
        <f t="shared" si="82"/>
        <v>0</v>
      </c>
      <c r="AO127" s="40">
        <f t="shared" si="83"/>
        <v>0</v>
      </c>
      <c r="AP127" s="40">
        <f t="shared" si="84"/>
        <v>0</v>
      </c>
      <c r="AQ127" s="40">
        <f t="shared" si="85"/>
        <v>0</v>
      </c>
      <c r="AR127" s="40">
        <f t="shared" si="86"/>
        <v>1</v>
      </c>
      <c r="AS127" s="40">
        <f t="shared" si="87"/>
        <v>1</v>
      </c>
      <c r="AT127" s="40">
        <f t="shared" si="88"/>
        <v>1</v>
      </c>
      <c r="AU127" s="40">
        <f t="shared" si="89"/>
        <v>1</v>
      </c>
      <c r="AV127" s="40">
        <f t="shared" si="90"/>
        <v>1</v>
      </c>
      <c r="AW127" s="40">
        <f t="shared" si="91"/>
        <v>1</v>
      </c>
      <c r="AX127" s="40">
        <f t="shared" si="92"/>
        <v>1</v>
      </c>
      <c r="AY127" s="40">
        <f t="shared" si="93"/>
        <v>1</v>
      </c>
      <c r="AZ127" s="40">
        <f t="shared" si="94"/>
        <v>1</v>
      </c>
      <c r="BA127" s="40">
        <f t="shared" si="95"/>
        <v>1</v>
      </c>
      <c r="BB127" s="40">
        <f t="shared" si="96"/>
        <v>1</v>
      </c>
      <c r="BC127" s="40">
        <f t="shared" si="97"/>
        <v>1</v>
      </c>
      <c r="BD127" s="40">
        <f t="shared" si="98"/>
        <v>1</v>
      </c>
      <c r="BE127" s="40">
        <f t="shared" si="99"/>
        <v>1</v>
      </c>
      <c r="BF127" s="40">
        <f t="shared" si="100"/>
        <v>1</v>
      </c>
      <c r="BG127" s="40">
        <f t="shared" si="101"/>
        <v>1</v>
      </c>
      <c r="BH127" s="40">
        <f t="shared" si="102"/>
        <v>1</v>
      </c>
      <c r="BI127" s="40">
        <f t="shared" si="103"/>
        <v>1</v>
      </c>
      <c r="BJ127" s="40">
        <f t="shared" si="104"/>
        <v>1</v>
      </c>
      <c r="BK127" s="40">
        <f t="shared" si="105"/>
        <v>1</v>
      </c>
      <c r="BL127" s="40">
        <f t="shared" si="106"/>
        <v>1</v>
      </c>
      <c r="BM127" s="40">
        <f t="shared" si="107"/>
        <v>1</v>
      </c>
      <c r="BN127" s="40">
        <f t="shared" si="108"/>
        <v>1</v>
      </c>
      <c r="BO127" s="40">
        <f t="shared" si="109"/>
        <v>1</v>
      </c>
      <c r="BP127" s="40">
        <f t="shared" si="110"/>
        <v>1</v>
      </c>
      <c r="BR127" s="63">
        <f t="shared" si="73"/>
        <v>26</v>
      </c>
      <c r="BT127" s="4">
        <f>(BP127*U90)+(BO127*U91)+(BN127*U92)+(BM127*U93)+(BL127*U94)+(BK127*U95)+(BJ127*U96)+(BI127*U97)+(BH127*U98)+(BG127*U99)+(BF127*U100)+(BE127*U101)+(BD127*U102)+(BC127*U103)+(BB127*U104)+(BA127*U105)+(AZ127*U106)+(AY127*U107)+(AX127*U108)+(AW127*U109)+(AV127*U110)+(AU127*U111)+(AT127*U112)+(AS127*U113)+(AR127*U114)+(AQ127*U115)+(AP127*U116)+(AO127*U117)+(AN127*U118)+(AM127*U119)+(AL127*U120)+(AK127*U121)+(AJ127*U122)+(AI127*U123)+(AH127*U124)+(AG127*U125)+(AF127*U126)+U127</f>
        <v>0.91208791208791185</v>
      </c>
    </row>
    <row r="128" spans="1:72" s="15" customFormat="1">
      <c r="A128" s="25">
        <f>A127+1</f>
        <v>124</v>
      </c>
      <c r="B128" s="26" t="s">
        <v>39</v>
      </c>
      <c r="C128" s="12">
        <v>40891</v>
      </c>
      <c r="D128" s="12">
        <v>40892</v>
      </c>
      <c r="E128" s="12">
        <v>40893</v>
      </c>
      <c r="F128" s="14">
        <v>1.00217</v>
      </c>
      <c r="G128" s="14"/>
      <c r="H128" s="14"/>
      <c r="I128" s="14">
        <v>0.99057000000000006</v>
      </c>
      <c r="J128" s="14">
        <v>1.00217</v>
      </c>
      <c r="K128" s="5" t="s">
        <v>0</v>
      </c>
      <c r="L128"/>
      <c r="M128" s="46">
        <f>(F128-I128)*10000</f>
        <v>115.99999999999943</v>
      </c>
      <c r="N128" s="47"/>
      <c r="O128" s="46">
        <f>(I128-J128)*10000</f>
        <v>-115.99999999999943</v>
      </c>
      <c r="P128"/>
      <c r="Q128" s="22">
        <f>((S127*U128)/M128)*O128</f>
        <v>-36747.043837776946</v>
      </c>
      <c r="S128" s="3">
        <f>Q128+S127</f>
        <v>1874099.235726624</v>
      </c>
      <c r="T128" s="3"/>
      <c r="U128" s="4">
        <f>$AC$4/W128</f>
        <v>1.9230769230769232E-2</v>
      </c>
      <c r="V128" s="3"/>
      <c r="W128" s="2">
        <v>13</v>
      </c>
      <c r="X128"/>
      <c r="Y128" s="30">
        <f>E128-D128+1</f>
        <v>2</v>
      </c>
      <c r="Z128" s="30"/>
      <c r="AA128" s="4">
        <f>(S128-S127)/S127</f>
        <v>-1.9230769230769197E-2</v>
      </c>
      <c r="AB128" s="3"/>
      <c r="AC128" s="38"/>
      <c r="AD128" s="40">
        <f>IF(E127&gt;D128,IF(E127&gt;E128,Y128,E127-D128+1),0)</f>
        <v>0</v>
      </c>
      <c r="AE128" s="3"/>
      <c r="AF128" s="40">
        <f t="shared" si="74"/>
        <v>0</v>
      </c>
      <c r="AG128" s="40">
        <f t="shared" si="75"/>
        <v>0</v>
      </c>
      <c r="AH128" s="40">
        <f t="shared" si="76"/>
        <v>0</v>
      </c>
      <c r="AI128" s="40">
        <f t="shared" si="77"/>
        <v>0</v>
      </c>
      <c r="AJ128" s="40">
        <f t="shared" si="78"/>
        <v>0</v>
      </c>
      <c r="AK128" s="40">
        <f t="shared" si="79"/>
        <v>0</v>
      </c>
      <c r="AL128" s="40">
        <f t="shared" si="80"/>
        <v>0</v>
      </c>
      <c r="AM128" s="40">
        <f t="shared" si="81"/>
        <v>0</v>
      </c>
      <c r="AN128" s="40">
        <f t="shared" si="82"/>
        <v>0</v>
      </c>
      <c r="AO128" s="40">
        <f t="shared" si="83"/>
        <v>0</v>
      </c>
      <c r="AP128" s="40">
        <f t="shared" si="84"/>
        <v>0</v>
      </c>
      <c r="AQ128" s="40">
        <f t="shared" si="85"/>
        <v>0</v>
      </c>
      <c r="AR128" s="40">
        <f t="shared" si="86"/>
        <v>0</v>
      </c>
      <c r="AS128" s="40">
        <f t="shared" si="87"/>
        <v>1</v>
      </c>
      <c r="AT128" s="40">
        <f t="shared" si="88"/>
        <v>1</v>
      </c>
      <c r="AU128" s="40">
        <f t="shared" si="89"/>
        <v>1</v>
      </c>
      <c r="AV128" s="40">
        <f t="shared" si="90"/>
        <v>1</v>
      </c>
      <c r="AW128" s="40">
        <f t="shared" si="91"/>
        <v>1</v>
      </c>
      <c r="AX128" s="40">
        <f t="shared" si="92"/>
        <v>1</v>
      </c>
      <c r="AY128" s="40">
        <f t="shared" si="93"/>
        <v>1</v>
      </c>
      <c r="AZ128" s="40">
        <f t="shared" si="94"/>
        <v>1</v>
      </c>
      <c r="BA128" s="40">
        <f t="shared" si="95"/>
        <v>1</v>
      </c>
      <c r="BB128" s="40">
        <f t="shared" si="96"/>
        <v>1</v>
      </c>
      <c r="BC128" s="40">
        <f t="shared" si="97"/>
        <v>1</v>
      </c>
      <c r="BD128" s="40">
        <f t="shared" si="98"/>
        <v>1</v>
      </c>
      <c r="BE128" s="40">
        <f t="shared" si="99"/>
        <v>1</v>
      </c>
      <c r="BF128" s="40">
        <f t="shared" si="100"/>
        <v>1</v>
      </c>
      <c r="BG128" s="40">
        <f t="shared" si="101"/>
        <v>1</v>
      </c>
      <c r="BH128" s="40">
        <f t="shared" si="102"/>
        <v>1</v>
      </c>
      <c r="BI128" s="40">
        <f t="shared" si="103"/>
        <v>1</v>
      </c>
      <c r="BJ128" s="40">
        <f t="shared" si="104"/>
        <v>1</v>
      </c>
      <c r="BK128" s="40">
        <f t="shared" si="105"/>
        <v>1</v>
      </c>
      <c r="BL128" s="40">
        <f t="shared" si="106"/>
        <v>1</v>
      </c>
      <c r="BM128" s="40">
        <f t="shared" si="107"/>
        <v>1</v>
      </c>
      <c r="BN128" s="40">
        <f t="shared" si="108"/>
        <v>1</v>
      </c>
      <c r="BO128" s="40">
        <f t="shared" si="109"/>
        <v>1</v>
      </c>
      <c r="BP128" s="40">
        <f t="shared" si="110"/>
        <v>1</v>
      </c>
      <c r="BR128" s="63">
        <f t="shared" si="73"/>
        <v>25</v>
      </c>
      <c r="BT128" s="4">
        <f>(BP128*U91)+(BO128*U92)+(BN128*U93)+(BM128*U94)+(BL128*U95)+(BK128*U96)+(BJ128*U97)+(BI128*U98)+(BH128*U99)+(BG128*U100)+(BF128*U101)+(BE128*U102)+(BD128*U103)+(BC128*U104)+(BB128*U105)+(BA128*U106)+(AZ128*U107)+(AY128*U108)+(AX128*U109)+(AW128*U110)+(AV128*U111)+(AU128*U112)+(AT128*U113)+(AS128*U114)+(AR128*U115)+(AQ128*U116)+(AP128*U117)+(AO128*U118)+(AN128*U119)+(AM128*U120)+(AL128*U121)+(AK128*U122)+(AJ128*U123)+(AI128*U124)+(AH128*U125)+(AG128*U126)+(AF128*U127)+U128</f>
        <v>0.87637362637362615</v>
      </c>
    </row>
    <row r="129" spans="1:72" s="15" customFormat="1">
      <c r="A129" s="25">
        <f>A128+1</f>
        <v>125</v>
      </c>
      <c r="B129" s="26" t="s">
        <v>39</v>
      </c>
      <c r="C129" s="12">
        <v>40898</v>
      </c>
      <c r="D129" s="12">
        <v>40905</v>
      </c>
      <c r="E129" s="12">
        <v>40906</v>
      </c>
      <c r="F129" s="14">
        <v>1.0069699999999999</v>
      </c>
      <c r="G129" s="14">
        <v>1.0183500000000001</v>
      </c>
      <c r="H129" s="14">
        <v>1.0069699999999999</v>
      </c>
      <c r="I129" s="14"/>
      <c r="J129" s="14"/>
      <c r="K129" s="5" t="s">
        <v>0</v>
      </c>
      <c r="L129"/>
      <c r="M129" s="16">
        <f>(G129-F129)*10000</f>
        <v>113.80000000000167</v>
      </c>
      <c r="O129" s="16">
        <f>(H129-G129)*10000</f>
        <v>-113.80000000000167</v>
      </c>
      <c r="P129"/>
      <c r="Q129" s="22">
        <f>((S128*U129)/M129)*O129</f>
        <v>-36040.369917819698</v>
      </c>
      <c r="S129" s="3">
        <f>Q129+S128</f>
        <v>1838058.8658088043</v>
      </c>
      <c r="T129" s="3"/>
      <c r="U129" s="4">
        <f>$AC$4/W129</f>
        <v>1.9230769230769232E-2</v>
      </c>
      <c r="V129" s="3"/>
      <c r="W129" s="2">
        <v>13</v>
      </c>
      <c r="X129"/>
      <c r="Y129" s="30">
        <f>E129-D129+1</f>
        <v>2</v>
      </c>
      <c r="Z129" s="30"/>
      <c r="AA129" s="4">
        <f>(S129-S128)/S128</f>
        <v>-1.9230769230769256E-2</v>
      </c>
      <c r="AB129" s="3"/>
      <c r="AC129" s="38"/>
      <c r="AD129" s="40">
        <f>IF(E128&gt;D129,IF(E128&gt;E129,Y129,E128-D129+1),0)</f>
        <v>0</v>
      </c>
      <c r="AE129" s="3"/>
      <c r="AF129" s="40">
        <f t="shared" si="74"/>
        <v>0</v>
      </c>
      <c r="AG129" s="40">
        <f t="shared" si="75"/>
        <v>0</v>
      </c>
      <c r="AH129" s="40">
        <f t="shared" si="76"/>
        <v>0</v>
      </c>
      <c r="AI129" s="40">
        <f t="shared" si="77"/>
        <v>0</v>
      </c>
      <c r="AJ129" s="40">
        <f t="shared" si="78"/>
        <v>0</v>
      </c>
      <c r="AK129" s="40">
        <f t="shared" si="79"/>
        <v>0</v>
      </c>
      <c r="AL129" s="40">
        <f t="shared" si="80"/>
        <v>0</v>
      </c>
      <c r="AM129" s="40">
        <f t="shared" si="81"/>
        <v>0</v>
      </c>
      <c r="AN129" s="40">
        <f t="shared" si="82"/>
        <v>0</v>
      </c>
      <c r="AO129" s="40">
        <f t="shared" si="83"/>
        <v>0</v>
      </c>
      <c r="AP129" s="40">
        <f t="shared" si="84"/>
        <v>0</v>
      </c>
      <c r="AQ129" s="40">
        <f t="shared" si="85"/>
        <v>0</v>
      </c>
      <c r="AR129" s="40">
        <f t="shared" si="86"/>
        <v>0</v>
      </c>
      <c r="AS129" s="40">
        <f t="shared" si="87"/>
        <v>0</v>
      </c>
      <c r="AT129" s="40">
        <f t="shared" si="88"/>
        <v>1</v>
      </c>
      <c r="AU129" s="40">
        <f t="shared" si="89"/>
        <v>1</v>
      </c>
      <c r="AV129" s="40">
        <f t="shared" si="90"/>
        <v>1</v>
      </c>
      <c r="AW129" s="40">
        <f t="shared" si="91"/>
        <v>1</v>
      </c>
      <c r="AX129" s="40">
        <f t="shared" si="92"/>
        <v>1</v>
      </c>
      <c r="AY129" s="40">
        <f t="shared" si="93"/>
        <v>1</v>
      </c>
      <c r="AZ129" s="40">
        <f t="shared" si="94"/>
        <v>1</v>
      </c>
      <c r="BA129" s="40">
        <f t="shared" si="95"/>
        <v>1</v>
      </c>
      <c r="BB129" s="40">
        <f t="shared" si="96"/>
        <v>1</v>
      </c>
      <c r="BC129" s="40">
        <f t="shared" si="97"/>
        <v>1</v>
      </c>
      <c r="BD129" s="40">
        <f t="shared" si="98"/>
        <v>1</v>
      </c>
      <c r="BE129" s="40">
        <f t="shared" si="99"/>
        <v>1</v>
      </c>
      <c r="BF129" s="40">
        <f t="shared" si="100"/>
        <v>1</v>
      </c>
      <c r="BG129" s="40">
        <f t="shared" si="101"/>
        <v>1</v>
      </c>
      <c r="BH129" s="40">
        <f t="shared" si="102"/>
        <v>1</v>
      </c>
      <c r="BI129" s="40">
        <f t="shared" si="103"/>
        <v>1</v>
      </c>
      <c r="BJ129" s="40">
        <f t="shared" si="104"/>
        <v>1</v>
      </c>
      <c r="BK129" s="40">
        <f t="shared" si="105"/>
        <v>1</v>
      </c>
      <c r="BL129" s="40">
        <f t="shared" si="106"/>
        <v>1</v>
      </c>
      <c r="BM129" s="40">
        <f t="shared" si="107"/>
        <v>1</v>
      </c>
      <c r="BN129" s="40">
        <f t="shared" si="108"/>
        <v>1</v>
      </c>
      <c r="BO129" s="40">
        <f t="shared" si="109"/>
        <v>1</v>
      </c>
      <c r="BP129" s="40">
        <f t="shared" si="110"/>
        <v>1</v>
      </c>
      <c r="BR129" s="63">
        <f t="shared" si="73"/>
        <v>24</v>
      </c>
      <c r="BT129" s="4">
        <f>(BP129*U92)+(BO129*U93)+(BN129*U94)+(BM129*U95)+(BL129*U96)+(BK129*U97)+(BJ129*U98)+(BI129*U99)+(BH129*U100)+(BG129*U101)+(BF129*U102)+(BE129*U103)+(BD129*U104)+(BC129*U105)+(BB129*U106)+(BA129*U107)+(AZ129*U108)+(AY129*U109)+(AX129*U110)+(AW129*U111)+(AV129*U112)+(AU129*U113)+(AT129*U114)+(AS129*U115)+(AR129*U116)+(AQ129*U117)+(AP129*U118)+(AO129*U119)+(AN129*U120)+(AM129*U121)+(AL129*U122)+(AK129*U123)+(AJ129*U124)+(AI129*U125)+(AH129*U126)+(AG129*U127)+(AF129*U128)+U129</f>
        <v>0.84065934065934045</v>
      </c>
    </row>
    <row r="130" spans="1:72" s="15" customFormat="1">
      <c r="A130" s="25">
        <f>A129+1</f>
        <v>126</v>
      </c>
      <c r="B130" s="26" t="s">
        <v>39</v>
      </c>
      <c r="C130" s="12">
        <v>40924</v>
      </c>
      <c r="D130" s="12">
        <v>40925</v>
      </c>
      <c r="E130" s="12">
        <v>40946</v>
      </c>
      <c r="F130" s="14">
        <v>1.0272600000000001</v>
      </c>
      <c r="G130" s="14">
        <v>1.0314099999999999</v>
      </c>
      <c r="H130" s="14">
        <v>1.0811299999999999</v>
      </c>
      <c r="I130" s="14"/>
      <c r="J130" s="14"/>
      <c r="K130" s="5" t="s">
        <v>1</v>
      </c>
      <c r="L130"/>
      <c r="M130" s="16">
        <f>(G130-F130)*10000</f>
        <v>41.499999999998764</v>
      </c>
      <c r="O130" s="16">
        <f>(H130-G130)*10000</f>
        <v>497.19999999999987</v>
      </c>
      <c r="P130"/>
      <c r="Q130" s="22">
        <f>((S129*U130)/M130)*O130</f>
        <v>423486.03710850998</v>
      </c>
      <c r="S130" s="3">
        <f>Q130+S129</f>
        <v>2261544.9029173143</v>
      </c>
      <c r="T130" s="3"/>
      <c r="U130" s="4">
        <f>$AC$4/W130</f>
        <v>1.9230769230769232E-2</v>
      </c>
      <c r="V130" s="3"/>
      <c r="W130" s="2">
        <v>13</v>
      </c>
      <c r="X130"/>
      <c r="Y130" s="30">
        <f>E130-D130+1</f>
        <v>22</v>
      </c>
      <c r="Z130" s="30"/>
      <c r="AA130" s="4">
        <f>(S130-S129)/S129</f>
        <v>0.23039851714551193</v>
      </c>
      <c r="AB130" s="3"/>
      <c r="AC130" s="38"/>
      <c r="AD130" s="40">
        <f>IF(E129&gt;D130,IF(E129&gt;E130,Y130,E129-D130+1),0)</f>
        <v>0</v>
      </c>
      <c r="AE130" s="3"/>
      <c r="AF130" s="40">
        <f t="shared" si="74"/>
        <v>0</v>
      </c>
      <c r="AG130" s="40">
        <f t="shared" si="75"/>
        <v>0</v>
      </c>
      <c r="AH130" s="40">
        <f t="shared" si="76"/>
        <v>0</v>
      </c>
      <c r="AI130" s="40">
        <f t="shared" si="77"/>
        <v>0</v>
      </c>
      <c r="AJ130" s="40">
        <f t="shared" si="78"/>
        <v>0</v>
      </c>
      <c r="AK130" s="40">
        <f t="shared" si="79"/>
        <v>0</v>
      </c>
      <c r="AL130" s="40">
        <f t="shared" si="80"/>
        <v>0</v>
      </c>
      <c r="AM130" s="40">
        <f t="shared" si="81"/>
        <v>0</v>
      </c>
      <c r="AN130" s="40">
        <f t="shared" si="82"/>
        <v>0</v>
      </c>
      <c r="AO130" s="40">
        <f t="shared" si="83"/>
        <v>0</v>
      </c>
      <c r="AP130" s="40">
        <f t="shared" si="84"/>
        <v>0</v>
      </c>
      <c r="AQ130" s="40">
        <f t="shared" si="85"/>
        <v>0</v>
      </c>
      <c r="AR130" s="40">
        <f t="shared" si="86"/>
        <v>0</v>
      </c>
      <c r="AS130" s="40">
        <f t="shared" si="87"/>
        <v>0</v>
      </c>
      <c r="AT130" s="40">
        <f t="shared" si="88"/>
        <v>0</v>
      </c>
      <c r="AU130" s="40">
        <f t="shared" si="89"/>
        <v>1</v>
      </c>
      <c r="AV130" s="40">
        <f t="shared" si="90"/>
        <v>1</v>
      </c>
      <c r="AW130" s="40">
        <f t="shared" si="91"/>
        <v>1</v>
      </c>
      <c r="AX130" s="40">
        <f t="shared" si="92"/>
        <v>1</v>
      </c>
      <c r="AY130" s="40">
        <f t="shared" si="93"/>
        <v>1</v>
      </c>
      <c r="AZ130" s="40">
        <f t="shared" si="94"/>
        <v>1</v>
      </c>
      <c r="BA130" s="40">
        <f t="shared" si="95"/>
        <v>1</v>
      </c>
      <c r="BB130" s="40">
        <f t="shared" si="96"/>
        <v>1</v>
      </c>
      <c r="BC130" s="40">
        <f t="shared" si="97"/>
        <v>1</v>
      </c>
      <c r="BD130" s="40">
        <f t="shared" si="98"/>
        <v>1</v>
      </c>
      <c r="BE130" s="40">
        <f t="shared" si="99"/>
        <v>1</v>
      </c>
      <c r="BF130" s="40">
        <f t="shared" si="100"/>
        <v>1</v>
      </c>
      <c r="BG130" s="40">
        <f t="shared" si="101"/>
        <v>1</v>
      </c>
      <c r="BH130" s="40">
        <f t="shared" si="102"/>
        <v>1</v>
      </c>
      <c r="BI130" s="40">
        <f t="shared" si="103"/>
        <v>1</v>
      </c>
      <c r="BJ130" s="40">
        <f t="shared" si="104"/>
        <v>1</v>
      </c>
      <c r="BK130" s="40">
        <f t="shared" si="105"/>
        <v>1</v>
      </c>
      <c r="BL130" s="40">
        <f t="shared" si="106"/>
        <v>1</v>
      </c>
      <c r="BM130" s="40">
        <f t="shared" si="107"/>
        <v>1</v>
      </c>
      <c r="BN130" s="40">
        <f t="shared" si="108"/>
        <v>1</v>
      </c>
      <c r="BO130" s="40">
        <f t="shared" si="109"/>
        <v>1</v>
      </c>
      <c r="BP130" s="40">
        <f t="shared" si="110"/>
        <v>1</v>
      </c>
      <c r="BR130" s="63">
        <f t="shared" si="73"/>
        <v>23</v>
      </c>
      <c r="BT130" s="4">
        <f>(BP130*U93)+(BO130*U94)+(BN130*U95)+(BM130*U96)+(BL130*U97)+(BK130*U98)+(BJ130*U99)+(BI130*U100)+(BH130*U101)+(BG130*U102)+(BF130*U103)+(BE130*U104)+(BD130*U105)+(BC130*U106)+(BB130*U107)+(BA130*U108)+(AZ130*U109)+(AY130*U110)+(AX130*U111)+(AW130*U112)+(AV130*U113)+(AU130*U114)+(AT130*U115)+(AS130*U116)+(AR130*U117)+(AQ130*U118)+(AP130*U119)+(AO130*U120)+(AN130*U121)+(AM130*U122)+(AL130*U123)+(AK130*U124)+(AJ130*U125)+(AI130*U126)+(AH130*U127)+(AG130*U128)+(AF130*U129)+U130</f>
        <v>0.80494505494505475</v>
      </c>
    </row>
    <row r="131" spans="1:72" s="15" customFormat="1">
      <c r="A131" s="25">
        <f>A130+1</f>
        <v>127</v>
      </c>
      <c r="B131" s="26" t="s">
        <v>39</v>
      </c>
      <c r="C131" s="12">
        <v>40962</v>
      </c>
      <c r="D131" s="12">
        <v>40963</v>
      </c>
      <c r="E131" s="12">
        <v>40973</v>
      </c>
      <c r="F131" s="14">
        <v>1.06159</v>
      </c>
      <c r="G131" s="14">
        <v>1.0717399999999999</v>
      </c>
      <c r="H131" s="14">
        <v>1.0717399999999999</v>
      </c>
      <c r="I131" s="14"/>
      <c r="J131" s="14"/>
      <c r="K131" s="5" t="s">
        <v>17</v>
      </c>
      <c r="L131"/>
      <c r="M131" s="16">
        <f>(G131-F131)*10000</f>
        <v>101.49999999999881</v>
      </c>
      <c r="O131" s="16">
        <f>(H131-G131)*10000</f>
        <v>0</v>
      </c>
      <c r="P131"/>
      <c r="Q131" s="22">
        <f>((S130*U131)/M131)*O131</f>
        <v>0</v>
      </c>
      <c r="S131" s="3">
        <f>Q131+S130</f>
        <v>2261544.9029173143</v>
      </c>
      <c r="T131" s="3"/>
      <c r="U131" s="4">
        <f>$AC$4/W131</f>
        <v>1.9230769230769232E-2</v>
      </c>
      <c r="V131" s="3"/>
      <c r="W131" s="2">
        <v>13</v>
      </c>
      <c r="X131"/>
      <c r="Y131" s="30">
        <f>E131-D131+1</f>
        <v>11</v>
      </c>
      <c r="Z131" s="30"/>
      <c r="AA131" s="4">
        <f>(S131-S130)/S130</f>
        <v>0</v>
      </c>
      <c r="AB131" s="3"/>
      <c r="AC131" s="38"/>
      <c r="AD131" s="40">
        <f>IF(E130&gt;D131,IF(E130&gt;E131,Y131,E130-D131+1),0)</f>
        <v>0</v>
      </c>
      <c r="AE131" s="3"/>
      <c r="AF131" s="40">
        <f t="shared" si="74"/>
        <v>0</v>
      </c>
      <c r="AG131" s="40">
        <f t="shared" si="75"/>
        <v>0</v>
      </c>
      <c r="AH131" s="40">
        <f t="shared" si="76"/>
        <v>0</v>
      </c>
      <c r="AI131" s="40">
        <f t="shared" si="77"/>
        <v>0</v>
      </c>
      <c r="AJ131" s="40">
        <f t="shared" si="78"/>
        <v>0</v>
      </c>
      <c r="AK131" s="40">
        <f t="shared" si="79"/>
        <v>0</v>
      </c>
      <c r="AL131" s="40">
        <f t="shared" si="80"/>
        <v>0</v>
      </c>
      <c r="AM131" s="40">
        <f t="shared" si="81"/>
        <v>0</v>
      </c>
      <c r="AN131" s="40">
        <f t="shared" si="82"/>
        <v>0</v>
      </c>
      <c r="AO131" s="40">
        <f t="shared" si="83"/>
        <v>0</v>
      </c>
      <c r="AP131" s="40">
        <f t="shared" si="84"/>
        <v>0</v>
      </c>
      <c r="AQ131" s="40">
        <f t="shared" si="85"/>
        <v>0</v>
      </c>
      <c r="AR131" s="40">
        <f t="shared" si="86"/>
        <v>0</v>
      </c>
      <c r="AS131" s="40">
        <f t="shared" si="87"/>
        <v>0</v>
      </c>
      <c r="AT131" s="40">
        <f t="shared" si="88"/>
        <v>0</v>
      </c>
      <c r="AU131" s="40">
        <f t="shared" si="89"/>
        <v>0</v>
      </c>
      <c r="AV131" s="40">
        <f t="shared" si="90"/>
        <v>1</v>
      </c>
      <c r="AW131" s="40">
        <f t="shared" si="91"/>
        <v>1</v>
      </c>
      <c r="AX131" s="40">
        <f t="shared" si="92"/>
        <v>1</v>
      </c>
      <c r="AY131" s="40">
        <f t="shared" si="93"/>
        <v>1</v>
      </c>
      <c r="AZ131" s="40">
        <f t="shared" si="94"/>
        <v>1</v>
      </c>
      <c r="BA131" s="40">
        <f t="shared" si="95"/>
        <v>1</v>
      </c>
      <c r="BB131" s="40">
        <f t="shared" si="96"/>
        <v>1</v>
      </c>
      <c r="BC131" s="40">
        <f t="shared" si="97"/>
        <v>1</v>
      </c>
      <c r="BD131" s="40">
        <f t="shared" si="98"/>
        <v>1</v>
      </c>
      <c r="BE131" s="40">
        <f t="shared" si="99"/>
        <v>1</v>
      </c>
      <c r="BF131" s="40">
        <f t="shared" si="100"/>
        <v>1</v>
      </c>
      <c r="BG131" s="40">
        <f t="shared" si="101"/>
        <v>1</v>
      </c>
      <c r="BH131" s="40">
        <f t="shared" si="102"/>
        <v>1</v>
      </c>
      <c r="BI131" s="40">
        <f t="shared" si="103"/>
        <v>1</v>
      </c>
      <c r="BJ131" s="40">
        <f t="shared" si="104"/>
        <v>1</v>
      </c>
      <c r="BK131" s="40">
        <f t="shared" si="105"/>
        <v>1</v>
      </c>
      <c r="BL131" s="40">
        <f t="shared" si="106"/>
        <v>1</v>
      </c>
      <c r="BM131" s="40">
        <f t="shared" si="107"/>
        <v>1</v>
      </c>
      <c r="BN131" s="40">
        <f t="shared" si="108"/>
        <v>1</v>
      </c>
      <c r="BO131" s="40">
        <f t="shared" si="109"/>
        <v>1</v>
      </c>
      <c r="BP131" s="60">
        <f t="shared" si="110"/>
        <v>1</v>
      </c>
      <c r="BR131" s="63">
        <f t="shared" si="73"/>
        <v>22</v>
      </c>
      <c r="BT131" s="4">
        <f>(BP131*U94)+(BO131*U95)+(BN131*U96)+(BM131*U97)+(BL131*U98)+(BK131*U99)+(BJ131*U100)+(BI131*U101)+(BH131*U102)+(BG131*U103)+(BF131*U104)+(BE131*U105)+(BD131*U106)+(BC131*U107)+(BB131*U108)+(BA131*U109)+(AZ131*U110)+(AY131*U111)+(AX131*U112)+(AW131*U113)+(AV131*U114)+(AU131*U115)+(AT131*U116)+(AS131*U117)+(AR131*U118)+(AQ131*U119)+(AP131*U120)+(AO131*U121)+(AN131*U122)+(AM131*U123)+(AL131*U124)+(AK131*U125)+(AJ131*U126)+(AI131*U127)+(AH131*U128)+(AG131*U129)+(AF131*U130)+U131</f>
        <v>0.76923076923076905</v>
      </c>
    </row>
    <row r="132" spans="1:72" s="15" customFormat="1">
      <c r="A132" s="25">
        <f>A131+1</f>
        <v>128</v>
      </c>
      <c r="B132" s="26" t="s">
        <v>39</v>
      </c>
      <c r="C132" s="12">
        <v>40974</v>
      </c>
      <c r="D132" s="12">
        <v>40975</v>
      </c>
      <c r="E132" s="12">
        <v>41001</v>
      </c>
      <c r="F132" s="14">
        <v>1.06715</v>
      </c>
      <c r="G132" s="14"/>
      <c r="H132" s="14"/>
      <c r="I132" s="14">
        <v>1.0547900000000001</v>
      </c>
      <c r="J132" s="14">
        <v>1.04295</v>
      </c>
      <c r="K132" s="5" t="s">
        <v>2</v>
      </c>
      <c r="L132"/>
      <c r="M132" s="46">
        <f>(F132-I132)*10000</f>
        <v>123.59999999999927</v>
      </c>
      <c r="N132" s="47"/>
      <c r="O132" s="46">
        <f>(I132-J132)*10000</f>
        <v>118.40000000000073</v>
      </c>
      <c r="P132"/>
      <c r="Q132" s="22">
        <f>((S131*U132)/M132)*O132</f>
        <v>41661.519247170349</v>
      </c>
      <c r="S132" s="3">
        <f>Q132+S131</f>
        <v>2303206.4221644849</v>
      </c>
      <c r="T132" s="3"/>
      <c r="U132" s="4">
        <f>$AC$4/W132</f>
        <v>1.9230769230769232E-2</v>
      </c>
      <c r="V132" s="3"/>
      <c r="W132" s="2">
        <v>13</v>
      </c>
      <c r="X132"/>
      <c r="Y132" s="30">
        <f>E132-D132+1</f>
        <v>27</v>
      </c>
      <c r="Z132" s="30"/>
      <c r="AA132" s="4">
        <f>(S132-S131)/S131</f>
        <v>1.8421707742096397E-2</v>
      </c>
      <c r="AB132" s="3"/>
      <c r="AC132" s="38"/>
      <c r="AD132" s="40">
        <f>IF(E131&gt;D132,IF(E131&gt;E132,Y132,E131-D132+1),0)</f>
        <v>0</v>
      </c>
      <c r="AE132" s="3"/>
      <c r="AF132" s="40">
        <f t="shared" si="74"/>
        <v>0</v>
      </c>
      <c r="AG132" s="40">
        <f t="shared" si="75"/>
        <v>0</v>
      </c>
      <c r="AH132" s="40">
        <f t="shared" si="76"/>
        <v>0</v>
      </c>
      <c r="AI132" s="40">
        <f t="shared" si="77"/>
        <v>0</v>
      </c>
      <c r="AJ132" s="40">
        <f t="shared" si="78"/>
        <v>0</v>
      </c>
      <c r="AK132" s="40">
        <f t="shared" si="79"/>
        <v>0</v>
      </c>
      <c r="AL132" s="40">
        <f t="shared" si="80"/>
        <v>0</v>
      </c>
      <c r="AM132" s="40">
        <f t="shared" si="81"/>
        <v>0</v>
      </c>
      <c r="AN132" s="40">
        <f t="shared" si="82"/>
        <v>0</v>
      </c>
      <c r="AO132" s="40">
        <f t="shared" si="83"/>
        <v>0</v>
      </c>
      <c r="AP132" s="40">
        <f t="shared" si="84"/>
        <v>0</v>
      </c>
      <c r="AQ132" s="40">
        <f t="shared" si="85"/>
        <v>0</v>
      </c>
      <c r="AR132" s="40">
        <f t="shared" si="86"/>
        <v>0</v>
      </c>
      <c r="AS132" s="40">
        <f t="shared" si="87"/>
        <v>0</v>
      </c>
      <c r="AT132" s="40">
        <f t="shared" si="88"/>
        <v>0</v>
      </c>
      <c r="AU132" s="40">
        <f t="shared" si="89"/>
        <v>0</v>
      </c>
      <c r="AV132" s="40">
        <f t="shared" si="90"/>
        <v>0</v>
      </c>
      <c r="AW132" s="40">
        <f t="shared" si="91"/>
        <v>1</v>
      </c>
      <c r="AX132" s="40">
        <f t="shared" si="92"/>
        <v>1</v>
      </c>
      <c r="AY132" s="40">
        <f t="shared" si="93"/>
        <v>1</v>
      </c>
      <c r="AZ132" s="40">
        <f t="shared" si="94"/>
        <v>1</v>
      </c>
      <c r="BA132" s="40">
        <f t="shared" si="95"/>
        <v>1</v>
      </c>
      <c r="BB132" s="40">
        <f t="shared" si="96"/>
        <v>1</v>
      </c>
      <c r="BC132" s="40">
        <f t="shared" si="97"/>
        <v>1</v>
      </c>
      <c r="BD132" s="40">
        <f t="shared" si="98"/>
        <v>1</v>
      </c>
      <c r="BE132" s="40">
        <f t="shared" si="99"/>
        <v>1</v>
      </c>
      <c r="BF132" s="40">
        <f t="shared" si="100"/>
        <v>1</v>
      </c>
      <c r="BG132" s="40">
        <f t="shared" si="101"/>
        <v>1</v>
      </c>
      <c r="BH132" s="40">
        <f t="shared" si="102"/>
        <v>1</v>
      </c>
      <c r="BI132" s="40">
        <f t="shared" si="103"/>
        <v>1</v>
      </c>
      <c r="BJ132" s="40">
        <f t="shared" si="104"/>
        <v>1</v>
      </c>
      <c r="BK132" s="40">
        <f t="shared" si="105"/>
        <v>1</v>
      </c>
      <c r="BL132" s="40">
        <f t="shared" si="106"/>
        <v>1</v>
      </c>
      <c r="BM132" s="40">
        <f t="shared" si="107"/>
        <v>1</v>
      </c>
      <c r="BN132" s="40">
        <f t="shared" si="108"/>
        <v>1</v>
      </c>
      <c r="BO132" s="40">
        <f t="shared" si="109"/>
        <v>1</v>
      </c>
      <c r="BP132" s="40">
        <f t="shared" si="110"/>
        <v>1</v>
      </c>
      <c r="BQ132" s="15">
        <v>1</v>
      </c>
      <c r="BR132" s="63">
        <f t="shared" si="73"/>
        <v>22</v>
      </c>
      <c r="BT132" s="4">
        <f>(BP132*U95)+(BO132*U96)+(BN132*U97)+(BM132*U98)+(BL132*U99)+(BK132*U100)+(BJ132*U101)+(BI132*U102)+(BH132*U103)+(BG132*U104)+(BF132*U105)+(BE132*U106)+(BD132*U107)+(BC132*U108)+(BB132*U109)+(BA132*U110)+(AZ132*U111)+(AY132*U112)+(AX132*U113)+(AW132*U114)+(AV132*U115)+(AU132*U116)+(AT132*U117)+(AS132*U118)+(AR132*U119)+(AQ132*U120)+(AP132*U121)+(AO132*U122)+(AN132*U123)+(AM132*U124)+(AL132*U125)+(AK132*U126)+(AJ132*U127)+(AI132*U128)+(AH132*U129)+(AG132*U130)+(AF132*U131)+($U$94)+U132</f>
        <v>0.76923076923076905</v>
      </c>
    </row>
    <row r="133" spans="1:72" s="15" customFormat="1">
      <c r="A133" s="25">
        <f>A132+1</f>
        <v>129</v>
      </c>
      <c r="B133" s="26" t="s">
        <v>39</v>
      </c>
      <c r="C133" s="12">
        <v>41001</v>
      </c>
      <c r="D133" s="12">
        <v>41002</v>
      </c>
      <c r="E133" s="12">
        <v>41009</v>
      </c>
      <c r="F133" s="14">
        <v>1.04332</v>
      </c>
      <c r="G133" s="14"/>
      <c r="H133" s="14"/>
      <c r="I133" s="14">
        <v>1.0400800000000001</v>
      </c>
      <c r="J133" s="14">
        <v>1.03426</v>
      </c>
      <c r="K133" s="5" t="s">
        <v>2</v>
      </c>
      <c r="L133"/>
      <c r="M133" s="46">
        <f>(F133-I133)*10000</f>
        <v>32.399999999999096</v>
      </c>
      <c r="N133" s="47"/>
      <c r="O133" s="46">
        <f>(I133-J133)*10000</f>
        <v>58.20000000000158</v>
      </c>
      <c r="P133"/>
      <c r="Q133" s="22">
        <f>((S132*U133)/M133)*O133</f>
        <v>79562.330110387236</v>
      </c>
      <c r="S133" s="3">
        <f>Q133+S132</f>
        <v>2382768.7522748723</v>
      </c>
      <c r="T133" s="3"/>
      <c r="U133" s="4">
        <f>$AC$4/W133</f>
        <v>1.9230769230769232E-2</v>
      </c>
      <c r="V133" s="3"/>
      <c r="W133" s="2">
        <v>13</v>
      </c>
      <c r="X133"/>
      <c r="Y133" s="30">
        <f>E133-D133+1</f>
        <v>8</v>
      </c>
      <c r="Z133" s="30"/>
      <c r="AA133" s="4">
        <f>(S133-S132)/S132</f>
        <v>3.4544159544161526E-2</v>
      </c>
      <c r="AB133" s="3"/>
      <c r="AC133" s="38"/>
      <c r="AD133" s="40">
        <f>IF(E132&gt;D133,IF(E132&gt;E133,Y133,E132-D133+1),0)</f>
        <v>0</v>
      </c>
      <c r="AE133" s="3"/>
      <c r="AF133" s="40">
        <f t="shared" si="74"/>
        <v>0</v>
      </c>
      <c r="AG133" s="40">
        <f t="shared" si="75"/>
        <v>0</v>
      </c>
      <c r="AH133" s="40">
        <f t="shared" si="76"/>
        <v>0</v>
      </c>
      <c r="AI133" s="40">
        <f t="shared" si="77"/>
        <v>0</v>
      </c>
      <c r="AJ133" s="40">
        <f t="shared" si="78"/>
        <v>0</v>
      </c>
      <c r="AK133" s="40">
        <f t="shared" si="79"/>
        <v>0</v>
      </c>
      <c r="AL133" s="40">
        <f t="shared" si="80"/>
        <v>0</v>
      </c>
      <c r="AM133" s="40">
        <f t="shared" si="81"/>
        <v>0</v>
      </c>
      <c r="AN133" s="40">
        <f t="shared" si="82"/>
        <v>0</v>
      </c>
      <c r="AO133" s="40">
        <f t="shared" si="83"/>
        <v>0</v>
      </c>
      <c r="AP133" s="40">
        <f t="shared" si="84"/>
        <v>0</v>
      </c>
      <c r="AQ133" s="40">
        <f t="shared" si="85"/>
        <v>0</v>
      </c>
      <c r="AR133" s="40">
        <f t="shared" si="86"/>
        <v>0</v>
      </c>
      <c r="AS133" s="40">
        <f t="shared" si="87"/>
        <v>0</v>
      </c>
      <c r="AT133" s="40">
        <f t="shared" si="88"/>
        <v>0</v>
      </c>
      <c r="AU133" s="40">
        <f t="shared" si="89"/>
        <v>0</v>
      </c>
      <c r="AV133" s="40">
        <f t="shared" si="90"/>
        <v>0</v>
      </c>
      <c r="AW133" s="40">
        <f t="shared" si="91"/>
        <v>0</v>
      </c>
      <c r="AX133" s="40">
        <f t="shared" si="92"/>
        <v>1</v>
      </c>
      <c r="AY133" s="40">
        <f t="shared" si="93"/>
        <v>1</v>
      </c>
      <c r="AZ133" s="40">
        <f t="shared" si="94"/>
        <v>1</v>
      </c>
      <c r="BA133" s="40">
        <f t="shared" si="95"/>
        <v>1</v>
      </c>
      <c r="BB133" s="40">
        <f t="shared" si="96"/>
        <v>1</v>
      </c>
      <c r="BC133" s="40">
        <f t="shared" si="97"/>
        <v>1</v>
      </c>
      <c r="BD133" s="40">
        <f t="shared" si="98"/>
        <v>1</v>
      </c>
      <c r="BE133" s="40">
        <f t="shared" si="99"/>
        <v>1</v>
      </c>
      <c r="BF133" s="40">
        <f t="shared" si="100"/>
        <v>1</v>
      </c>
      <c r="BG133" s="40">
        <f t="shared" si="101"/>
        <v>1</v>
      </c>
      <c r="BH133" s="40">
        <f t="shared" si="102"/>
        <v>1</v>
      </c>
      <c r="BI133" s="40">
        <f t="shared" si="103"/>
        <v>1</v>
      </c>
      <c r="BJ133" s="40">
        <f t="shared" si="104"/>
        <v>1</v>
      </c>
      <c r="BK133" s="40">
        <f t="shared" si="105"/>
        <v>1</v>
      </c>
      <c r="BL133" s="40">
        <f t="shared" si="106"/>
        <v>1</v>
      </c>
      <c r="BM133" s="40">
        <f t="shared" si="107"/>
        <v>1</v>
      </c>
      <c r="BN133" s="40">
        <f t="shared" si="108"/>
        <v>1</v>
      </c>
      <c r="BO133" s="40">
        <f t="shared" si="109"/>
        <v>1</v>
      </c>
      <c r="BP133" s="60">
        <f t="shared" si="110"/>
        <v>1</v>
      </c>
      <c r="BQ133" s="15">
        <v>1</v>
      </c>
      <c r="BR133" s="63">
        <f t="shared" si="73"/>
        <v>21</v>
      </c>
      <c r="BT133" s="4">
        <f>(BP133*U96)+(BO133*U97)+(BN133*U98)+(BM133*U99)+(BL133*U100)+(BK133*U101)+(BJ133*U102)+(BI133*U103)+(BH133*U104)+(BG133*U105)+(BF133*U106)+(BE133*U107)+(BD133*U108)+(BC133*U109)+(BB133*U110)+(BA133*U111)+(AZ133*U112)+(AY133*U113)+(AX133*U114)+(AW133*U115)+(AV133*U116)+(AU133*U117)+(AT133*U118)+(AS133*U119)+(AR133*U120)+(AQ133*U121)+(AP133*U122)+(AO133*U123)+(AN133*U124)+(AM133*U125)+(AL133*U126)+(AK133*U127)+(AJ133*U128)+(AI133*U129)+(AH133*U130)+(AG133*U131)+(AF133*U132)+($U$94)+U133</f>
        <v>0.73351648351648335</v>
      </c>
    </row>
    <row r="134" spans="1:72" s="15" customFormat="1">
      <c r="A134" s="25">
        <f>A133+1</f>
        <v>130</v>
      </c>
      <c r="B134" s="26" t="s">
        <v>39</v>
      </c>
      <c r="C134" s="12">
        <v>41018</v>
      </c>
      <c r="D134" s="12">
        <v>41019</v>
      </c>
      <c r="E134" s="12">
        <v>41019</v>
      </c>
      <c r="F134" s="14">
        <v>1.0367200000000001</v>
      </c>
      <c r="G134" s="33"/>
      <c r="H134" s="33"/>
      <c r="I134" s="14">
        <v>1.0331600000000001</v>
      </c>
      <c r="J134" s="14">
        <v>1.0367200000000001</v>
      </c>
      <c r="K134" s="5" t="s">
        <v>0</v>
      </c>
      <c r="L134"/>
      <c r="M134" s="46">
        <f>(F134-I134)*10000</f>
        <v>35.60000000000008</v>
      </c>
      <c r="N134" s="47"/>
      <c r="O134" s="46">
        <f>(I134-J134)*10000</f>
        <v>-35.60000000000008</v>
      </c>
      <c r="P134"/>
      <c r="Q134" s="22">
        <f>((S133*U134)/M134)*O134</f>
        <v>-45822.476005286007</v>
      </c>
      <c r="S134" s="3">
        <f>Q134+S133</f>
        <v>2336946.2762695863</v>
      </c>
      <c r="T134" s="3"/>
      <c r="U134" s="4">
        <f>$AC$4/W134</f>
        <v>1.9230769230769232E-2</v>
      </c>
      <c r="V134" s="3"/>
      <c r="W134" s="2">
        <v>13</v>
      </c>
      <c r="X134"/>
      <c r="Y134" s="30">
        <f>E134-D134+1</f>
        <v>1</v>
      </c>
      <c r="Z134" s="30"/>
      <c r="AA134" s="4">
        <f>(S134-S133)/S133</f>
        <v>-1.9230769230769218E-2</v>
      </c>
      <c r="AB134" s="3"/>
      <c r="AC134" s="38"/>
      <c r="AD134" s="40">
        <f>IF(E133&gt;D134,IF(E133&gt;E134,Y134,E133-D134+1),0)</f>
        <v>0</v>
      </c>
      <c r="AE134" s="3"/>
      <c r="AF134" s="40">
        <f t="shared" si="74"/>
        <v>0</v>
      </c>
      <c r="AG134" s="40">
        <f t="shared" si="75"/>
        <v>0</v>
      </c>
      <c r="AH134" s="40">
        <f t="shared" si="76"/>
        <v>0</v>
      </c>
      <c r="AI134" s="40">
        <f t="shared" si="77"/>
        <v>0</v>
      </c>
      <c r="AJ134" s="40">
        <f t="shared" si="78"/>
        <v>0</v>
      </c>
      <c r="AK134" s="40">
        <f t="shared" si="79"/>
        <v>0</v>
      </c>
      <c r="AL134" s="40">
        <f t="shared" si="80"/>
        <v>0</v>
      </c>
      <c r="AM134" s="40">
        <f t="shared" si="81"/>
        <v>0</v>
      </c>
      <c r="AN134" s="40">
        <f t="shared" si="82"/>
        <v>0</v>
      </c>
      <c r="AO134" s="40">
        <f t="shared" si="83"/>
        <v>0</v>
      </c>
      <c r="AP134" s="40">
        <f t="shared" si="84"/>
        <v>0</v>
      </c>
      <c r="AQ134" s="40">
        <f t="shared" si="85"/>
        <v>0</v>
      </c>
      <c r="AR134" s="40">
        <f t="shared" si="86"/>
        <v>0</v>
      </c>
      <c r="AS134" s="40">
        <f t="shared" si="87"/>
        <v>0</v>
      </c>
      <c r="AT134" s="40">
        <f t="shared" si="88"/>
        <v>0</v>
      </c>
      <c r="AU134" s="40">
        <f t="shared" si="89"/>
        <v>0</v>
      </c>
      <c r="AV134" s="40">
        <f t="shared" si="90"/>
        <v>0</v>
      </c>
      <c r="AW134" s="40">
        <f t="shared" si="91"/>
        <v>0</v>
      </c>
      <c r="AX134" s="40">
        <f t="shared" si="92"/>
        <v>0</v>
      </c>
      <c r="AY134" s="40">
        <f t="shared" si="93"/>
        <v>1</v>
      </c>
      <c r="AZ134" s="40">
        <f t="shared" si="94"/>
        <v>1</v>
      </c>
      <c r="BA134" s="40">
        <f t="shared" si="95"/>
        <v>1</v>
      </c>
      <c r="BB134" s="40">
        <f t="shared" si="96"/>
        <v>1</v>
      </c>
      <c r="BC134" s="40">
        <f t="shared" si="97"/>
        <v>1</v>
      </c>
      <c r="BD134" s="40">
        <f t="shared" si="98"/>
        <v>1</v>
      </c>
      <c r="BE134" s="40">
        <f t="shared" si="99"/>
        <v>1</v>
      </c>
      <c r="BF134" s="40">
        <f t="shared" si="100"/>
        <v>1</v>
      </c>
      <c r="BG134" s="40">
        <f t="shared" si="101"/>
        <v>1</v>
      </c>
      <c r="BH134" s="40">
        <f t="shared" si="102"/>
        <v>1</v>
      </c>
      <c r="BI134" s="40">
        <f t="shared" si="103"/>
        <v>1</v>
      </c>
      <c r="BJ134" s="40">
        <f t="shared" si="104"/>
        <v>1</v>
      </c>
      <c r="BK134" s="40">
        <f t="shared" si="105"/>
        <v>1</v>
      </c>
      <c r="BL134" s="40">
        <f t="shared" si="106"/>
        <v>1</v>
      </c>
      <c r="BM134" s="40">
        <f t="shared" si="107"/>
        <v>1</v>
      </c>
      <c r="BN134" s="40">
        <f t="shared" si="108"/>
        <v>1</v>
      </c>
      <c r="BO134" s="40">
        <f t="shared" si="109"/>
        <v>1</v>
      </c>
      <c r="BP134" s="40">
        <f t="shared" si="110"/>
        <v>1</v>
      </c>
      <c r="BQ134" s="15">
        <v>2</v>
      </c>
      <c r="BR134" s="63">
        <f t="shared" si="73"/>
        <v>21</v>
      </c>
      <c r="BT134" s="4">
        <f>(BP134*U97)+(BO134*U98)+(BN134*U99)+(BM134*U100)+(BL134*U101)+(BK134*U102)+(BJ134*U103)+(BI134*U104)+(BH134*U105)+(BG134*U106)+(BF134*U107)+(BE134*U108)+(BD134*U109)+(BC134*U110)+(BB134*U111)+(BA134*U112)+(AZ134*U113)+(AY134*U114)+(AX134*U115)+(AW134*U116)+(AV134*U117)+(AU134*U118)+(AT134*U119)+(AS134*U120)+(AR134*U121)+(AQ134*U122)+(AP134*U123)+(AO134*U124)+(AN134*U125)+(AM134*U126)+(AL134*U127)+(AK134*U128)+(AJ134*U129)+(AI134*U130)+(AH134*U131)+(AG134*U132)+(AF134*U133)+($U$94)+($U$96)+U134</f>
        <v>0.73351648351648335</v>
      </c>
    </row>
    <row r="135" spans="1:72" s="15" customFormat="1">
      <c r="A135" s="25">
        <f>A134+1</f>
        <v>131</v>
      </c>
      <c r="B135" s="26" t="s">
        <v>39</v>
      </c>
      <c r="C135" s="12">
        <v>41032</v>
      </c>
      <c r="D135" s="12">
        <v>41033</v>
      </c>
      <c r="E135" s="12">
        <v>41052</v>
      </c>
      <c r="F135" s="14">
        <v>1.0311699999999999</v>
      </c>
      <c r="G135" s="33"/>
      <c r="H135" s="33"/>
      <c r="I135" s="14">
        <v>1.0263599999999999</v>
      </c>
      <c r="J135" s="14">
        <v>0.96874000000000005</v>
      </c>
      <c r="K135" s="5" t="s">
        <v>1</v>
      </c>
      <c r="L135"/>
      <c r="M135" s="46">
        <f>(F135-I135)*10000</f>
        <v>48.09999999999981</v>
      </c>
      <c r="N135" s="47"/>
      <c r="O135" s="46">
        <f>(I135-J135)*10000</f>
        <v>576.19999999999891</v>
      </c>
      <c r="P135"/>
      <c r="Q135" s="22">
        <f>((S134*U135)/M135)*O135</f>
        <v>538360.96449165943</v>
      </c>
      <c r="S135" s="3">
        <f>Q135+S134</f>
        <v>2875307.2407612456</v>
      </c>
      <c r="T135" s="3"/>
      <c r="U135" s="4">
        <f>$AC$4/W135</f>
        <v>1.9230769230769232E-2</v>
      </c>
      <c r="V135" s="3"/>
      <c r="W135" s="2">
        <v>13</v>
      </c>
      <c r="X135"/>
      <c r="Y135" s="30">
        <f>E135-D135+1</f>
        <v>20</v>
      </c>
      <c r="Z135" s="30"/>
      <c r="AA135" s="4">
        <f>(S135-S134)/S134</f>
        <v>0.23036942267711544</v>
      </c>
      <c r="AB135" s="3"/>
      <c r="AC135" s="38"/>
      <c r="AD135" s="40">
        <f>IF(E134&gt;D135,IF(E134&gt;E135,Y135,E134-D135+1),0)</f>
        <v>0</v>
      </c>
      <c r="AE135" s="3"/>
      <c r="AF135" s="40">
        <f t="shared" si="74"/>
        <v>0</v>
      </c>
      <c r="AG135" s="40">
        <f t="shared" si="75"/>
        <v>0</v>
      </c>
      <c r="AH135" s="40">
        <f t="shared" si="76"/>
        <v>0</v>
      </c>
      <c r="AI135" s="40">
        <f t="shared" si="77"/>
        <v>0</v>
      </c>
      <c r="AJ135" s="40">
        <f t="shared" si="78"/>
        <v>0</v>
      </c>
      <c r="AK135" s="40">
        <f t="shared" si="79"/>
        <v>0</v>
      </c>
      <c r="AL135" s="40">
        <f t="shared" si="80"/>
        <v>0</v>
      </c>
      <c r="AM135" s="40">
        <f t="shared" si="81"/>
        <v>0</v>
      </c>
      <c r="AN135" s="40">
        <f t="shared" si="82"/>
        <v>0</v>
      </c>
      <c r="AO135" s="40">
        <f t="shared" si="83"/>
        <v>0</v>
      </c>
      <c r="AP135" s="40">
        <f t="shared" si="84"/>
        <v>0</v>
      </c>
      <c r="AQ135" s="40">
        <f t="shared" si="85"/>
        <v>0</v>
      </c>
      <c r="AR135" s="40">
        <f t="shared" si="86"/>
        <v>0</v>
      </c>
      <c r="AS135" s="40">
        <f t="shared" si="87"/>
        <v>0</v>
      </c>
      <c r="AT135" s="40">
        <f t="shared" si="88"/>
        <v>0</v>
      </c>
      <c r="AU135" s="40">
        <f t="shared" si="89"/>
        <v>0</v>
      </c>
      <c r="AV135" s="40">
        <f t="shared" si="90"/>
        <v>0</v>
      </c>
      <c r="AW135" s="40">
        <f t="shared" si="91"/>
        <v>0</v>
      </c>
      <c r="AX135" s="40">
        <f t="shared" si="92"/>
        <v>0</v>
      </c>
      <c r="AY135" s="40">
        <f t="shared" si="93"/>
        <v>0</v>
      </c>
      <c r="AZ135" s="40">
        <f t="shared" si="94"/>
        <v>1</v>
      </c>
      <c r="BA135" s="40">
        <f t="shared" si="95"/>
        <v>1</v>
      </c>
      <c r="BB135" s="40">
        <f t="shared" si="96"/>
        <v>1</v>
      </c>
      <c r="BC135" s="40">
        <f t="shared" si="97"/>
        <v>1</v>
      </c>
      <c r="BD135" s="40">
        <f t="shared" si="98"/>
        <v>1</v>
      </c>
      <c r="BE135" s="40">
        <f t="shared" si="99"/>
        <v>1</v>
      </c>
      <c r="BF135" s="40">
        <f t="shared" si="100"/>
        <v>1</v>
      </c>
      <c r="BG135" s="40">
        <f t="shared" si="101"/>
        <v>1</v>
      </c>
      <c r="BH135" s="40">
        <f t="shared" si="102"/>
        <v>1</v>
      </c>
      <c r="BI135" s="40">
        <f t="shared" si="103"/>
        <v>1</v>
      </c>
      <c r="BJ135" s="40">
        <f t="shared" si="104"/>
        <v>1</v>
      </c>
      <c r="BK135" s="40">
        <f t="shared" si="105"/>
        <v>1</v>
      </c>
      <c r="BL135" s="40">
        <f t="shared" si="106"/>
        <v>1</v>
      </c>
      <c r="BM135" s="40">
        <f t="shared" si="107"/>
        <v>1</v>
      </c>
      <c r="BN135" s="40">
        <f t="shared" si="108"/>
        <v>1</v>
      </c>
      <c r="BO135" s="40">
        <f t="shared" si="109"/>
        <v>1</v>
      </c>
      <c r="BP135" s="40">
        <f t="shared" si="110"/>
        <v>1</v>
      </c>
      <c r="BQ135" s="15">
        <v>2</v>
      </c>
      <c r="BR135" s="63">
        <f t="shared" ref="BR135:BR198" si="111">SUM(AF135:BQ135)+1</f>
        <v>20</v>
      </c>
      <c r="BT135" s="4">
        <f>(BP135*U98)+(BO135*U99)+(BN135*U100)+(BM135*U101)+(BL135*U102)+(BK135*U103)+(BJ135*U104)+(BI135*U105)+(BH135*U106)+(BG135*U107)+(BF135*U108)+(BE135*U109)+(BD135*U110)+(BC135*U111)+(BB135*U112)+(BA135*U113)+(AZ135*U114)+(AY135*U115)+(AX135*U116)+(AW135*U117)+(AV135*U118)+(AU135*U119)+(AT135*U120)+(AS135*U121)+(AR135*U122)+(AQ135*U123)+(AP135*U124)+(AO135*U125)+(AN135*U126)+(AM135*U127)+(AL135*U128)+(AK135*U129)+(AJ135*U130)+(AI135*U131)+(AH135*U132)+(AG135*U133)+(AF135*U134)+($U$94)+($U$96)+U135</f>
        <v>0.69780219780219765</v>
      </c>
    </row>
    <row r="136" spans="1:72" s="15" customFormat="1">
      <c r="A136" s="25">
        <f>A135+1</f>
        <v>132</v>
      </c>
      <c r="B136" s="26" t="s">
        <v>39</v>
      </c>
      <c r="C136" s="12">
        <v>41068</v>
      </c>
      <c r="D136" s="12">
        <v>41071</v>
      </c>
      <c r="E136" s="12">
        <v>41081</v>
      </c>
      <c r="F136" s="14">
        <v>0.98392999999999997</v>
      </c>
      <c r="G136" s="14">
        <v>0.99858000000000002</v>
      </c>
      <c r="H136" s="14">
        <v>1.0037700000000001</v>
      </c>
      <c r="I136" s="14"/>
      <c r="J136" s="14"/>
      <c r="K136" s="5" t="s">
        <v>2</v>
      </c>
      <c r="L136"/>
      <c r="M136" s="16">
        <f>(G136-F136)*10000</f>
        <v>146.50000000000051</v>
      </c>
      <c r="O136" s="16">
        <f>(H136-G136)*10000</f>
        <v>51.900000000000276</v>
      </c>
      <c r="P136"/>
      <c r="Q136" s="22">
        <f>((S135*U136)/M136)*O136</f>
        <v>19588.926988121413</v>
      </c>
      <c r="S136" s="3">
        <f>Q136+S135</f>
        <v>2894896.1677493672</v>
      </c>
      <c r="T136" s="3"/>
      <c r="U136" s="4">
        <f>$AC$4/W136</f>
        <v>1.9230769230769232E-2</v>
      </c>
      <c r="V136" s="3"/>
      <c r="W136" s="2">
        <v>13</v>
      </c>
      <c r="X136"/>
      <c r="Y136" s="30">
        <f>E136-D136+1</f>
        <v>11</v>
      </c>
      <c r="Z136" s="30"/>
      <c r="AA136" s="4">
        <f>(S136-S135)/S135</f>
        <v>6.8128117616172955E-3</v>
      </c>
      <c r="AB136" s="3"/>
      <c r="AC136" s="38"/>
      <c r="AD136" s="40">
        <f>IF(E135&gt;D136,IF(E135&gt;E136,Y136,E135-D136+1),0)</f>
        <v>0</v>
      </c>
      <c r="AE136" s="3"/>
      <c r="AF136" s="40">
        <f t="shared" si="74"/>
        <v>0</v>
      </c>
      <c r="AG136" s="40">
        <f t="shared" si="75"/>
        <v>0</v>
      </c>
      <c r="AH136" s="40">
        <f t="shared" si="76"/>
        <v>0</v>
      </c>
      <c r="AI136" s="40">
        <f t="shared" si="77"/>
        <v>0</v>
      </c>
      <c r="AJ136" s="40">
        <f t="shared" si="78"/>
        <v>0</v>
      </c>
      <c r="AK136" s="40">
        <f t="shared" si="79"/>
        <v>0</v>
      </c>
      <c r="AL136" s="40">
        <f t="shared" si="80"/>
        <v>0</v>
      </c>
      <c r="AM136" s="40">
        <f t="shared" si="81"/>
        <v>0</v>
      </c>
      <c r="AN136" s="40">
        <f t="shared" si="82"/>
        <v>0</v>
      </c>
      <c r="AO136" s="40">
        <f t="shared" si="83"/>
        <v>0</v>
      </c>
      <c r="AP136" s="40">
        <f t="shared" si="84"/>
        <v>0</v>
      </c>
      <c r="AQ136" s="40">
        <f t="shared" si="85"/>
        <v>0</v>
      </c>
      <c r="AR136" s="40">
        <f t="shared" si="86"/>
        <v>0</v>
      </c>
      <c r="AS136" s="40">
        <f t="shared" si="87"/>
        <v>0</v>
      </c>
      <c r="AT136" s="40">
        <f t="shared" si="88"/>
        <v>0</v>
      </c>
      <c r="AU136" s="40">
        <f t="shared" si="89"/>
        <v>0</v>
      </c>
      <c r="AV136" s="40">
        <f t="shared" si="90"/>
        <v>0</v>
      </c>
      <c r="AW136" s="40">
        <f t="shared" si="91"/>
        <v>0</v>
      </c>
      <c r="AX136" s="40">
        <f t="shared" si="92"/>
        <v>0</v>
      </c>
      <c r="AY136" s="40">
        <f t="shared" si="93"/>
        <v>0</v>
      </c>
      <c r="AZ136" s="40">
        <f t="shared" si="94"/>
        <v>0</v>
      </c>
      <c r="BA136" s="40">
        <f t="shared" si="95"/>
        <v>1</v>
      </c>
      <c r="BB136" s="40">
        <f t="shared" si="96"/>
        <v>1</v>
      </c>
      <c r="BC136" s="40">
        <f t="shared" si="97"/>
        <v>1</v>
      </c>
      <c r="BD136" s="40">
        <f t="shared" si="98"/>
        <v>1</v>
      </c>
      <c r="BE136" s="40">
        <f t="shared" si="99"/>
        <v>1</v>
      </c>
      <c r="BF136" s="40">
        <f t="shared" si="100"/>
        <v>1</v>
      </c>
      <c r="BG136" s="40">
        <f t="shared" si="101"/>
        <v>1</v>
      </c>
      <c r="BH136" s="40">
        <f t="shared" si="102"/>
        <v>1</v>
      </c>
      <c r="BI136" s="40">
        <f t="shared" si="103"/>
        <v>1</v>
      </c>
      <c r="BJ136" s="40">
        <f t="shared" si="104"/>
        <v>1</v>
      </c>
      <c r="BK136" s="40">
        <f t="shared" si="105"/>
        <v>1</v>
      </c>
      <c r="BL136" s="40">
        <f t="shared" si="106"/>
        <v>1</v>
      </c>
      <c r="BM136" s="40">
        <f t="shared" si="107"/>
        <v>1</v>
      </c>
      <c r="BN136" s="40">
        <f t="shared" si="108"/>
        <v>1</v>
      </c>
      <c r="BO136" s="40">
        <f t="shared" si="109"/>
        <v>1</v>
      </c>
      <c r="BP136" s="40">
        <f t="shared" si="110"/>
        <v>1</v>
      </c>
      <c r="BQ136" s="15">
        <v>2</v>
      </c>
      <c r="BR136" s="63">
        <f t="shared" si="111"/>
        <v>19</v>
      </c>
      <c r="BT136" s="4">
        <f>(BP136*U99)+(BO136*U100)+(BN136*U101)+(BM136*U102)+(BL136*U103)+(BK136*U104)+(BJ136*U105)+(BI136*U106)+(BH136*U107)+(BG136*U108)+(BF136*U109)+(BE136*U110)+(BD136*U111)+(BC136*U112)+(BB136*U113)+(BA136*U114)+(AZ136*U115)+(AY136*U116)+(AX136*U117)+(AW136*U118)+(AV136*U119)+(AU136*U120)+(AT136*U121)+(AS136*U122)+(AR136*U123)+(AQ136*U124)+(AP136*U125)+(AO136*U126)+(AN136*U127)+(AM136*U128)+(AL136*U129)+(AK136*U130)+(AJ136*U131)+(AI136*U132)+(AH136*U133)+(AG136*U134)+(AF136*U135)+($U$94)+($U$96)+U136</f>
        <v>0.66208791208791196</v>
      </c>
    </row>
    <row r="137" spans="1:72" s="15" customFormat="1">
      <c r="A137" s="25">
        <f>A136+1</f>
        <v>133</v>
      </c>
      <c r="B137" s="26" t="s">
        <v>39</v>
      </c>
      <c r="C137" s="12">
        <v>41089</v>
      </c>
      <c r="D137" s="12">
        <v>41092</v>
      </c>
      <c r="E137" s="12">
        <v>41131</v>
      </c>
      <c r="F137" s="14">
        <v>1.0037100000000001</v>
      </c>
      <c r="G137" s="14">
        <v>1.0262899999999999</v>
      </c>
      <c r="H137" s="14">
        <v>1.0525100000000001</v>
      </c>
      <c r="I137" s="14"/>
      <c r="J137" s="14"/>
      <c r="K137" s="5" t="s">
        <v>2</v>
      </c>
      <c r="L137"/>
      <c r="M137" s="16">
        <f>(G137-F137)*10000</f>
        <v>225.79999999999822</v>
      </c>
      <c r="O137" s="16">
        <f>(H137-G137)*10000</f>
        <v>262.2000000000013</v>
      </c>
      <c r="P137"/>
      <c r="Q137" s="22">
        <f>((S136*U137)/M137)*O137</f>
        <v>64645.514681465371</v>
      </c>
      <c r="S137" s="3">
        <f>Q137+S136</f>
        <v>2959541.6824308326</v>
      </c>
      <c r="T137" s="3"/>
      <c r="U137" s="4">
        <f>$AC$4/W137</f>
        <v>1.9230769230769232E-2</v>
      </c>
      <c r="V137" s="3"/>
      <c r="W137" s="2">
        <v>13</v>
      </c>
      <c r="X137"/>
      <c r="Y137" s="30">
        <f>E137-D137+1</f>
        <v>40</v>
      </c>
      <c r="Z137" s="30"/>
      <c r="AA137" s="4">
        <f>(S137-S136)/S136</f>
        <v>2.2330857804728804E-2</v>
      </c>
      <c r="AB137" s="3"/>
      <c r="AC137" s="38"/>
      <c r="AD137" s="40">
        <f>IF(E136&gt;D137,IF(E136&gt;E137,Y137,E136-D137+1),0)</f>
        <v>0</v>
      </c>
      <c r="AE137" s="3"/>
      <c r="AF137" s="40">
        <f t="shared" si="74"/>
        <v>0</v>
      </c>
      <c r="AG137" s="40">
        <f t="shared" si="75"/>
        <v>0</v>
      </c>
      <c r="AH137" s="40">
        <f t="shared" si="76"/>
        <v>0</v>
      </c>
      <c r="AI137" s="40">
        <f t="shared" si="77"/>
        <v>0</v>
      </c>
      <c r="AJ137" s="40">
        <f t="shared" si="78"/>
        <v>0</v>
      </c>
      <c r="AK137" s="40">
        <f t="shared" si="79"/>
        <v>0</v>
      </c>
      <c r="AL137" s="40">
        <f t="shared" si="80"/>
        <v>0</v>
      </c>
      <c r="AM137" s="40">
        <f t="shared" si="81"/>
        <v>0</v>
      </c>
      <c r="AN137" s="40">
        <f t="shared" si="82"/>
        <v>0</v>
      </c>
      <c r="AO137" s="40">
        <f t="shared" si="83"/>
        <v>0</v>
      </c>
      <c r="AP137" s="40">
        <f t="shared" si="84"/>
        <v>0</v>
      </c>
      <c r="AQ137" s="40">
        <f t="shared" si="85"/>
        <v>0</v>
      </c>
      <c r="AR137" s="40">
        <f t="shared" si="86"/>
        <v>0</v>
      </c>
      <c r="AS137" s="40">
        <f t="shared" si="87"/>
        <v>0</v>
      </c>
      <c r="AT137" s="40">
        <f t="shared" si="88"/>
        <v>0</v>
      </c>
      <c r="AU137" s="40">
        <f t="shared" si="89"/>
        <v>0</v>
      </c>
      <c r="AV137" s="40">
        <f t="shared" si="90"/>
        <v>0</v>
      </c>
      <c r="AW137" s="40">
        <f t="shared" si="91"/>
        <v>0</v>
      </c>
      <c r="AX137" s="40">
        <f t="shared" si="92"/>
        <v>0</v>
      </c>
      <c r="AY137" s="40">
        <f t="shared" si="93"/>
        <v>0</v>
      </c>
      <c r="AZ137" s="40">
        <f t="shared" si="94"/>
        <v>0</v>
      </c>
      <c r="BA137" s="40">
        <f t="shared" si="95"/>
        <v>0</v>
      </c>
      <c r="BB137" s="40">
        <f t="shared" si="96"/>
        <v>1</v>
      </c>
      <c r="BC137" s="40">
        <f t="shared" si="97"/>
        <v>1</v>
      </c>
      <c r="BD137" s="40">
        <f t="shared" si="98"/>
        <v>1</v>
      </c>
      <c r="BE137" s="40">
        <f t="shared" si="99"/>
        <v>1</v>
      </c>
      <c r="BF137" s="40">
        <f t="shared" si="100"/>
        <v>1</v>
      </c>
      <c r="BG137" s="40">
        <f t="shared" si="101"/>
        <v>1</v>
      </c>
      <c r="BH137" s="40">
        <f t="shared" si="102"/>
        <v>1</v>
      </c>
      <c r="BI137" s="40">
        <f t="shared" si="103"/>
        <v>1</v>
      </c>
      <c r="BJ137" s="40">
        <f t="shared" si="104"/>
        <v>1</v>
      </c>
      <c r="BK137" s="40">
        <f t="shared" si="105"/>
        <v>1</v>
      </c>
      <c r="BL137" s="40">
        <f t="shared" si="106"/>
        <v>1</v>
      </c>
      <c r="BM137" s="40">
        <f t="shared" si="107"/>
        <v>1</v>
      </c>
      <c r="BN137" s="40">
        <f t="shared" si="108"/>
        <v>1</v>
      </c>
      <c r="BO137" s="40">
        <f t="shared" si="109"/>
        <v>1</v>
      </c>
      <c r="BP137" s="40">
        <f t="shared" si="110"/>
        <v>1</v>
      </c>
      <c r="BQ137" s="15">
        <v>2</v>
      </c>
      <c r="BR137" s="63">
        <f t="shared" si="111"/>
        <v>18</v>
      </c>
      <c r="BT137" s="4">
        <f>(BP137*U100)+(BO137*U101)+(BN137*U102)+(BM137*U103)+(BL137*U104)+(BK137*U105)+(BJ137*U106)+(BI137*U107)+(BH137*U108)+(BG137*U109)+(BF137*U110)+(BE137*U111)+(BD137*U112)+(BC137*U113)+(BB137*U114)+(BA137*U115)+(AZ137*U116)+(AY137*U117)+(AX137*U118)+(AW137*U119)+(AV137*U120)+(AU137*U121)+(AT137*U122)+(AS137*U123)+(AR137*U124)+(AQ137*U125)+(AP137*U126)+(AO137*U127)+(AN137*U128)+(AM137*U129)+(AL137*U130)+(AK137*U131)+(AJ137*U132)+(AI137*U133)+(AH137*U134)+(AG137*U135)+(AF137*U136)+($U$94)+($U$96)+U137</f>
        <v>0.62637362637362626</v>
      </c>
    </row>
    <row r="138" spans="1:72" s="15" customFormat="1">
      <c r="A138" s="25">
        <f>A137+1</f>
        <v>134</v>
      </c>
      <c r="B138" s="26" t="s">
        <v>39</v>
      </c>
      <c r="C138" s="12">
        <v>41138</v>
      </c>
      <c r="D138" s="12">
        <v>41141</v>
      </c>
      <c r="E138" s="12">
        <v>41142</v>
      </c>
      <c r="F138" s="14">
        <v>1.0509500000000001</v>
      </c>
      <c r="G138" s="14"/>
      <c r="H138" s="14"/>
      <c r="I138" s="14">
        <v>1.0424200000000001</v>
      </c>
      <c r="J138" s="14">
        <v>1.0509500000000001</v>
      </c>
      <c r="K138" s="5" t="s">
        <v>0</v>
      </c>
      <c r="L138"/>
      <c r="M138" s="46">
        <f>(F138-I138)*10000</f>
        <v>85.299999999999272</v>
      </c>
      <c r="N138" s="47"/>
      <c r="O138" s="46">
        <f>(I138-J138)*10000</f>
        <v>-85.299999999999272</v>
      </c>
      <c r="P138"/>
      <c r="Q138" s="22">
        <f>((S137*U138)/M138)*O138</f>
        <v>-56914.263123669858</v>
      </c>
      <c r="S138" s="3">
        <f>Q138+S137</f>
        <v>2902627.419307163</v>
      </c>
      <c r="T138" s="3"/>
      <c r="U138" s="4">
        <f>$AC$4/W138</f>
        <v>1.9230769230769232E-2</v>
      </c>
      <c r="V138" s="3"/>
      <c r="W138" s="2">
        <v>13</v>
      </c>
      <c r="X138"/>
      <c r="Y138" s="30">
        <f>E138-D138+1</f>
        <v>2</v>
      </c>
      <c r="Z138" s="30"/>
      <c r="AA138" s="4">
        <f>(S138-S137)/S137</f>
        <v>-1.9230769230769166E-2</v>
      </c>
      <c r="AB138" s="3"/>
      <c r="AC138" s="38"/>
      <c r="AD138" s="40">
        <f>IF(E137&gt;D138,IF(E137&gt;E138,Y138,E137-D138+1),0)</f>
        <v>0</v>
      </c>
      <c r="AE138" s="3"/>
      <c r="AF138" s="40">
        <f t="shared" si="74"/>
        <v>0</v>
      </c>
      <c r="AG138" s="40">
        <f t="shared" si="75"/>
        <v>0</v>
      </c>
      <c r="AH138" s="40">
        <f t="shared" si="76"/>
        <v>0</v>
      </c>
      <c r="AI138" s="40">
        <f t="shared" si="77"/>
        <v>0</v>
      </c>
      <c r="AJ138" s="40">
        <f t="shared" si="78"/>
        <v>0</v>
      </c>
      <c r="AK138" s="40">
        <f t="shared" si="79"/>
        <v>0</v>
      </c>
      <c r="AL138" s="40">
        <f t="shared" si="80"/>
        <v>0</v>
      </c>
      <c r="AM138" s="40">
        <f t="shared" si="81"/>
        <v>0</v>
      </c>
      <c r="AN138" s="40">
        <f t="shared" si="82"/>
        <v>0</v>
      </c>
      <c r="AO138" s="40">
        <f t="shared" si="83"/>
        <v>0</v>
      </c>
      <c r="AP138" s="40">
        <f t="shared" si="84"/>
        <v>0</v>
      </c>
      <c r="AQ138" s="40">
        <f t="shared" si="85"/>
        <v>0</v>
      </c>
      <c r="AR138" s="40">
        <f t="shared" si="86"/>
        <v>0</v>
      </c>
      <c r="AS138" s="40">
        <f t="shared" si="87"/>
        <v>0</v>
      </c>
      <c r="AT138" s="40">
        <f t="shared" si="88"/>
        <v>0</v>
      </c>
      <c r="AU138" s="40">
        <f t="shared" si="89"/>
        <v>0</v>
      </c>
      <c r="AV138" s="40">
        <f t="shared" si="90"/>
        <v>0</v>
      </c>
      <c r="AW138" s="40">
        <f t="shared" si="91"/>
        <v>0</v>
      </c>
      <c r="AX138" s="40">
        <f t="shared" si="92"/>
        <v>0</v>
      </c>
      <c r="AY138" s="40">
        <f t="shared" si="93"/>
        <v>0</v>
      </c>
      <c r="AZ138" s="40">
        <f t="shared" si="94"/>
        <v>0</v>
      </c>
      <c r="BA138" s="40">
        <f t="shared" si="95"/>
        <v>0</v>
      </c>
      <c r="BB138" s="40">
        <f t="shared" si="96"/>
        <v>0</v>
      </c>
      <c r="BC138" s="40">
        <f t="shared" si="97"/>
        <v>1</v>
      </c>
      <c r="BD138" s="40">
        <f t="shared" si="98"/>
        <v>1</v>
      </c>
      <c r="BE138" s="40">
        <f t="shared" si="99"/>
        <v>1</v>
      </c>
      <c r="BF138" s="40">
        <f t="shared" si="100"/>
        <v>1</v>
      </c>
      <c r="BG138" s="40">
        <f t="shared" si="101"/>
        <v>1</v>
      </c>
      <c r="BH138" s="40">
        <f t="shared" si="102"/>
        <v>1</v>
      </c>
      <c r="BI138" s="40">
        <f t="shared" si="103"/>
        <v>1</v>
      </c>
      <c r="BJ138" s="40">
        <f t="shared" si="104"/>
        <v>1</v>
      </c>
      <c r="BK138" s="40">
        <f t="shared" si="105"/>
        <v>1</v>
      </c>
      <c r="BL138" s="40">
        <f t="shared" si="106"/>
        <v>1</v>
      </c>
      <c r="BM138" s="40">
        <f t="shared" si="107"/>
        <v>1</v>
      </c>
      <c r="BN138" s="40">
        <f t="shared" si="108"/>
        <v>1</v>
      </c>
      <c r="BO138" s="40">
        <f t="shared" si="109"/>
        <v>1</v>
      </c>
      <c r="BP138" s="40">
        <f t="shared" si="110"/>
        <v>1</v>
      </c>
      <c r="BQ138" s="15">
        <v>2</v>
      </c>
      <c r="BR138" s="63">
        <f t="shared" si="111"/>
        <v>17</v>
      </c>
      <c r="BT138" s="4">
        <f>(BP138*U101)+(BO138*U102)+(BN138*U103)+(BM138*U104)+(BL138*U105)+(BK138*U106)+(BJ138*U107)+(BI138*U108)+(BH138*U109)+(BG138*U110)+(BF138*U111)+(BE138*U112)+(BD138*U113)+(BC138*U114)+(BB138*U115)+(BA138*U116)+(AZ138*U117)+(AY138*U118)+(AX138*U119)+(AW138*U120)+(AV138*U121)+(AU138*U122)+(AT138*U123)+(AS138*U124)+(AR138*U125)+(AQ138*U126)+(AP138*U127)+(AO138*U128)+(AN138*U129)+(AM138*U130)+(AL138*U131)+(AK138*U132)+(AJ138*U133)+(AI138*U134)+(AH138*U135)+(AG138*U136)+(AF138*U137)+($U$94)+($U$96)+U138</f>
        <v>0.59065934065934056</v>
      </c>
    </row>
    <row r="139" spans="1:72" s="15" customFormat="1">
      <c r="A139" s="25">
        <f>A138+1</f>
        <v>135</v>
      </c>
      <c r="B139" s="26" t="s">
        <v>39</v>
      </c>
      <c r="C139" s="12">
        <v>41150</v>
      </c>
      <c r="D139" s="12">
        <v>41151</v>
      </c>
      <c r="E139" s="12">
        <v>41158</v>
      </c>
      <c r="F139" s="14">
        <v>1.0378399999999999</v>
      </c>
      <c r="G139" s="14"/>
      <c r="H139" s="14"/>
      <c r="I139" s="14">
        <v>1.0345800000000001</v>
      </c>
      <c r="J139" s="14">
        <v>1.02945</v>
      </c>
      <c r="K139" s="5" t="s">
        <v>2</v>
      </c>
      <c r="L139"/>
      <c r="M139" s="46">
        <f>(F139-I139)*10000</f>
        <v>32.59999999999819</v>
      </c>
      <c r="N139" s="47"/>
      <c r="O139" s="46">
        <f>(I139-J139)*10000</f>
        <v>51.300000000000793</v>
      </c>
      <c r="P139"/>
      <c r="Q139" s="22">
        <f>((S138*U139)/M139)*O139</f>
        <v>87839.067136897153</v>
      </c>
      <c r="S139" s="3">
        <f>Q139+S138</f>
        <v>2990466.4864440602</v>
      </c>
      <c r="T139" s="3"/>
      <c r="U139" s="4">
        <f>$AC$4/W139</f>
        <v>1.9230769230769232E-2</v>
      </c>
      <c r="V139" s="3"/>
      <c r="W139" s="2">
        <v>13</v>
      </c>
      <c r="X139"/>
      <c r="Y139" s="30">
        <f>E139-D139+1</f>
        <v>8</v>
      </c>
      <c r="Z139" s="30"/>
      <c r="AA139" s="4">
        <f>(S139-S138)/S138</f>
        <v>3.0261915998114501E-2</v>
      </c>
      <c r="AB139" s="3"/>
      <c r="AC139" s="38"/>
      <c r="AD139" s="40">
        <f>IF(E138&gt;D139,IF(E138&gt;E139,Y139,E138-D139+1),0)</f>
        <v>0</v>
      </c>
      <c r="AE139" s="3"/>
      <c r="AF139" s="40">
        <f t="shared" si="74"/>
        <v>0</v>
      </c>
      <c r="AG139" s="40">
        <f t="shared" si="75"/>
        <v>0</v>
      </c>
      <c r="AH139" s="40">
        <f t="shared" si="76"/>
        <v>0</v>
      </c>
      <c r="AI139" s="40">
        <f t="shared" si="77"/>
        <v>0</v>
      </c>
      <c r="AJ139" s="40">
        <f t="shared" si="78"/>
        <v>0</v>
      </c>
      <c r="AK139" s="40">
        <f t="shared" si="79"/>
        <v>0</v>
      </c>
      <c r="AL139" s="40">
        <f t="shared" si="80"/>
        <v>0</v>
      </c>
      <c r="AM139" s="40">
        <f t="shared" si="81"/>
        <v>0</v>
      </c>
      <c r="AN139" s="40">
        <f t="shared" si="82"/>
        <v>0</v>
      </c>
      <c r="AO139" s="40">
        <f t="shared" si="83"/>
        <v>0</v>
      </c>
      <c r="AP139" s="40">
        <f t="shared" si="84"/>
        <v>0</v>
      </c>
      <c r="AQ139" s="40">
        <f t="shared" si="85"/>
        <v>0</v>
      </c>
      <c r="AR139" s="40">
        <f t="shared" si="86"/>
        <v>0</v>
      </c>
      <c r="AS139" s="40">
        <f t="shared" si="87"/>
        <v>0</v>
      </c>
      <c r="AT139" s="40">
        <f t="shared" si="88"/>
        <v>0</v>
      </c>
      <c r="AU139" s="40">
        <f t="shared" si="89"/>
        <v>0</v>
      </c>
      <c r="AV139" s="40">
        <f t="shared" si="90"/>
        <v>0</v>
      </c>
      <c r="AW139" s="40">
        <f t="shared" si="91"/>
        <v>0</v>
      </c>
      <c r="AX139" s="40">
        <f t="shared" si="92"/>
        <v>0</v>
      </c>
      <c r="AY139" s="40">
        <f t="shared" si="93"/>
        <v>0</v>
      </c>
      <c r="AZ139" s="40">
        <f t="shared" si="94"/>
        <v>0</v>
      </c>
      <c r="BA139" s="40">
        <f t="shared" si="95"/>
        <v>0</v>
      </c>
      <c r="BB139" s="40">
        <f t="shared" si="96"/>
        <v>0</v>
      </c>
      <c r="BC139" s="40">
        <f t="shared" si="97"/>
        <v>0</v>
      </c>
      <c r="BD139" s="40">
        <f t="shared" si="98"/>
        <v>1</v>
      </c>
      <c r="BE139" s="40">
        <f t="shared" si="99"/>
        <v>1</v>
      </c>
      <c r="BF139" s="40">
        <f t="shared" si="100"/>
        <v>1</v>
      </c>
      <c r="BG139" s="40">
        <f t="shared" si="101"/>
        <v>1</v>
      </c>
      <c r="BH139" s="40">
        <f t="shared" si="102"/>
        <v>1</v>
      </c>
      <c r="BI139" s="40">
        <f t="shared" si="103"/>
        <v>1</v>
      </c>
      <c r="BJ139" s="40">
        <f t="shared" si="104"/>
        <v>1</v>
      </c>
      <c r="BK139" s="40">
        <f t="shared" si="105"/>
        <v>1</v>
      </c>
      <c r="BL139" s="40">
        <f t="shared" si="106"/>
        <v>1</v>
      </c>
      <c r="BM139" s="40">
        <f t="shared" si="107"/>
        <v>1</v>
      </c>
      <c r="BN139" s="40">
        <f t="shared" si="108"/>
        <v>1</v>
      </c>
      <c r="BO139" s="40">
        <f t="shared" si="109"/>
        <v>1</v>
      </c>
      <c r="BP139" s="40">
        <f t="shared" si="110"/>
        <v>1</v>
      </c>
      <c r="BQ139" s="15">
        <v>2</v>
      </c>
      <c r="BR139" s="63">
        <f t="shared" si="111"/>
        <v>16</v>
      </c>
      <c r="BT139" s="4">
        <f>(BP139*U102)+(BO139*U103)+(BN139*U104)+(BM139*U105)+(BL139*U106)+(BK139*U107)+(BJ139*U108)+(BI139*U109)+(BH139*U110)+(BG139*U111)+(BF139*U112)+(BE139*U113)+(BD139*U114)+(BC139*U115)+(BB139*U116)+(BA139*U117)+(AZ139*U118)+(AY139*U119)+(AX139*U120)+(AW139*U121)+(AV139*U122)+(AU139*U123)+(AT139*U124)+(AS139*U125)+(AR139*U126)+(AQ139*U127)+(AP139*U128)+(AO139*U129)+(AN139*U130)+(AM139*U131)+(AL139*U132)+(AK139*U133)+(AJ139*U134)+(AI139*U135)+(AH139*U136)+(AG139*U137)+(AF139*U138)+($U$94)+($U$96)+U139</f>
        <v>0.55494505494505486</v>
      </c>
    </row>
    <row r="140" spans="1:72" s="15" customFormat="1">
      <c r="A140" s="25">
        <f>A139+1</f>
        <v>136</v>
      </c>
      <c r="B140" s="26" t="s">
        <v>39</v>
      </c>
      <c r="C140" s="12">
        <v>41164</v>
      </c>
      <c r="D140" s="12">
        <v>41165</v>
      </c>
      <c r="E140" s="12">
        <v>41169</v>
      </c>
      <c r="F140" s="14">
        <v>1.04454</v>
      </c>
      <c r="G140" s="14">
        <v>1.0470200000000001</v>
      </c>
      <c r="H140" s="14">
        <v>1.0470200000000001</v>
      </c>
      <c r="I140" s="14"/>
      <c r="J140" s="14"/>
      <c r="K140" s="5" t="s">
        <v>17</v>
      </c>
      <c r="L140"/>
      <c r="M140" s="16">
        <f>(G140-F140)*10000</f>
        <v>24.800000000000377</v>
      </c>
      <c r="O140" s="16">
        <f>(H140-G140)*10000</f>
        <v>0</v>
      </c>
      <c r="P140"/>
      <c r="Q140" s="22">
        <f>((S139*U140)/M140)*O140</f>
        <v>0</v>
      </c>
      <c r="S140" s="3">
        <f>Q140+S139</f>
        <v>2990466.4864440602</v>
      </c>
      <c r="T140" s="3"/>
      <c r="U140" s="4">
        <f>$AC$4/W140</f>
        <v>1.9230769230769232E-2</v>
      </c>
      <c r="V140" s="3"/>
      <c r="W140" s="2">
        <v>13</v>
      </c>
      <c r="X140"/>
      <c r="Y140" s="30">
        <f>E140-D140+1</f>
        <v>5</v>
      </c>
      <c r="Z140" s="30"/>
      <c r="AA140" s="4">
        <f>(S140-S139)/S139</f>
        <v>0</v>
      </c>
      <c r="AB140" s="3"/>
      <c r="AC140" s="38"/>
      <c r="AD140" s="40">
        <f>IF(E139&gt;D140,IF(E139&gt;E140,Y140,E139-D140+1),0)</f>
        <v>0</v>
      </c>
      <c r="AE140" s="3"/>
      <c r="AF140" s="40">
        <f t="shared" si="74"/>
        <v>0</v>
      </c>
      <c r="AG140" s="40">
        <f t="shared" si="75"/>
        <v>0</v>
      </c>
      <c r="AH140" s="40">
        <f t="shared" si="76"/>
        <v>0</v>
      </c>
      <c r="AI140" s="40">
        <f t="shared" si="77"/>
        <v>0</v>
      </c>
      <c r="AJ140" s="40">
        <f t="shared" si="78"/>
        <v>0</v>
      </c>
      <c r="AK140" s="40">
        <f t="shared" si="79"/>
        <v>0</v>
      </c>
      <c r="AL140" s="40">
        <f t="shared" si="80"/>
        <v>0</v>
      </c>
      <c r="AM140" s="40">
        <f t="shared" si="81"/>
        <v>0</v>
      </c>
      <c r="AN140" s="40">
        <f t="shared" si="82"/>
        <v>0</v>
      </c>
      <c r="AO140" s="40">
        <f t="shared" si="83"/>
        <v>0</v>
      </c>
      <c r="AP140" s="40">
        <f t="shared" si="84"/>
        <v>0</v>
      </c>
      <c r="AQ140" s="40">
        <f t="shared" si="85"/>
        <v>0</v>
      </c>
      <c r="AR140" s="40">
        <f t="shared" si="86"/>
        <v>0</v>
      </c>
      <c r="AS140" s="40">
        <f t="shared" si="87"/>
        <v>0</v>
      </c>
      <c r="AT140" s="40">
        <f t="shared" si="88"/>
        <v>0</v>
      </c>
      <c r="AU140" s="40">
        <f t="shared" si="89"/>
        <v>0</v>
      </c>
      <c r="AV140" s="40">
        <f t="shared" si="90"/>
        <v>0</v>
      </c>
      <c r="AW140" s="40">
        <f t="shared" si="91"/>
        <v>0</v>
      </c>
      <c r="AX140" s="40">
        <f t="shared" si="92"/>
        <v>0</v>
      </c>
      <c r="AY140" s="40">
        <f t="shared" si="93"/>
        <v>0</v>
      </c>
      <c r="AZ140" s="40">
        <f t="shared" si="94"/>
        <v>0</v>
      </c>
      <c r="BA140" s="40">
        <f t="shared" si="95"/>
        <v>0</v>
      </c>
      <c r="BB140" s="40">
        <f t="shared" si="96"/>
        <v>0</v>
      </c>
      <c r="BC140" s="40">
        <f t="shared" si="97"/>
        <v>0</v>
      </c>
      <c r="BD140" s="40">
        <f t="shared" si="98"/>
        <v>0</v>
      </c>
      <c r="BE140" s="40">
        <f t="shared" si="99"/>
        <v>1</v>
      </c>
      <c r="BF140" s="40">
        <f t="shared" si="100"/>
        <v>1</v>
      </c>
      <c r="BG140" s="40">
        <f t="shared" si="101"/>
        <v>1</v>
      </c>
      <c r="BH140" s="40">
        <f t="shared" si="102"/>
        <v>1</v>
      </c>
      <c r="BI140" s="40">
        <f t="shared" si="103"/>
        <v>1</v>
      </c>
      <c r="BJ140" s="40">
        <f t="shared" si="104"/>
        <v>1</v>
      </c>
      <c r="BK140" s="40">
        <f t="shared" si="105"/>
        <v>1</v>
      </c>
      <c r="BL140" s="40">
        <f t="shared" si="106"/>
        <v>1</v>
      </c>
      <c r="BM140" s="40">
        <f t="shared" si="107"/>
        <v>1</v>
      </c>
      <c r="BN140" s="40">
        <f t="shared" si="108"/>
        <v>1</v>
      </c>
      <c r="BO140" s="40">
        <f t="shared" si="109"/>
        <v>1</v>
      </c>
      <c r="BP140" s="40">
        <f t="shared" si="110"/>
        <v>1</v>
      </c>
      <c r="BQ140" s="15">
        <v>2</v>
      </c>
      <c r="BR140" s="63">
        <f t="shared" si="111"/>
        <v>15</v>
      </c>
      <c r="BT140" s="4">
        <f>(BP140*U103)+(BO140*U104)+(BN140*U105)+(BM140*U106)+(BL140*U107)+(BK140*U108)+(BJ140*U109)+(BI140*U110)+(BH140*U111)+(BG140*U112)+(BF140*U113)+(BE140*U114)+(BD140*U115)+(BC140*U116)+(BB140*U117)+(BA140*U118)+(AZ140*U119)+(AY140*U120)+(AX140*U121)+(AW140*U122)+(AV140*U123)+(AU140*U124)+(AT140*U125)+(AS140*U126)+(AR140*U127)+(AQ140*U128)+(AP140*U129)+(AO140*U130)+(AN140*U131)+(AM140*U132)+(AL140*U133)+(AK140*U134)+(AJ140*U135)+(AI140*U136)+(AH140*U137)+(AG140*U138)+(AF140*U139)+($U$94)+($U$96)+U140</f>
        <v>0.51923076923076905</v>
      </c>
    </row>
    <row r="141" spans="1:72" s="15" customFormat="1">
      <c r="A141" s="25">
        <f>A140+1</f>
        <v>137</v>
      </c>
      <c r="B141" s="26" t="s">
        <v>39</v>
      </c>
      <c r="C141" s="12">
        <v>41172</v>
      </c>
      <c r="D141" s="12">
        <v>41176</v>
      </c>
      <c r="E141" s="12">
        <v>41177</v>
      </c>
      <c r="F141" s="14">
        <v>1.0462499999999999</v>
      </c>
      <c r="G141" s="14"/>
      <c r="H141" s="14"/>
      <c r="I141" s="14">
        <v>1.0401899999999999</v>
      </c>
      <c r="J141" s="14">
        <v>1.0462499999999999</v>
      </c>
      <c r="K141" s="5" t="s">
        <v>0</v>
      </c>
      <c r="L141"/>
      <c r="M141" s="46">
        <f>(F141-I141)*10000</f>
        <v>60.59999999999954</v>
      </c>
      <c r="N141" s="47"/>
      <c r="O141" s="46">
        <f>(I141-J141)*10000</f>
        <v>-60.59999999999954</v>
      </c>
      <c r="P141"/>
      <c r="Q141" s="22">
        <f>((S140*U141)/M141)*O141</f>
        <v>-57508.970893155005</v>
      </c>
      <c r="S141" s="3">
        <f>Q141+S140</f>
        <v>2932957.5155509054</v>
      </c>
      <c r="T141" s="3"/>
      <c r="U141" s="4">
        <f>$AC$4/W141</f>
        <v>1.9230769230769232E-2</v>
      </c>
      <c r="V141" s="3"/>
      <c r="W141" s="2">
        <v>13</v>
      </c>
      <c r="X141"/>
      <c r="Y141" s="30">
        <f>E141-D141+1</f>
        <v>2</v>
      </c>
      <c r="Z141" s="30"/>
      <c r="AA141" s="4">
        <f>(S141-S140)/S140</f>
        <v>-1.923076923076918E-2</v>
      </c>
      <c r="AB141" s="3"/>
      <c r="AC141" s="38"/>
      <c r="AD141" s="40">
        <f>IF(E140&gt;D141,IF(E140&gt;E141,Y141,E140-D141+1),0)</f>
        <v>0</v>
      </c>
      <c r="AE141" s="3"/>
      <c r="AF141" s="40">
        <f t="shared" si="74"/>
        <v>0</v>
      </c>
      <c r="AG141" s="40">
        <f t="shared" si="75"/>
        <v>0</v>
      </c>
      <c r="AH141" s="40">
        <f t="shared" si="76"/>
        <v>0</v>
      </c>
      <c r="AI141" s="40">
        <f t="shared" si="77"/>
        <v>0</v>
      </c>
      <c r="AJ141" s="40">
        <f t="shared" si="78"/>
        <v>0</v>
      </c>
      <c r="AK141" s="40">
        <f t="shared" si="79"/>
        <v>0</v>
      </c>
      <c r="AL141" s="40">
        <f t="shared" si="80"/>
        <v>0</v>
      </c>
      <c r="AM141" s="40">
        <f t="shared" si="81"/>
        <v>0</v>
      </c>
      <c r="AN141" s="40">
        <f t="shared" si="82"/>
        <v>0</v>
      </c>
      <c r="AO141" s="40">
        <f t="shared" si="83"/>
        <v>0</v>
      </c>
      <c r="AP141" s="40">
        <f t="shared" si="84"/>
        <v>0</v>
      </c>
      <c r="AQ141" s="40">
        <f t="shared" si="85"/>
        <v>0</v>
      </c>
      <c r="AR141" s="40">
        <f t="shared" si="86"/>
        <v>0</v>
      </c>
      <c r="AS141" s="40">
        <f t="shared" si="87"/>
        <v>0</v>
      </c>
      <c r="AT141" s="40">
        <f t="shared" si="88"/>
        <v>0</v>
      </c>
      <c r="AU141" s="40">
        <f t="shared" si="89"/>
        <v>0</v>
      </c>
      <c r="AV141" s="40">
        <f t="shared" si="90"/>
        <v>0</v>
      </c>
      <c r="AW141" s="40">
        <f t="shared" si="91"/>
        <v>0</v>
      </c>
      <c r="AX141" s="40">
        <f t="shared" si="92"/>
        <v>0</v>
      </c>
      <c r="AY141" s="40">
        <f t="shared" si="93"/>
        <v>0</v>
      </c>
      <c r="AZ141" s="40">
        <f t="shared" si="94"/>
        <v>0</v>
      </c>
      <c r="BA141" s="40">
        <f t="shared" si="95"/>
        <v>0</v>
      </c>
      <c r="BB141" s="40">
        <f t="shared" si="96"/>
        <v>0</v>
      </c>
      <c r="BC141" s="40">
        <f t="shared" si="97"/>
        <v>0</v>
      </c>
      <c r="BD141" s="40">
        <f t="shared" si="98"/>
        <v>0</v>
      </c>
      <c r="BE141" s="40">
        <f t="shared" si="99"/>
        <v>0</v>
      </c>
      <c r="BF141" s="40">
        <f t="shared" si="100"/>
        <v>1</v>
      </c>
      <c r="BG141" s="40">
        <f t="shared" si="101"/>
        <v>1</v>
      </c>
      <c r="BH141" s="40">
        <f t="shared" si="102"/>
        <v>1</v>
      </c>
      <c r="BI141" s="40">
        <f t="shared" si="103"/>
        <v>1</v>
      </c>
      <c r="BJ141" s="40">
        <f t="shared" si="104"/>
        <v>1</v>
      </c>
      <c r="BK141" s="40">
        <f t="shared" si="105"/>
        <v>1</v>
      </c>
      <c r="BL141" s="40">
        <f t="shared" si="106"/>
        <v>1</v>
      </c>
      <c r="BM141" s="40">
        <f t="shared" si="107"/>
        <v>1</v>
      </c>
      <c r="BN141" s="40">
        <f t="shared" si="108"/>
        <v>1</v>
      </c>
      <c r="BO141" s="40">
        <f t="shared" si="109"/>
        <v>1</v>
      </c>
      <c r="BP141" s="40">
        <f t="shared" si="110"/>
        <v>1</v>
      </c>
      <c r="BQ141" s="15">
        <v>2</v>
      </c>
      <c r="BR141" s="63">
        <f t="shared" si="111"/>
        <v>14</v>
      </c>
      <c r="BT141" s="4">
        <f>(BP141*U104)+(BO141*U105)+(BN141*U106)+(BM141*U107)+(BL141*U108)+(BK141*U109)+(BJ141*U110)+(BI141*U111)+(BH141*U112)+(BG141*U113)+(BF141*U114)+(BE141*U115)+(BD141*U116)+(BC141*U117)+(BB141*U118)+(BA141*U119)+(AZ141*U120)+(AY141*U121)+(AX141*U122)+(AW141*U123)+(AV141*U124)+(AU141*U125)+(AT141*U126)+(AS141*U127)+(AR141*U128)+(AQ141*U129)+(AP141*U130)+(AO141*U131)+(AN141*U132)+(AM141*U133)+(AL141*U134)+(AK141*U135)+(AJ141*U136)+(AI141*U137)+(AH141*U138)+(AG141*U139)+(AF141*U140)+($U$94)+($U$96)+U141</f>
        <v>0.48351648351648335</v>
      </c>
    </row>
    <row r="142" spans="1:72" s="15" customFormat="1">
      <c r="A142" s="25">
        <f>A141+1</f>
        <v>138</v>
      </c>
      <c r="B142" s="26" t="s">
        <v>39</v>
      </c>
      <c r="C142" s="12">
        <v>41212</v>
      </c>
      <c r="D142" s="12">
        <v>41213</v>
      </c>
      <c r="E142" s="12">
        <v>41215</v>
      </c>
      <c r="F142" s="14">
        <v>1.0344</v>
      </c>
      <c r="G142" s="14">
        <v>1.03721</v>
      </c>
      <c r="H142" s="14">
        <v>1.0344</v>
      </c>
      <c r="I142" s="14"/>
      <c r="J142" s="14"/>
      <c r="K142" s="5" t="s">
        <v>0</v>
      </c>
      <c r="L142"/>
      <c r="M142" s="16">
        <f>(G142-F142)*10000</f>
        <v>28.099999999999792</v>
      </c>
      <c r="O142" s="16">
        <f>(H142-G142)*10000</f>
        <v>-28.099999999999792</v>
      </c>
      <c r="P142"/>
      <c r="Q142" s="22">
        <f>((S141*U142)/M142)*O142</f>
        <v>-56403.029145209723</v>
      </c>
      <c r="S142" s="3">
        <f>Q142+S141</f>
        <v>2876554.4864056958</v>
      </c>
      <c r="T142" s="3"/>
      <c r="U142" s="4">
        <f>$AC$4/W142</f>
        <v>1.9230769230769232E-2</v>
      </c>
      <c r="V142" s="3"/>
      <c r="W142" s="2">
        <v>13</v>
      </c>
      <c r="X142"/>
      <c r="Y142" s="30">
        <f>E142-D142+1</f>
        <v>3</v>
      </c>
      <c r="Z142" s="30"/>
      <c r="AA142" s="4">
        <f>(S142-S141)/S141</f>
        <v>-1.9230769230769183E-2</v>
      </c>
      <c r="AB142" s="3"/>
      <c r="AC142" s="38"/>
      <c r="AD142" s="40">
        <f>IF(E141&gt;D142,IF(E141&gt;E142,Y142,E141-D142+1),0)</f>
        <v>0</v>
      </c>
      <c r="AE142" s="3"/>
      <c r="AF142" s="40">
        <f t="shared" si="74"/>
        <v>0</v>
      </c>
      <c r="AG142" s="40">
        <f t="shared" si="75"/>
        <v>0</v>
      </c>
      <c r="AH142" s="40">
        <f t="shared" si="76"/>
        <v>0</v>
      </c>
      <c r="AI142" s="40">
        <f t="shared" si="77"/>
        <v>0</v>
      </c>
      <c r="AJ142" s="40">
        <f t="shared" si="78"/>
        <v>0</v>
      </c>
      <c r="AK142" s="40">
        <f t="shared" si="79"/>
        <v>0</v>
      </c>
      <c r="AL142" s="40">
        <f t="shared" si="80"/>
        <v>0</v>
      </c>
      <c r="AM142" s="40">
        <f t="shared" si="81"/>
        <v>0</v>
      </c>
      <c r="AN142" s="40">
        <f t="shared" si="82"/>
        <v>0</v>
      </c>
      <c r="AO142" s="40">
        <f t="shared" si="83"/>
        <v>0</v>
      </c>
      <c r="AP142" s="40">
        <f t="shared" si="84"/>
        <v>0</v>
      </c>
      <c r="AQ142" s="40">
        <f t="shared" si="85"/>
        <v>0</v>
      </c>
      <c r="AR142" s="40">
        <f t="shared" si="86"/>
        <v>0</v>
      </c>
      <c r="AS142" s="40">
        <f t="shared" si="87"/>
        <v>0</v>
      </c>
      <c r="AT142" s="40">
        <f t="shared" si="88"/>
        <v>0</v>
      </c>
      <c r="AU142" s="40">
        <f t="shared" si="89"/>
        <v>0</v>
      </c>
      <c r="AV142" s="40">
        <f t="shared" si="90"/>
        <v>0</v>
      </c>
      <c r="AW142" s="40">
        <f t="shared" si="91"/>
        <v>0</v>
      </c>
      <c r="AX142" s="40">
        <f t="shared" si="92"/>
        <v>0</v>
      </c>
      <c r="AY142" s="40">
        <f t="shared" si="93"/>
        <v>0</v>
      </c>
      <c r="AZ142" s="40">
        <f t="shared" si="94"/>
        <v>0</v>
      </c>
      <c r="BA142" s="40">
        <f t="shared" si="95"/>
        <v>0</v>
      </c>
      <c r="BB142" s="40">
        <f t="shared" si="96"/>
        <v>0</v>
      </c>
      <c r="BC142" s="40">
        <f t="shared" si="97"/>
        <v>0</v>
      </c>
      <c r="BD142" s="40">
        <f t="shared" si="98"/>
        <v>0</v>
      </c>
      <c r="BE142" s="40">
        <f t="shared" si="99"/>
        <v>0</v>
      </c>
      <c r="BF142" s="40">
        <f t="shared" si="100"/>
        <v>0</v>
      </c>
      <c r="BG142" s="40">
        <f t="shared" si="101"/>
        <v>1</v>
      </c>
      <c r="BH142" s="40">
        <f t="shared" si="102"/>
        <v>1</v>
      </c>
      <c r="BI142" s="40">
        <f t="shared" si="103"/>
        <v>1</v>
      </c>
      <c r="BJ142" s="40">
        <f t="shared" si="104"/>
        <v>1</v>
      </c>
      <c r="BK142" s="40">
        <f t="shared" si="105"/>
        <v>1</v>
      </c>
      <c r="BL142" s="40">
        <f t="shared" si="106"/>
        <v>1</v>
      </c>
      <c r="BM142" s="40">
        <f t="shared" si="107"/>
        <v>1</v>
      </c>
      <c r="BN142" s="40">
        <f t="shared" si="108"/>
        <v>1</v>
      </c>
      <c r="BO142" s="40">
        <f t="shared" si="109"/>
        <v>1</v>
      </c>
      <c r="BP142" s="40">
        <f t="shared" si="110"/>
        <v>1</v>
      </c>
      <c r="BQ142" s="15">
        <v>2</v>
      </c>
      <c r="BR142" s="63">
        <f t="shared" si="111"/>
        <v>13</v>
      </c>
      <c r="BT142" s="4">
        <f>(BP142*U105)+(BO142*U106)+(BN142*U107)+(BM142*U108)+(BL142*U109)+(BK142*U110)+(BJ142*U111)+(BI142*U112)+(BH142*U113)+(BG142*U114)+(BF142*U115)+(BE142*U116)+(BD142*U117)+(BC142*U118)+(BB142*U119)+(BA142*U120)+(AZ142*U121)+(AY142*U122)+(AX142*U123)+(AW142*U124)+(AV142*U125)+(AU142*U126)+(AT142*U127)+(AS142*U128)+(AR142*U129)+(AQ142*U130)+(AP142*U131)+(AO142*U132)+(AN142*U133)+(AM142*U134)+(AL142*U135)+(AK142*U136)+(AJ142*U137)+(AI142*U138)+(AH142*U139)+(AG142*U140)+(AF142*U141)+($U$94)+($U$96)+U142</f>
        <v>0.44780219780219765</v>
      </c>
    </row>
    <row r="143" spans="1:72" s="15" customFormat="1">
      <c r="A143" s="25">
        <f>A142+1</f>
        <v>139</v>
      </c>
      <c r="B143" s="26" t="s">
        <v>39</v>
      </c>
      <c r="C143" s="12">
        <v>41276</v>
      </c>
      <c r="D143" s="12">
        <v>41277</v>
      </c>
      <c r="E143" s="12">
        <v>41278</v>
      </c>
      <c r="F143" s="14">
        <v>1.0393000000000001</v>
      </c>
      <c r="G143" s="14">
        <v>1.0504599999999999</v>
      </c>
      <c r="H143" s="14">
        <v>1.0393000000000001</v>
      </c>
      <c r="I143" s="14"/>
      <c r="J143" s="14"/>
      <c r="K143" s="5" t="s">
        <v>0</v>
      </c>
      <c r="L143"/>
      <c r="M143" s="16">
        <f>(G143-F143)*10000</f>
        <v>111.59999999999837</v>
      </c>
      <c r="O143" s="16">
        <f>(H143-G143)*10000</f>
        <v>-111.59999999999837</v>
      </c>
      <c r="P143"/>
      <c r="Q143" s="22">
        <f>((S142*U143)/M143)*O143</f>
        <v>-55318.355507801847</v>
      </c>
      <c r="S143" s="3">
        <f>Q143+S142</f>
        <v>2821236.130897894</v>
      </c>
      <c r="T143" s="3"/>
      <c r="U143" s="4">
        <f>$AC$4/W143</f>
        <v>1.9230769230769232E-2</v>
      </c>
      <c r="V143" s="3"/>
      <c r="W143" s="2">
        <v>13</v>
      </c>
      <c r="X143"/>
      <c r="Y143" s="30">
        <f>E143-D143+1</f>
        <v>2</v>
      </c>
      <c r="Z143" s="30"/>
      <c r="AA143" s="4">
        <f>(S143-S142)/S142</f>
        <v>-1.9230769230769201E-2</v>
      </c>
      <c r="AB143" s="3"/>
      <c r="AC143" s="38"/>
      <c r="AD143" s="40">
        <f>IF(E142&gt;D143,IF(E142&gt;E143,Y143,E142-D143+1),0)</f>
        <v>0</v>
      </c>
      <c r="AE143" s="3"/>
      <c r="AF143" s="40">
        <f t="shared" si="74"/>
        <v>0</v>
      </c>
      <c r="AG143" s="40">
        <f t="shared" si="75"/>
        <v>0</v>
      </c>
      <c r="AH143" s="40">
        <f t="shared" si="76"/>
        <v>0</v>
      </c>
      <c r="AI143" s="40">
        <f t="shared" si="77"/>
        <v>0</v>
      </c>
      <c r="AJ143" s="40">
        <f t="shared" si="78"/>
        <v>0</v>
      </c>
      <c r="AK143" s="40">
        <f t="shared" si="79"/>
        <v>0</v>
      </c>
      <c r="AL143" s="40">
        <f t="shared" si="80"/>
        <v>0</v>
      </c>
      <c r="AM143" s="40">
        <f t="shared" si="81"/>
        <v>0</v>
      </c>
      <c r="AN143" s="40">
        <f t="shared" si="82"/>
        <v>0</v>
      </c>
      <c r="AO143" s="40">
        <f t="shared" si="83"/>
        <v>0</v>
      </c>
      <c r="AP143" s="40">
        <f t="shared" si="84"/>
        <v>0</v>
      </c>
      <c r="AQ143" s="40">
        <f t="shared" si="85"/>
        <v>0</v>
      </c>
      <c r="AR143" s="40">
        <f t="shared" si="86"/>
        <v>0</v>
      </c>
      <c r="AS143" s="40">
        <f t="shared" si="87"/>
        <v>0</v>
      </c>
      <c r="AT143" s="40">
        <f t="shared" si="88"/>
        <v>0</v>
      </c>
      <c r="AU143" s="40">
        <f t="shared" si="89"/>
        <v>0</v>
      </c>
      <c r="AV143" s="40">
        <f t="shared" si="90"/>
        <v>0</v>
      </c>
      <c r="AW143" s="40">
        <f t="shared" si="91"/>
        <v>0</v>
      </c>
      <c r="AX143" s="40">
        <f t="shared" si="92"/>
        <v>0</v>
      </c>
      <c r="AY143" s="40">
        <f t="shared" si="93"/>
        <v>0</v>
      </c>
      <c r="AZ143" s="40">
        <f t="shared" si="94"/>
        <v>0</v>
      </c>
      <c r="BA143" s="40">
        <f t="shared" si="95"/>
        <v>0</v>
      </c>
      <c r="BB143" s="40">
        <f t="shared" si="96"/>
        <v>0</v>
      </c>
      <c r="BC143" s="40">
        <f t="shared" si="97"/>
        <v>0</v>
      </c>
      <c r="BD143" s="40">
        <f t="shared" si="98"/>
        <v>0</v>
      </c>
      <c r="BE143" s="40">
        <f t="shared" si="99"/>
        <v>0</v>
      </c>
      <c r="BF143" s="40">
        <f t="shared" si="100"/>
        <v>0</v>
      </c>
      <c r="BG143" s="40">
        <f t="shared" si="101"/>
        <v>0</v>
      </c>
      <c r="BH143" s="40">
        <f t="shared" si="102"/>
        <v>1</v>
      </c>
      <c r="BI143" s="40">
        <f t="shared" si="103"/>
        <v>1</v>
      </c>
      <c r="BJ143" s="40">
        <f t="shared" si="104"/>
        <v>1</v>
      </c>
      <c r="BK143" s="40">
        <f t="shared" si="105"/>
        <v>1</v>
      </c>
      <c r="BL143" s="40">
        <f t="shared" si="106"/>
        <v>1</v>
      </c>
      <c r="BM143" s="40">
        <f t="shared" si="107"/>
        <v>1</v>
      </c>
      <c r="BN143" s="40">
        <f t="shared" si="108"/>
        <v>1</v>
      </c>
      <c r="BO143" s="40">
        <f t="shared" si="109"/>
        <v>1</v>
      </c>
      <c r="BP143" s="40">
        <f t="shared" si="110"/>
        <v>1</v>
      </c>
      <c r="BQ143" s="15">
        <v>2</v>
      </c>
      <c r="BR143" s="63">
        <f t="shared" si="111"/>
        <v>12</v>
      </c>
      <c r="BT143" s="4">
        <f>(BP143*U106)+(BO143*U107)+(BN143*U108)+(BM143*U109)+(BL143*U110)+(BK143*U111)+(BJ143*U112)+(BI143*U113)+(BH143*U114)+(BG143*U115)+(BF143*U116)+(BE143*U117)+(BD143*U118)+(BC143*U119)+(BB143*U120)+(BA143*U121)+(AZ143*U122)+(AY143*U123)+(AX143*U124)+(AW143*U125)+(AV143*U126)+(AU143*U127)+(AT143*U128)+(AS143*U129)+(AR143*U130)+(AQ143*U131)+(AP143*U132)+(AO143*U133)+(AN143*U134)+(AM143*U135)+(AL143*U136)+(AK143*U137)+(AJ143*U138)+(AI143*U139)+(AH143*U140)+(AG143*U141)+(AF143*U142)+($U$94)+($U$96)+U143</f>
        <v>0.41208791208791196</v>
      </c>
    </row>
    <row r="144" spans="1:72" s="15" customFormat="1">
      <c r="A144" s="25">
        <f>A143+1</f>
        <v>140</v>
      </c>
      <c r="B144" s="26" t="s">
        <v>39</v>
      </c>
      <c r="C144" s="12">
        <v>41381</v>
      </c>
      <c r="D144" s="12">
        <v>41382</v>
      </c>
      <c r="E144" s="12">
        <v>41394</v>
      </c>
      <c r="F144" s="14">
        <v>1.0170399999999999</v>
      </c>
      <c r="G144" s="14">
        <v>1.0296799999999999</v>
      </c>
      <c r="H144" s="14">
        <v>1.0170399999999999</v>
      </c>
      <c r="I144" s="14"/>
      <c r="J144" s="14"/>
      <c r="K144" s="5" t="s">
        <v>0</v>
      </c>
      <c r="L144"/>
      <c r="M144" s="16">
        <f>(G144-F144)*10000</f>
        <v>126.39999999999985</v>
      </c>
      <c r="O144" s="16">
        <f>(H144-G144)*10000</f>
        <v>-126.39999999999985</v>
      </c>
      <c r="P144"/>
      <c r="Q144" s="22">
        <f>((S143*U144)/M144)*O144</f>
        <v>-54254.540978805657</v>
      </c>
      <c r="S144" s="3">
        <f>Q144+S143</f>
        <v>2766981.5899190884</v>
      </c>
      <c r="T144" s="3"/>
      <c r="U144" s="4">
        <f>$AC$4/W144</f>
        <v>1.9230769230769232E-2</v>
      </c>
      <c r="V144" s="3"/>
      <c r="W144" s="2">
        <v>13</v>
      </c>
      <c r="X144"/>
      <c r="Y144" s="30">
        <f>E144-D144+1</f>
        <v>13</v>
      </c>
      <c r="Z144" s="30"/>
      <c r="AA144" s="4">
        <f>(S144-S143)/S143</f>
        <v>-1.9230769230769221E-2</v>
      </c>
      <c r="AB144" s="3"/>
      <c r="AC144" s="38"/>
      <c r="AD144" s="40">
        <f>IF(E143&gt;D144,IF(E143&gt;E144,Y144,E143-D144+1),0)</f>
        <v>0</v>
      </c>
      <c r="AE144" s="3"/>
      <c r="AF144" s="40">
        <f t="shared" si="74"/>
        <v>0</v>
      </c>
      <c r="AG144" s="40">
        <f t="shared" si="75"/>
        <v>0</v>
      </c>
      <c r="AH144" s="40">
        <f t="shared" si="76"/>
        <v>0</v>
      </c>
      <c r="AI144" s="40">
        <f t="shared" si="77"/>
        <v>0</v>
      </c>
      <c r="AJ144" s="40">
        <f t="shared" si="78"/>
        <v>0</v>
      </c>
      <c r="AK144" s="40">
        <f t="shared" si="79"/>
        <v>0</v>
      </c>
      <c r="AL144" s="40">
        <f t="shared" si="80"/>
        <v>0</v>
      </c>
      <c r="AM144" s="40">
        <f t="shared" si="81"/>
        <v>0</v>
      </c>
      <c r="AN144" s="40">
        <f t="shared" si="82"/>
        <v>0</v>
      </c>
      <c r="AO144" s="40">
        <f t="shared" si="83"/>
        <v>0</v>
      </c>
      <c r="AP144" s="40">
        <f t="shared" si="84"/>
        <v>0</v>
      </c>
      <c r="AQ144" s="40">
        <f t="shared" si="85"/>
        <v>0</v>
      </c>
      <c r="AR144" s="40">
        <f t="shared" si="86"/>
        <v>0</v>
      </c>
      <c r="AS144" s="40">
        <f t="shared" si="87"/>
        <v>0</v>
      </c>
      <c r="AT144" s="40">
        <f t="shared" si="88"/>
        <v>0</v>
      </c>
      <c r="AU144" s="40">
        <f t="shared" si="89"/>
        <v>0</v>
      </c>
      <c r="AV144" s="40">
        <f t="shared" si="90"/>
        <v>0</v>
      </c>
      <c r="AW144" s="40">
        <f t="shared" si="91"/>
        <v>0</v>
      </c>
      <c r="AX144" s="40">
        <f t="shared" si="92"/>
        <v>0</v>
      </c>
      <c r="AY144" s="40">
        <f t="shared" si="93"/>
        <v>0</v>
      </c>
      <c r="AZ144" s="40">
        <f t="shared" si="94"/>
        <v>0</v>
      </c>
      <c r="BA144" s="40">
        <f t="shared" si="95"/>
        <v>0</v>
      </c>
      <c r="BB144" s="40">
        <f t="shared" si="96"/>
        <v>0</v>
      </c>
      <c r="BC144" s="40">
        <f t="shared" si="97"/>
        <v>0</v>
      </c>
      <c r="BD144" s="40">
        <f t="shared" si="98"/>
        <v>0</v>
      </c>
      <c r="BE144" s="40">
        <f t="shared" si="99"/>
        <v>0</v>
      </c>
      <c r="BF144" s="40">
        <f t="shared" si="100"/>
        <v>0</v>
      </c>
      <c r="BG144" s="40">
        <f t="shared" si="101"/>
        <v>0</v>
      </c>
      <c r="BH144" s="40">
        <f t="shared" si="102"/>
        <v>0</v>
      </c>
      <c r="BI144" s="40">
        <f t="shared" si="103"/>
        <v>1</v>
      </c>
      <c r="BJ144" s="40">
        <f t="shared" si="104"/>
        <v>1</v>
      </c>
      <c r="BK144" s="40">
        <f t="shared" si="105"/>
        <v>1</v>
      </c>
      <c r="BL144" s="40">
        <f t="shared" si="106"/>
        <v>1</v>
      </c>
      <c r="BM144" s="40">
        <f t="shared" si="107"/>
        <v>1</v>
      </c>
      <c r="BN144" s="40">
        <f t="shared" si="108"/>
        <v>1</v>
      </c>
      <c r="BO144" s="40">
        <f t="shared" si="109"/>
        <v>1</v>
      </c>
      <c r="BP144" s="40">
        <f t="shared" si="110"/>
        <v>1</v>
      </c>
      <c r="BQ144" s="15">
        <v>2</v>
      </c>
      <c r="BR144" s="63">
        <f t="shared" si="111"/>
        <v>11</v>
      </c>
      <c r="BT144" s="4">
        <f>(BP144*U107)+(BO144*U108)+(BN144*U109)+(BM144*U110)+(BL144*U111)+(BK144*U112)+(BJ144*U113)+(BI144*U114)+(BH144*U115)+(BG144*U116)+(BF144*U117)+(BE144*U118)+(BD144*U119)+(BC144*U120)+(BB144*U121)+(BA144*U122)+(AZ144*U123)+(AY144*U124)+(AX144*U125)+(AW144*U126)+(AV144*U127)+(AU144*U128)+(AT144*U129)+(AS144*U130)+(AR144*U131)+(AQ144*U132)+(AP144*U133)+(AO144*U134)+(AN144*U135)+(AM144*U136)+(AL144*U137)+(AK144*U138)+(AJ144*U139)+(AI144*U140)+(AH144*U141)+(AG144*U142)+(AF144*U143)+($U$94)+($U$96)+U144</f>
        <v>0.37637362637362626</v>
      </c>
    </row>
    <row r="145" spans="1:72" s="15" customFormat="1">
      <c r="A145" s="25">
        <f>A144+1</f>
        <v>141</v>
      </c>
      <c r="B145" s="26" t="s">
        <v>39</v>
      </c>
      <c r="C145" s="12">
        <v>41400</v>
      </c>
      <c r="D145" s="12">
        <v>41401</v>
      </c>
      <c r="E145" s="12">
        <v>41416</v>
      </c>
      <c r="F145" s="14">
        <v>1.0291299999999999</v>
      </c>
      <c r="G145" s="14"/>
      <c r="H145" s="14"/>
      <c r="I145" s="14">
        <v>1.0251399999999999</v>
      </c>
      <c r="J145" s="14">
        <v>0.97114999999999996</v>
      </c>
      <c r="K145" s="5" t="s">
        <v>1</v>
      </c>
      <c r="L145"/>
      <c r="M145" s="46">
        <f>(F145-I145)*10000</f>
        <v>39.89999999999938</v>
      </c>
      <c r="N145" s="47"/>
      <c r="O145" s="46">
        <f>(I145-J145)*10000</f>
        <v>539.89999999999986</v>
      </c>
      <c r="P145"/>
      <c r="Q145" s="22">
        <f>((S144*U145)/M145)*O145</f>
        <v>720018.00674635568</v>
      </c>
      <c r="S145" s="3">
        <f>Q145+S144</f>
        <v>3486999.5966654439</v>
      </c>
      <c r="T145" s="3"/>
      <c r="U145" s="4">
        <f>$AC$4/W145</f>
        <v>1.9230769230769232E-2</v>
      </c>
      <c r="V145" s="3"/>
      <c r="W145" s="2">
        <v>13</v>
      </c>
      <c r="X145"/>
      <c r="Y145" s="30">
        <f>E145-D145+1</f>
        <v>16</v>
      </c>
      <c r="Z145" s="30"/>
      <c r="AA145" s="4">
        <f>(S145-S144)/S144</f>
        <v>0.26021785232311939</v>
      </c>
      <c r="AB145" s="3"/>
      <c r="AC145" s="38"/>
      <c r="AD145" s="40">
        <f>IF(E144&gt;D145,IF(E144&gt;E145,Y145,E144-D145+1),0)</f>
        <v>0</v>
      </c>
      <c r="AE145" s="3"/>
      <c r="AF145" s="40">
        <f t="shared" si="74"/>
        <v>0</v>
      </c>
      <c r="AG145" s="40">
        <f t="shared" si="75"/>
        <v>0</v>
      </c>
      <c r="AH145" s="40">
        <f t="shared" si="76"/>
        <v>0</v>
      </c>
      <c r="AI145" s="40">
        <f t="shared" si="77"/>
        <v>0</v>
      </c>
      <c r="AJ145" s="40">
        <f t="shared" si="78"/>
        <v>0</v>
      </c>
      <c r="AK145" s="40">
        <f t="shared" si="79"/>
        <v>0</v>
      </c>
      <c r="AL145" s="40">
        <f t="shared" si="80"/>
        <v>0</v>
      </c>
      <c r="AM145" s="40">
        <f t="shared" si="81"/>
        <v>0</v>
      </c>
      <c r="AN145" s="40">
        <f t="shared" si="82"/>
        <v>0</v>
      </c>
      <c r="AO145" s="40">
        <f t="shared" si="83"/>
        <v>0</v>
      </c>
      <c r="AP145" s="40">
        <f t="shared" si="84"/>
        <v>0</v>
      </c>
      <c r="AQ145" s="40">
        <f t="shared" si="85"/>
        <v>0</v>
      </c>
      <c r="AR145" s="40">
        <f t="shared" si="86"/>
        <v>0</v>
      </c>
      <c r="AS145" s="40">
        <f t="shared" si="87"/>
        <v>0</v>
      </c>
      <c r="AT145" s="40">
        <f t="shared" si="88"/>
        <v>0</v>
      </c>
      <c r="AU145" s="40">
        <f t="shared" si="89"/>
        <v>0</v>
      </c>
      <c r="AV145" s="40">
        <f t="shared" si="90"/>
        <v>0</v>
      </c>
      <c r="AW145" s="40">
        <f t="shared" si="91"/>
        <v>0</v>
      </c>
      <c r="AX145" s="40">
        <f t="shared" si="92"/>
        <v>0</v>
      </c>
      <c r="AY145" s="40">
        <f t="shared" si="93"/>
        <v>0</v>
      </c>
      <c r="AZ145" s="40">
        <f t="shared" si="94"/>
        <v>0</v>
      </c>
      <c r="BA145" s="40">
        <f t="shared" si="95"/>
        <v>0</v>
      </c>
      <c r="BB145" s="40">
        <f t="shared" si="96"/>
        <v>0</v>
      </c>
      <c r="BC145" s="40">
        <f t="shared" si="97"/>
        <v>0</v>
      </c>
      <c r="BD145" s="40">
        <f t="shared" si="98"/>
        <v>0</v>
      </c>
      <c r="BE145" s="40">
        <f t="shared" si="99"/>
        <v>0</v>
      </c>
      <c r="BF145" s="40">
        <f t="shared" si="100"/>
        <v>0</v>
      </c>
      <c r="BG145" s="40">
        <f t="shared" si="101"/>
        <v>0</v>
      </c>
      <c r="BH145" s="40">
        <f t="shared" si="102"/>
        <v>0</v>
      </c>
      <c r="BI145" s="40">
        <f t="shared" si="103"/>
        <v>0</v>
      </c>
      <c r="BJ145" s="40">
        <f t="shared" si="104"/>
        <v>1</v>
      </c>
      <c r="BK145" s="40">
        <f t="shared" si="105"/>
        <v>1</v>
      </c>
      <c r="BL145" s="40">
        <f t="shared" si="106"/>
        <v>1</v>
      </c>
      <c r="BM145" s="40">
        <f t="shared" si="107"/>
        <v>1</v>
      </c>
      <c r="BN145" s="40">
        <f t="shared" si="108"/>
        <v>1</v>
      </c>
      <c r="BO145" s="40">
        <f t="shared" si="109"/>
        <v>1</v>
      </c>
      <c r="BP145" s="40">
        <f t="shared" si="110"/>
        <v>1</v>
      </c>
      <c r="BQ145" s="15">
        <v>2</v>
      </c>
      <c r="BR145" s="63">
        <f t="shared" si="111"/>
        <v>10</v>
      </c>
      <c r="BT145" s="4">
        <f>(BP145*U108)+(BO145*U109)+(BN145*U110)+(BM145*U111)+(BL145*U112)+(BK145*U113)+(BJ145*U114)+(BI145*U115)+(BH145*U116)+(BG145*U117)+(BF145*U118)+(BE145*U119)+(BD145*U120)+(BC145*U121)+(BB145*U122)+(BA145*U123)+(AZ145*U124)+(AY145*U125)+(AX145*U126)+(AW145*U127)+(AV145*U128)+(AU145*U129)+(AT145*U130)+(AS145*U131)+(AR145*U132)+(AQ145*U133)+(AP145*U134)+(AO145*U135)+(AN145*U136)+(AM145*U137)+(AL145*U138)+(AK145*U139)+(AJ145*U140)+(AI145*U141)+(AH145*U142)+(AG145*U143)+(AF145*U144)+($U$94)+($U$96)+U145</f>
        <v>0.34065934065934056</v>
      </c>
    </row>
    <row r="146" spans="1:72" s="15" customFormat="1">
      <c r="A146" s="25">
        <f>A145+1</f>
        <v>142</v>
      </c>
      <c r="B146" s="26" t="s">
        <v>39</v>
      </c>
      <c r="C146" s="12">
        <v>41432</v>
      </c>
      <c r="D146" s="12">
        <v>41435</v>
      </c>
      <c r="E146" s="12">
        <v>41438</v>
      </c>
      <c r="F146" s="14">
        <v>0.95751999999999993</v>
      </c>
      <c r="G146" s="14"/>
      <c r="H146" s="14"/>
      <c r="I146" s="14">
        <v>0.93986000000000003</v>
      </c>
      <c r="J146" s="14">
        <v>0.95751999999999993</v>
      </c>
      <c r="K146" s="5" t="s">
        <v>0</v>
      </c>
      <c r="L146"/>
      <c r="M146" s="46">
        <f>(F146-I146)*10000</f>
        <v>176.59999999999897</v>
      </c>
      <c r="N146" s="47"/>
      <c r="O146" s="46">
        <f>(I146-J146)*10000</f>
        <v>-176.59999999999897</v>
      </c>
      <c r="P146"/>
      <c r="Q146" s="22">
        <f>((S145*U146)/M146)*O146</f>
        <v>-67057.684551258542</v>
      </c>
      <c r="S146" s="3">
        <f>Q146+S145</f>
        <v>3419941.9121141853</v>
      </c>
      <c r="T146" s="3"/>
      <c r="U146" s="4">
        <f>$AC$4/W146</f>
        <v>1.9230769230769232E-2</v>
      </c>
      <c r="V146" s="3"/>
      <c r="W146" s="2">
        <v>13</v>
      </c>
      <c r="X146"/>
      <c r="Y146" s="30">
        <f>E146-D146+1</f>
        <v>4</v>
      </c>
      <c r="Z146" s="30"/>
      <c r="AA146" s="4">
        <f>(S146-S145)/S145</f>
        <v>-1.9230769230769242E-2</v>
      </c>
      <c r="AB146" s="3"/>
      <c r="AC146" s="38"/>
      <c r="AD146" s="40">
        <f>IF(E145&gt;D146,IF(E145&gt;E146,Y146,E145-D146+1),0)</f>
        <v>0</v>
      </c>
      <c r="AE146" s="3"/>
      <c r="AF146" s="40">
        <f t="shared" si="74"/>
        <v>0</v>
      </c>
      <c r="AG146" s="40">
        <f t="shared" si="75"/>
        <v>0</v>
      </c>
      <c r="AH146" s="40">
        <f t="shared" si="76"/>
        <v>0</v>
      </c>
      <c r="AI146" s="40">
        <f t="shared" si="77"/>
        <v>0</v>
      </c>
      <c r="AJ146" s="40">
        <f t="shared" si="78"/>
        <v>0</v>
      </c>
      <c r="AK146" s="40">
        <f t="shared" si="79"/>
        <v>0</v>
      </c>
      <c r="AL146" s="40">
        <f t="shared" si="80"/>
        <v>0</v>
      </c>
      <c r="AM146" s="40">
        <f t="shared" si="81"/>
        <v>0</v>
      </c>
      <c r="AN146" s="40">
        <f t="shared" si="82"/>
        <v>0</v>
      </c>
      <c r="AO146" s="40">
        <f t="shared" si="83"/>
        <v>0</v>
      </c>
      <c r="AP146" s="40">
        <f t="shared" si="84"/>
        <v>0</v>
      </c>
      <c r="AQ146" s="40">
        <f t="shared" si="85"/>
        <v>0</v>
      </c>
      <c r="AR146" s="40">
        <f t="shared" si="86"/>
        <v>0</v>
      </c>
      <c r="AS146" s="40">
        <f t="shared" si="87"/>
        <v>0</v>
      </c>
      <c r="AT146" s="40">
        <f t="shared" si="88"/>
        <v>0</v>
      </c>
      <c r="AU146" s="40">
        <f t="shared" si="89"/>
        <v>0</v>
      </c>
      <c r="AV146" s="40">
        <f t="shared" si="90"/>
        <v>0</v>
      </c>
      <c r="AW146" s="40">
        <f t="shared" si="91"/>
        <v>0</v>
      </c>
      <c r="AX146" s="40">
        <f t="shared" si="92"/>
        <v>0</v>
      </c>
      <c r="AY146" s="40">
        <f t="shared" si="93"/>
        <v>0</v>
      </c>
      <c r="AZ146" s="40">
        <f t="shared" si="94"/>
        <v>0</v>
      </c>
      <c r="BA146" s="40">
        <f t="shared" si="95"/>
        <v>0</v>
      </c>
      <c r="BB146" s="40">
        <f t="shared" si="96"/>
        <v>0</v>
      </c>
      <c r="BC146" s="40">
        <f t="shared" si="97"/>
        <v>0</v>
      </c>
      <c r="BD146" s="40">
        <f t="shared" si="98"/>
        <v>0</v>
      </c>
      <c r="BE146" s="40">
        <f t="shared" si="99"/>
        <v>0</v>
      </c>
      <c r="BF146" s="40">
        <f t="shared" si="100"/>
        <v>0</v>
      </c>
      <c r="BG146" s="40">
        <f t="shared" si="101"/>
        <v>0</v>
      </c>
      <c r="BH146" s="40">
        <f t="shared" si="102"/>
        <v>0</v>
      </c>
      <c r="BI146" s="40">
        <f t="shared" si="103"/>
        <v>0</v>
      </c>
      <c r="BJ146" s="40">
        <f t="shared" si="104"/>
        <v>0</v>
      </c>
      <c r="BK146" s="40">
        <f t="shared" si="105"/>
        <v>1</v>
      </c>
      <c r="BL146" s="40">
        <f t="shared" si="106"/>
        <v>1</v>
      </c>
      <c r="BM146" s="40">
        <f t="shared" si="107"/>
        <v>1</v>
      </c>
      <c r="BN146" s="40">
        <f t="shared" si="108"/>
        <v>1</v>
      </c>
      <c r="BO146" s="40">
        <f t="shared" si="109"/>
        <v>1</v>
      </c>
      <c r="BP146" s="40">
        <f t="shared" si="110"/>
        <v>1</v>
      </c>
      <c r="BQ146" s="15">
        <v>1</v>
      </c>
      <c r="BR146" s="63">
        <f t="shared" si="111"/>
        <v>8</v>
      </c>
      <c r="BT146" s="4">
        <f>(BP146*U109)+(BO146*U110)+(BN146*U111)+(BM146*U112)+(BL146*U113)+(BK146*U114)+(BJ146*U115)+(BI146*U116)+(BH146*U117)+(BG146*U118)+(BF146*U119)+(BE146*U120)+(BD146*U121)+(BC146*U122)+(BB146*U123)+(BA146*U124)+(AZ146*U125)+(AY146*U126)+(AX146*U127)+(AW146*U128)+(AV146*U129)+(AU146*U130)+(AT146*U131)+(AS146*U132)+(AR146*U133)+(AQ146*U134)+(AP146*U135)+(AO146*U136)+(AN146*U137)+(AM146*U138)+(AL146*U139)+(AK146*U140)+(AJ146*U141)+(AI146*U142)+(AH146*U143)+(AG146*U144)+(AF146*U145)+($U$96)+U146</f>
        <v>0.26923076923076916</v>
      </c>
    </row>
    <row r="147" spans="1:72" s="15" customFormat="1">
      <c r="A147" s="25">
        <f>A146+1</f>
        <v>143</v>
      </c>
      <c r="B147" s="26" t="s">
        <v>39</v>
      </c>
      <c r="C147" s="12">
        <v>41445</v>
      </c>
      <c r="D147" s="12">
        <v>41446</v>
      </c>
      <c r="E147" s="12">
        <v>41449</v>
      </c>
      <c r="F147" s="14">
        <v>0.90888999999999998</v>
      </c>
      <c r="G147" s="14">
        <v>0.91974999999999996</v>
      </c>
      <c r="H147" s="14">
        <v>0.90888999999999998</v>
      </c>
      <c r="I147" s="14"/>
      <c r="J147" s="14"/>
      <c r="K147" s="5" t="s">
        <v>0</v>
      </c>
      <c r="L147"/>
      <c r="M147" s="16">
        <f>(G147-F147)*10000</f>
        <v>108.59999999999981</v>
      </c>
      <c r="O147" s="16">
        <f>(H147-G147)*10000</f>
        <v>-108.59999999999981</v>
      </c>
      <c r="P147"/>
      <c r="Q147" s="22">
        <f>((S146*U147)/M147)*O147</f>
        <v>-65768.113694503569</v>
      </c>
      <c r="S147" s="3">
        <f>Q147+S146</f>
        <v>3354173.7984196818</v>
      </c>
      <c r="T147" s="3"/>
      <c r="U147" s="4">
        <f>$AC$4/W147</f>
        <v>1.9230769230769232E-2</v>
      </c>
      <c r="V147" s="3"/>
      <c r="W147" s="2">
        <v>13</v>
      </c>
      <c r="X147"/>
      <c r="Y147" s="30">
        <f>E147-D147+1</f>
        <v>4</v>
      </c>
      <c r="Z147" s="30"/>
      <c r="AA147" s="4">
        <f>(S147-S146)/S146</f>
        <v>-1.9230769230769194E-2</v>
      </c>
      <c r="AB147" s="3"/>
      <c r="AC147" s="38"/>
      <c r="AD147" s="40">
        <f>IF(E146&gt;D147,IF(E146&gt;E147,Y147,E146-D147+1),0)</f>
        <v>0</v>
      </c>
      <c r="AE147" s="3"/>
      <c r="AF147" s="40">
        <f t="shared" si="74"/>
        <v>0</v>
      </c>
      <c r="AG147" s="40">
        <f t="shared" si="75"/>
        <v>0</v>
      </c>
      <c r="AH147" s="40">
        <f t="shared" si="76"/>
        <v>0</v>
      </c>
      <c r="AI147" s="40">
        <f t="shared" si="77"/>
        <v>0</v>
      </c>
      <c r="AJ147" s="40">
        <f t="shared" si="78"/>
        <v>0</v>
      </c>
      <c r="AK147" s="40">
        <f t="shared" si="79"/>
        <v>0</v>
      </c>
      <c r="AL147" s="40">
        <f t="shared" si="80"/>
        <v>0</v>
      </c>
      <c r="AM147" s="40">
        <f t="shared" si="81"/>
        <v>0</v>
      </c>
      <c r="AN147" s="40">
        <f t="shared" si="82"/>
        <v>0</v>
      </c>
      <c r="AO147" s="40">
        <f t="shared" si="83"/>
        <v>0</v>
      </c>
      <c r="AP147" s="40">
        <f t="shared" si="84"/>
        <v>0</v>
      </c>
      <c r="AQ147" s="40">
        <f t="shared" si="85"/>
        <v>0</v>
      </c>
      <c r="AR147" s="40">
        <f t="shared" si="86"/>
        <v>0</v>
      </c>
      <c r="AS147" s="40">
        <f t="shared" si="87"/>
        <v>0</v>
      </c>
      <c r="AT147" s="40">
        <f t="shared" si="88"/>
        <v>0</v>
      </c>
      <c r="AU147" s="40">
        <f t="shared" si="89"/>
        <v>0</v>
      </c>
      <c r="AV147" s="40">
        <f t="shared" si="90"/>
        <v>0</v>
      </c>
      <c r="AW147" s="40">
        <f t="shared" si="91"/>
        <v>0</v>
      </c>
      <c r="AX147" s="40">
        <f t="shared" si="92"/>
        <v>0</v>
      </c>
      <c r="AY147" s="40">
        <f t="shared" si="93"/>
        <v>0</v>
      </c>
      <c r="AZ147" s="40">
        <f t="shared" si="94"/>
        <v>0</v>
      </c>
      <c r="BA147" s="40">
        <f t="shared" si="95"/>
        <v>0</v>
      </c>
      <c r="BB147" s="40">
        <f t="shared" si="96"/>
        <v>0</v>
      </c>
      <c r="BC147" s="40">
        <f t="shared" si="97"/>
        <v>0</v>
      </c>
      <c r="BD147" s="40">
        <f t="shared" si="98"/>
        <v>0</v>
      </c>
      <c r="BE147" s="40">
        <f t="shared" si="99"/>
        <v>0</v>
      </c>
      <c r="BF147" s="40">
        <f t="shared" si="100"/>
        <v>0</v>
      </c>
      <c r="BG147" s="40">
        <f t="shared" si="101"/>
        <v>0</v>
      </c>
      <c r="BH147" s="40">
        <f t="shared" si="102"/>
        <v>0</v>
      </c>
      <c r="BI147" s="40">
        <f t="shared" si="103"/>
        <v>0</v>
      </c>
      <c r="BJ147" s="40">
        <f t="shared" si="104"/>
        <v>0</v>
      </c>
      <c r="BK147" s="40">
        <f t="shared" si="105"/>
        <v>0</v>
      </c>
      <c r="BL147" s="40">
        <f t="shared" si="106"/>
        <v>1</v>
      </c>
      <c r="BM147" s="40">
        <f t="shared" si="107"/>
        <v>1</v>
      </c>
      <c r="BN147" s="40">
        <f t="shared" si="108"/>
        <v>1</v>
      </c>
      <c r="BO147" s="40">
        <f t="shared" si="109"/>
        <v>1</v>
      </c>
      <c r="BP147" s="40">
        <f t="shared" si="110"/>
        <v>1</v>
      </c>
      <c r="BQ147" s="15">
        <v>1</v>
      </c>
      <c r="BR147" s="63">
        <f t="shared" si="111"/>
        <v>7</v>
      </c>
      <c r="BT147" s="4">
        <f>(BP147*U110)+(BO147*U111)+(BN147*U112)+(BM147*U113)+(BL147*U114)+(BK147*U115)+(BJ147*U116)+(BI147*U117)+(BH147*U118)+(BG147*U119)+(BF147*U120)+(BE147*U121)+(BD147*U122)+(BC147*U123)+(BB147*U124)+(BA147*U125)+(AZ147*U126)+(AY147*U127)+(AX147*U128)+(AW147*U129)+(AV147*U130)+(AU147*U131)+(AT147*U132)+(AS147*U133)+(AR147*U134)+(AQ147*U135)+(AP147*U136)+(AO147*U137)+(AN147*U138)+(AM147*U139)+(AL147*U140)+(AK147*U141)+(AJ147*U142)+(AI147*U143)+(AH147*U144)+(AG147*U145)+(AF147*U146)+($U$96)+U147</f>
        <v>0.23351648351648346</v>
      </c>
    </row>
    <row r="148" spans="1:72" s="15" customFormat="1">
      <c r="A148" s="25">
        <f>A147+1</f>
        <v>144</v>
      </c>
      <c r="B148" s="26" t="s">
        <v>39</v>
      </c>
      <c r="C148" s="12">
        <v>41485</v>
      </c>
      <c r="D148" s="12">
        <v>41486</v>
      </c>
      <c r="E148" s="12">
        <v>41494</v>
      </c>
      <c r="F148" s="14">
        <v>0.91905999999999999</v>
      </c>
      <c r="G148" s="14"/>
      <c r="H148" s="14"/>
      <c r="I148" s="14">
        <v>0.90593000000000001</v>
      </c>
      <c r="J148" s="14">
        <v>0.90593000000000001</v>
      </c>
      <c r="K148" s="5" t="s">
        <v>17</v>
      </c>
      <c r="L148"/>
      <c r="M148" s="46">
        <f>(F148-I148)*10000</f>
        <v>131.29999999999976</v>
      </c>
      <c r="N148" s="47"/>
      <c r="O148" s="46">
        <f>(I148-J148)*10000</f>
        <v>0</v>
      </c>
      <c r="P148"/>
      <c r="Q148" s="22">
        <f>((S147*U148)/M148)*O148</f>
        <v>0</v>
      </c>
      <c r="S148" s="3">
        <f>Q148+S147</f>
        <v>3354173.7984196818</v>
      </c>
      <c r="T148" s="3"/>
      <c r="U148" s="4">
        <f>$AC$4/W148</f>
        <v>1.9230769230769232E-2</v>
      </c>
      <c r="V148" s="3"/>
      <c r="W148" s="2">
        <v>13</v>
      </c>
      <c r="X148"/>
      <c r="Y148" s="30">
        <f>E148-D148+1</f>
        <v>9</v>
      </c>
      <c r="Z148" s="30"/>
      <c r="AA148" s="4">
        <f>(S148-S147)/S147</f>
        <v>0</v>
      </c>
      <c r="AB148" s="3"/>
      <c r="AC148" s="38"/>
      <c r="AD148" s="40">
        <f>IF(E147&gt;D148,IF(E147&gt;E148,Y148,E147-D148+1),0)</f>
        <v>0</v>
      </c>
      <c r="AE148" s="3"/>
      <c r="AF148" s="40">
        <f t="shared" si="74"/>
        <v>0</v>
      </c>
      <c r="AG148" s="40">
        <f t="shared" si="75"/>
        <v>0</v>
      </c>
      <c r="AH148" s="40">
        <f t="shared" si="76"/>
        <v>0</v>
      </c>
      <c r="AI148" s="40">
        <f t="shared" si="77"/>
        <v>0</v>
      </c>
      <c r="AJ148" s="40">
        <f t="shared" si="78"/>
        <v>0</v>
      </c>
      <c r="AK148" s="40">
        <f t="shared" si="79"/>
        <v>0</v>
      </c>
      <c r="AL148" s="40">
        <f t="shared" si="80"/>
        <v>0</v>
      </c>
      <c r="AM148" s="40">
        <f t="shared" si="81"/>
        <v>0</v>
      </c>
      <c r="AN148" s="40">
        <f t="shared" si="82"/>
        <v>0</v>
      </c>
      <c r="AO148" s="40">
        <f t="shared" si="83"/>
        <v>0</v>
      </c>
      <c r="AP148" s="40">
        <f t="shared" si="84"/>
        <v>0</v>
      </c>
      <c r="AQ148" s="40">
        <f t="shared" si="85"/>
        <v>0</v>
      </c>
      <c r="AR148" s="40">
        <f t="shared" si="86"/>
        <v>0</v>
      </c>
      <c r="AS148" s="40">
        <f t="shared" si="87"/>
        <v>0</v>
      </c>
      <c r="AT148" s="40">
        <f t="shared" si="88"/>
        <v>0</v>
      </c>
      <c r="AU148" s="40">
        <f t="shared" si="89"/>
        <v>0</v>
      </c>
      <c r="AV148" s="40">
        <f t="shared" si="90"/>
        <v>0</v>
      </c>
      <c r="AW148" s="40">
        <f t="shared" si="91"/>
        <v>0</v>
      </c>
      <c r="AX148" s="40">
        <f t="shared" si="92"/>
        <v>0</v>
      </c>
      <c r="AY148" s="40">
        <f t="shared" si="93"/>
        <v>0</v>
      </c>
      <c r="AZ148" s="40">
        <f t="shared" si="94"/>
        <v>0</v>
      </c>
      <c r="BA148" s="40">
        <f t="shared" si="95"/>
        <v>0</v>
      </c>
      <c r="BB148" s="40">
        <f t="shared" si="96"/>
        <v>0</v>
      </c>
      <c r="BC148" s="40">
        <f t="shared" si="97"/>
        <v>0</v>
      </c>
      <c r="BD148" s="40">
        <f t="shared" si="98"/>
        <v>0</v>
      </c>
      <c r="BE148" s="40">
        <f t="shared" si="99"/>
        <v>0</v>
      </c>
      <c r="BF148" s="40">
        <f t="shared" si="100"/>
        <v>0</v>
      </c>
      <c r="BG148" s="40">
        <f t="shared" si="101"/>
        <v>0</v>
      </c>
      <c r="BH148" s="40">
        <f t="shared" si="102"/>
        <v>0</v>
      </c>
      <c r="BI148" s="40">
        <f t="shared" si="103"/>
        <v>0</v>
      </c>
      <c r="BJ148" s="40">
        <f t="shared" si="104"/>
        <v>0</v>
      </c>
      <c r="BK148" s="40">
        <f t="shared" si="105"/>
        <v>0</v>
      </c>
      <c r="BL148" s="40">
        <f t="shared" si="106"/>
        <v>0</v>
      </c>
      <c r="BM148" s="40">
        <f t="shared" si="107"/>
        <v>1</v>
      </c>
      <c r="BN148" s="40">
        <f t="shared" si="108"/>
        <v>1</v>
      </c>
      <c r="BO148" s="40">
        <f t="shared" si="109"/>
        <v>1</v>
      </c>
      <c r="BP148" s="40">
        <f t="shared" si="110"/>
        <v>1</v>
      </c>
      <c r="BQ148" s="15">
        <v>1</v>
      </c>
      <c r="BR148" s="63">
        <f t="shared" si="111"/>
        <v>6</v>
      </c>
      <c r="BT148" s="4">
        <f>(BP148*U111)+(BO148*U112)+(BN148*U113)+(BM148*U114)+(BL148*U115)+(BK148*U116)+(BJ148*U117)+(BI148*U118)+(BH148*U119)+(BG148*U120)+(BF148*U121)+(BE148*U122)+(BD148*U123)+(BC148*U124)+(BB148*U125)+(BA148*U126)+(AZ148*U127)+(AY148*U128)+(AX148*U129)+(AW148*U130)+(AV148*U131)+(AU148*U132)+(AT148*U133)+(AS148*U134)+(AR148*U135)+(AQ148*U136)+(AP148*U137)+(AO148*U138)+(AN148*U139)+(AM148*U140)+(AL148*U141)+(AK148*U142)+(AJ148*U143)+(AI148*U144)+(AH148*U145)+(AG148*U146)+(AF148*U147)+($U$96)+U148</f>
        <v>0.19780219780219777</v>
      </c>
    </row>
    <row r="149" spans="1:72" s="15" customFormat="1">
      <c r="A149" s="25">
        <f>A148+1</f>
        <v>145</v>
      </c>
      <c r="B149" s="26" t="s">
        <v>39</v>
      </c>
      <c r="C149" s="12">
        <v>41495</v>
      </c>
      <c r="D149" s="12">
        <v>41498</v>
      </c>
      <c r="E149" s="12">
        <v>41499</v>
      </c>
      <c r="F149" s="14">
        <v>0.9103</v>
      </c>
      <c r="G149" s="14">
        <v>0.91888000000000003</v>
      </c>
      <c r="H149" s="14">
        <v>0.9103</v>
      </c>
      <c r="I149" s="14"/>
      <c r="J149" s="14"/>
      <c r="K149" s="5" t="s">
        <v>0</v>
      </c>
      <c r="L149"/>
      <c r="M149" s="16">
        <f>(G149-F149)*10000</f>
        <v>85.800000000000324</v>
      </c>
      <c r="O149" s="16">
        <f>(H149-G149)*10000</f>
        <v>-85.800000000000324</v>
      </c>
      <c r="P149"/>
      <c r="Q149" s="22">
        <f>((S148*U149)/M149)*O149</f>
        <v>-64503.34227730157</v>
      </c>
      <c r="S149" s="3">
        <f>Q149+S148</f>
        <v>3289670.4561423804</v>
      </c>
      <c r="T149" s="3"/>
      <c r="U149" s="4">
        <f>$AC$4/W149</f>
        <v>1.9230769230769232E-2</v>
      </c>
      <c r="V149" s="3"/>
      <c r="W149" s="2">
        <v>13</v>
      </c>
      <c r="X149"/>
      <c r="Y149" s="30">
        <f>E149-D149+1</f>
        <v>2</v>
      </c>
      <c r="Z149" s="30"/>
      <c r="AA149" s="4">
        <f>(S149-S148)/S148</f>
        <v>-1.9230769230769201E-2</v>
      </c>
      <c r="AB149" s="3"/>
      <c r="AC149" s="38"/>
      <c r="AD149" s="40">
        <f>IF(E148&gt;D149,IF(E148&gt;E149,Y149,E148-D149+1),0)</f>
        <v>0</v>
      </c>
      <c r="AE149" s="3"/>
      <c r="AF149" s="40">
        <f t="shared" si="74"/>
        <v>0</v>
      </c>
      <c r="AG149" s="40">
        <f t="shared" si="75"/>
        <v>0</v>
      </c>
      <c r="AH149" s="40">
        <f t="shared" si="76"/>
        <v>0</v>
      </c>
      <c r="AI149" s="40">
        <f t="shared" si="77"/>
        <v>0</v>
      </c>
      <c r="AJ149" s="40">
        <f t="shared" si="78"/>
        <v>0</v>
      </c>
      <c r="AK149" s="40">
        <f t="shared" si="79"/>
        <v>0</v>
      </c>
      <c r="AL149" s="40">
        <f t="shared" si="80"/>
        <v>0</v>
      </c>
      <c r="AM149" s="40">
        <f t="shared" si="81"/>
        <v>0</v>
      </c>
      <c r="AN149" s="40">
        <f t="shared" si="82"/>
        <v>0</v>
      </c>
      <c r="AO149" s="40">
        <f t="shared" si="83"/>
        <v>0</v>
      </c>
      <c r="AP149" s="40">
        <f t="shared" si="84"/>
        <v>0</v>
      </c>
      <c r="AQ149" s="40">
        <f t="shared" si="85"/>
        <v>0</v>
      </c>
      <c r="AR149" s="40">
        <f t="shared" si="86"/>
        <v>0</v>
      </c>
      <c r="AS149" s="40">
        <f t="shared" si="87"/>
        <v>0</v>
      </c>
      <c r="AT149" s="40">
        <f t="shared" si="88"/>
        <v>0</v>
      </c>
      <c r="AU149" s="40">
        <f t="shared" si="89"/>
        <v>0</v>
      </c>
      <c r="AV149" s="40">
        <f t="shared" si="90"/>
        <v>0</v>
      </c>
      <c r="AW149" s="40">
        <f t="shared" si="91"/>
        <v>0</v>
      </c>
      <c r="AX149" s="40">
        <f t="shared" si="92"/>
        <v>0</v>
      </c>
      <c r="AY149" s="40">
        <f t="shared" si="93"/>
        <v>0</v>
      </c>
      <c r="AZ149" s="40">
        <f t="shared" si="94"/>
        <v>0</v>
      </c>
      <c r="BA149" s="40">
        <f t="shared" si="95"/>
        <v>0</v>
      </c>
      <c r="BB149" s="40">
        <f t="shared" si="96"/>
        <v>0</v>
      </c>
      <c r="BC149" s="40">
        <f t="shared" si="97"/>
        <v>0</v>
      </c>
      <c r="BD149" s="40">
        <f t="shared" si="98"/>
        <v>0</v>
      </c>
      <c r="BE149" s="40">
        <f t="shared" si="99"/>
        <v>0</v>
      </c>
      <c r="BF149" s="40">
        <f t="shared" si="100"/>
        <v>0</v>
      </c>
      <c r="BG149" s="40">
        <f t="shared" si="101"/>
        <v>0</v>
      </c>
      <c r="BH149" s="40">
        <f t="shared" si="102"/>
        <v>0</v>
      </c>
      <c r="BI149" s="40">
        <f t="shared" si="103"/>
        <v>0</v>
      </c>
      <c r="BJ149" s="40">
        <f t="shared" si="104"/>
        <v>0</v>
      </c>
      <c r="BK149" s="40">
        <f t="shared" si="105"/>
        <v>0</v>
      </c>
      <c r="BL149" s="40">
        <f t="shared" si="106"/>
        <v>0</v>
      </c>
      <c r="BM149" s="40">
        <f t="shared" si="107"/>
        <v>0</v>
      </c>
      <c r="BN149" s="40">
        <f t="shared" si="108"/>
        <v>1</v>
      </c>
      <c r="BO149" s="40">
        <f t="shared" si="109"/>
        <v>1</v>
      </c>
      <c r="BP149" s="40">
        <f t="shared" si="110"/>
        <v>1</v>
      </c>
      <c r="BQ149" s="15">
        <v>1</v>
      </c>
      <c r="BR149" s="63">
        <f t="shared" si="111"/>
        <v>5</v>
      </c>
      <c r="BT149" s="4">
        <f>(BP149*U112)+(BO149*U113)+(BN149*U114)+(BM149*U115)+(BL149*U116)+(BK149*U117)+(BJ149*U118)+(BI149*U119)+(BH149*U120)+(BG149*U121)+(BF149*U122)+(BE149*U123)+(BD149*U124)+(BC149*U125)+(BB149*U126)+(BA149*U127)+(AZ149*U128)+(AY149*U129)+(AX149*U130)+(AW149*U131)+(AV149*U132)+(AU149*U133)+(AT149*U134)+(AS149*U135)+(AR149*U136)+(AQ149*U137)+(AP149*U138)+(AO149*U139)+(AN149*U140)+(AM149*U141)+(AL149*U142)+(AK149*U143)+(AJ149*U144)+(AI149*U145)+(AH149*U146)+(AG149*U147)+(AF149*U148)+($U$96)+U149</f>
        <v>0.16208791208791207</v>
      </c>
    </row>
    <row r="150" spans="1:72" s="15" customFormat="1">
      <c r="A150" s="25">
        <f>A149+1</f>
        <v>146</v>
      </c>
      <c r="B150" s="26" t="s">
        <v>39</v>
      </c>
      <c r="C150" s="12">
        <v>41505</v>
      </c>
      <c r="D150" s="12">
        <v>41506</v>
      </c>
      <c r="E150" s="12">
        <v>41519</v>
      </c>
      <c r="F150" s="14">
        <v>0.92130999999999996</v>
      </c>
      <c r="G150" s="14"/>
      <c r="H150" s="14"/>
      <c r="I150" s="14">
        <v>0.91070000000000007</v>
      </c>
      <c r="J150" s="14">
        <v>0.89806999999999992</v>
      </c>
      <c r="K150" s="5" t="s">
        <v>2</v>
      </c>
      <c r="L150"/>
      <c r="M150" s="46">
        <f>(F150-I150)*10000</f>
        <v>106.09999999999897</v>
      </c>
      <c r="N150" s="47"/>
      <c r="O150" s="46">
        <f>(I150-J150)*10000</f>
        <v>126.3000000000014</v>
      </c>
      <c r="P150"/>
      <c r="Q150" s="22">
        <f>((S149*U150)/M150)*O150</f>
        <v>75307.289677878507</v>
      </c>
      <c r="S150" s="3">
        <f>Q150+S149</f>
        <v>3364977.7458202587</v>
      </c>
      <c r="T150" s="3"/>
      <c r="U150" s="4">
        <f>$AC$4/W150</f>
        <v>1.9230769230769232E-2</v>
      </c>
      <c r="V150" s="3"/>
      <c r="W150" s="2">
        <v>13</v>
      </c>
      <c r="X150"/>
      <c r="Y150" s="30">
        <f>E150-D150+1</f>
        <v>14</v>
      </c>
      <c r="Z150" s="30"/>
      <c r="AA150" s="4">
        <f>(S150-S149)/S149</f>
        <v>2.2892046690350616E-2</v>
      </c>
      <c r="AB150" s="3"/>
      <c r="AC150" s="38"/>
      <c r="AD150" s="40">
        <f>IF(E149&gt;D150,IF(E149&gt;E150,Y150,E149-D150+1),0)</f>
        <v>0</v>
      </c>
      <c r="AE150" s="3"/>
      <c r="AF150" s="40">
        <f t="shared" si="74"/>
        <v>0</v>
      </c>
      <c r="AG150" s="40">
        <f t="shared" si="75"/>
        <v>0</v>
      </c>
      <c r="AH150" s="40">
        <f t="shared" si="76"/>
        <v>0</v>
      </c>
      <c r="AI150" s="40">
        <f t="shared" si="77"/>
        <v>0</v>
      </c>
      <c r="AJ150" s="40">
        <f t="shared" si="78"/>
        <v>0</v>
      </c>
      <c r="AK150" s="40">
        <f t="shared" si="79"/>
        <v>0</v>
      </c>
      <c r="AL150" s="40">
        <f t="shared" si="80"/>
        <v>0</v>
      </c>
      <c r="AM150" s="40">
        <f t="shared" si="81"/>
        <v>0</v>
      </c>
      <c r="AN150" s="40">
        <f t="shared" si="82"/>
        <v>0</v>
      </c>
      <c r="AO150" s="40">
        <f t="shared" si="83"/>
        <v>0</v>
      </c>
      <c r="AP150" s="40">
        <f t="shared" si="84"/>
        <v>0</v>
      </c>
      <c r="AQ150" s="40">
        <f t="shared" si="85"/>
        <v>0</v>
      </c>
      <c r="AR150" s="40">
        <f t="shared" si="86"/>
        <v>0</v>
      </c>
      <c r="AS150" s="40">
        <f t="shared" si="87"/>
        <v>0</v>
      </c>
      <c r="AT150" s="40">
        <f t="shared" si="88"/>
        <v>0</v>
      </c>
      <c r="AU150" s="40">
        <f t="shared" si="89"/>
        <v>0</v>
      </c>
      <c r="AV150" s="40">
        <f t="shared" si="90"/>
        <v>0</v>
      </c>
      <c r="AW150" s="40">
        <f t="shared" si="91"/>
        <v>0</v>
      </c>
      <c r="AX150" s="40">
        <f t="shared" si="92"/>
        <v>0</v>
      </c>
      <c r="AY150" s="40">
        <f t="shared" si="93"/>
        <v>0</v>
      </c>
      <c r="AZ150" s="40">
        <f t="shared" si="94"/>
        <v>0</v>
      </c>
      <c r="BA150" s="40">
        <f t="shared" si="95"/>
        <v>0</v>
      </c>
      <c r="BB150" s="40">
        <f t="shared" si="96"/>
        <v>0</v>
      </c>
      <c r="BC150" s="40">
        <f t="shared" si="97"/>
        <v>0</v>
      </c>
      <c r="BD150" s="40">
        <f t="shared" si="98"/>
        <v>0</v>
      </c>
      <c r="BE150" s="40">
        <f t="shared" si="99"/>
        <v>0</v>
      </c>
      <c r="BF150" s="40">
        <f t="shared" si="100"/>
        <v>0</v>
      </c>
      <c r="BG150" s="40">
        <f t="shared" si="101"/>
        <v>0</v>
      </c>
      <c r="BH150" s="40">
        <f t="shared" si="102"/>
        <v>0</v>
      </c>
      <c r="BI150" s="40">
        <f t="shared" si="103"/>
        <v>0</v>
      </c>
      <c r="BJ150" s="40">
        <f t="shared" si="104"/>
        <v>0</v>
      </c>
      <c r="BK150" s="40">
        <f t="shared" si="105"/>
        <v>0</v>
      </c>
      <c r="BL150" s="40">
        <f t="shared" si="106"/>
        <v>0</v>
      </c>
      <c r="BM150" s="40">
        <f t="shared" si="107"/>
        <v>0</v>
      </c>
      <c r="BN150" s="40">
        <f t="shared" si="108"/>
        <v>0</v>
      </c>
      <c r="BO150" s="40">
        <f t="shared" si="109"/>
        <v>1</v>
      </c>
      <c r="BP150" s="40">
        <f t="shared" si="110"/>
        <v>1</v>
      </c>
      <c r="BQ150" s="15">
        <v>1</v>
      </c>
      <c r="BR150" s="63">
        <f t="shared" si="111"/>
        <v>4</v>
      </c>
      <c r="BT150" s="4">
        <f>(BP150*U113)+(BO150*U114)+(BN150*U115)+(BM150*U116)+(BL150*U117)+(BK150*U118)+(BJ150*U119)+(BI150*U120)+(BH150*U121)+(BG150*U122)+(BF150*U123)+(BE150*U124)+(BD150*U125)+(BC150*U126)+(BB150*U127)+(BA150*U128)+(AZ150*U129)+(AY150*U130)+(AX150*U131)+(AW150*U132)+(AV150*U133)+(AU150*U134)+(AT150*U135)+(AS150*U136)+(AR150*U137)+(AQ150*U138)+(AP150*U139)+(AO150*U140)+(AN150*U141)+(AM150*U142)+(AL150*U143)+(AK150*U144)+(AJ150*U145)+(AI150*U146)+(AH150*U147)+(AG150*U148)+(AF150*U149)+($U$96)+U150</f>
        <v>0.12637362637362637</v>
      </c>
    </row>
    <row r="151" spans="1:72" s="15" customFormat="1">
      <c r="A151" s="25">
        <f>A150+1</f>
        <v>147</v>
      </c>
      <c r="B151" s="26" t="s">
        <v>39</v>
      </c>
      <c r="C151" s="12">
        <v>41523</v>
      </c>
      <c r="D151" s="12">
        <v>41526</v>
      </c>
      <c r="E151" s="12">
        <v>41540</v>
      </c>
      <c r="F151" s="14">
        <v>0.91343000000000008</v>
      </c>
      <c r="G151" s="14">
        <v>0.92001999999999995</v>
      </c>
      <c r="H151" s="14">
        <v>0.93761000000000005</v>
      </c>
      <c r="I151" s="14"/>
      <c r="J151" s="14"/>
      <c r="K151" s="5" t="s">
        <v>2</v>
      </c>
      <c r="L151"/>
      <c r="M151" s="16">
        <f>(G151-F151)*10000</f>
        <v>65.899999999998741</v>
      </c>
      <c r="O151" s="16">
        <f>(H151-G151)*10000</f>
        <v>175.90000000000106</v>
      </c>
      <c r="P151"/>
      <c r="Q151" s="22">
        <f>((S150*U151)/M151)*O151</f>
        <v>172726.62118880544</v>
      </c>
      <c r="S151" s="3">
        <f>Q151+S150</f>
        <v>3537704.3670090642</v>
      </c>
      <c r="T151" s="3"/>
      <c r="U151" s="4">
        <f>$AC$4/W151</f>
        <v>1.9230769230769232E-2</v>
      </c>
      <c r="V151" s="3"/>
      <c r="W151" s="2">
        <v>13</v>
      </c>
      <c r="X151"/>
      <c r="Y151" s="30">
        <f>E151-D151+1</f>
        <v>15</v>
      </c>
      <c r="Z151" s="30"/>
      <c r="AA151" s="4">
        <f>(S151-S150)/S150</f>
        <v>5.1330687521887602E-2</v>
      </c>
      <c r="AB151" s="3"/>
      <c r="AC151" s="38"/>
      <c r="AD151" s="40">
        <f>IF(E150&gt;D151,IF(E150&gt;E151,Y151,E150-D151+1),0)</f>
        <v>0</v>
      </c>
      <c r="AE151" s="3"/>
      <c r="AF151" s="40">
        <f t="shared" si="74"/>
        <v>0</v>
      </c>
      <c r="AG151" s="40">
        <f t="shared" si="75"/>
        <v>0</v>
      </c>
      <c r="AH151" s="40">
        <f t="shared" si="76"/>
        <v>0</v>
      </c>
      <c r="AI151" s="40">
        <f t="shared" si="77"/>
        <v>0</v>
      </c>
      <c r="AJ151" s="40">
        <f t="shared" si="78"/>
        <v>0</v>
      </c>
      <c r="AK151" s="40">
        <f t="shared" si="79"/>
        <v>0</v>
      </c>
      <c r="AL151" s="40">
        <f t="shared" si="80"/>
        <v>0</v>
      </c>
      <c r="AM151" s="40">
        <f t="shared" si="81"/>
        <v>0</v>
      </c>
      <c r="AN151" s="40">
        <f t="shared" si="82"/>
        <v>0</v>
      </c>
      <c r="AO151" s="40">
        <f t="shared" si="83"/>
        <v>0</v>
      </c>
      <c r="AP151" s="40">
        <f t="shared" si="84"/>
        <v>0</v>
      </c>
      <c r="AQ151" s="40">
        <f t="shared" si="85"/>
        <v>0</v>
      </c>
      <c r="AR151" s="40">
        <f t="shared" si="86"/>
        <v>0</v>
      </c>
      <c r="AS151" s="40">
        <f t="shared" si="87"/>
        <v>0</v>
      </c>
      <c r="AT151" s="40">
        <f t="shared" si="88"/>
        <v>0</v>
      </c>
      <c r="AU151" s="40">
        <f t="shared" si="89"/>
        <v>0</v>
      </c>
      <c r="AV151" s="40">
        <f t="shared" si="90"/>
        <v>0</v>
      </c>
      <c r="AW151" s="40">
        <f t="shared" si="91"/>
        <v>0</v>
      </c>
      <c r="AX151" s="40">
        <f t="shared" si="92"/>
        <v>0</v>
      </c>
      <c r="AY151" s="40">
        <f t="shared" si="93"/>
        <v>0</v>
      </c>
      <c r="AZ151" s="40">
        <f t="shared" si="94"/>
        <v>0</v>
      </c>
      <c r="BA151" s="40">
        <f t="shared" si="95"/>
        <v>0</v>
      </c>
      <c r="BB151" s="40">
        <f t="shared" si="96"/>
        <v>0</v>
      </c>
      <c r="BC151" s="40">
        <f t="shared" si="97"/>
        <v>0</v>
      </c>
      <c r="BD151" s="40">
        <f t="shared" si="98"/>
        <v>0</v>
      </c>
      <c r="BE151" s="40">
        <f t="shared" si="99"/>
        <v>0</v>
      </c>
      <c r="BF151" s="40">
        <f t="shared" si="100"/>
        <v>0</v>
      </c>
      <c r="BG151" s="40">
        <f t="shared" si="101"/>
        <v>0</v>
      </c>
      <c r="BH151" s="40">
        <f t="shared" si="102"/>
        <v>0</v>
      </c>
      <c r="BI151" s="40">
        <f t="shared" si="103"/>
        <v>0</v>
      </c>
      <c r="BJ151" s="40">
        <f t="shared" si="104"/>
        <v>0</v>
      </c>
      <c r="BK151" s="40">
        <f t="shared" si="105"/>
        <v>0</v>
      </c>
      <c r="BL151" s="40">
        <f t="shared" si="106"/>
        <v>0</v>
      </c>
      <c r="BM151" s="40">
        <f t="shared" si="107"/>
        <v>0</v>
      </c>
      <c r="BN151" s="40">
        <f t="shared" si="108"/>
        <v>0</v>
      </c>
      <c r="BO151" s="40">
        <f t="shared" si="109"/>
        <v>0</v>
      </c>
      <c r="BP151" s="40">
        <f t="shared" si="110"/>
        <v>1</v>
      </c>
      <c r="BQ151" s="15">
        <v>1</v>
      </c>
      <c r="BR151" s="63">
        <f t="shared" si="111"/>
        <v>3</v>
      </c>
      <c r="BT151" s="4">
        <f>(BP151*U114)+(BO151*U115)+(BN151*U116)+(BM151*U117)+(BL151*U118)+(BK151*U119)+(BJ151*U120)+(BI151*U121)+(BH151*U122)+(BG151*U123)+(BF151*U124)+(BE151*U125)+(BD151*U126)+(BC151*U127)+(BB151*U128)+(BA151*U129)+(AZ151*U130)+(AY151*U131)+(AX151*U132)+(AW151*U133)+(AV151*U134)+(AU151*U135)+(AT151*U136)+(AS151*U137)+(AR151*U138)+(AQ151*U139)+(AP151*U140)+(AO151*U141)+(AN151*U142)+(AM151*U143)+(AL151*U144)+(AK151*U145)+(AJ151*U146)+(AI151*U147)+(AH151*U148)+(AG151*U149)+(AF151*U150)+($U$96)+U151</f>
        <v>9.0659340659340656E-2</v>
      </c>
    </row>
    <row r="152" spans="1:72" s="15" customFormat="1">
      <c r="A152" s="25">
        <f>A151+1</f>
        <v>148</v>
      </c>
      <c r="B152" s="26" t="s">
        <v>39</v>
      </c>
      <c r="C152" s="12">
        <v>41551</v>
      </c>
      <c r="D152" s="12">
        <v>41554</v>
      </c>
      <c r="E152" s="12">
        <v>41554</v>
      </c>
      <c r="F152" s="14">
        <v>0.94066000000000005</v>
      </c>
      <c r="G152" s="14">
        <v>0.94345000000000001</v>
      </c>
      <c r="H152" s="14">
        <v>0.94066000000000005</v>
      </c>
      <c r="I152" s="14"/>
      <c r="J152" s="14"/>
      <c r="K152" s="5" t="s">
        <v>0</v>
      </c>
      <c r="L152"/>
      <c r="M152" s="16">
        <f>(G152-F152)*10000</f>
        <v>27.899999999999594</v>
      </c>
      <c r="O152" s="16">
        <f>(H152-G152)*10000</f>
        <v>-27.899999999999594</v>
      </c>
      <c r="P152"/>
      <c r="Q152" s="22">
        <f>((S151*U152)/M152)*O152</f>
        <v>-68032.776288635854</v>
      </c>
      <c r="S152" s="3">
        <f>Q152+S151</f>
        <v>3469671.5907204282</v>
      </c>
      <c r="T152" s="3"/>
      <c r="U152" s="4">
        <f>$AC$4/W152</f>
        <v>1.9230769230769232E-2</v>
      </c>
      <c r="V152" s="3"/>
      <c r="W152" s="2">
        <v>13</v>
      </c>
      <c r="X152"/>
      <c r="Y152" s="30">
        <f>E152-D152+1</f>
        <v>1</v>
      </c>
      <c r="Z152" s="30"/>
      <c r="AA152" s="4">
        <f>(S152-S151)/S151</f>
        <v>-1.923076923076928E-2</v>
      </c>
      <c r="AB152" s="3"/>
      <c r="AC152" s="38"/>
      <c r="AD152" s="40">
        <f>IF(E151&gt;D152,IF(E151&gt;E152,Y152,E151-D152+1),0)</f>
        <v>0</v>
      </c>
      <c r="AE152" s="3"/>
      <c r="AF152" s="40">
        <f t="shared" si="74"/>
        <v>0</v>
      </c>
      <c r="AG152" s="40">
        <f t="shared" si="75"/>
        <v>0</v>
      </c>
      <c r="AH152" s="40">
        <f t="shared" si="76"/>
        <v>0</v>
      </c>
      <c r="AI152" s="40">
        <f t="shared" si="77"/>
        <v>0</v>
      </c>
      <c r="AJ152" s="40">
        <f t="shared" si="78"/>
        <v>0</v>
      </c>
      <c r="AK152" s="40">
        <f t="shared" si="79"/>
        <v>0</v>
      </c>
      <c r="AL152" s="40">
        <f t="shared" si="80"/>
        <v>0</v>
      </c>
      <c r="AM152" s="40">
        <f t="shared" si="81"/>
        <v>0</v>
      </c>
      <c r="AN152" s="40">
        <f t="shared" si="82"/>
        <v>0</v>
      </c>
      <c r="AO152" s="40">
        <f t="shared" si="83"/>
        <v>0</v>
      </c>
      <c r="AP152" s="40">
        <f t="shared" si="84"/>
        <v>0</v>
      </c>
      <c r="AQ152" s="40">
        <f t="shared" si="85"/>
        <v>0</v>
      </c>
      <c r="AR152" s="40">
        <f t="shared" si="86"/>
        <v>0</v>
      </c>
      <c r="AS152" s="40">
        <f t="shared" si="87"/>
        <v>0</v>
      </c>
      <c r="AT152" s="40">
        <f t="shared" si="88"/>
        <v>0</v>
      </c>
      <c r="AU152" s="40">
        <f t="shared" si="89"/>
        <v>0</v>
      </c>
      <c r="AV152" s="40">
        <f t="shared" si="90"/>
        <v>0</v>
      </c>
      <c r="AW152" s="40">
        <f t="shared" si="91"/>
        <v>0</v>
      </c>
      <c r="AX152" s="40">
        <f t="shared" si="92"/>
        <v>0</v>
      </c>
      <c r="AY152" s="40">
        <f t="shared" si="93"/>
        <v>0</v>
      </c>
      <c r="AZ152" s="40">
        <f t="shared" si="94"/>
        <v>0</v>
      </c>
      <c r="BA152" s="40">
        <f t="shared" si="95"/>
        <v>0</v>
      </c>
      <c r="BB152" s="40">
        <f t="shared" si="96"/>
        <v>0</v>
      </c>
      <c r="BC152" s="40">
        <f t="shared" si="97"/>
        <v>0</v>
      </c>
      <c r="BD152" s="40">
        <f t="shared" si="98"/>
        <v>0</v>
      </c>
      <c r="BE152" s="40">
        <f t="shared" si="99"/>
        <v>0</v>
      </c>
      <c r="BF152" s="40">
        <f t="shared" si="100"/>
        <v>0</v>
      </c>
      <c r="BG152" s="40">
        <f t="shared" si="101"/>
        <v>0</v>
      </c>
      <c r="BH152" s="40">
        <f t="shared" si="102"/>
        <v>0</v>
      </c>
      <c r="BI152" s="40">
        <f t="shared" si="103"/>
        <v>0</v>
      </c>
      <c r="BJ152" s="40">
        <f t="shared" si="104"/>
        <v>0</v>
      </c>
      <c r="BK152" s="40">
        <f t="shared" si="105"/>
        <v>0</v>
      </c>
      <c r="BL152" s="40">
        <f t="shared" si="106"/>
        <v>0</v>
      </c>
      <c r="BM152" s="40">
        <f t="shared" si="107"/>
        <v>0</v>
      </c>
      <c r="BN152" s="40">
        <f t="shared" si="108"/>
        <v>0</v>
      </c>
      <c r="BO152" s="40">
        <f t="shared" si="109"/>
        <v>0</v>
      </c>
      <c r="BP152" s="40">
        <f t="shared" si="110"/>
        <v>0</v>
      </c>
      <c r="BQ152" s="15">
        <v>1</v>
      </c>
      <c r="BR152" s="63">
        <f t="shared" si="111"/>
        <v>2</v>
      </c>
      <c r="BT152" s="4">
        <f>(BP152*U115)+(BO152*U116)+(BN152*U117)+(BM152*U118)+(BL152*U119)+(BK152*U120)+(BJ152*U121)+(BI152*U122)+(BH152*U123)+(BG152*U124)+(BF152*U125)+(BE152*U126)+(BD152*U127)+(BC152*U128)+(BB152*U129)+(BA152*U130)+(AZ152*U131)+(AY152*U132)+(AX152*U133)+(AW152*U134)+(AV152*U135)+(AU152*U136)+(AT152*U137)+(AS152*U138)+(AR152*U139)+(AQ152*U140)+(AP152*U141)+(AO152*U142)+(AN152*U143)+(AM152*U144)+(AL152*U145)+(AK152*U146)+(AJ152*U147)+(AI152*U148)+(AH152*U149)+(AG152*U150)+(AF152*U151)+($U$96)+U152</f>
        <v>5.4945054945054944E-2</v>
      </c>
    </row>
    <row r="153" spans="1:72" s="15" customFormat="1">
      <c r="A153" s="25">
        <f>A152+1</f>
        <v>149</v>
      </c>
      <c r="B153" s="26" t="s">
        <v>39</v>
      </c>
      <c r="C153" s="12">
        <v>41576</v>
      </c>
      <c r="D153" s="12">
        <v>41577</v>
      </c>
      <c r="E153" s="12">
        <v>41596</v>
      </c>
      <c r="F153" s="14">
        <v>0.95548999999999995</v>
      </c>
      <c r="G153" s="14"/>
      <c r="H153" s="14"/>
      <c r="I153" s="14">
        <v>0.94796999999999998</v>
      </c>
      <c r="J153" s="14">
        <v>0.94040000000000001</v>
      </c>
      <c r="K153" s="5" t="s">
        <v>2</v>
      </c>
      <c r="L153"/>
      <c r="M153" s="46">
        <f>(F153-I153)*10000</f>
        <v>75.199999999999704</v>
      </c>
      <c r="N153" s="47"/>
      <c r="O153" s="46">
        <f>(I153-J153)*10000</f>
        <v>75.699999999999662</v>
      </c>
      <c r="P153"/>
      <c r="Q153" s="22">
        <f>((S152*U153)/M153)*O153</f>
        <v>67168.100301129365</v>
      </c>
      <c r="S153" s="3">
        <f>Q153+S152</f>
        <v>3536839.6910215574</v>
      </c>
      <c r="T153" s="3"/>
      <c r="U153" s="4">
        <f>$AC$4/W153</f>
        <v>1.9230769230769232E-2</v>
      </c>
      <c r="V153" s="3"/>
      <c r="W153" s="2">
        <v>13</v>
      </c>
      <c r="X153"/>
      <c r="Y153" s="30">
        <f>E153-D153+1</f>
        <v>20</v>
      </c>
      <c r="Z153" s="30"/>
      <c r="AA153" s="4">
        <f>(S153-S152)/S152</f>
        <v>1.9358633387888673E-2</v>
      </c>
      <c r="AB153" s="3"/>
      <c r="AC153" s="38"/>
      <c r="AD153" s="40">
        <f>IF(E152&gt;D153,IF(E152&gt;E153,Y153,E152-D153+1),0)</f>
        <v>0</v>
      </c>
      <c r="AE153" s="3"/>
      <c r="AF153" s="40">
        <f t="shared" si="74"/>
        <v>0</v>
      </c>
      <c r="AG153" s="40">
        <f t="shared" si="75"/>
        <v>0</v>
      </c>
      <c r="AH153" s="40">
        <f t="shared" si="76"/>
        <v>0</v>
      </c>
      <c r="AI153" s="40">
        <f t="shared" si="77"/>
        <v>0</v>
      </c>
      <c r="AJ153" s="40">
        <f t="shared" si="78"/>
        <v>0</v>
      </c>
      <c r="AK153" s="40">
        <f t="shared" si="79"/>
        <v>0</v>
      </c>
      <c r="AL153" s="40">
        <f t="shared" si="80"/>
        <v>0</v>
      </c>
      <c r="AM153" s="40">
        <f t="shared" si="81"/>
        <v>0</v>
      </c>
      <c r="AN153" s="40">
        <f t="shared" si="82"/>
        <v>0</v>
      </c>
      <c r="AO153" s="40">
        <f t="shared" si="83"/>
        <v>0</v>
      </c>
      <c r="AP153" s="40">
        <f t="shared" si="84"/>
        <v>0</v>
      </c>
      <c r="AQ153" s="40">
        <f t="shared" si="85"/>
        <v>0</v>
      </c>
      <c r="AR153" s="40">
        <f t="shared" si="86"/>
        <v>0</v>
      </c>
      <c r="AS153" s="40">
        <f t="shared" si="87"/>
        <v>0</v>
      </c>
      <c r="AT153" s="40">
        <f t="shared" si="88"/>
        <v>0</v>
      </c>
      <c r="AU153" s="40">
        <f t="shared" si="89"/>
        <v>0</v>
      </c>
      <c r="AV153" s="40">
        <f t="shared" si="90"/>
        <v>0</v>
      </c>
      <c r="AW153" s="40">
        <f t="shared" si="91"/>
        <v>0</v>
      </c>
      <c r="AX153" s="40">
        <f t="shared" si="92"/>
        <v>0</v>
      </c>
      <c r="AY153" s="40">
        <f t="shared" si="93"/>
        <v>0</v>
      </c>
      <c r="AZ153" s="40">
        <f t="shared" si="94"/>
        <v>0</v>
      </c>
      <c r="BA153" s="40">
        <f t="shared" si="95"/>
        <v>0</v>
      </c>
      <c r="BB153" s="40">
        <f t="shared" si="96"/>
        <v>0</v>
      </c>
      <c r="BC153" s="40">
        <f t="shared" si="97"/>
        <v>0</v>
      </c>
      <c r="BD153" s="40">
        <f t="shared" si="98"/>
        <v>0</v>
      </c>
      <c r="BE153" s="40">
        <f t="shared" si="99"/>
        <v>0</v>
      </c>
      <c r="BF153" s="40">
        <f t="shared" si="100"/>
        <v>0</v>
      </c>
      <c r="BG153" s="40">
        <f t="shared" si="101"/>
        <v>0</v>
      </c>
      <c r="BH153" s="40">
        <f t="shared" si="102"/>
        <v>0</v>
      </c>
      <c r="BI153" s="40">
        <f t="shared" si="103"/>
        <v>0</v>
      </c>
      <c r="BJ153" s="40">
        <f t="shared" si="104"/>
        <v>0</v>
      </c>
      <c r="BK153" s="40">
        <f t="shared" si="105"/>
        <v>0</v>
      </c>
      <c r="BL153" s="40">
        <f t="shared" si="106"/>
        <v>0</v>
      </c>
      <c r="BM153" s="40">
        <f t="shared" si="107"/>
        <v>0</v>
      </c>
      <c r="BN153" s="40">
        <f t="shared" si="108"/>
        <v>0</v>
      </c>
      <c r="BO153" s="40">
        <f t="shared" si="109"/>
        <v>0</v>
      </c>
      <c r="BP153" s="40">
        <f t="shared" si="110"/>
        <v>0</v>
      </c>
      <c r="BQ153" s="15">
        <v>1</v>
      </c>
      <c r="BR153" s="63">
        <f t="shared" si="111"/>
        <v>2</v>
      </c>
      <c r="BT153" s="4">
        <f>(BP153*U116)+(BO153*U117)+(BN153*U118)+(BM153*U119)+(BL153*U120)+(BK153*U121)+(BJ153*U122)+(BI153*U123)+(BH153*U124)+(BG153*U125)+(BF153*U126)+(BE153*U127)+(BD153*U128)+(BC153*U129)+(BB153*U130)+(BA153*U131)+(AZ153*U132)+(AY153*U133)+(AX153*U134)+(AW153*U135)+(AV153*U136)+(AU153*U137)+(AT153*U138)+(AS153*U139)+(AR153*U140)+(AQ153*U141)+(AP153*U142)+(AO153*U143)+(AN153*U144)+(AM153*U145)+(AL153*U146)+(AK153*U147)+(AJ153*U148)+(AI153*U149)+(AH153*U150)+(AG153*U151)+(AF153*U152)+($U$96)+U153</f>
        <v>5.4945054945054944E-2</v>
      </c>
    </row>
    <row r="154" spans="1:72" s="15" customFormat="1">
      <c r="A154" s="25">
        <f>A153+1</f>
        <v>150</v>
      </c>
      <c r="B154" s="26" t="s">
        <v>39</v>
      </c>
      <c r="C154" s="12">
        <v>41604</v>
      </c>
      <c r="D154" s="12">
        <v>41605</v>
      </c>
      <c r="E154" s="12">
        <v>41638</v>
      </c>
      <c r="F154" s="14">
        <v>0.91839999999999999</v>
      </c>
      <c r="G154" s="14"/>
      <c r="H154" s="14"/>
      <c r="I154" s="14">
        <v>0.91221000000000008</v>
      </c>
      <c r="J154" s="14">
        <v>0.88869999999999993</v>
      </c>
      <c r="K154" s="5" t="s">
        <v>2</v>
      </c>
      <c r="L154"/>
      <c r="M154" s="46">
        <f>(F154-I154)*10000</f>
        <v>61.899999999999181</v>
      </c>
      <c r="N154" s="47"/>
      <c r="O154" s="46">
        <f>(I154-J154)*10000</f>
        <v>235.10000000000142</v>
      </c>
      <c r="P154"/>
      <c r="Q154" s="22">
        <f>((S153*U154)/M154)*O154</f>
        <v>258329.50520665594</v>
      </c>
      <c r="S154" s="3">
        <f>Q154+S153</f>
        <v>3795169.1962282136</v>
      </c>
      <c r="T154" s="3"/>
      <c r="U154" s="4">
        <f>$AC$4/W154</f>
        <v>1.9230769230769232E-2</v>
      </c>
      <c r="V154" s="3"/>
      <c r="W154" s="2">
        <v>13</v>
      </c>
      <c r="X154"/>
      <c r="Y154" s="30">
        <f>E154-D154+1</f>
        <v>34</v>
      </c>
      <c r="Z154" s="30"/>
      <c r="AA154" s="4">
        <f>(S154-S153)/S153</f>
        <v>7.3039642102648419E-2</v>
      </c>
      <c r="AB154" s="3"/>
      <c r="AC154" s="38"/>
      <c r="AD154" s="40">
        <f>IF(E153&gt;D154,IF(E153&gt;E154,Y154,E153-D154+1),0)</f>
        <v>0</v>
      </c>
      <c r="AE154" s="3"/>
      <c r="AF154" s="40">
        <f t="shared" si="74"/>
        <v>0</v>
      </c>
      <c r="AG154" s="40">
        <f t="shared" si="75"/>
        <v>0</v>
      </c>
      <c r="AH154" s="40">
        <f t="shared" si="76"/>
        <v>0</v>
      </c>
      <c r="AI154" s="40">
        <f t="shared" si="77"/>
        <v>0</v>
      </c>
      <c r="AJ154" s="40">
        <f t="shared" si="78"/>
        <v>0</v>
      </c>
      <c r="AK154" s="40">
        <f t="shared" si="79"/>
        <v>0</v>
      </c>
      <c r="AL154" s="40">
        <f t="shared" si="80"/>
        <v>0</v>
      </c>
      <c r="AM154" s="40">
        <f t="shared" si="81"/>
        <v>0</v>
      </c>
      <c r="AN154" s="40">
        <f t="shared" si="82"/>
        <v>0</v>
      </c>
      <c r="AO154" s="40">
        <f t="shared" si="83"/>
        <v>0</v>
      </c>
      <c r="AP154" s="40">
        <f t="shared" si="84"/>
        <v>0</v>
      </c>
      <c r="AQ154" s="40">
        <f t="shared" si="85"/>
        <v>0</v>
      </c>
      <c r="AR154" s="40">
        <f t="shared" si="86"/>
        <v>0</v>
      </c>
      <c r="AS154" s="40">
        <f t="shared" si="87"/>
        <v>0</v>
      </c>
      <c r="AT154" s="40">
        <f t="shared" si="88"/>
        <v>0</v>
      </c>
      <c r="AU154" s="40">
        <f t="shared" si="89"/>
        <v>0</v>
      </c>
      <c r="AV154" s="40">
        <f t="shared" si="90"/>
        <v>0</v>
      </c>
      <c r="AW154" s="40">
        <f t="shared" si="91"/>
        <v>0</v>
      </c>
      <c r="AX154" s="40">
        <f t="shared" si="92"/>
        <v>0</v>
      </c>
      <c r="AY154" s="40">
        <f t="shared" si="93"/>
        <v>0</v>
      </c>
      <c r="AZ154" s="40">
        <f t="shared" si="94"/>
        <v>0</v>
      </c>
      <c r="BA154" s="40">
        <f t="shared" si="95"/>
        <v>0</v>
      </c>
      <c r="BB154" s="40">
        <f t="shared" si="96"/>
        <v>0</v>
      </c>
      <c r="BC154" s="40">
        <f t="shared" si="97"/>
        <v>0</v>
      </c>
      <c r="BD154" s="40">
        <f t="shared" si="98"/>
        <v>0</v>
      </c>
      <c r="BE154" s="40">
        <f t="shared" si="99"/>
        <v>0</v>
      </c>
      <c r="BF154" s="40">
        <f t="shared" si="100"/>
        <v>0</v>
      </c>
      <c r="BG154" s="40">
        <f t="shared" si="101"/>
        <v>0</v>
      </c>
      <c r="BH154" s="40">
        <f t="shared" si="102"/>
        <v>0</v>
      </c>
      <c r="BI154" s="40">
        <f t="shared" si="103"/>
        <v>0</v>
      </c>
      <c r="BJ154" s="40">
        <f t="shared" si="104"/>
        <v>0</v>
      </c>
      <c r="BK154" s="40">
        <f t="shared" si="105"/>
        <v>0</v>
      </c>
      <c r="BL154" s="40">
        <f t="shared" si="106"/>
        <v>0</v>
      </c>
      <c r="BM154" s="40">
        <f t="shared" si="107"/>
        <v>0</v>
      </c>
      <c r="BN154" s="40">
        <f t="shared" si="108"/>
        <v>0</v>
      </c>
      <c r="BO154" s="40">
        <f t="shared" si="109"/>
        <v>0</v>
      </c>
      <c r="BP154" s="40">
        <f t="shared" si="110"/>
        <v>0</v>
      </c>
      <c r="BQ154" s="15">
        <v>1</v>
      </c>
      <c r="BR154" s="63">
        <f t="shared" si="111"/>
        <v>2</v>
      </c>
      <c r="BT154" s="4">
        <f>(BP154*U117)+(BO154*U118)+(BN154*U119)+(BM154*U120)+(BL154*U121)+(BK154*U122)+(BJ154*U123)+(BI154*U124)+(BH154*U125)+(BG154*U126)+(BF154*U127)+(BE154*U128)+(BD154*U129)+(BC154*U130)+(BB154*U131)+(BA154*U132)+(AZ154*U133)+(AY154*U134)+(AX154*U135)+(AW154*U136)+(AV154*U137)+(AU154*U138)+(AT154*U139)+(AS154*U140)+(AR154*U141)+(AQ154*U142)+(AP154*U143)+(AO154*U144)+(AN154*U145)+(AM154*U146)+(AL154*U147)+(AK154*U148)+(AJ154*U149)+(AI154*U150)+(AH154*U151)+(AG154*U152)+(AF154*U153)+($U$96)+U154</f>
        <v>5.4945054945054944E-2</v>
      </c>
    </row>
    <row r="155" spans="1:72" s="15" customFormat="1">
      <c r="A155" s="25">
        <f>A154+1</f>
        <v>151</v>
      </c>
      <c r="B155" s="26" t="s">
        <v>39</v>
      </c>
      <c r="C155" s="12">
        <v>41656</v>
      </c>
      <c r="D155" s="12">
        <v>41659</v>
      </c>
      <c r="E155" s="12">
        <v>41659</v>
      </c>
      <c r="F155" s="14">
        <v>0.88075999999999999</v>
      </c>
      <c r="G155" s="14"/>
      <c r="H155" s="14"/>
      <c r="I155" s="14">
        <v>0.87687000000000004</v>
      </c>
      <c r="J155" s="14">
        <v>0.88075999999999999</v>
      </c>
      <c r="K155" s="5" t="s">
        <v>0</v>
      </c>
      <c r="L155"/>
      <c r="M155" s="46">
        <f>(F155-I155)*10000</f>
        <v>38.899999999999494</v>
      </c>
      <c r="N155" s="47"/>
      <c r="O155" s="46">
        <f>(I155-J155)*10000</f>
        <v>-38.899999999999494</v>
      </c>
      <c r="P155"/>
      <c r="Q155" s="22">
        <f>((S154*U155)/M155)*O155</f>
        <v>-72984.023004388728</v>
      </c>
      <c r="S155" s="3">
        <f>Q155+S154</f>
        <v>3722185.1732238247</v>
      </c>
      <c r="T155" s="3"/>
      <c r="U155" s="4">
        <f>$AC$4/W155</f>
        <v>1.9230769230769232E-2</v>
      </c>
      <c r="V155" s="3"/>
      <c r="W155" s="2">
        <v>13</v>
      </c>
      <c r="X155"/>
      <c r="Y155" s="30">
        <f>E155-D155+1</f>
        <v>1</v>
      </c>
      <c r="Z155" s="30"/>
      <c r="AA155" s="4">
        <f>(S155-S154)/S154</f>
        <v>-1.9230769230769277E-2</v>
      </c>
      <c r="AB155" s="3"/>
      <c r="AC155" s="38"/>
      <c r="AD155" s="40">
        <f>IF(E154&gt;D155,IF(E154&gt;E155,Y155,E154-D155+1),0)</f>
        <v>0</v>
      </c>
      <c r="AE155" s="3"/>
      <c r="AF155" s="40">
        <f t="shared" si="74"/>
        <v>0</v>
      </c>
      <c r="AG155" s="40">
        <f t="shared" si="75"/>
        <v>0</v>
      </c>
      <c r="AH155" s="40">
        <f t="shared" si="76"/>
        <v>0</v>
      </c>
      <c r="AI155" s="40">
        <f t="shared" si="77"/>
        <v>0</v>
      </c>
      <c r="AJ155" s="40">
        <f t="shared" si="78"/>
        <v>0</v>
      </c>
      <c r="AK155" s="40">
        <f t="shared" si="79"/>
        <v>0</v>
      </c>
      <c r="AL155" s="40">
        <f t="shared" si="80"/>
        <v>0</v>
      </c>
      <c r="AM155" s="40">
        <f t="shared" si="81"/>
        <v>0</v>
      </c>
      <c r="AN155" s="40">
        <f t="shared" si="82"/>
        <v>0</v>
      </c>
      <c r="AO155" s="40">
        <f t="shared" si="83"/>
        <v>0</v>
      </c>
      <c r="AP155" s="40">
        <f t="shared" si="84"/>
        <v>0</v>
      </c>
      <c r="AQ155" s="40">
        <f t="shared" si="85"/>
        <v>0</v>
      </c>
      <c r="AR155" s="40">
        <f t="shared" si="86"/>
        <v>0</v>
      </c>
      <c r="AS155" s="40">
        <f t="shared" si="87"/>
        <v>0</v>
      </c>
      <c r="AT155" s="40">
        <f t="shared" si="88"/>
        <v>0</v>
      </c>
      <c r="AU155" s="40">
        <f t="shared" si="89"/>
        <v>0</v>
      </c>
      <c r="AV155" s="40">
        <f t="shared" si="90"/>
        <v>0</v>
      </c>
      <c r="AW155" s="40">
        <f t="shared" si="91"/>
        <v>0</v>
      </c>
      <c r="AX155" s="40">
        <f t="shared" si="92"/>
        <v>0</v>
      </c>
      <c r="AY155" s="40">
        <f t="shared" si="93"/>
        <v>0</v>
      </c>
      <c r="AZ155" s="40">
        <f t="shared" si="94"/>
        <v>0</v>
      </c>
      <c r="BA155" s="40">
        <f t="shared" si="95"/>
        <v>0</v>
      </c>
      <c r="BB155" s="40">
        <f t="shared" si="96"/>
        <v>0</v>
      </c>
      <c r="BC155" s="40">
        <f t="shared" si="97"/>
        <v>0</v>
      </c>
      <c r="BD155" s="40">
        <f t="shared" si="98"/>
        <v>0</v>
      </c>
      <c r="BE155" s="40">
        <f t="shared" si="99"/>
        <v>0</v>
      </c>
      <c r="BF155" s="40">
        <f t="shared" si="100"/>
        <v>0</v>
      </c>
      <c r="BG155" s="40">
        <f t="shared" si="101"/>
        <v>0</v>
      </c>
      <c r="BH155" s="40">
        <f t="shared" si="102"/>
        <v>0</v>
      </c>
      <c r="BI155" s="40">
        <f t="shared" si="103"/>
        <v>0</v>
      </c>
      <c r="BJ155" s="40">
        <f t="shared" si="104"/>
        <v>0</v>
      </c>
      <c r="BK155" s="40">
        <f t="shared" si="105"/>
        <v>0</v>
      </c>
      <c r="BL155" s="40">
        <f t="shared" si="106"/>
        <v>0</v>
      </c>
      <c r="BM155" s="40">
        <f t="shared" si="107"/>
        <v>0</v>
      </c>
      <c r="BN155" s="40">
        <f t="shared" si="108"/>
        <v>0</v>
      </c>
      <c r="BO155" s="40">
        <f t="shared" si="109"/>
        <v>0</v>
      </c>
      <c r="BP155" s="40">
        <f t="shared" si="110"/>
        <v>0</v>
      </c>
      <c r="BQ155" s="15">
        <v>1</v>
      </c>
      <c r="BR155" s="63">
        <f t="shared" si="111"/>
        <v>2</v>
      </c>
      <c r="BT155" s="4">
        <f>(BP155*U118)+(BO155*U119)+(BN155*U120)+(BM155*U121)+(BL155*U122)+(BK155*U123)+(BJ155*U124)+(BI155*U125)+(BH155*U126)+(BG155*U127)+(BF155*U128)+(BE155*U129)+(BD155*U130)+(BC155*U131)+(BB155*U132)+(BA155*U133)+(AZ155*U134)+(AY155*U135)+(AX155*U136)+(AW155*U137)+(AV155*U138)+(AU155*U139)+(AT155*U140)+(AS155*U141)+(AR155*U142)+(AQ155*U143)+(AP155*U144)+(AO155*U145)+(AN155*U146)+(AM155*U147)+(AL155*U148)+(AK155*U149)+(AJ155*U150)+(AI155*U151)+(AH155*U152)+(AG155*U153)+(AF155*U154)+($U$96)+U155</f>
        <v>5.4945054945054944E-2</v>
      </c>
    </row>
    <row r="156" spans="1:72" s="15" customFormat="1">
      <c r="A156" s="25">
        <f>A155+1</f>
        <v>152</v>
      </c>
      <c r="B156" s="26" t="s">
        <v>39</v>
      </c>
      <c r="C156" s="12">
        <v>41674</v>
      </c>
      <c r="D156" s="12">
        <v>41675</v>
      </c>
      <c r="E156" s="12">
        <v>41745</v>
      </c>
      <c r="F156" s="14">
        <v>0.87485000000000002</v>
      </c>
      <c r="G156" s="14">
        <v>0.89285000000000003</v>
      </c>
      <c r="H156" s="14">
        <v>0.93420000000000003</v>
      </c>
      <c r="I156" s="14"/>
      <c r="J156" s="14"/>
      <c r="K156" s="5" t="s">
        <v>2</v>
      </c>
      <c r="L156"/>
      <c r="M156" s="16">
        <f>(G156-F156)*10000</f>
        <v>180.00000000000017</v>
      </c>
      <c r="O156" s="16">
        <f>(H156-G156)*10000</f>
        <v>413.5</v>
      </c>
      <c r="P156"/>
      <c r="Q156" s="22">
        <f>((S155*U156)/M156)*O156</f>
        <v>164436.27875299682</v>
      </c>
      <c r="S156" s="3">
        <f>Q156+S155</f>
        <v>3886621.4519768218</v>
      </c>
      <c r="T156" s="3"/>
      <c r="U156" s="4">
        <f>$AC$4/W156</f>
        <v>1.9230769230769232E-2</v>
      </c>
      <c r="V156" s="3"/>
      <c r="W156" s="2">
        <v>13</v>
      </c>
      <c r="X156"/>
      <c r="Y156" s="59">
        <f>E156-D156+1</f>
        <v>71</v>
      </c>
      <c r="Z156" s="30"/>
      <c r="AA156" s="4">
        <f>(S156-S155)/S155</f>
        <v>4.4177350427350451E-2</v>
      </c>
      <c r="AB156" s="3"/>
      <c r="AC156" s="38"/>
      <c r="AD156" s="40">
        <f>IF(E155&gt;D156,IF(E155&gt;E156,Y156,E155-D156+1),0)</f>
        <v>0</v>
      </c>
      <c r="AE156" s="3"/>
      <c r="AF156" s="40">
        <f t="shared" si="74"/>
        <v>0</v>
      </c>
      <c r="AG156" s="40">
        <f t="shared" si="75"/>
        <v>0</v>
      </c>
      <c r="AH156" s="40">
        <f t="shared" si="76"/>
        <v>0</v>
      </c>
      <c r="AI156" s="40">
        <f t="shared" si="77"/>
        <v>0</v>
      </c>
      <c r="AJ156" s="40">
        <f t="shared" si="78"/>
        <v>0</v>
      </c>
      <c r="AK156" s="40">
        <f t="shared" si="79"/>
        <v>0</v>
      </c>
      <c r="AL156" s="40">
        <f t="shared" si="80"/>
        <v>0</v>
      </c>
      <c r="AM156" s="40">
        <f t="shared" si="81"/>
        <v>0</v>
      </c>
      <c r="AN156" s="40">
        <f t="shared" si="82"/>
        <v>0</v>
      </c>
      <c r="AO156" s="40">
        <f t="shared" si="83"/>
        <v>0</v>
      </c>
      <c r="AP156" s="40">
        <f t="shared" si="84"/>
        <v>0</v>
      </c>
      <c r="AQ156" s="40">
        <f t="shared" si="85"/>
        <v>0</v>
      </c>
      <c r="AR156" s="40">
        <f t="shared" si="86"/>
        <v>0</v>
      </c>
      <c r="AS156" s="40">
        <f t="shared" si="87"/>
        <v>0</v>
      </c>
      <c r="AT156" s="40">
        <f t="shared" si="88"/>
        <v>0</v>
      </c>
      <c r="AU156" s="40">
        <f t="shared" si="89"/>
        <v>0</v>
      </c>
      <c r="AV156" s="40">
        <f t="shared" si="90"/>
        <v>0</v>
      </c>
      <c r="AW156" s="40">
        <f t="shared" si="91"/>
        <v>0</v>
      </c>
      <c r="AX156" s="40">
        <f t="shared" si="92"/>
        <v>0</v>
      </c>
      <c r="AY156" s="40">
        <f t="shared" si="93"/>
        <v>0</v>
      </c>
      <c r="AZ156" s="40">
        <f t="shared" si="94"/>
        <v>0</v>
      </c>
      <c r="BA156" s="40">
        <f t="shared" si="95"/>
        <v>0</v>
      </c>
      <c r="BB156" s="40">
        <f t="shared" si="96"/>
        <v>0</v>
      </c>
      <c r="BC156" s="40">
        <f t="shared" si="97"/>
        <v>0</v>
      </c>
      <c r="BD156" s="40">
        <f t="shared" si="98"/>
        <v>0</v>
      </c>
      <c r="BE156" s="40">
        <f t="shared" si="99"/>
        <v>0</v>
      </c>
      <c r="BF156" s="40">
        <f t="shared" si="100"/>
        <v>0</v>
      </c>
      <c r="BG156" s="40">
        <f t="shared" si="101"/>
        <v>0</v>
      </c>
      <c r="BH156" s="40">
        <f t="shared" si="102"/>
        <v>0</v>
      </c>
      <c r="BI156" s="40">
        <f t="shared" si="103"/>
        <v>0</v>
      </c>
      <c r="BJ156" s="40">
        <f t="shared" si="104"/>
        <v>0</v>
      </c>
      <c r="BK156" s="40">
        <f t="shared" si="105"/>
        <v>0</v>
      </c>
      <c r="BL156" s="40">
        <f t="shared" si="106"/>
        <v>0</v>
      </c>
      <c r="BM156" s="40">
        <f t="shared" si="107"/>
        <v>0</v>
      </c>
      <c r="BN156" s="40">
        <f t="shared" si="108"/>
        <v>0</v>
      </c>
      <c r="BO156" s="40">
        <f t="shared" si="109"/>
        <v>0</v>
      </c>
      <c r="BP156" s="40">
        <f t="shared" si="110"/>
        <v>0</v>
      </c>
      <c r="BQ156" s="15">
        <v>1</v>
      </c>
      <c r="BR156" s="63">
        <f t="shared" si="111"/>
        <v>2</v>
      </c>
      <c r="BT156" s="4">
        <f>(BP156*U119)+(BO156*U120)+(BN156*U121)+(BM156*U122)+(BL156*U123)+(BK156*U124)+(BJ156*U125)+(BI156*U126)+(BH156*U127)+(BG156*U128)+(BF156*U129)+(BE156*U130)+(BD156*U131)+(BC156*U132)+(BB156*U133)+(BA156*U134)+(AZ156*U135)+(AY156*U136)+(AX156*U137)+(AW156*U138)+(AV156*U139)+(AU156*U140)+(AT156*U141)+(AS156*U142)+(AR156*U143)+(AQ156*U144)+(AP156*U145)+(AO156*U146)+(AN156*U147)+(AM156*U148)+(AL156*U149)+(AK156*U150)+(AJ156*U151)+(AI156*U152)+(AH156*U153)+(AG156*U154)+(AF156*U155)+($U$96)+U156</f>
        <v>5.4945054945054944E-2</v>
      </c>
    </row>
    <row r="157" spans="1:72" s="15" customFormat="1">
      <c r="A157" s="25">
        <f>A156+1</f>
        <v>153</v>
      </c>
      <c r="B157" s="26" t="s">
        <v>39</v>
      </c>
      <c r="C157" s="12">
        <v>41767</v>
      </c>
      <c r="D157" s="12">
        <v>41768</v>
      </c>
      <c r="E157" s="12">
        <v>41772</v>
      </c>
      <c r="F157" s="14">
        <v>0.93371999999999999</v>
      </c>
      <c r="G157" s="14">
        <v>0.93740000000000001</v>
      </c>
      <c r="H157" s="14">
        <v>0.93371999999999999</v>
      </c>
      <c r="I157" s="14"/>
      <c r="J157" s="14"/>
      <c r="K157" s="5" t="s">
        <v>0</v>
      </c>
      <c r="L157"/>
      <c r="M157" s="16">
        <f>(G157-F157)*10000</f>
        <v>36.800000000000168</v>
      </c>
      <c r="O157" s="16">
        <f>(H157-G157)*10000</f>
        <v>-36.800000000000168</v>
      </c>
      <c r="P157"/>
      <c r="Q157" s="22">
        <f>((S156*U157)/M157)*O157</f>
        <v>-74742.720230323495</v>
      </c>
      <c r="S157" s="3">
        <f>Q157+S156</f>
        <v>3811878.7317464985</v>
      </c>
      <c r="T157" s="3"/>
      <c r="U157" s="4">
        <f>$AC$4/W157</f>
        <v>1.9230769230769232E-2</v>
      </c>
      <c r="V157" s="3"/>
      <c r="W157" s="2">
        <v>13</v>
      </c>
      <c r="X157"/>
      <c r="Y157" s="30">
        <f>E157-D157+1</f>
        <v>5</v>
      </c>
      <c r="Z157" s="30"/>
      <c r="AA157" s="4">
        <f>(S157-S156)/S156</f>
        <v>-1.9230769230769169E-2</v>
      </c>
      <c r="AB157" s="3"/>
      <c r="AC157" s="38"/>
      <c r="AD157" s="40">
        <f>IF(E156&gt;D157,IF(E156&gt;E157,Y157,E156-D157+1),0)</f>
        <v>0</v>
      </c>
      <c r="AE157" s="3"/>
      <c r="AF157" s="40">
        <f t="shared" si="74"/>
        <v>0</v>
      </c>
      <c r="AG157" s="40">
        <f t="shared" si="75"/>
        <v>0</v>
      </c>
      <c r="AH157" s="40">
        <f t="shared" si="76"/>
        <v>0</v>
      </c>
      <c r="AI157" s="40">
        <f t="shared" si="77"/>
        <v>0</v>
      </c>
      <c r="AJ157" s="40">
        <f t="shared" si="78"/>
        <v>0</v>
      </c>
      <c r="AK157" s="40">
        <f t="shared" si="79"/>
        <v>0</v>
      </c>
      <c r="AL157" s="40">
        <f t="shared" si="80"/>
        <v>0</v>
      </c>
      <c r="AM157" s="40">
        <f t="shared" si="81"/>
        <v>0</v>
      </c>
      <c r="AN157" s="40">
        <f t="shared" si="82"/>
        <v>0</v>
      </c>
      <c r="AO157" s="40">
        <f t="shared" si="83"/>
        <v>0</v>
      </c>
      <c r="AP157" s="40">
        <f t="shared" si="84"/>
        <v>0</v>
      </c>
      <c r="AQ157" s="40">
        <f t="shared" si="85"/>
        <v>0</v>
      </c>
      <c r="AR157" s="40">
        <f t="shared" si="86"/>
        <v>0</v>
      </c>
      <c r="AS157" s="40">
        <f t="shared" si="87"/>
        <v>0</v>
      </c>
      <c r="AT157" s="40">
        <f t="shared" si="88"/>
        <v>0</v>
      </c>
      <c r="AU157" s="40">
        <f t="shared" si="89"/>
        <v>0</v>
      </c>
      <c r="AV157" s="40">
        <f t="shared" si="90"/>
        <v>0</v>
      </c>
      <c r="AW157" s="40">
        <f t="shared" si="91"/>
        <v>0</v>
      </c>
      <c r="AX157" s="40">
        <f t="shared" si="92"/>
        <v>0</v>
      </c>
      <c r="AY157" s="40">
        <f t="shared" si="93"/>
        <v>0</v>
      </c>
      <c r="AZ157" s="40">
        <f t="shared" si="94"/>
        <v>0</v>
      </c>
      <c r="BA157" s="40">
        <f t="shared" si="95"/>
        <v>0</v>
      </c>
      <c r="BB157" s="40">
        <f t="shared" si="96"/>
        <v>0</v>
      </c>
      <c r="BC157" s="40">
        <f t="shared" si="97"/>
        <v>0</v>
      </c>
      <c r="BD157" s="40">
        <f t="shared" si="98"/>
        <v>0</v>
      </c>
      <c r="BE157" s="40">
        <f t="shared" si="99"/>
        <v>0</v>
      </c>
      <c r="BF157" s="40">
        <f t="shared" si="100"/>
        <v>0</v>
      </c>
      <c r="BG157" s="40">
        <f t="shared" si="101"/>
        <v>0</v>
      </c>
      <c r="BH157" s="40">
        <f t="shared" si="102"/>
        <v>0</v>
      </c>
      <c r="BI157" s="40">
        <f t="shared" si="103"/>
        <v>0</v>
      </c>
      <c r="BJ157" s="40">
        <f t="shared" si="104"/>
        <v>0</v>
      </c>
      <c r="BK157" s="40">
        <f t="shared" si="105"/>
        <v>0</v>
      </c>
      <c r="BL157" s="40">
        <f t="shared" si="106"/>
        <v>0</v>
      </c>
      <c r="BM157" s="40">
        <f t="shared" si="107"/>
        <v>0</v>
      </c>
      <c r="BN157" s="40">
        <f t="shared" si="108"/>
        <v>0</v>
      </c>
      <c r="BO157" s="40">
        <f t="shared" si="109"/>
        <v>0</v>
      </c>
      <c r="BP157" s="40">
        <f t="shared" si="110"/>
        <v>0</v>
      </c>
      <c r="BQ157" s="15">
        <v>1</v>
      </c>
      <c r="BR157" s="63">
        <f t="shared" si="111"/>
        <v>2</v>
      </c>
      <c r="BT157" s="4">
        <f>(BP157*U120)+(BO157*U121)+(BN157*U122)+(BM157*U123)+(BL157*U124)+(BK157*U125)+(BJ157*U126)+(BI157*U127)+(BH157*U128)+(BG157*U129)+(BF157*U130)+(BE157*U131)+(BD157*U132)+(BC157*U133)+(BB157*U134)+(BA157*U135)+(AZ157*U136)+(AY157*U137)+(AX157*U138)+(AW157*U139)+(AV157*U140)+(AU157*U141)+(AT157*U142)+(AS157*U143)+(AR157*U144)+(AQ157*U145)+(AP157*U146)+(AO157*U147)+(AN157*U148)+(AM157*U149)+(AL157*U150)+(AK157*U151)+(AJ157*U152)+(AI157*U153)+(AH157*U154)+(AG157*U155)+(AF157*U156)+($U$96)+U157</f>
        <v>5.4945054945054944E-2</v>
      </c>
    </row>
    <row r="158" spans="1:72" s="15" customFormat="1">
      <c r="A158" s="25">
        <f>A157+1</f>
        <v>154</v>
      </c>
      <c r="B158" s="26" t="s">
        <v>39</v>
      </c>
      <c r="C158" s="12">
        <v>41779</v>
      </c>
      <c r="D158" s="12">
        <v>41780</v>
      </c>
      <c r="E158" s="12">
        <v>41789</v>
      </c>
      <c r="F158" s="14">
        <v>0.93153999999999992</v>
      </c>
      <c r="G158" s="14"/>
      <c r="H158" s="14"/>
      <c r="I158" s="14">
        <v>0.92420000000000002</v>
      </c>
      <c r="J158" s="14">
        <v>0.93153999999999992</v>
      </c>
      <c r="K158" s="5" t="s">
        <v>0</v>
      </c>
      <c r="L158"/>
      <c r="M158" s="46">
        <f>(F158-I158)*10000</f>
        <v>73.399999999999025</v>
      </c>
      <c r="N158" s="47"/>
      <c r="O158" s="46">
        <f>(I158-J158)*10000</f>
        <v>-73.399999999999025</v>
      </c>
      <c r="P158"/>
      <c r="Q158" s="22">
        <f>((S157*U158)/M158)*O158</f>
        <v>-73305.360225894212</v>
      </c>
      <c r="S158" s="3">
        <f>Q158+S157</f>
        <v>3738573.3715206045</v>
      </c>
      <c r="T158" s="3"/>
      <c r="U158" s="4">
        <f>$AC$4/W158</f>
        <v>1.9230769230769232E-2</v>
      </c>
      <c r="V158" s="3"/>
      <c r="W158" s="2">
        <v>13</v>
      </c>
      <c r="X158"/>
      <c r="Y158" s="30">
        <f>E158-D158+1</f>
        <v>10</v>
      </c>
      <c r="Z158" s="30"/>
      <c r="AA158" s="4">
        <f>(S158-S157)/S157</f>
        <v>-1.9230769230769183E-2</v>
      </c>
      <c r="AB158" s="3"/>
      <c r="AC158" s="38"/>
      <c r="AD158" s="40">
        <f>IF(E157&gt;D158,IF(E157&gt;E158,Y158,E157-D158+1),0)</f>
        <v>0</v>
      </c>
      <c r="AE158" s="3"/>
      <c r="AF158" s="40">
        <f t="shared" si="74"/>
        <v>0</v>
      </c>
      <c r="AG158" s="40">
        <f t="shared" si="75"/>
        <v>0</v>
      </c>
      <c r="AH158" s="40">
        <f t="shared" si="76"/>
        <v>0</v>
      </c>
      <c r="AI158" s="40">
        <f t="shared" si="77"/>
        <v>0</v>
      </c>
      <c r="AJ158" s="40">
        <f t="shared" si="78"/>
        <v>0</v>
      </c>
      <c r="AK158" s="40">
        <f t="shared" si="79"/>
        <v>0</v>
      </c>
      <c r="AL158" s="40">
        <f t="shared" si="80"/>
        <v>0</v>
      </c>
      <c r="AM158" s="40">
        <f t="shared" si="81"/>
        <v>0</v>
      </c>
      <c r="AN158" s="40">
        <f t="shared" si="82"/>
        <v>0</v>
      </c>
      <c r="AO158" s="40">
        <f t="shared" si="83"/>
        <v>0</v>
      </c>
      <c r="AP158" s="40">
        <f t="shared" si="84"/>
        <v>0</v>
      </c>
      <c r="AQ158" s="40">
        <f t="shared" si="85"/>
        <v>0</v>
      </c>
      <c r="AR158" s="40">
        <f t="shared" si="86"/>
        <v>0</v>
      </c>
      <c r="AS158" s="40">
        <f t="shared" si="87"/>
        <v>0</v>
      </c>
      <c r="AT158" s="40">
        <f t="shared" si="88"/>
        <v>0</v>
      </c>
      <c r="AU158" s="40">
        <f t="shared" si="89"/>
        <v>0</v>
      </c>
      <c r="AV158" s="40">
        <f t="shared" si="90"/>
        <v>0</v>
      </c>
      <c r="AW158" s="40">
        <f t="shared" si="91"/>
        <v>0</v>
      </c>
      <c r="AX158" s="40">
        <f t="shared" si="92"/>
        <v>0</v>
      </c>
      <c r="AY158" s="40">
        <f t="shared" si="93"/>
        <v>0</v>
      </c>
      <c r="AZ158" s="40">
        <f t="shared" si="94"/>
        <v>0</v>
      </c>
      <c r="BA158" s="40">
        <f t="shared" si="95"/>
        <v>0</v>
      </c>
      <c r="BB158" s="40">
        <f t="shared" si="96"/>
        <v>0</v>
      </c>
      <c r="BC158" s="40">
        <f t="shared" si="97"/>
        <v>0</v>
      </c>
      <c r="BD158" s="40">
        <f t="shared" si="98"/>
        <v>0</v>
      </c>
      <c r="BE158" s="40">
        <f t="shared" si="99"/>
        <v>0</v>
      </c>
      <c r="BF158" s="40">
        <f t="shared" si="100"/>
        <v>0</v>
      </c>
      <c r="BG158" s="40">
        <f t="shared" si="101"/>
        <v>0</v>
      </c>
      <c r="BH158" s="40">
        <f t="shared" si="102"/>
        <v>0</v>
      </c>
      <c r="BI158" s="40">
        <f t="shared" si="103"/>
        <v>0</v>
      </c>
      <c r="BJ158" s="40">
        <f t="shared" si="104"/>
        <v>0</v>
      </c>
      <c r="BK158" s="40">
        <f t="shared" si="105"/>
        <v>0</v>
      </c>
      <c r="BL158" s="40">
        <f t="shared" si="106"/>
        <v>0</v>
      </c>
      <c r="BM158" s="40">
        <f t="shared" si="107"/>
        <v>0</v>
      </c>
      <c r="BN158" s="40">
        <f t="shared" si="108"/>
        <v>0</v>
      </c>
      <c r="BO158" s="40">
        <f t="shared" si="109"/>
        <v>0</v>
      </c>
      <c r="BP158" s="40">
        <f t="shared" si="110"/>
        <v>0</v>
      </c>
      <c r="BQ158" s="15">
        <v>1</v>
      </c>
      <c r="BR158" s="63">
        <f t="shared" si="111"/>
        <v>2</v>
      </c>
      <c r="BT158" s="4">
        <f>(BP158*U121)+(BO158*U122)+(BN158*U123)+(BM158*U124)+(BL158*U125)+(BK158*U126)+(BJ158*U127)+(BI158*U128)+(BH158*U129)+(BG158*U130)+(BF158*U131)+(BE158*U132)+(BD158*U133)+(BC158*U134)+(BB158*U135)+(BA158*U136)+(AZ158*U137)+(AY158*U138)+(AX158*U139)+(AW158*U140)+(AV158*U141)+(AU158*U142)+(AT158*U143)+(AS158*U144)+(AR158*U145)+(AQ158*U146)+(AP158*U147)+(AO158*U148)+(AN158*U149)+(AM158*U150)+(AL158*U151)+(AK158*U152)+(AJ158*U153)+(AI158*U154)+(AH158*U155)+(AG158*U156)+(AF158*U157)+($U$96)+U158</f>
        <v>5.4945054945054944E-2</v>
      </c>
    </row>
    <row r="159" spans="1:72" s="15" customFormat="1">
      <c r="A159" s="25">
        <f>A158+1</f>
        <v>155</v>
      </c>
      <c r="B159" s="26" t="s">
        <v>39</v>
      </c>
      <c r="C159" s="12">
        <v>41815</v>
      </c>
      <c r="D159" s="12">
        <v>41816</v>
      </c>
      <c r="E159" s="12">
        <v>41822</v>
      </c>
      <c r="F159" s="14">
        <v>0.93724000000000007</v>
      </c>
      <c r="G159" s="14">
        <v>0.94069999999999998</v>
      </c>
      <c r="H159" s="14">
        <v>0.94296999999999997</v>
      </c>
      <c r="I159" s="14"/>
      <c r="J159" s="14"/>
      <c r="K159" s="5" t="s">
        <v>2</v>
      </c>
      <c r="L159"/>
      <c r="M159" s="16">
        <f>(G159-F159)*10000</f>
        <v>34.599999999999078</v>
      </c>
      <c r="O159" s="16">
        <f>(H159-G159)*10000</f>
        <v>22.699999999999942</v>
      </c>
      <c r="P159"/>
      <c r="Q159" s="22">
        <f>((S158*U159)/M159)*O159</f>
        <v>47168.527975500096</v>
      </c>
      <c r="S159" s="3">
        <f>Q159+S158</f>
        <v>3785741.8994961046</v>
      </c>
      <c r="T159" s="3"/>
      <c r="U159" s="4">
        <f>$AC$4/W159</f>
        <v>1.9230769230769232E-2</v>
      </c>
      <c r="V159" s="3"/>
      <c r="W159" s="2">
        <v>13</v>
      </c>
      <c r="X159"/>
      <c r="Y159" s="30">
        <f>E159-D159+1</f>
        <v>7</v>
      </c>
      <c r="Z159" s="30"/>
      <c r="AA159" s="4">
        <f>(S159-S158)/S158</f>
        <v>1.2616718541574338E-2</v>
      </c>
      <c r="AB159" s="3"/>
      <c r="AC159" s="38"/>
      <c r="AD159" s="40">
        <f>IF(E158&gt;D159,IF(E158&gt;E159,Y159,E158-D159+1),0)</f>
        <v>0</v>
      </c>
      <c r="AE159" s="3"/>
      <c r="AF159" s="40">
        <f t="shared" si="74"/>
        <v>0</v>
      </c>
      <c r="AG159" s="40">
        <f t="shared" si="75"/>
        <v>0</v>
      </c>
      <c r="AH159" s="40">
        <f t="shared" si="76"/>
        <v>0</v>
      </c>
      <c r="AI159" s="40">
        <f t="shared" si="77"/>
        <v>0</v>
      </c>
      <c r="AJ159" s="40">
        <f t="shared" si="78"/>
        <v>0</v>
      </c>
      <c r="AK159" s="40">
        <f t="shared" si="79"/>
        <v>0</v>
      </c>
      <c r="AL159" s="40">
        <f t="shared" si="80"/>
        <v>0</v>
      </c>
      <c r="AM159" s="40">
        <f t="shared" si="81"/>
        <v>0</v>
      </c>
      <c r="AN159" s="40">
        <f t="shared" si="82"/>
        <v>0</v>
      </c>
      <c r="AO159" s="40">
        <f t="shared" si="83"/>
        <v>0</v>
      </c>
      <c r="AP159" s="40">
        <f t="shared" si="84"/>
        <v>0</v>
      </c>
      <c r="AQ159" s="40">
        <f t="shared" si="85"/>
        <v>0</v>
      </c>
      <c r="AR159" s="40">
        <f t="shared" si="86"/>
        <v>0</v>
      </c>
      <c r="AS159" s="40">
        <f t="shared" si="87"/>
        <v>0</v>
      </c>
      <c r="AT159" s="40">
        <f t="shared" si="88"/>
        <v>0</v>
      </c>
      <c r="AU159" s="40">
        <f t="shared" si="89"/>
        <v>0</v>
      </c>
      <c r="AV159" s="40">
        <f t="shared" si="90"/>
        <v>0</v>
      </c>
      <c r="AW159" s="40">
        <f t="shared" si="91"/>
        <v>0</v>
      </c>
      <c r="AX159" s="40">
        <f t="shared" si="92"/>
        <v>0</v>
      </c>
      <c r="AY159" s="40">
        <f t="shared" si="93"/>
        <v>0</v>
      </c>
      <c r="AZ159" s="40">
        <f t="shared" si="94"/>
        <v>0</v>
      </c>
      <c r="BA159" s="40">
        <f t="shared" si="95"/>
        <v>0</v>
      </c>
      <c r="BB159" s="40">
        <f t="shared" si="96"/>
        <v>0</v>
      </c>
      <c r="BC159" s="40">
        <f t="shared" si="97"/>
        <v>0</v>
      </c>
      <c r="BD159" s="40">
        <f t="shared" si="98"/>
        <v>0</v>
      </c>
      <c r="BE159" s="40">
        <f t="shared" si="99"/>
        <v>0</v>
      </c>
      <c r="BF159" s="40">
        <f t="shared" si="100"/>
        <v>0</v>
      </c>
      <c r="BG159" s="40">
        <f t="shared" si="101"/>
        <v>0</v>
      </c>
      <c r="BH159" s="40">
        <f t="shared" si="102"/>
        <v>0</v>
      </c>
      <c r="BI159" s="40">
        <f t="shared" si="103"/>
        <v>0</v>
      </c>
      <c r="BJ159" s="40">
        <f t="shared" si="104"/>
        <v>0</v>
      </c>
      <c r="BK159" s="40">
        <f t="shared" si="105"/>
        <v>0</v>
      </c>
      <c r="BL159" s="40">
        <f t="shared" si="106"/>
        <v>0</v>
      </c>
      <c r="BM159" s="40">
        <f t="shared" si="107"/>
        <v>0</v>
      </c>
      <c r="BN159" s="40">
        <f t="shared" si="108"/>
        <v>0</v>
      </c>
      <c r="BO159" s="40">
        <f t="shared" si="109"/>
        <v>0</v>
      </c>
      <c r="BP159" s="40">
        <f t="shared" si="110"/>
        <v>0</v>
      </c>
      <c r="BQ159" s="15">
        <v>1</v>
      </c>
      <c r="BR159" s="63">
        <f t="shared" si="111"/>
        <v>2</v>
      </c>
      <c r="BT159" s="4">
        <f>(BP159*U122)+(BO159*U123)+(BN159*U124)+(BM159*U125)+(BL159*U126)+(BK159*U127)+(BJ159*U128)+(BI159*U129)+(BH159*U130)+(BG159*U131)+(BF159*U132)+(BE159*U133)+(BD159*U134)+(BC159*U135)+(BB159*U136)+(BA159*U137)+(AZ159*U138)+(AY159*U139)+(AX159*U140)+(AW159*U141)+(AV159*U142)+(AU159*U143)+(AT159*U144)+(AS159*U145)+(AR159*U146)+(AQ159*U147)+(AP159*U148)+(AO159*U149)+(AN159*U150)+(AM159*U151)+(AL159*U152)+(AK159*U153)+(AJ159*U154)+(AI159*U155)+(AH159*U156)+(AG159*U157)+(AF159*U158)+($U$96)+U159</f>
        <v>5.4945054945054944E-2</v>
      </c>
    </row>
    <row r="160" spans="1:72" s="15" customFormat="1">
      <c r="A160" s="25">
        <f>A159+1</f>
        <v>156</v>
      </c>
      <c r="B160" s="26" t="s">
        <v>39</v>
      </c>
      <c r="C160" s="12">
        <v>41850</v>
      </c>
      <c r="D160" s="12">
        <v>41851</v>
      </c>
      <c r="E160" s="12">
        <v>41857</v>
      </c>
      <c r="F160" s="14">
        <v>0.93681999999999999</v>
      </c>
      <c r="G160" s="14"/>
      <c r="H160" s="14"/>
      <c r="I160" s="14">
        <v>0.93259999999999998</v>
      </c>
      <c r="J160" s="14">
        <v>0.93681999999999999</v>
      </c>
      <c r="K160" s="5" t="s">
        <v>0</v>
      </c>
      <c r="L160"/>
      <c r="M160" s="46">
        <f>(F160-I160)*10000</f>
        <v>42.200000000000017</v>
      </c>
      <c r="N160" s="47"/>
      <c r="O160" s="46">
        <f>(I160-J160)*10000</f>
        <v>-42.200000000000017</v>
      </c>
      <c r="P160"/>
      <c r="Q160" s="22">
        <f>((S159*U160)/M160)*O160</f>
        <v>-72802.728836463561</v>
      </c>
      <c r="S160" s="3">
        <f>Q160+S159</f>
        <v>3712939.1706596408</v>
      </c>
      <c r="T160" s="3"/>
      <c r="U160" s="4">
        <f>$AC$4/W160</f>
        <v>1.9230769230769232E-2</v>
      </c>
      <c r="V160" s="3"/>
      <c r="W160" s="2">
        <v>13</v>
      </c>
      <c r="X160"/>
      <c r="Y160" s="30">
        <f>E160-D160+1</f>
        <v>7</v>
      </c>
      <c r="Z160" s="30"/>
      <c r="AA160" s="4">
        <f>(S160-S159)/S159</f>
        <v>-1.9230769230769287E-2</v>
      </c>
      <c r="AB160" s="3"/>
      <c r="AC160" s="38"/>
      <c r="AD160" s="40">
        <f>IF(E159&gt;D160,IF(E159&gt;E160,Y160,E159-D160+1),0)</f>
        <v>0</v>
      </c>
      <c r="AE160" s="3"/>
      <c r="AF160" s="40">
        <f t="shared" si="74"/>
        <v>0</v>
      </c>
      <c r="AG160" s="40">
        <f t="shared" si="75"/>
        <v>0</v>
      </c>
      <c r="AH160" s="40">
        <f t="shared" si="76"/>
        <v>0</v>
      </c>
      <c r="AI160" s="40">
        <f t="shared" si="77"/>
        <v>0</v>
      </c>
      <c r="AJ160" s="40">
        <f t="shared" si="78"/>
        <v>0</v>
      </c>
      <c r="AK160" s="40">
        <f t="shared" si="79"/>
        <v>0</v>
      </c>
      <c r="AL160" s="40">
        <f t="shared" si="80"/>
        <v>0</v>
      </c>
      <c r="AM160" s="40">
        <f t="shared" si="81"/>
        <v>0</v>
      </c>
      <c r="AN160" s="40">
        <f t="shared" si="82"/>
        <v>0</v>
      </c>
      <c r="AO160" s="40">
        <f t="shared" si="83"/>
        <v>0</v>
      </c>
      <c r="AP160" s="40">
        <f t="shared" si="84"/>
        <v>0</v>
      </c>
      <c r="AQ160" s="40">
        <f t="shared" si="85"/>
        <v>0</v>
      </c>
      <c r="AR160" s="40">
        <f t="shared" si="86"/>
        <v>0</v>
      </c>
      <c r="AS160" s="40">
        <f t="shared" si="87"/>
        <v>0</v>
      </c>
      <c r="AT160" s="40">
        <f t="shared" si="88"/>
        <v>0</v>
      </c>
      <c r="AU160" s="40">
        <f t="shared" si="89"/>
        <v>0</v>
      </c>
      <c r="AV160" s="40">
        <f t="shared" si="90"/>
        <v>0</v>
      </c>
      <c r="AW160" s="40">
        <f t="shared" si="91"/>
        <v>0</v>
      </c>
      <c r="AX160" s="40">
        <f t="shared" si="92"/>
        <v>0</v>
      </c>
      <c r="AY160" s="40">
        <f t="shared" si="93"/>
        <v>0</v>
      </c>
      <c r="AZ160" s="40">
        <f t="shared" si="94"/>
        <v>0</v>
      </c>
      <c r="BA160" s="40">
        <f t="shared" si="95"/>
        <v>0</v>
      </c>
      <c r="BB160" s="40">
        <f t="shared" si="96"/>
        <v>0</v>
      </c>
      <c r="BC160" s="40">
        <f t="shared" si="97"/>
        <v>0</v>
      </c>
      <c r="BD160" s="40">
        <f t="shared" si="98"/>
        <v>0</v>
      </c>
      <c r="BE160" s="40">
        <f t="shared" si="99"/>
        <v>0</v>
      </c>
      <c r="BF160" s="40">
        <f t="shared" si="100"/>
        <v>0</v>
      </c>
      <c r="BG160" s="40">
        <f t="shared" si="101"/>
        <v>0</v>
      </c>
      <c r="BH160" s="40">
        <f t="shared" si="102"/>
        <v>0</v>
      </c>
      <c r="BI160" s="40">
        <f t="shared" si="103"/>
        <v>0</v>
      </c>
      <c r="BJ160" s="40">
        <f t="shared" si="104"/>
        <v>0</v>
      </c>
      <c r="BK160" s="40">
        <f t="shared" si="105"/>
        <v>0</v>
      </c>
      <c r="BL160" s="40">
        <f t="shared" si="106"/>
        <v>0</v>
      </c>
      <c r="BM160" s="40">
        <f t="shared" si="107"/>
        <v>0</v>
      </c>
      <c r="BN160" s="40">
        <f t="shared" si="108"/>
        <v>0</v>
      </c>
      <c r="BO160" s="40">
        <f t="shared" si="109"/>
        <v>0</v>
      </c>
      <c r="BP160" s="40">
        <f t="shared" si="110"/>
        <v>0</v>
      </c>
      <c r="BQ160" s="15">
        <v>1</v>
      </c>
      <c r="BR160" s="63">
        <f t="shared" si="111"/>
        <v>2</v>
      </c>
      <c r="BT160" s="4">
        <f>(BP160*U123)+(BO160*U124)+(BN160*U125)+(BM160*U126)+(BL160*U127)+(BK160*U128)+(BJ160*U129)+(BI160*U130)+(BH160*U131)+(BG160*U132)+(BF160*U133)+(BE160*U134)+(BD160*U135)+(BC160*U136)+(BB160*U137)+(BA160*U138)+(AZ160*U139)+(AY160*U140)+(AX160*U141)+(AW160*U142)+(AV160*U143)+(AU160*U144)+(AT160*U145)+(AS160*U146)+(AR160*U147)+(AQ160*U148)+(AP160*U149)+(AO160*U150)+(AN160*U151)+(AM160*U152)+(AL160*U153)+(AK160*U154)+(AJ160*U155)+(AI160*U156)+(AH160*U157)+(AG160*U158)+(AF160*U159)+($U$96)+U160</f>
        <v>5.4945054945054944E-2</v>
      </c>
    </row>
    <row r="161" spans="1:72" s="15" customFormat="1">
      <c r="A161" s="25">
        <f>A160+1</f>
        <v>157</v>
      </c>
      <c r="B161" s="26" t="s">
        <v>39</v>
      </c>
      <c r="C161" s="12">
        <v>41890</v>
      </c>
      <c r="D161" s="12">
        <v>41891</v>
      </c>
      <c r="E161" s="12">
        <v>41911</v>
      </c>
      <c r="F161" s="14">
        <v>0.93545</v>
      </c>
      <c r="G161" s="14"/>
      <c r="H161" s="14"/>
      <c r="I161" s="14">
        <v>0.92786000000000002</v>
      </c>
      <c r="J161" s="14">
        <v>0.87220999999999993</v>
      </c>
      <c r="K161" s="5" t="s">
        <v>1</v>
      </c>
      <c r="L161"/>
      <c r="M161" s="46">
        <f>(F161-I161)*10000</f>
        <v>75.899999999999864</v>
      </c>
      <c r="N161" s="47"/>
      <c r="O161" s="46">
        <f>(I161-J161)*10000</f>
        <v>556.50000000000091</v>
      </c>
      <c r="P161"/>
      <c r="Q161" s="22">
        <f>((S160*U161)/M161)*O161</f>
        <v>523525.5519590801</v>
      </c>
      <c r="S161" s="3">
        <f>Q161+S160</f>
        <v>4236464.7226187205</v>
      </c>
      <c r="T161" s="3"/>
      <c r="U161" s="4">
        <f>$AC$4/W161</f>
        <v>1.9230769230769232E-2</v>
      </c>
      <c r="V161" s="3"/>
      <c r="W161" s="2">
        <v>13</v>
      </c>
      <c r="X161"/>
      <c r="Y161" s="30">
        <f>E161-D161+1</f>
        <v>21</v>
      </c>
      <c r="Z161" s="30"/>
      <c r="AA161" s="4">
        <f>(S161-S160)/S160</f>
        <v>0.14100030404378269</v>
      </c>
      <c r="AB161" s="3"/>
      <c r="AC161" s="38"/>
      <c r="AD161" s="40">
        <f>IF(E160&gt;D161,IF(E160&gt;E161,Y161,E160-D161+1),0)</f>
        <v>0</v>
      </c>
      <c r="AE161" s="3"/>
      <c r="AF161" s="40">
        <f t="shared" si="74"/>
        <v>0</v>
      </c>
      <c r="AG161" s="40">
        <f t="shared" si="75"/>
        <v>0</v>
      </c>
      <c r="AH161" s="40">
        <f t="shared" si="76"/>
        <v>0</v>
      </c>
      <c r="AI161" s="40">
        <f t="shared" si="77"/>
        <v>0</v>
      </c>
      <c r="AJ161" s="40">
        <f t="shared" si="78"/>
        <v>0</v>
      </c>
      <c r="AK161" s="40">
        <f t="shared" si="79"/>
        <v>0</v>
      </c>
      <c r="AL161" s="40">
        <f t="shared" si="80"/>
        <v>0</v>
      </c>
      <c r="AM161" s="40">
        <f t="shared" si="81"/>
        <v>0</v>
      </c>
      <c r="AN161" s="40">
        <f t="shared" si="82"/>
        <v>0</v>
      </c>
      <c r="AO161" s="40">
        <f t="shared" si="83"/>
        <v>0</v>
      </c>
      <c r="AP161" s="40">
        <f t="shared" si="84"/>
        <v>0</v>
      </c>
      <c r="AQ161" s="40">
        <f t="shared" si="85"/>
        <v>0</v>
      </c>
      <c r="AR161" s="40">
        <f t="shared" si="86"/>
        <v>0</v>
      </c>
      <c r="AS161" s="40">
        <f t="shared" si="87"/>
        <v>0</v>
      </c>
      <c r="AT161" s="40">
        <f t="shared" si="88"/>
        <v>0</v>
      </c>
      <c r="AU161" s="40">
        <f t="shared" si="89"/>
        <v>0</v>
      </c>
      <c r="AV161" s="40">
        <f t="shared" si="90"/>
        <v>0</v>
      </c>
      <c r="AW161" s="40">
        <f t="shared" si="91"/>
        <v>0</v>
      </c>
      <c r="AX161" s="40">
        <f t="shared" si="92"/>
        <v>0</v>
      </c>
      <c r="AY161" s="40">
        <f t="shared" si="93"/>
        <v>0</v>
      </c>
      <c r="AZ161" s="40">
        <f t="shared" si="94"/>
        <v>0</v>
      </c>
      <c r="BA161" s="40">
        <f t="shared" si="95"/>
        <v>0</v>
      </c>
      <c r="BB161" s="40">
        <f t="shared" si="96"/>
        <v>0</v>
      </c>
      <c r="BC161" s="40">
        <f t="shared" si="97"/>
        <v>0</v>
      </c>
      <c r="BD161" s="40">
        <f t="shared" si="98"/>
        <v>0</v>
      </c>
      <c r="BE161" s="40">
        <f t="shared" si="99"/>
        <v>0</v>
      </c>
      <c r="BF161" s="40">
        <f t="shared" si="100"/>
        <v>0</v>
      </c>
      <c r="BG161" s="40">
        <f t="shared" si="101"/>
        <v>0</v>
      </c>
      <c r="BH161" s="40">
        <f t="shared" si="102"/>
        <v>0</v>
      </c>
      <c r="BI161" s="40">
        <f t="shared" si="103"/>
        <v>0</v>
      </c>
      <c r="BJ161" s="40">
        <f t="shared" si="104"/>
        <v>0</v>
      </c>
      <c r="BK161" s="40">
        <f t="shared" si="105"/>
        <v>0</v>
      </c>
      <c r="BL161" s="40">
        <f t="shared" si="106"/>
        <v>0</v>
      </c>
      <c r="BM161" s="40">
        <f t="shared" si="107"/>
        <v>0</v>
      </c>
      <c r="BN161" s="40">
        <f t="shared" si="108"/>
        <v>0</v>
      </c>
      <c r="BO161" s="40">
        <f t="shared" si="109"/>
        <v>0</v>
      </c>
      <c r="BP161" s="40">
        <f t="shared" si="110"/>
        <v>0</v>
      </c>
      <c r="BQ161" s="15">
        <v>1</v>
      </c>
      <c r="BR161" s="63">
        <f t="shared" si="111"/>
        <v>2</v>
      </c>
      <c r="BT161" s="4">
        <f>(BP161*U124)+(BO161*U125)+(BN161*U126)+(BM161*U127)+(BL161*U128)+(BK161*U129)+(BJ161*U130)+(BI161*U131)+(BH161*U132)+(BG161*U133)+(BF161*U134)+(BE161*U135)+(BD161*U136)+(BC161*U137)+(BB161*U138)+(BA161*U139)+(AZ161*U140)+(AY161*U141)+(AX161*U142)+(AW161*U143)+(AV161*U144)+(AU161*U145)+(AT161*U146)+(AS161*U147)+(AR161*U148)+(AQ161*U149)+(AP161*U150)+(AO161*U151)+(AN161*U152)+(AM161*U153)+(AL161*U154)+(AK161*U155)+(AJ161*U156)+(AI161*U157)+(AH161*U158)+(AG161*U159)+(AF161*U160)+($U$96)+U161</f>
        <v>5.4945054945054944E-2</v>
      </c>
    </row>
    <row r="162" spans="1:72" s="15" customFormat="1">
      <c r="A162" s="25">
        <f>A161+1</f>
        <v>158</v>
      </c>
      <c r="B162" s="26" t="s">
        <v>39</v>
      </c>
      <c r="C162" s="12">
        <v>41941</v>
      </c>
      <c r="D162" s="12">
        <v>41942</v>
      </c>
      <c r="E162" s="12">
        <v>41954</v>
      </c>
      <c r="F162" s="14">
        <v>0.8891</v>
      </c>
      <c r="G162" s="14"/>
      <c r="H162" s="14"/>
      <c r="I162" s="14">
        <v>0.87919999999999998</v>
      </c>
      <c r="J162" s="14">
        <v>0.86949999999999994</v>
      </c>
      <c r="K162" s="5" t="s">
        <v>2</v>
      </c>
      <c r="L162"/>
      <c r="M162" s="46">
        <f>(F162-I162)*10000</f>
        <v>99.000000000000199</v>
      </c>
      <c r="N162" s="47"/>
      <c r="O162" s="46">
        <f>(I162-J162)*10000</f>
        <v>97.000000000000426</v>
      </c>
      <c r="P162"/>
      <c r="Q162" s="22">
        <f>((S161*U162)/M162)*O162</f>
        <v>79824.60724437001</v>
      </c>
      <c r="S162" s="3">
        <f>Q162+S161</f>
        <v>4316289.3298630901</v>
      </c>
      <c r="T162" s="3"/>
      <c r="U162" s="4">
        <f>$AC$4/W162</f>
        <v>1.9230769230769232E-2</v>
      </c>
      <c r="V162" s="3"/>
      <c r="W162" s="2">
        <v>13</v>
      </c>
      <c r="X162"/>
      <c r="Y162" s="30">
        <f>E162-D162+1</f>
        <v>13</v>
      </c>
      <c r="Z162" s="30"/>
      <c r="AA162" s="4">
        <f>(S162-S161)/S161</f>
        <v>1.8842268842268781E-2</v>
      </c>
      <c r="AB162" s="3"/>
      <c r="AC162" s="38"/>
      <c r="AD162" s="40">
        <f>IF(E161&gt;D162,IF(E161&gt;E162,Y162,E161-D162+1),0)</f>
        <v>0</v>
      </c>
      <c r="AE162" s="3"/>
      <c r="AF162" s="40">
        <f t="shared" si="74"/>
        <v>0</v>
      </c>
      <c r="AG162" s="40">
        <f t="shared" si="75"/>
        <v>0</v>
      </c>
      <c r="AH162" s="40">
        <f t="shared" si="76"/>
        <v>0</v>
      </c>
      <c r="AI162" s="40">
        <f t="shared" si="77"/>
        <v>0</v>
      </c>
      <c r="AJ162" s="40">
        <f t="shared" si="78"/>
        <v>0</v>
      </c>
      <c r="AK162" s="40">
        <f t="shared" si="79"/>
        <v>0</v>
      </c>
      <c r="AL162" s="40">
        <f t="shared" si="80"/>
        <v>0</v>
      </c>
      <c r="AM162" s="40">
        <f t="shared" si="81"/>
        <v>0</v>
      </c>
      <c r="AN162" s="40">
        <f t="shared" si="82"/>
        <v>0</v>
      </c>
      <c r="AO162" s="40">
        <f t="shared" si="83"/>
        <v>0</v>
      </c>
      <c r="AP162" s="40">
        <f t="shared" si="84"/>
        <v>0</v>
      </c>
      <c r="AQ162" s="40">
        <f t="shared" si="85"/>
        <v>0</v>
      </c>
      <c r="AR162" s="40">
        <f t="shared" si="86"/>
        <v>0</v>
      </c>
      <c r="AS162" s="40">
        <f t="shared" si="87"/>
        <v>0</v>
      </c>
      <c r="AT162" s="40">
        <f t="shared" si="88"/>
        <v>0</v>
      </c>
      <c r="AU162" s="40">
        <f t="shared" si="89"/>
        <v>0</v>
      </c>
      <c r="AV162" s="40">
        <f t="shared" si="90"/>
        <v>0</v>
      </c>
      <c r="AW162" s="40">
        <f t="shared" si="91"/>
        <v>0</v>
      </c>
      <c r="AX162" s="40">
        <f t="shared" si="92"/>
        <v>0</v>
      </c>
      <c r="AY162" s="40">
        <f t="shared" si="93"/>
        <v>0</v>
      </c>
      <c r="AZ162" s="40">
        <f t="shared" si="94"/>
        <v>0</v>
      </c>
      <c r="BA162" s="40">
        <f t="shared" si="95"/>
        <v>0</v>
      </c>
      <c r="BB162" s="40">
        <f t="shared" si="96"/>
        <v>0</v>
      </c>
      <c r="BC162" s="40">
        <f t="shared" si="97"/>
        <v>0</v>
      </c>
      <c r="BD162" s="40">
        <f t="shared" si="98"/>
        <v>0</v>
      </c>
      <c r="BE162" s="40">
        <f t="shared" si="99"/>
        <v>0</v>
      </c>
      <c r="BF162" s="40">
        <f t="shared" si="100"/>
        <v>0</v>
      </c>
      <c r="BG162" s="40">
        <f t="shared" si="101"/>
        <v>0</v>
      </c>
      <c r="BH162" s="40">
        <f t="shared" si="102"/>
        <v>0</v>
      </c>
      <c r="BI162" s="40">
        <f t="shared" si="103"/>
        <v>0</v>
      </c>
      <c r="BJ162" s="40">
        <f t="shared" si="104"/>
        <v>0</v>
      </c>
      <c r="BK162" s="40">
        <f t="shared" si="105"/>
        <v>0</v>
      </c>
      <c r="BL162" s="40">
        <f t="shared" si="106"/>
        <v>0</v>
      </c>
      <c r="BM162" s="40">
        <f t="shared" si="107"/>
        <v>0</v>
      </c>
      <c r="BN162" s="40">
        <f t="shared" si="108"/>
        <v>0</v>
      </c>
      <c r="BO162" s="40">
        <f t="shared" si="109"/>
        <v>0</v>
      </c>
      <c r="BP162" s="40">
        <f t="shared" si="110"/>
        <v>0</v>
      </c>
      <c r="BQ162" s="15">
        <v>1</v>
      </c>
      <c r="BR162" s="63">
        <f t="shared" si="111"/>
        <v>2</v>
      </c>
      <c r="BT162" s="4">
        <f>(BP162*U125)+(BO162*U126)+(BN162*U127)+(BM162*U128)+(BL162*U129)+(BK162*U130)+(BJ162*U131)+(BI162*U132)+(BH162*U133)+(BG162*U134)+(BF162*U135)+(BE162*U136)+(BD162*U137)+(BC162*U138)+(BB162*U139)+(BA162*U140)+(AZ162*U141)+(AY162*U142)+(AX162*U143)+(AW162*U144)+(AV162*U145)+(AU162*U146)+(AT162*U147)+(AS162*U148)+(AR162*U149)+(AQ162*U150)+(AP162*U151)+(AO162*U152)+(AN162*U153)+(AM162*U154)+(AL162*U155)+(AK162*U156)+(AJ162*U157)+(AI162*U158)+(AH162*U159)+(AG162*U160)+(AF162*U161)+($U$96)+U162</f>
        <v>5.4945054945054944E-2</v>
      </c>
    </row>
    <row r="163" spans="1:72" s="15" customFormat="1">
      <c r="A163" s="25">
        <f>A162+1</f>
        <v>159</v>
      </c>
      <c r="B163" s="26" t="s">
        <v>39</v>
      </c>
      <c r="C163" s="12">
        <v>41967</v>
      </c>
      <c r="D163" s="12">
        <v>41968</v>
      </c>
      <c r="E163" s="12">
        <v>42003</v>
      </c>
      <c r="F163" s="14">
        <v>0.86804999999999999</v>
      </c>
      <c r="G163" s="14"/>
      <c r="H163" s="14"/>
      <c r="I163" s="14">
        <v>0.86150000000000004</v>
      </c>
      <c r="J163" s="14">
        <v>0.81596999999999997</v>
      </c>
      <c r="K163" s="5" t="s">
        <v>2</v>
      </c>
      <c r="L163"/>
      <c r="M163" s="46">
        <f>(F163-I163)*10000</f>
        <v>65.499999999999446</v>
      </c>
      <c r="N163" s="47"/>
      <c r="O163" s="46">
        <f>(I163-J163)*10000</f>
        <v>455.30000000000069</v>
      </c>
      <c r="P163"/>
      <c r="Q163" s="22">
        <f>((S162*U163)/M163)*O163</f>
        <v>576983.71458798728</v>
      </c>
      <c r="S163" s="3">
        <f>Q163+S162</f>
        <v>4893273.0444510775</v>
      </c>
      <c r="T163" s="3"/>
      <c r="U163" s="4">
        <f>$AC$4/W163</f>
        <v>1.9230769230769232E-2</v>
      </c>
      <c r="V163" s="3"/>
      <c r="W163" s="2">
        <v>13</v>
      </c>
      <c r="X163"/>
      <c r="Y163" s="30">
        <f>E163-D163+1</f>
        <v>36</v>
      </c>
      <c r="Z163" s="30"/>
      <c r="AA163" s="4">
        <f>(S163-S162)/S162</f>
        <v>0.13367586611861559</v>
      </c>
      <c r="AB163" s="3"/>
      <c r="AC163" s="38"/>
      <c r="AD163" s="40">
        <f>IF(E162&gt;D163,IF(E162&gt;E163,Y163,E162-D163+1),0)</f>
        <v>0</v>
      </c>
      <c r="AE163" s="3"/>
      <c r="AF163" s="40">
        <f t="shared" si="74"/>
        <v>0</v>
      </c>
      <c r="AG163" s="40">
        <f t="shared" si="75"/>
        <v>0</v>
      </c>
      <c r="AH163" s="40">
        <f t="shared" si="76"/>
        <v>0</v>
      </c>
      <c r="AI163" s="40">
        <f t="shared" si="77"/>
        <v>0</v>
      </c>
      <c r="AJ163" s="40">
        <f t="shared" si="78"/>
        <v>0</v>
      </c>
      <c r="AK163" s="40">
        <f t="shared" si="79"/>
        <v>0</v>
      </c>
      <c r="AL163" s="40">
        <f t="shared" si="80"/>
        <v>0</v>
      </c>
      <c r="AM163" s="40">
        <f t="shared" si="81"/>
        <v>0</v>
      </c>
      <c r="AN163" s="40">
        <f t="shared" si="82"/>
        <v>0</v>
      </c>
      <c r="AO163" s="40">
        <f t="shared" si="83"/>
        <v>0</v>
      </c>
      <c r="AP163" s="40">
        <f t="shared" si="84"/>
        <v>0</v>
      </c>
      <c r="AQ163" s="40">
        <f t="shared" si="85"/>
        <v>0</v>
      </c>
      <c r="AR163" s="40">
        <f t="shared" si="86"/>
        <v>0</v>
      </c>
      <c r="AS163" s="40">
        <f t="shared" si="87"/>
        <v>0</v>
      </c>
      <c r="AT163" s="40">
        <f t="shared" si="88"/>
        <v>0</v>
      </c>
      <c r="AU163" s="40">
        <f t="shared" si="89"/>
        <v>0</v>
      </c>
      <c r="AV163" s="40">
        <f t="shared" si="90"/>
        <v>0</v>
      </c>
      <c r="AW163" s="40">
        <f t="shared" si="91"/>
        <v>0</v>
      </c>
      <c r="AX163" s="40">
        <f t="shared" si="92"/>
        <v>0</v>
      </c>
      <c r="AY163" s="40">
        <f t="shared" si="93"/>
        <v>0</v>
      </c>
      <c r="AZ163" s="40">
        <f t="shared" si="94"/>
        <v>0</v>
      </c>
      <c r="BA163" s="40">
        <f t="shared" si="95"/>
        <v>0</v>
      </c>
      <c r="BB163" s="40">
        <f t="shared" si="96"/>
        <v>0</v>
      </c>
      <c r="BC163" s="40">
        <f t="shared" si="97"/>
        <v>0</v>
      </c>
      <c r="BD163" s="40">
        <f t="shared" si="98"/>
        <v>0</v>
      </c>
      <c r="BE163" s="40">
        <f t="shared" si="99"/>
        <v>0</v>
      </c>
      <c r="BF163" s="40">
        <f t="shared" si="100"/>
        <v>0</v>
      </c>
      <c r="BG163" s="40">
        <f t="shared" si="101"/>
        <v>0</v>
      </c>
      <c r="BH163" s="40">
        <f t="shared" si="102"/>
        <v>0</v>
      </c>
      <c r="BI163" s="40">
        <f t="shared" si="103"/>
        <v>0</v>
      </c>
      <c r="BJ163" s="40">
        <f t="shared" si="104"/>
        <v>0</v>
      </c>
      <c r="BK163" s="40">
        <f t="shared" si="105"/>
        <v>0</v>
      </c>
      <c r="BL163" s="40">
        <f t="shared" si="106"/>
        <v>0</v>
      </c>
      <c r="BM163" s="40">
        <f t="shared" si="107"/>
        <v>0</v>
      </c>
      <c r="BN163" s="40">
        <f t="shared" si="108"/>
        <v>0</v>
      </c>
      <c r="BO163" s="40">
        <f t="shared" si="109"/>
        <v>0</v>
      </c>
      <c r="BP163" s="40">
        <f t="shared" si="110"/>
        <v>0</v>
      </c>
      <c r="BQ163" s="15">
        <v>1</v>
      </c>
      <c r="BR163" s="63">
        <f t="shared" si="111"/>
        <v>2</v>
      </c>
      <c r="BT163" s="4">
        <f>(BP163*U126)+(BO163*U127)+(BN163*U128)+(BM163*U129)+(BL163*U130)+(BK163*U131)+(BJ163*U132)+(BI163*U133)+(BH163*U134)+(BG163*U135)+(BF163*U136)+(BE163*U137)+(BD163*U138)+(BC163*U139)+(BB163*U140)+(BA163*U141)+(AZ163*U142)+(AY163*U143)+(AX163*U144)+(AW163*U145)+(AV163*U146)+(AU163*U147)+(AT163*U148)+(AS163*U149)+(AR163*U150)+(AQ163*U151)+(AP163*U152)+(AO163*U153)+(AN163*U154)+(AM163*U155)+(AL163*U156)+(AK163*U157)+(AJ163*U158)+(AI163*U159)+(AH163*U160)+(AG163*U161)+(AF163*U162)+($U$96)+U163</f>
        <v>5.4945054945054944E-2</v>
      </c>
    </row>
    <row r="164" spans="1:72" s="15" customFormat="1">
      <c r="A164" s="25">
        <f>A163+1</f>
        <v>160</v>
      </c>
      <c r="B164" s="26" t="s">
        <v>39</v>
      </c>
      <c r="C164" s="12">
        <v>42025</v>
      </c>
      <c r="D164" s="12">
        <v>42026</v>
      </c>
      <c r="E164" s="12">
        <v>42039</v>
      </c>
      <c r="F164" s="14">
        <v>0.82140000000000002</v>
      </c>
      <c r="G164" s="14"/>
      <c r="H164" s="14"/>
      <c r="I164" s="14">
        <v>0.80845</v>
      </c>
      <c r="J164" s="14">
        <v>0.78371000000000002</v>
      </c>
      <c r="K164" s="5" t="s">
        <v>2</v>
      </c>
      <c r="L164"/>
      <c r="M164" s="46">
        <f>(F164-I164)*10000</f>
        <v>129.50000000000017</v>
      </c>
      <c r="N164" s="47"/>
      <c r="O164" s="46">
        <f>(I164-J164)*10000</f>
        <v>247.39999999999984</v>
      </c>
      <c r="P164"/>
      <c r="Q164" s="22">
        <f>((S163*U164)/M164)*O164</f>
        <v>179773.64882643218</v>
      </c>
      <c r="S164" s="3">
        <f>Q164+S163</f>
        <v>5073046.6932775099</v>
      </c>
      <c r="T164" s="3"/>
      <c r="U164" s="4">
        <f>$AC$4/W164</f>
        <v>1.9230769230769232E-2</v>
      </c>
      <c r="V164" s="3"/>
      <c r="W164" s="2">
        <v>13</v>
      </c>
      <c r="X164"/>
      <c r="Y164" s="30">
        <f>E164-D164+1</f>
        <v>14</v>
      </c>
      <c r="Z164" s="30"/>
      <c r="AA164" s="4">
        <f>(S164-S163)/S163</f>
        <v>3.6738936738936717E-2</v>
      </c>
      <c r="AB164" s="3"/>
      <c r="AC164" s="38"/>
      <c r="AD164" s="40">
        <f>IF(E163&gt;D164,IF(E163&gt;E164,Y164,E163-D164+1),0)</f>
        <v>0</v>
      </c>
      <c r="AE164" s="3"/>
      <c r="AF164" s="40">
        <f t="shared" si="74"/>
        <v>0</v>
      </c>
      <c r="AG164" s="40">
        <f t="shared" si="75"/>
        <v>0</v>
      </c>
      <c r="AH164" s="40">
        <f t="shared" si="76"/>
        <v>0</v>
      </c>
      <c r="AI164" s="40">
        <f t="shared" si="77"/>
        <v>0</v>
      </c>
      <c r="AJ164" s="40">
        <f t="shared" si="78"/>
        <v>0</v>
      </c>
      <c r="AK164" s="40">
        <f t="shared" si="79"/>
        <v>0</v>
      </c>
      <c r="AL164" s="40">
        <f t="shared" si="80"/>
        <v>0</v>
      </c>
      <c r="AM164" s="40">
        <f t="shared" si="81"/>
        <v>0</v>
      </c>
      <c r="AN164" s="40">
        <f t="shared" si="82"/>
        <v>0</v>
      </c>
      <c r="AO164" s="40">
        <f t="shared" si="83"/>
        <v>0</v>
      </c>
      <c r="AP164" s="40">
        <f t="shared" si="84"/>
        <v>0</v>
      </c>
      <c r="AQ164" s="40">
        <f t="shared" si="85"/>
        <v>0</v>
      </c>
      <c r="AR164" s="40">
        <f t="shared" si="86"/>
        <v>0</v>
      </c>
      <c r="AS164" s="40">
        <f t="shared" si="87"/>
        <v>0</v>
      </c>
      <c r="AT164" s="40">
        <f t="shared" si="88"/>
        <v>0</v>
      </c>
      <c r="AU164" s="40">
        <f t="shared" si="89"/>
        <v>0</v>
      </c>
      <c r="AV164" s="40">
        <f t="shared" si="90"/>
        <v>0</v>
      </c>
      <c r="AW164" s="40">
        <f t="shared" si="91"/>
        <v>0</v>
      </c>
      <c r="AX164" s="40">
        <f t="shared" si="92"/>
        <v>0</v>
      </c>
      <c r="AY164" s="40">
        <f t="shared" si="93"/>
        <v>0</v>
      </c>
      <c r="AZ164" s="40">
        <f t="shared" si="94"/>
        <v>0</v>
      </c>
      <c r="BA164" s="40">
        <f t="shared" si="95"/>
        <v>0</v>
      </c>
      <c r="BB164" s="40">
        <f t="shared" si="96"/>
        <v>0</v>
      </c>
      <c r="BC164" s="40">
        <f t="shared" si="97"/>
        <v>0</v>
      </c>
      <c r="BD164" s="40">
        <f t="shared" si="98"/>
        <v>0</v>
      </c>
      <c r="BE164" s="40">
        <f t="shared" si="99"/>
        <v>0</v>
      </c>
      <c r="BF164" s="40">
        <f t="shared" si="100"/>
        <v>0</v>
      </c>
      <c r="BG164" s="40">
        <f t="shared" si="101"/>
        <v>0</v>
      </c>
      <c r="BH164" s="40">
        <f t="shared" si="102"/>
        <v>0</v>
      </c>
      <c r="BI164" s="40">
        <f t="shared" si="103"/>
        <v>0</v>
      </c>
      <c r="BJ164" s="40">
        <f t="shared" si="104"/>
        <v>0</v>
      </c>
      <c r="BK164" s="40">
        <f t="shared" si="105"/>
        <v>0</v>
      </c>
      <c r="BL164" s="40">
        <f t="shared" si="106"/>
        <v>0</v>
      </c>
      <c r="BM164" s="40">
        <f t="shared" si="107"/>
        <v>0</v>
      </c>
      <c r="BN164" s="40">
        <f t="shared" si="108"/>
        <v>0</v>
      </c>
      <c r="BO164" s="40">
        <f t="shared" si="109"/>
        <v>0</v>
      </c>
      <c r="BP164" s="40">
        <f t="shared" si="110"/>
        <v>0</v>
      </c>
      <c r="BQ164" s="15">
        <v>1</v>
      </c>
      <c r="BR164" s="63">
        <f t="shared" si="111"/>
        <v>2</v>
      </c>
      <c r="BT164" s="4">
        <f>(BP164*U127)+(BO164*U128)+(BN164*U129)+(BM164*U130)+(BL164*U131)+(BK164*U132)+(BJ164*U133)+(BI164*U134)+(BH164*U135)+(BG164*U136)+(BF164*U137)+(BE164*U138)+(BD164*U139)+(BC164*U140)+(BB164*U141)+(BA164*U142)+(AZ164*U143)+(AY164*U144)+(AX164*U145)+(AW164*U146)+(AV164*U147)+(AU164*U148)+(AT164*U149)+(AS164*U150)+(AR164*U151)+(AQ164*U152)+(AP164*U153)+(AO164*U154)+(AN164*U155)+(AM164*U156)+(AL164*U157)+(AK164*U158)+(AJ164*U159)+(AI164*U160)+(AH164*U161)+(AG164*U162)+(AF164*U163)+($U$96)+U164</f>
        <v>5.4945054945054944E-2</v>
      </c>
    </row>
    <row r="165" spans="1:72" s="15" customFormat="1">
      <c r="A165" s="25">
        <f>A164+1</f>
        <v>161</v>
      </c>
      <c r="B165" s="26" t="s">
        <v>35</v>
      </c>
      <c r="C165" s="12">
        <v>40714</v>
      </c>
      <c r="D165" s="13">
        <v>40715</v>
      </c>
      <c r="E165" s="13">
        <v>40724</v>
      </c>
      <c r="F165" s="36">
        <v>94.19</v>
      </c>
      <c r="G165" s="36">
        <v>95.322000000000003</v>
      </c>
      <c r="H165" s="36">
        <v>96.287000000000006</v>
      </c>
      <c r="I165" s="36"/>
      <c r="J165" s="36"/>
      <c r="K165" s="5" t="s">
        <v>2</v>
      </c>
      <c r="L165"/>
      <c r="M165" s="16">
        <f>(G165-F165)*100</f>
        <v>113.2000000000005</v>
      </c>
      <c r="O165" s="16">
        <f>(H165-G165)*100</f>
        <v>96.500000000000341</v>
      </c>
      <c r="P165"/>
      <c r="Q165" s="22">
        <f>((S164*U165)/M165)*O165</f>
        <v>135144.93316621004</v>
      </c>
      <c r="S165" s="3">
        <f>Q165+S164</f>
        <v>5208191.6264437195</v>
      </c>
      <c r="T165" s="3"/>
      <c r="U165" s="4">
        <f>$AC$4/W165</f>
        <v>3.125E-2</v>
      </c>
      <c r="V165" s="3"/>
      <c r="W165" s="2">
        <v>8</v>
      </c>
      <c r="X165"/>
      <c r="Y165" s="30">
        <f>E165-D165+1</f>
        <v>10</v>
      </c>
      <c r="Z165" s="30"/>
      <c r="AA165" s="4">
        <f>(S165-S164)/S164</f>
        <v>2.6639796819787877E-2</v>
      </c>
      <c r="AB165" s="3"/>
      <c r="AC165" s="38"/>
      <c r="AD165" s="40">
        <f>IF(E164&gt;D165,IF(E164&gt;E165,Y165,E164-D165+1),0)</f>
        <v>10</v>
      </c>
      <c r="AE165" s="3"/>
      <c r="AF165" s="40">
        <f t="shared" si="74"/>
        <v>1</v>
      </c>
      <c r="AG165" s="40">
        <f t="shared" si="75"/>
        <v>1</v>
      </c>
      <c r="AH165" s="40">
        <f t="shared" si="76"/>
        <v>1</v>
      </c>
      <c r="AI165" s="40">
        <f t="shared" si="77"/>
        <v>1</v>
      </c>
      <c r="AJ165" s="40">
        <f t="shared" si="78"/>
        <v>1</v>
      </c>
      <c r="AK165" s="40">
        <f t="shared" si="79"/>
        <v>1</v>
      </c>
      <c r="AL165" s="40">
        <f t="shared" si="80"/>
        <v>1</v>
      </c>
      <c r="AM165" s="40">
        <f t="shared" si="81"/>
        <v>1</v>
      </c>
      <c r="AN165" s="40">
        <f t="shared" si="82"/>
        <v>1</v>
      </c>
      <c r="AO165" s="40">
        <f t="shared" si="83"/>
        <v>1</v>
      </c>
      <c r="AP165" s="40">
        <f t="shared" si="84"/>
        <v>1</v>
      </c>
      <c r="AQ165" s="40">
        <f t="shared" si="85"/>
        <v>1</v>
      </c>
      <c r="AR165" s="40">
        <f t="shared" si="86"/>
        <v>1</v>
      </c>
      <c r="AS165" s="40">
        <f t="shared" si="87"/>
        <v>1</v>
      </c>
      <c r="AT165" s="40">
        <f t="shared" si="88"/>
        <v>1</v>
      </c>
      <c r="AU165" s="40">
        <f t="shared" si="89"/>
        <v>1</v>
      </c>
      <c r="AV165" s="40">
        <f t="shared" si="90"/>
        <v>1</v>
      </c>
      <c r="AW165" s="40">
        <f t="shared" si="91"/>
        <v>1</v>
      </c>
      <c r="AX165" s="40">
        <f t="shared" si="92"/>
        <v>1</v>
      </c>
      <c r="AY165" s="40">
        <f t="shared" si="93"/>
        <v>1</v>
      </c>
      <c r="AZ165" s="40">
        <f t="shared" si="94"/>
        <v>1</v>
      </c>
      <c r="BA165" s="40">
        <f t="shared" si="95"/>
        <v>1</v>
      </c>
      <c r="BB165" s="40">
        <f t="shared" si="96"/>
        <v>1</v>
      </c>
      <c r="BC165" s="40">
        <f t="shared" si="97"/>
        <v>1</v>
      </c>
      <c r="BD165" s="40">
        <f t="shared" si="98"/>
        <v>1</v>
      </c>
      <c r="BE165" s="40">
        <f t="shared" si="99"/>
        <v>1</v>
      </c>
      <c r="BF165" s="40">
        <f t="shared" si="100"/>
        <v>1</v>
      </c>
      <c r="BG165" s="40">
        <f t="shared" si="101"/>
        <v>1</v>
      </c>
      <c r="BH165" s="40">
        <f t="shared" si="102"/>
        <v>1</v>
      </c>
      <c r="BI165" s="40">
        <f t="shared" si="103"/>
        <v>1</v>
      </c>
      <c r="BJ165" s="40">
        <f t="shared" si="104"/>
        <v>1</v>
      </c>
      <c r="BK165" s="40">
        <f t="shared" si="105"/>
        <v>1</v>
      </c>
      <c r="BL165" s="40">
        <f t="shared" si="106"/>
        <v>1</v>
      </c>
      <c r="BM165" s="40">
        <f t="shared" si="107"/>
        <v>1</v>
      </c>
      <c r="BN165" s="40">
        <f t="shared" si="108"/>
        <v>1</v>
      </c>
      <c r="BO165" s="40">
        <f t="shared" si="109"/>
        <v>1</v>
      </c>
      <c r="BP165" s="40">
        <f t="shared" si="110"/>
        <v>1</v>
      </c>
      <c r="BQ165" s="15">
        <v>1</v>
      </c>
      <c r="BR165" s="63">
        <f t="shared" si="111"/>
        <v>39</v>
      </c>
      <c r="BT165" s="4">
        <f>(BP165*U128)+(BO165*U129)+(BN165*U130)+(BM165*U131)+(BL165*U132)+(BK165*U133)+(BJ165*U134)+(BI165*U135)+(BH165*U136)+(BG165*U137)+(BF165*U138)+(BE165*U139)+(BD165*U140)+(BC165*U141)+(BB165*U142)+(BA165*U143)+(AZ165*U144)+(AY165*U145)+(AX165*U146)+(AW165*U147)+(AV165*U148)+(AU165*U149)+(AT165*U150)+(AS165*U151)+(AR165*U152)+(AQ165*U153)+(AP165*U154)+(AO165*U155)+(AN165*U156)+(AM165*U157)+(AL165*U158)+(AK165*U159)+(AJ165*U160)+(AI165*U161)+(AH165*U162)+(AG165*U163)+(AF165*U164)+($U$96)+U165</f>
        <v>0.77850274725274748</v>
      </c>
    </row>
    <row r="166" spans="1:72" s="15" customFormat="1">
      <c r="A166" s="25">
        <f>A165+1</f>
        <v>162</v>
      </c>
      <c r="B166" s="26" t="s">
        <v>35</v>
      </c>
      <c r="C166" s="12">
        <v>40729</v>
      </c>
      <c r="D166" s="13">
        <v>40730</v>
      </c>
      <c r="E166" s="13">
        <v>40736</v>
      </c>
      <c r="F166" s="36">
        <v>95.158000000000001</v>
      </c>
      <c r="G166" s="36">
        <v>95.539999999999992</v>
      </c>
      <c r="H166" s="36">
        <v>95.158000000000001</v>
      </c>
      <c r="I166" s="36"/>
      <c r="J166" s="36"/>
      <c r="K166" s="5" t="s">
        <v>0</v>
      </c>
      <c r="L166"/>
      <c r="M166" s="16">
        <f>(G166-F166)*100</f>
        <v>38.199999999999079</v>
      </c>
      <c r="O166" s="16">
        <f>(H166-G166)*100</f>
        <v>-38.199999999999079</v>
      </c>
      <c r="P166"/>
      <c r="Q166" s="22">
        <f>((S165*U166)/M166)*O166</f>
        <v>-162755.98832636623</v>
      </c>
      <c r="S166" s="3">
        <f>Q166+S165</f>
        <v>5045435.6381173534</v>
      </c>
      <c r="T166" s="3"/>
      <c r="U166" s="4">
        <f>$AC$4/W166</f>
        <v>3.125E-2</v>
      </c>
      <c r="V166" s="3"/>
      <c r="W166" s="2">
        <v>8</v>
      </c>
      <c r="X166"/>
      <c r="Y166" s="30">
        <f>E166-D166+1</f>
        <v>7</v>
      </c>
      <c r="Z166" s="30"/>
      <c r="AA166" s="4">
        <f>(S166-S165)/S165</f>
        <v>-3.1249999999999965E-2</v>
      </c>
      <c r="AB166" s="3"/>
      <c r="AC166" s="38"/>
      <c r="AD166" s="40">
        <f>IF(E165&gt;D166,IF(E165&gt;E166,Y166,E165-D166+1),0)</f>
        <v>0</v>
      </c>
      <c r="AE166" s="3"/>
      <c r="AF166" s="40">
        <f t="shared" si="74"/>
        <v>0</v>
      </c>
      <c r="AG166" s="40">
        <f t="shared" si="75"/>
        <v>1</v>
      </c>
      <c r="AH166" s="40">
        <f t="shared" si="76"/>
        <v>1</v>
      </c>
      <c r="AI166" s="40">
        <f t="shared" si="77"/>
        <v>1</v>
      </c>
      <c r="AJ166" s="40">
        <f t="shared" si="78"/>
        <v>1</v>
      </c>
      <c r="AK166" s="40">
        <f t="shared" si="79"/>
        <v>1</v>
      </c>
      <c r="AL166" s="40">
        <f t="shared" si="80"/>
        <v>1</v>
      </c>
      <c r="AM166" s="40">
        <f t="shared" si="81"/>
        <v>1</v>
      </c>
      <c r="AN166" s="40">
        <f t="shared" si="82"/>
        <v>1</v>
      </c>
      <c r="AO166" s="40">
        <f t="shared" si="83"/>
        <v>1</v>
      </c>
      <c r="AP166" s="40">
        <f t="shared" si="84"/>
        <v>1</v>
      </c>
      <c r="AQ166" s="40">
        <f t="shared" si="85"/>
        <v>1</v>
      </c>
      <c r="AR166" s="40">
        <f t="shared" si="86"/>
        <v>1</v>
      </c>
      <c r="AS166" s="40">
        <f t="shared" si="87"/>
        <v>1</v>
      </c>
      <c r="AT166" s="40">
        <f t="shared" si="88"/>
        <v>1</v>
      </c>
      <c r="AU166" s="40">
        <f t="shared" si="89"/>
        <v>1</v>
      </c>
      <c r="AV166" s="40">
        <f t="shared" si="90"/>
        <v>1</v>
      </c>
      <c r="AW166" s="40">
        <f t="shared" si="91"/>
        <v>1</v>
      </c>
      <c r="AX166" s="40">
        <f t="shared" si="92"/>
        <v>1</v>
      </c>
      <c r="AY166" s="40">
        <f t="shared" si="93"/>
        <v>1</v>
      </c>
      <c r="AZ166" s="40">
        <f t="shared" si="94"/>
        <v>1</v>
      </c>
      <c r="BA166" s="40">
        <f t="shared" si="95"/>
        <v>1</v>
      </c>
      <c r="BB166" s="40">
        <f t="shared" si="96"/>
        <v>1</v>
      </c>
      <c r="BC166" s="40">
        <f t="shared" si="97"/>
        <v>1</v>
      </c>
      <c r="BD166" s="40">
        <f t="shared" si="98"/>
        <v>1</v>
      </c>
      <c r="BE166" s="40">
        <f t="shared" si="99"/>
        <v>1</v>
      </c>
      <c r="BF166" s="40">
        <f t="shared" si="100"/>
        <v>1</v>
      </c>
      <c r="BG166" s="40">
        <f t="shared" si="101"/>
        <v>1</v>
      </c>
      <c r="BH166" s="40">
        <f t="shared" si="102"/>
        <v>1</v>
      </c>
      <c r="BI166" s="40">
        <f t="shared" si="103"/>
        <v>1</v>
      </c>
      <c r="BJ166" s="40">
        <f t="shared" si="104"/>
        <v>1</v>
      </c>
      <c r="BK166" s="40">
        <f t="shared" si="105"/>
        <v>1</v>
      </c>
      <c r="BL166" s="40">
        <f t="shared" si="106"/>
        <v>1</v>
      </c>
      <c r="BM166" s="40">
        <f t="shared" si="107"/>
        <v>1</v>
      </c>
      <c r="BN166" s="40">
        <f t="shared" si="108"/>
        <v>1</v>
      </c>
      <c r="BO166" s="40">
        <f t="shared" si="109"/>
        <v>1</v>
      </c>
      <c r="BP166" s="40">
        <f t="shared" si="110"/>
        <v>1</v>
      </c>
      <c r="BQ166" s="15">
        <v>1</v>
      </c>
      <c r="BR166" s="63">
        <f t="shared" si="111"/>
        <v>38</v>
      </c>
      <c r="BT166" s="4">
        <f>(BP166*U129)+(BO166*U130)+(BN166*U131)+(BM166*U132)+(BL166*U133)+(BK166*U134)+(BJ166*U135)+(BI166*U136)+(BH166*U137)+(BG166*U138)+(BF166*U139)+(BE166*U140)+(BD166*U141)+(BC166*U142)+(BB166*U143)+(BA166*U144)+(AZ166*U145)+(AY166*U146)+(AX166*U147)+(AW166*U148)+(AV166*U149)+(AU166*U150)+(AT166*U151)+(AS166*U152)+(AR166*U153)+(AQ166*U154)+(AP166*U155)+(AO166*U156)+(AN166*U157)+(AM166*U158)+(AL166*U159)+(AK166*U160)+(AJ166*U161)+(AI166*U162)+(AH166*U163)+(AG166*U164)+(AF166*U165)+($U$96)+U166</f>
        <v>0.75927197802197821</v>
      </c>
    </row>
    <row r="167" spans="1:72" s="15" customFormat="1">
      <c r="A167" s="25">
        <f>A166+1</f>
        <v>163</v>
      </c>
      <c r="B167" s="26" t="s">
        <v>35</v>
      </c>
      <c r="C167" s="12">
        <v>40737</v>
      </c>
      <c r="D167" s="13">
        <v>40738</v>
      </c>
      <c r="E167" s="13">
        <v>40764</v>
      </c>
      <c r="F167" s="36">
        <v>94.762</v>
      </c>
      <c r="G167" s="36">
        <v>96.521999999999991</v>
      </c>
      <c r="H167" s="36">
        <v>108.69</v>
      </c>
      <c r="I167" s="36"/>
      <c r="J167" s="36"/>
      <c r="K167" s="5" t="s">
        <v>1</v>
      </c>
      <c r="L167"/>
      <c r="M167" s="16">
        <f>(G167-F167)*100</f>
        <v>175.99999999999909</v>
      </c>
      <c r="O167" s="16">
        <f>(H167-G167)*100</f>
        <v>1216.8000000000006</v>
      </c>
      <c r="P167"/>
      <c r="Q167" s="22">
        <f>((S166*U167)/M167)*O167</f>
        <v>1090072.103064849</v>
      </c>
      <c r="S167" s="3">
        <f>Q167+S166</f>
        <v>6135507.7411822025</v>
      </c>
      <c r="T167" s="3"/>
      <c r="U167" s="4">
        <f>$AC$4/W167</f>
        <v>3.125E-2</v>
      </c>
      <c r="V167" s="3"/>
      <c r="W167" s="2">
        <v>8</v>
      </c>
      <c r="X167"/>
      <c r="Y167" s="30">
        <f>E167-D167+1</f>
        <v>27</v>
      </c>
      <c r="Z167" s="30"/>
      <c r="AA167" s="4">
        <f>(S167-S166)/S166</f>
        <v>0.21605113636363757</v>
      </c>
      <c r="AB167" s="3"/>
      <c r="AC167" s="38"/>
      <c r="AD167" s="40">
        <f>IF(E166&gt;D167,IF(E166&gt;E167,Y167,E166-D167+1),0)</f>
        <v>0</v>
      </c>
      <c r="AE167" s="3"/>
      <c r="AF167" s="40">
        <f t="shared" si="74"/>
        <v>0</v>
      </c>
      <c r="AG167" s="40">
        <f t="shared" si="75"/>
        <v>0</v>
      </c>
      <c r="AH167" s="40">
        <f t="shared" si="76"/>
        <v>1</v>
      </c>
      <c r="AI167" s="40">
        <f t="shared" si="77"/>
        <v>1</v>
      </c>
      <c r="AJ167" s="40">
        <f t="shared" si="78"/>
        <v>1</v>
      </c>
      <c r="AK167" s="40">
        <f t="shared" si="79"/>
        <v>1</v>
      </c>
      <c r="AL167" s="40">
        <f t="shared" si="80"/>
        <v>1</v>
      </c>
      <c r="AM167" s="40">
        <f t="shared" si="81"/>
        <v>1</v>
      </c>
      <c r="AN167" s="40">
        <f t="shared" si="82"/>
        <v>1</v>
      </c>
      <c r="AO167" s="40">
        <f t="shared" si="83"/>
        <v>1</v>
      </c>
      <c r="AP167" s="40">
        <f t="shared" si="84"/>
        <v>1</v>
      </c>
      <c r="AQ167" s="40">
        <f t="shared" si="85"/>
        <v>1</v>
      </c>
      <c r="AR167" s="40">
        <f t="shared" si="86"/>
        <v>1</v>
      </c>
      <c r="AS167" s="40">
        <f t="shared" si="87"/>
        <v>1</v>
      </c>
      <c r="AT167" s="40">
        <f t="shared" si="88"/>
        <v>1</v>
      </c>
      <c r="AU167" s="40">
        <f t="shared" si="89"/>
        <v>1</v>
      </c>
      <c r="AV167" s="40">
        <f t="shared" si="90"/>
        <v>1</v>
      </c>
      <c r="AW167" s="40">
        <f t="shared" si="91"/>
        <v>1</v>
      </c>
      <c r="AX167" s="40">
        <f t="shared" si="92"/>
        <v>1</v>
      </c>
      <c r="AY167" s="40">
        <f t="shared" si="93"/>
        <v>1</v>
      </c>
      <c r="AZ167" s="40">
        <f t="shared" si="94"/>
        <v>1</v>
      </c>
      <c r="BA167" s="40">
        <f t="shared" si="95"/>
        <v>1</v>
      </c>
      <c r="BB167" s="40">
        <f t="shared" si="96"/>
        <v>1</v>
      </c>
      <c r="BC167" s="40">
        <f t="shared" si="97"/>
        <v>1</v>
      </c>
      <c r="BD167" s="40">
        <f t="shared" si="98"/>
        <v>1</v>
      </c>
      <c r="BE167" s="40">
        <f t="shared" si="99"/>
        <v>1</v>
      </c>
      <c r="BF167" s="40">
        <f t="shared" si="100"/>
        <v>1</v>
      </c>
      <c r="BG167" s="40">
        <f t="shared" si="101"/>
        <v>1</v>
      </c>
      <c r="BH167" s="40">
        <f t="shared" si="102"/>
        <v>1</v>
      </c>
      <c r="BI167" s="40">
        <f t="shared" si="103"/>
        <v>1</v>
      </c>
      <c r="BJ167" s="40">
        <f t="shared" si="104"/>
        <v>1</v>
      </c>
      <c r="BK167" s="40">
        <f t="shared" si="105"/>
        <v>1</v>
      </c>
      <c r="BL167" s="40">
        <f t="shared" si="106"/>
        <v>1</v>
      </c>
      <c r="BM167" s="40">
        <f t="shared" si="107"/>
        <v>1</v>
      </c>
      <c r="BN167" s="40">
        <f t="shared" si="108"/>
        <v>1</v>
      </c>
      <c r="BO167" s="40">
        <f t="shared" si="109"/>
        <v>1</v>
      </c>
      <c r="BP167" s="40">
        <f t="shared" si="110"/>
        <v>1</v>
      </c>
      <c r="BQ167" s="15">
        <v>1</v>
      </c>
      <c r="BR167" s="63">
        <f t="shared" si="111"/>
        <v>37</v>
      </c>
      <c r="BT167" s="4">
        <f>(BP167*U130)+(BO167*U131)+(BN167*U132)+(BM167*U133)+(BL167*U134)+(BK167*U135)+(BJ167*U136)+(BI167*U137)+(BH167*U138)+(BG167*U139)+(BF167*U140)+(BE167*U141)+(BD167*U142)+(BC167*U143)+(BB167*U144)+(BA167*U145)+(AZ167*U146)+(AY167*U147)+(AX167*U148)+(AW167*U149)+(AV167*U150)+(AU167*U151)+(AT167*U152)+(AS167*U153)+(AR167*U154)+(AQ167*U155)+(AP167*U156)+(AO167*U157)+(AN167*U158)+(AM167*U159)+(AL167*U160)+(AK167*U161)+(AJ167*U162)+(AI167*U163)+(AH167*U164)+(AG167*U165)+(AF167*U166)+($U$96)+U167</f>
        <v>0.74004120879120894</v>
      </c>
    </row>
    <row r="168" spans="1:72" s="15" customFormat="1">
      <c r="A168" s="25">
        <f>A167+1</f>
        <v>164</v>
      </c>
      <c r="B168" s="26" t="s">
        <v>35</v>
      </c>
      <c r="C168" s="12">
        <v>40792</v>
      </c>
      <c r="D168" s="13">
        <v>40793</v>
      </c>
      <c r="E168" s="13">
        <v>40896</v>
      </c>
      <c r="F168" s="36">
        <v>97.99</v>
      </c>
      <c r="G168" s="36"/>
      <c r="H168" s="36"/>
      <c r="I168" s="36">
        <v>89.965000000000003</v>
      </c>
      <c r="J168" s="36">
        <v>83.301000000000002</v>
      </c>
      <c r="K168" s="5" t="s">
        <v>2</v>
      </c>
      <c r="L168"/>
      <c r="M168" s="16">
        <f>(F168-I168)*100</f>
        <v>802.49999999999909</v>
      </c>
      <c r="O168" s="16">
        <f>(I168-J168)*100</f>
        <v>666.40000000000009</v>
      </c>
      <c r="P168"/>
      <c r="Q168" s="22">
        <f>((S167*U168)/M168)*O168</f>
        <v>159217.3815702424</v>
      </c>
      <c r="S168" s="3">
        <f>Q168+S167</f>
        <v>6294725.1227524448</v>
      </c>
      <c r="T168" s="3"/>
      <c r="U168" s="4">
        <f>$AC$4/W168</f>
        <v>3.125E-2</v>
      </c>
      <c r="V168" s="3"/>
      <c r="W168" s="2">
        <v>8</v>
      </c>
      <c r="X168"/>
      <c r="Y168" s="59">
        <f>E168-D168+1</f>
        <v>104</v>
      </c>
      <c r="Z168" s="30"/>
      <c r="AA168" s="4">
        <f>(S168-S167)/S167</f>
        <v>2.5950155763239897E-2</v>
      </c>
      <c r="AB168" s="3"/>
      <c r="AC168" s="38"/>
      <c r="AD168" s="40">
        <f>IF(E167&gt;D168,IF(E167&gt;E168,Y168,E167-D168+1),0)</f>
        <v>0</v>
      </c>
      <c r="AE168" s="3"/>
      <c r="AF168" s="40">
        <f t="shared" si="74"/>
        <v>0</v>
      </c>
      <c r="AG168" s="40">
        <f t="shared" si="75"/>
        <v>0</v>
      </c>
      <c r="AH168" s="40">
        <f t="shared" si="76"/>
        <v>0</v>
      </c>
      <c r="AI168" s="40">
        <f t="shared" si="77"/>
        <v>1</v>
      </c>
      <c r="AJ168" s="40">
        <f t="shared" si="78"/>
        <v>1</v>
      </c>
      <c r="AK168" s="40">
        <f t="shared" si="79"/>
        <v>1</v>
      </c>
      <c r="AL168" s="40">
        <f t="shared" si="80"/>
        <v>1</v>
      </c>
      <c r="AM168" s="40">
        <f t="shared" si="81"/>
        <v>1</v>
      </c>
      <c r="AN168" s="40">
        <f t="shared" si="82"/>
        <v>1</v>
      </c>
      <c r="AO168" s="40">
        <f t="shared" si="83"/>
        <v>1</v>
      </c>
      <c r="AP168" s="40">
        <f t="shared" si="84"/>
        <v>1</v>
      </c>
      <c r="AQ168" s="40">
        <f t="shared" si="85"/>
        <v>1</v>
      </c>
      <c r="AR168" s="40">
        <f t="shared" si="86"/>
        <v>1</v>
      </c>
      <c r="AS168" s="40">
        <f t="shared" si="87"/>
        <v>1</v>
      </c>
      <c r="AT168" s="40">
        <f t="shared" si="88"/>
        <v>1</v>
      </c>
      <c r="AU168" s="40">
        <f t="shared" si="89"/>
        <v>1</v>
      </c>
      <c r="AV168" s="40">
        <f t="shared" si="90"/>
        <v>1</v>
      </c>
      <c r="AW168" s="40">
        <f t="shared" si="91"/>
        <v>1</v>
      </c>
      <c r="AX168" s="40">
        <f t="shared" si="92"/>
        <v>1</v>
      </c>
      <c r="AY168" s="40">
        <f t="shared" si="93"/>
        <v>1</v>
      </c>
      <c r="AZ168" s="40">
        <f t="shared" si="94"/>
        <v>1</v>
      </c>
      <c r="BA168" s="40">
        <f t="shared" si="95"/>
        <v>1</v>
      </c>
      <c r="BB168" s="40">
        <f t="shared" si="96"/>
        <v>1</v>
      </c>
      <c r="BC168" s="40">
        <f t="shared" si="97"/>
        <v>1</v>
      </c>
      <c r="BD168" s="40">
        <f t="shared" si="98"/>
        <v>1</v>
      </c>
      <c r="BE168" s="40">
        <f t="shared" si="99"/>
        <v>1</v>
      </c>
      <c r="BF168" s="40">
        <f t="shared" si="100"/>
        <v>1</v>
      </c>
      <c r="BG168" s="40">
        <f t="shared" si="101"/>
        <v>1</v>
      </c>
      <c r="BH168" s="40">
        <f t="shared" si="102"/>
        <v>1</v>
      </c>
      <c r="BI168" s="40">
        <f t="shared" si="103"/>
        <v>1</v>
      </c>
      <c r="BJ168" s="40">
        <f t="shared" si="104"/>
        <v>1</v>
      </c>
      <c r="BK168" s="40">
        <f t="shared" si="105"/>
        <v>1</v>
      </c>
      <c r="BL168" s="40">
        <f t="shared" si="106"/>
        <v>1</v>
      </c>
      <c r="BM168" s="40">
        <f t="shared" si="107"/>
        <v>1</v>
      </c>
      <c r="BN168" s="40">
        <f t="shared" si="108"/>
        <v>1</v>
      </c>
      <c r="BO168" s="40">
        <f t="shared" si="109"/>
        <v>1</v>
      </c>
      <c r="BP168" s="40">
        <f t="shared" si="110"/>
        <v>1</v>
      </c>
      <c r="BQ168" s="15">
        <v>1</v>
      </c>
      <c r="BR168" s="63">
        <f t="shared" si="111"/>
        <v>36</v>
      </c>
      <c r="BT168" s="4">
        <f>(BP168*U131)+(BO168*U132)+(BN168*U133)+(BM168*U134)+(BL168*U135)+(BK168*U136)+(BJ168*U137)+(BI168*U138)+(BH168*U139)+(BG168*U140)+(BF168*U141)+(BE168*U142)+(BD168*U143)+(BC168*U144)+(BB168*U145)+(BA168*U146)+(AZ168*U147)+(AY168*U148)+(AX168*U149)+(AW168*U150)+(AV168*U151)+(AU168*U152)+(AT168*U153)+(AS168*U154)+(AR168*U155)+(AQ168*U156)+(AP168*U157)+(AO168*U158)+(AN168*U159)+(AM168*U160)+(AL168*U161)+(AK168*U162)+(AJ168*U163)+(AI168*U164)+(AH168*U165)+(AG168*U166)+(AF168*U167)+($U$96)+U168</f>
        <v>0.72081043956043966</v>
      </c>
    </row>
    <row r="169" spans="1:72" s="15" customFormat="1">
      <c r="A169" s="25">
        <f>A168+1</f>
        <v>165</v>
      </c>
      <c r="B169" s="26" t="s">
        <v>35</v>
      </c>
      <c r="C169" s="12">
        <v>40900</v>
      </c>
      <c r="D169" s="13">
        <v>40904</v>
      </c>
      <c r="E169" s="13">
        <v>40914</v>
      </c>
      <c r="F169" s="36">
        <v>83.554999999999993</v>
      </c>
      <c r="G169" s="36"/>
      <c r="H169" s="36"/>
      <c r="I169" s="36">
        <v>82.97</v>
      </c>
      <c r="J169" s="36">
        <v>80.587999999999994</v>
      </c>
      <c r="K169" s="5" t="s">
        <v>1</v>
      </c>
      <c r="L169"/>
      <c r="M169" s="16">
        <f>(F169-I169)*100</f>
        <v>58.499999999999375</v>
      </c>
      <c r="O169" s="16">
        <f>(I169-J169)*100</f>
        <v>238.2000000000005</v>
      </c>
      <c r="P169"/>
      <c r="Q169" s="22">
        <f>((S168*U169)/M169)*O169</f>
        <v>800963.4210681899</v>
      </c>
      <c r="S169" s="3">
        <f>Q169+S168</f>
        <v>7095688.5438206345</v>
      </c>
      <c r="T169" s="3"/>
      <c r="U169" s="4">
        <f>$AC$4/W169</f>
        <v>3.125E-2</v>
      </c>
      <c r="V169" s="3"/>
      <c r="W169" s="2">
        <v>8</v>
      </c>
      <c r="X169"/>
      <c r="Y169" s="30">
        <f>E169-D169+1</f>
        <v>11</v>
      </c>
      <c r="Z169" s="30"/>
      <c r="AA169" s="4">
        <f>(S169-S168)/S168</f>
        <v>0.12724358974359132</v>
      </c>
      <c r="AB169" s="3"/>
      <c r="AC169" s="38"/>
      <c r="AD169" s="40">
        <f>IF(E168&gt;D169,IF(E168&gt;E169,Y169,E168-D169+1),0)</f>
        <v>0</v>
      </c>
      <c r="AE169" s="3"/>
      <c r="AF169" s="40">
        <f t="shared" si="74"/>
        <v>0</v>
      </c>
      <c r="AG169" s="40">
        <f t="shared" si="75"/>
        <v>0</v>
      </c>
      <c r="AH169" s="40">
        <f t="shared" si="76"/>
        <v>0</v>
      </c>
      <c r="AI169" s="40">
        <f t="shared" si="77"/>
        <v>0</v>
      </c>
      <c r="AJ169" s="40">
        <f t="shared" si="78"/>
        <v>1</v>
      </c>
      <c r="AK169" s="40">
        <f t="shared" si="79"/>
        <v>1</v>
      </c>
      <c r="AL169" s="40">
        <f t="shared" si="80"/>
        <v>1</v>
      </c>
      <c r="AM169" s="40">
        <f t="shared" si="81"/>
        <v>1</v>
      </c>
      <c r="AN169" s="40">
        <f t="shared" si="82"/>
        <v>1</v>
      </c>
      <c r="AO169" s="40">
        <f t="shared" si="83"/>
        <v>1</v>
      </c>
      <c r="AP169" s="40">
        <f t="shared" si="84"/>
        <v>1</v>
      </c>
      <c r="AQ169" s="40">
        <f t="shared" si="85"/>
        <v>1</v>
      </c>
      <c r="AR169" s="40">
        <f t="shared" si="86"/>
        <v>1</v>
      </c>
      <c r="AS169" s="40">
        <f t="shared" si="87"/>
        <v>1</v>
      </c>
      <c r="AT169" s="40">
        <f t="shared" si="88"/>
        <v>1</v>
      </c>
      <c r="AU169" s="40">
        <f t="shared" si="89"/>
        <v>1</v>
      </c>
      <c r="AV169" s="40">
        <f t="shared" si="90"/>
        <v>1</v>
      </c>
      <c r="AW169" s="40">
        <f t="shared" si="91"/>
        <v>1</v>
      </c>
      <c r="AX169" s="40">
        <f t="shared" si="92"/>
        <v>1</v>
      </c>
      <c r="AY169" s="40">
        <f t="shared" si="93"/>
        <v>1</v>
      </c>
      <c r="AZ169" s="40">
        <f t="shared" si="94"/>
        <v>1</v>
      </c>
      <c r="BA169" s="40">
        <f t="shared" si="95"/>
        <v>1</v>
      </c>
      <c r="BB169" s="40">
        <f t="shared" si="96"/>
        <v>1</v>
      </c>
      <c r="BC169" s="40">
        <f t="shared" si="97"/>
        <v>1</v>
      </c>
      <c r="BD169" s="40">
        <f t="shared" si="98"/>
        <v>1</v>
      </c>
      <c r="BE169" s="40">
        <f t="shared" si="99"/>
        <v>1</v>
      </c>
      <c r="BF169" s="40">
        <f t="shared" si="100"/>
        <v>1</v>
      </c>
      <c r="BG169" s="40">
        <f t="shared" si="101"/>
        <v>1</v>
      </c>
      <c r="BH169" s="40">
        <f t="shared" si="102"/>
        <v>1</v>
      </c>
      <c r="BI169" s="40">
        <f t="shared" si="103"/>
        <v>1</v>
      </c>
      <c r="BJ169" s="40">
        <f t="shared" si="104"/>
        <v>1</v>
      </c>
      <c r="BK169" s="40">
        <f t="shared" si="105"/>
        <v>1</v>
      </c>
      <c r="BL169" s="40">
        <f t="shared" si="106"/>
        <v>1</v>
      </c>
      <c r="BM169" s="40">
        <f t="shared" si="107"/>
        <v>1</v>
      </c>
      <c r="BN169" s="40">
        <f t="shared" si="108"/>
        <v>1</v>
      </c>
      <c r="BO169" s="40">
        <f t="shared" si="109"/>
        <v>1</v>
      </c>
      <c r="BP169" s="40">
        <f t="shared" si="110"/>
        <v>1</v>
      </c>
      <c r="BQ169" s="15">
        <v>1</v>
      </c>
      <c r="BR169" s="63">
        <f t="shared" si="111"/>
        <v>35</v>
      </c>
      <c r="BT169" s="4">
        <f>(BP169*U132)+(BO169*U133)+(BN169*U134)+(BM169*U135)+(BL169*U136)+(BK169*U137)+(BJ169*U138)+(BI169*U139)+(BH169*U140)+(BG169*U141)+(BF169*U142)+(BE169*U143)+(BD169*U144)+(BC169*U145)+(BB169*U146)+(BA169*U147)+(AZ169*U148)+(AY169*U149)+(AX169*U150)+(AW169*U151)+(AV169*U152)+(AU169*U153)+(AT169*U154)+(AS169*U155)+(AR169*U156)+(AQ169*U157)+(AP169*U158)+(AO169*U159)+(AN169*U160)+(AM169*U161)+(AL169*U162)+(AK169*U163)+(AJ169*U164)+(AI169*U165)+(AH169*U166)+(AG169*U167)+(AF169*U168)+($U$96)+U169</f>
        <v>0.70157967032967039</v>
      </c>
    </row>
    <row r="170" spans="1:72" s="15" customFormat="1">
      <c r="A170" s="25">
        <f>A169+1</f>
        <v>166</v>
      </c>
      <c r="B170" s="26" t="s">
        <v>35</v>
      </c>
      <c r="C170" s="12">
        <v>41022</v>
      </c>
      <c r="D170" s="13">
        <v>41023</v>
      </c>
      <c r="E170" s="13">
        <v>41060</v>
      </c>
      <c r="F170" s="36">
        <v>89.631</v>
      </c>
      <c r="G170" s="36"/>
      <c r="H170" s="36"/>
      <c r="I170" s="36">
        <v>88.54</v>
      </c>
      <c r="J170" s="36">
        <v>81.14</v>
      </c>
      <c r="K170" s="5" t="s">
        <v>1</v>
      </c>
      <c r="L170"/>
      <c r="M170" s="16">
        <f>(F170-I170)*100</f>
        <v>109.0999999999994</v>
      </c>
      <c r="O170" s="16">
        <f>(I170-J170)*100</f>
        <v>740.00000000000057</v>
      </c>
      <c r="P170"/>
      <c r="Q170" s="22">
        <f>((S169*U170)/M170)*O170</f>
        <v>1504012.810044484</v>
      </c>
      <c r="S170" s="3">
        <f>Q170+S169</f>
        <v>8599701.3538651187</v>
      </c>
      <c r="T170" s="3"/>
      <c r="U170" s="4">
        <f>$AC$4/W170</f>
        <v>3.125E-2</v>
      </c>
      <c r="V170" s="3"/>
      <c r="W170" s="2">
        <v>8</v>
      </c>
      <c r="X170"/>
      <c r="Y170" s="30">
        <f>E170-D170+1</f>
        <v>38</v>
      </c>
      <c r="Z170" s="30"/>
      <c r="AA170" s="4">
        <f>(S170-S169)/S169</f>
        <v>0.21196150320806736</v>
      </c>
      <c r="AB170" s="3"/>
      <c r="AC170" s="38"/>
      <c r="AD170" s="40">
        <f>IF(E169&gt;D170,IF(E169&gt;E170,Y170,E169-D170+1),0)</f>
        <v>0</v>
      </c>
      <c r="AE170" s="3"/>
      <c r="AF170" s="40">
        <f t="shared" si="74"/>
        <v>0</v>
      </c>
      <c r="AG170" s="40">
        <f t="shared" si="75"/>
        <v>0</v>
      </c>
      <c r="AH170" s="40">
        <f t="shared" si="76"/>
        <v>0</v>
      </c>
      <c r="AI170" s="40">
        <f t="shared" si="77"/>
        <v>0</v>
      </c>
      <c r="AJ170" s="40">
        <f t="shared" si="78"/>
        <v>0</v>
      </c>
      <c r="AK170" s="40">
        <f t="shared" si="79"/>
        <v>1</v>
      </c>
      <c r="AL170" s="40">
        <f t="shared" si="80"/>
        <v>1</v>
      </c>
      <c r="AM170" s="40">
        <f t="shared" si="81"/>
        <v>1</v>
      </c>
      <c r="AN170" s="40">
        <f t="shared" si="82"/>
        <v>1</v>
      </c>
      <c r="AO170" s="40">
        <f t="shared" si="83"/>
        <v>1</v>
      </c>
      <c r="AP170" s="40">
        <f t="shared" si="84"/>
        <v>1</v>
      </c>
      <c r="AQ170" s="40">
        <f t="shared" si="85"/>
        <v>1</v>
      </c>
      <c r="AR170" s="40">
        <f t="shared" si="86"/>
        <v>1</v>
      </c>
      <c r="AS170" s="40">
        <f t="shared" si="87"/>
        <v>1</v>
      </c>
      <c r="AT170" s="40">
        <f t="shared" si="88"/>
        <v>1</v>
      </c>
      <c r="AU170" s="40">
        <f t="shared" si="89"/>
        <v>1</v>
      </c>
      <c r="AV170" s="40">
        <f t="shared" si="90"/>
        <v>1</v>
      </c>
      <c r="AW170" s="40">
        <f t="shared" si="91"/>
        <v>1</v>
      </c>
      <c r="AX170" s="40">
        <f t="shared" si="92"/>
        <v>1</v>
      </c>
      <c r="AY170" s="40">
        <f t="shared" si="93"/>
        <v>1</v>
      </c>
      <c r="AZ170" s="40">
        <f t="shared" si="94"/>
        <v>1</v>
      </c>
      <c r="BA170" s="40">
        <f t="shared" si="95"/>
        <v>1</v>
      </c>
      <c r="BB170" s="40">
        <f t="shared" si="96"/>
        <v>1</v>
      </c>
      <c r="BC170" s="40">
        <f t="shared" si="97"/>
        <v>1</v>
      </c>
      <c r="BD170" s="40">
        <f t="shared" si="98"/>
        <v>1</v>
      </c>
      <c r="BE170" s="40">
        <f t="shared" si="99"/>
        <v>1</v>
      </c>
      <c r="BF170" s="40">
        <f t="shared" si="100"/>
        <v>1</v>
      </c>
      <c r="BG170" s="40">
        <f t="shared" si="101"/>
        <v>1</v>
      </c>
      <c r="BH170" s="40">
        <f t="shared" si="102"/>
        <v>1</v>
      </c>
      <c r="BI170" s="40">
        <f t="shared" si="103"/>
        <v>1</v>
      </c>
      <c r="BJ170" s="40">
        <f t="shared" si="104"/>
        <v>1</v>
      </c>
      <c r="BK170" s="40">
        <f t="shared" si="105"/>
        <v>1</v>
      </c>
      <c r="BL170" s="40">
        <f t="shared" si="106"/>
        <v>1</v>
      </c>
      <c r="BM170" s="40">
        <f t="shared" si="107"/>
        <v>1</v>
      </c>
      <c r="BN170" s="40">
        <f t="shared" si="108"/>
        <v>1</v>
      </c>
      <c r="BO170" s="40">
        <f t="shared" si="109"/>
        <v>0</v>
      </c>
      <c r="BP170" s="40">
        <f t="shared" si="110"/>
        <v>0</v>
      </c>
      <c r="BQ170" s="15">
        <v>1</v>
      </c>
      <c r="BR170" s="63">
        <f t="shared" si="111"/>
        <v>32</v>
      </c>
      <c r="BT170" s="4">
        <f>(BP170*U133)+(BO170*U134)+(BN170*U135)+(BM170*U136)+(BL170*U137)+(BK170*U138)+(BJ170*U139)+(BI170*U140)+(BH170*U141)+(BG170*U142)+(BF170*U143)+(BE170*U144)+(BD170*U145)+(BC170*U146)+(BB170*U147)+(BA170*U148)+(AZ170*U149)+(AY170*U150)+(AX170*U151)+(AW170*U152)+(AV170*U153)+(AU170*U154)+(AT170*U155)+(AS170*U156)+(AR170*U157)+(AQ170*U158)+(AP170*U159)+(AO170*U160)+(AN170*U161)+(AM170*U162)+(AL170*U163)+(AK170*U164)+(AJ170*U165)+(AI170*U166)+(AH170*U167)+(AG170*U168)+(AF170*U169)+($U$96)+U170</f>
        <v>0.64388736263736257</v>
      </c>
    </row>
    <row r="171" spans="1:72" s="15" customFormat="1">
      <c r="A171" s="25">
        <f>A170+1</f>
        <v>167</v>
      </c>
      <c r="B171" s="26" t="s">
        <v>35</v>
      </c>
      <c r="C171" s="12">
        <v>41071</v>
      </c>
      <c r="D171" s="13">
        <v>41072</v>
      </c>
      <c r="E171" s="13">
        <v>41078</v>
      </c>
      <c r="F171" s="36">
        <v>83.94</v>
      </c>
      <c r="G171" s="36"/>
      <c r="H171" s="36"/>
      <c r="I171" s="36">
        <v>82.525000000000006</v>
      </c>
      <c r="J171" s="36">
        <v>83.94</v>
      </c>
      <c r="K171" s="5" t="s">
        <v>0</v>
      </c>
      <c r="L171"/>
      <c r="M171" s="16">
        <f>(F171-I171)*100</f>
        <v>141.4999999999992</v>
      </c>
      <c r="O171" s="16">
        <f>(I171-J171)*100</f>
        <v>-141.4999999999992</v>
      </c>
      <c r="P171"/>
      <c r="Q171" s="22">
        <f>((S170*U171)/M171)*O171</f>
        <v>-268740.66730828496</v>
      </c>
      <c r="S171" s="3">
        <f>Q171+S170</f>
        <v>8330960.6865568338</v>
      </c>
      <c r="T171" s="3"/>
      <c r="U171" s="4">
        <f>$AC$4/W171</f>
        <v>3.125E-2</v>
      </c>
      <c r="V171" s="3"/>
      <c r="W171" s="2">
        <v>8</v>
      </c>
      <c r="X171"/>
      <c r="Y171" s="30">
        <f>E171-D171+1</f>
        <v>7</v>
      </c>
      <c r="Z171" s="30"/>
      <c r="AA171" s="4">
        <f>(S171-S170)/S170</f>
        <v>-3.1249999999999993E-2</v>
      </c>
      <c r="AB171" s="3"/>
      <c r="AC171" s="38"/>
      <c r="AD171" s="40">
        <f>IF(E170&gt;D171,IF(E170&gt;E171,Y171,E170-D171+1),0)</f>
        <v>0</v>
      </c>
      <c r="AE171" s="3"/>
      <c r="AF171" s="40">
        <f t="shared" ref="AF171:AF234" si="112">IF(E170&gt;=D171,1,0)</f>
        <v>0</v>
      </c>
      <c r="AG171" s="40">
        <f t="shared" ref="AG171:AG234" si="113">IF(E169&gt;=D171,1,0)</f>
        <v>0</v>
      </c>
      <c r="AH171" s="40">
        <f t="shared" ref="AH171:AH234" si="114">IF(E168&gt;=D171,1,0)</f>
        <v>0</v>
      </c>
      <c r="AI171" s="40">
        <f t="shared" ref="AI171:AI234" si="115">IF(E167&gt;=D171,1,0)</f>
        <v>0</v>
      </c>
      <c r="AJ171" s="40">
        <f t="shared" ref="AJ171:AJ234" si="116">IF(E166&gt;=D171,1,0)</f>
        <v>0</v>
      </c>
      <c r="AK171" s="40">
        <f t="shared" ref="AK171:AK234" si="117">IF(E165&gt;=D171,1,0)</f>
        <v>0</v>
      </c>
      <c r="AL171" s="40">
        <f t="shared" ref="AL171:AL234" si="118">IF(E164&gt;=D171,1,0)</f>
        <v>1</v>
      </c>
      <c r="AM171" s="40">
        <f t="shared" ref="AM171:AM234" si="119">IF(E163&gt;=D171,1,0)</f>
        <v>1</v>
      </c>
      <c r="AN171" s="40">
        <f t="shared" ref="AN171:AN234" si="120">IF(E162&gt;=D171,1,0)</f>
        <v>1</v>
      </c>
      <c r="AO171" s="40">
        <f t="shared" ref="AO171:AO234" si="121">IF(E161&gt;=D171,1,0)</f>
        <v>1</v>
      </c>
      <c r="AP171" s="40">
        <f t="shared" ref="AP171:AP234" si="122">IF(E160&gt;=D171,1,0)</f>
        <v>1</v>
      </c>
      <c r="AQ171" s="40">
        <f t="shared" ref="AQ171:AQ234" si="123">IF(E159&gt;=D171,1,0)</f>
        <v>1</v>
      </c>
      <c r="AR171" s="40">
        <f t="shared" ref="AR171:AR234" si="124">IF(E158&gt;=D171,1,0)</f>
        <v>1</v>
      </c>
      <c r="AS171" s="40">
        <f t="shared" ref="AS171:AS234" si="125">IF(E157&gt;=D171,1,0)</f>
        <v>1</v>
      </c>
      <c r="AT171" s="40">
        <f t="shared" ref="AT171:AT234" si="126">IF(E156&gt;=D171,1,0)</f>
        <v>1</v>
      </c>
      <c r="AU171" s="40">
        <f t="shared" ref="AU171:AU234" si="127">IF(E155&gt;=D171,1,0)</f>
        <v>1</v>
      </c>
      <c r="AV171" s="40">
        <f t="shared" ref="AV171:AV234" si="128">IF(E154&gt;=D171,1,0)</f>
        <v>1</v>
      </c>
      <c r="AW171" s="40">
        <f t="shared" ref="AW171:AW234" si="129">IF(E153&gt;=D171,1,0)</f>
        <v>1</v>
      </c>
      <c r="AX171" s="40">
        <f t="shared" ref="AX171:AX234" si="130">IF(E152&gt;=D171,1,0)</f>
        <v>1</v>
      </c>
      <c r="AY171" s="40">
        <f t="shared" ref="AY171:AY234" si="131">IF(E151&gt;=D171,1,0)</f>
        <v>1</v>
      </c>
      <c r="AZ171" s="40">
        <f t="shared" ref="AZ171:AZ234" si="132">IF(E150&gt;=D171,1,0)</f>
        <v>1</v>
      </c>
      <c r="BA171" s="40">
        <f t="shared" ref="BA171:BA234" si="133">IF(E149&gt;=D171,1,0)</f>
        <v>1</v>
      </c>
      <c r="BB171" s="40">
        <f t="shared" ref="BB171:BB234" si="134">IF(E148&gt;=D171,1,0)</f>
        <v>1</v>
      </c>
      <c r="BC171" s="40">
        <f t="shared" ref="BC171:BC234" si="135">IF(E147&gt;=D171,1,0)</f>
        <v>1</v>
      </c>
      <c r="BD171" s="40">
        <f t="shared" ref="BD171:BD234" si="136">IF(E146&gt;=D171,1,0)</f>
        <v>1</v>
      </c>
      <c r="BE171" s="40">
        <f t="shared" ref="BE171:BE234" si="137">IF(E145&gt;=D171,1,0)</f>
        <v>1</v>
      </c>
      <c r="BF171" s="40">
        <f t="shared" ref="BF171:BF234" si="138">IF(E144&gt;=D171,1,0)</f>
        <v>1</v>
      </c>
      <c r="BG171" s="40">
        <f t="shared" ref="BG171:BG234" si="139">IF(E143&gt;=D171,1,0)</f>
        <v>1</v>
      </c>
      <c r="BH171" s="40">
        <f t="shared" ref="BH171:BH234" si="140">IF(E142&gt;=D171,1,0)</f>
        <v>1</v>
      </c>
      <c r="BI171" s="40">
        <f t="shared" ref="BI171:BI234" si="141">IF(E141&gt;=D171,1,0)</f>
        <v>1</v>
      </c>
      <c r="BJ171" s="40">
        <f t="shared" ref="BJ171:BJ234" si="142">IF(E140&gt;=D171,1,0)</f>
        <v>1</v>
      </c>
      <c r="BK171" s="40">
        <f t="shared" ref="BK171:BK234" si="143">IF(E139&gt;=D171,1,0)</f>
        <v>1</v>
      </c>
      <c r="BL171" s="40">
        <f t="shared" ref="BL171:BL234" si="144">IF(E138&gt;=D171,1,0)</f>
        <v>1</v>
      </c>
      <c r="BM171" s="40">
        <f t="shared" ref="BM171:BM234" si="145">IF(E137&gt;=D171,1,0)</f>
        <v>1</v>
      </c>
      <c r="BN171" s="40">
        <f t="shared" ref="BN171:BN234" si="146">IF(E136&gt;=D171,1,0)</f>
        <v>1</v>
      </c>
      <c r="BO171" s="40">
        <f t="shared" ref="BO171:BO234" si="147">IF(E135&gt;=D171,1,0)</f>
        <v>0</v>
      </c>
      <c r="BP171" s="40">
        <f t="shared" ref="BP171:BP234" si="148">IF(E134&gt;=D171,1,0)</f>
        <v>0</v>
      </c>
      <c r="BQ171" s="15">
        <v>1</v>
      </c>
      <c r="BR171" s="63">
        <f t="shared" si="111"/>
        <v>31</v>
      </c>
      <c r="BT171" s="4">
        <f>(BP171*U134)+(BO171*U135)+(BN171*U136)+(BM171*U137)+(BL171*U138)+(BK171*U139)+(BJ171*U140)+(BI171*U141)+(BH171*U142)+(BG171*U143)+(BF171*U144)+(BE171*U145)+(BD171*U146)+(BC171*U147)+(BB171*U148)+(BA171*U149)+(AZ171*U150)+(AY171*U151)+(AX171*U152)+(AW171*U153)+(AV171*U154)+(AU171*U155)+(AT171*U156)+(AS171*U157)+(AR171*U158)+(AQ171*U159)+(AP171*U160)+(AO171*U161)+(AN171*U162)+(AM171*U163)+(AL171*U164)+(AK171*U165)+(AJ171*U166)+(AI171*U167)+(AH171*U168)+(AG171*U169)+(AF171*U170)+($U$96)+U171</f>
        <v>0.6246565934065933</v>
      </c>
    </row>
    <row r="172" spans="1:72" s="15" customFormat="1">
      <c r="A172" s="25">
        <f>A171+1</f>
        <v>168</v>
      </c>
      <c r="B172" s="26" t="s">
        <v>35</v>
      </c>
      <c r="C172" s="12">
        <v>41094</v>
      </c>
      <c r="D172" s="13">
        <v>41095</v>
      </c>
      <c r="E172" s="13">
        <v>41113</v>
      </c>
      <c r="F172" s="36">
        <v>83.72999999999999</v>
      </c>
      <c r="G172" s="36"/>
      <c r="H172" s="36"/>
      <c r="I172" s="36">
        <v>83.159000000000006</v>
      </c>
      <c r="J172" s="36">
        <v>78.774999999999991</v>
      </c>
      <c r="K172" s="5" t="s">
        <v>1</v>
      </c>
      <c r="L172"/>
      <c r="M172" s="16">
        <f>(F172-I172)*100</f>
        <v>57.099999999998374</v>
      </c>
      <c r="O172" s="16">
        <f>(I172-J172)*100</f>
        <v>438.40000000000146</v>
      </c>
      <c r="P172"/>
      <c r="Q172" s="22">
        <f>((S171*U172)/M172)*O172</f>
        <v>1998846.9598219311</v>
      </c>
      <c r="S172" s="3">
        <f>Q172+S171</f>
        <v>10329807.646378765</v>
      </c>
      <c r="T172" s="3"/>
      <c r="U172" s="4">
        <f>$AC$4/W172</f>
        <v>3.125E-2</v>
      </c>
      <c r="V172" s="3"/>
      <c r="W172" s="2">
        <v>8</v>
      </c>
      <c r="X172"/>
      <c r="Y172" s="30">
        <f>E172-D172+1</f>
        <v>19</v>
      </c>
      <c r="Z172" s="30"/>
      <c r="AA172" s="4">
        <f>(S172-S171)/S171</f>
        <v>0.23992994746060312</v>
      </c>
      <c r="AB172" s="3"/>
      <c r="AC172" s="38"/>
      <c r="AD172" s="40">
        <f>IF(E171&gt;D172,IF(E171&gt;E172,Y172,E171-D172+1),0)</f>
        <v>0</v>
      </c>
      <c r="AE172" s="3"/>
      <c r="AF172" s="40">
        <f t="shared" si="112"/>
        <v>0</v>
      </c>
      <c r="AG172" s="40">
        <f t="shared" si="113"/>
        <v>0</v>
      </c>
      <c r="AH172" s="40">
        <f t="shared" si="114"/>
        <v>0</v>
      </c>
      <c r="AI172" s="40">
        <f t="shared" si="115"/>
        <v>0</v>
      </c>
      <c r="AJ172" s="40">
        <f t="shared" si="116"/>
        <v>0</v>
      </c>
      <c r="AK172" s="40">
        <f t="shared" si="117"/>
        <v>0</v>
      </c>
      <c r="AL172" s="40">
        <f t="shared" si="118"/>
        <v>0</v>
      </c>
      <c r="AM172" s="40">
        <f t="shared" si="119"/>
        <v>1</v>
      </c>
      <c r="AN172" s="40">
        <f t="shared" si="120"/>
        <v>1</v>
      </c>
      <c r="AO172" s="40">
        <f t="shared" si="121"/>
        <v>1</v>
      </c>
      <c r="AP172" s="40">
        <f t="shared" si="122"/>
        <v>1</v>
      </c>
      <c r="AQ172" s="40">
        <f t="shared" si="123"/>
        <v>1</v>
      </c>
      <c r="AR172" s="40">
        <f t="shared" si="124"/>
        <v>1</v>
      </c>
      <c r="AS172" s="40">
        <f t="shared" si="125"/>
        <v>1</v>
      </c>
      <c r="AT172" s="40">
        <f t="shared" si="126"/>
        <v>1</v>
      </c>
      <c r="AU172" s="40">
        <f t="shared" si="127"/>
        <v>1</v>
      </c>
      <c r="AV172" s="40">
        <f t="shared" si="128"/>
        <v>1</v>
      </c>
      <c r="AW172" s="40">
        <f t="shared" si="129"/>
        <v>1</v>
      </c>
      <c r="AX172" s="40">
        <f t="shared" si="130"/>
        <v>1</v>
      </c>
      <c r="AY172" s="40">
        <f t="shared" si="131"/>
        <v>1</v>
      </c>
      <c r="AZ172" s="40">
        <f t="shared" si="132"/>
        <v>1</v>
      </c>
      <c r="BA172" s="40">
        <f t="shared" si="133"/>
        <v>1</v>
      </c>
      <c r="BB172" s="40">
        <f t="shared" si="134"/>
        <v>1</v>
      </c>
      <c r="BC172" s="40">
        <f t="shared" si="135"/>
        <v>1</v>
      </c>
      <c r="BD172" s="40">
        <f t="shared" si="136"/>
        <v>1</v>
      </c>
      <c r="BE172" s="40">
        <f t="shared" si="137"/>
        <v>1</v>
      </c>
      <c r="BF172" s="40">
        <f t="shared" si="138"/>
        <v>1</v>
      </c>
      <c r="BG172" s="40">
        <f t="shared" si="139"/>
        <v>1</v>
      </c>
      <c r="BH172" s="40">
        <f t="shared" si="140"/>
        <v>1</v>
      </c>
      <c r="BI172" s="40">
        <f t="shared" si="141"/>
        <v>1</v>
      </c>
      <c r="BJ172" s="40">
        <f t="shared" si="142"/>
        <v>1</v>
      </c>
      <c r="BK172" s="40">
        <f t="shared" si="143"/>
        <v>1</v>
      </c>
      <c r="BL172" s="40">
        <f t="shared" si="144"/>
        <v>1</v>
      </c>
      <c r="BM172" s="40">
        <f t="shared" si="145"/>
        <v>1</v>
      </c>
      <c r="BN172" s="40">
        <f t="shared" si="146"/>
        <v>1</v>
      </c>
      <c r="BO172" s="40">
        <f t="shared" si="147"/>
        <v>0</v>
      </c>
      <c r="BP172" s="40">
        <f t="shared" si="148"/>
        <v>0</v>
      </c>
      <c r="BQ172" s="15">
        <v>1</v>
      </c>
      <c r="BR172" s="63">
        <f t="shared" si="111"/>
        <v>30</v>
      </c>
      <c r="BT172" s="4">
        <f>(BP172*U135)+(BO172*U136)+(BN172*U137)+(BM172*U138)+(BL172*U139)+(BK172*U140)+(BJ172*U141)+(BI172*U142)+(BH172*U143)+(BG172*U144)+(BF172*U145)+(BE172*U146)+(BD172*U147)+(BC172*U148)+(BB172*U149)+(BA172*U150)+(AZ172*U151)+(AY172*U152)+(AX172*U153)+(AW172*U154)+(AV172*U155)+(AU172*U156)+(AT172*U157)+(AS172*U158)+(AR172*U159)+(AQ172*U160)+(AP172*U161)+(AO172*U162)+(AN172*U163)+(AM172*U164)+(AL172*U165)+(AK172*U166)+(AJ172*U167)+(AI172*U168)+(AH172*U169)+(AG172*U170)+(AF172*U171)+($U$96)+U172</f>
        <v>0.60542582417582402</v>
      </c>
    </row>
    <row r="173" spans="1:72" s="15" customFormat="1">
      <c r="A173" s="25">
        <f>A172+1</f>
        <v>169</v>
      </c>
      <c r="B173" s="26" t="s">
        <v>35</v>
      </c>
      <c r="C173" s="12">
        <v>41122</v>
      </c>
      <c r="D173" s="13">
        <v>41123</v>
      </c>
      <c r="E173" s="13">
        <v>41124</v>
      </c>
      <c r="F173" s="36">
        <v>80.218999999999994</v>
      </c>
      <c r="G173" s="36"/>
      <c r="H173" s="36"/>
      <c r="I173" s="36">
        <v>79.76100000000001</v>
      </c>
      <c r="J173" s="36">
        <v>79.325999999999993</v>
      </c>
      <c r="K173" s="5" t="s">
        <v>2</v>
      </c>
      <c r="L173"/>
      <c r="M173" s="16">
        <f>(F173-I173)*100</f>
        <v>45.79999999999842</v>
      </c>
      <c r="O173" s="16">
        <f>(I173-J173)*100</f>
        <v>43.500000000001648</v>
      </c>
      <c r="P173"/>
      <c r="Q173" s="22">
        <f>((S172*U173)/M173)*O173</f>
        <v>306595.68273574568</v>
      </c>
      <c r="S173" s="3">
        <f>Q173+S172</f>
        <v>10636403.32911451</v>
      </c>
      <c r="T173" s="3"/>
      <c r="U173" s="4">
        <f>$AC$4/W173</f>
        <v>3.125E-2</v>
      </c>
      <c r="V173" s="3"/>
      <c r="W173" s="2">
        <v>8</v>
      </c>
      <c r="X173"/>
      <c r="Y173" s="30">
        <f>E173-D173+1</f>
        <v>2</v>
      </c>
      <c r="Z173" s="30"/>
      <c r="AA173" s="4">
        <f>(S173-S172)/S172</f>
        <v>2.9680676855897269E-2</v>
      </c>
      <c r="AB173" s="3"/>
      <c r="AC173" s="38"/>
      <c r="AD173" s="40">
        <f>IF(E172&gt;D173,IF(E172&gt;E173,Y173,E172-D173+1),0)</f>
        <v>0</v>
      </c>
      <c r="AE173" s="3"/>
      <c r="AF173" s="40">
        <f t="shared" si="112"/>
        <v>0</v>
      </c>
      <c r="AG173" s="40">
        <f t="shared" si="113"/>
        <v>0</v>
      </c>
      <c r="AH173" s="40">
        <f t="shared" si="114"/>
        <v>0</v>
      </c>
      <c r="AI173" s="40">
        <f t="shared" si="115"/>
        <v>0</v>
      </c>
      <c r="AJ173" s="40">
        <f t="shared" si="116"/>
        <v>0</v>
      </c>
      <c r="AK173" s="40">
        <f t="shared" si="117"/>
        <v>0</v>
      </c>
      <c r="AL173" s="40">
        <f t="shared" si="118"/>
        <v>0</v>
      </c>
      <c r="AM173" s="40">
        <f t="shared" si="119"/>
        <v>0</v>
      </c>
      <c r="AN173" s="40">
        <f t="shared" si="120"/>
        <v>1</v>
      </c>
      <c r="AO173" s="40">
        <f t="shared" si="121"/>
        <v>1</v>
      </c>
      <c r="AP173" s="40">
        <f t="shared" si="122"/>
        <v>1</v>
      </c>
      <c r="AQ173" s="40">
        <f t="shared" si="123"/>
        <v>1</v>
      </c>
      <c r="AR173" s="40">
        <f t="shared" si="124"/>
        <v>1</v>
      </c>
      <c r="AS173" s="40">
        <f t="shared" si="125"/>
        <v>1</v>
      </c>
      <c r="AT173" s="40">
        <f t="shared" si="126"/>
        <v>1</v>
      </c>
      <c r="AU173" s="40">
        <f t="shared" si="127"/>
        <v>1</v>
      </c>
      <c r="AV173" s="40">
        <f t="shared" si="128"/>
        <v>1</v>
      </c>
      <c r="AW173" s="40">
        <f t="shared" si="129"/>
        <v>1</v>
      </c>
      <c r="AX173" s="40">
        <f t="shared" si="130"/>
        <v>1</v>
      </c>
      <c r="AY173" s="40">
        <f t="shared" si="131"/>
        <v>1</v>
      </c>
      <c r="AZ173" s="40">
        <f t="shared" si="132"/>
        <v>1</v>
      </c>
      <c r="BA173" s="40">
        <f t="shared" si="133"/>
        <v>1</v>
      </c>
      <c r="BB173" s="40">
        <f t="shared" si="134"/>
        <v>1</v>
      </c>
      <c r="BC173" s="40">
        <f t="shared" si="135"/>
        <v>1</v>
      </c>
      <c r="BD173" s="40">
        <f t="shared" si="136"/>
        <v>1</v>
      </c>
      <c r="BE173" s="40">
        <f t="shared" si="137"/>
        <v>1</v>
      </c>
      <c r="BF173" s="40">
        <f t="shared" si="138"/>
        <v>1</v>
      </c>
      <c r="BG173" s="40">
        <f t="shared" si="139"/>
        <v>1</v>
      </c>
      <c r="BH173" s="40">
        <f t="shared" si="140"/>
        <v>1</v>
      </c>
      <c r="BI173" s="40">
        <f t="shared" si="141"/>
        <v>1</v>
      </c>
      <c r="BJ173" s="40">
        <f t="shared" si="142"/>
        <v>1</v>
      </c>
      <c r="BK173" s="40">
        <f t="shared" si="143"/>
        <v>1</v>
      </c>
      <c r="BL173" s="40">
        <f t="shared" si="144"/>
        <v>1</v>
      </c>
      <c r="BM173" s="40">
        <f t="shared" si="145"/>
        <v>1</v>
      </c>
      <c r="BN173" s="40">
        <f t="shared" si="146"/>
        <v>1</v>
      </c>
      <c r="BO173" s="40">
        <f t="shared" si="147"/>
        <v>1</v>
      </c>
      <c r="BP173" s="40">
        <f t="shared" si="148"/>
        <v>0</v>
      </c>
      <c r="BQ173" s="15">
        <v>1</v>
      </c>
      <c r="BR173" s="63">
        <f t="shared" si="111"/>
        <v>30</v>
      </c>
      <c r="BT173" s="4">
        <f>(BP173*U136)+(BO173*U137)+(BN173*U138)+(BM173*U139)+(BL173*U140)+(BK173*U141)+(BJ173*U142)+(BI173*U143)+(BH173*U144)+(BG173*U145)+(BF173*U146)+(BE173*U147)+(BD173*U148)+(BC173*U149)+(BB173*U150)+(BA173*U151)+(AZ173*U152)+(AY173*U153)+(AX173*U154)+(AW173*U155)+(AV173*U156)+(AU173*U157)+(AT173*U158)+(AS173*U159)+(AR173*U160)+(AQ173*U161)+(AP173*U162)+(AO173*U163)+(AN173*U164)+(AM173*U165)+(AL173*U166)+(AK173*U167)+(AJ173*U168)+(AI173*U169)+(AH173*U170)+(AG173*U171)+(AF173*U172)+($U$96)+U173</f>
        <v>0.60542582417582402</v>
      </c>
    </row>
    <row r="174" spans="1:72" s="15" customFormat="1">
      <c r="A174" s="25">
        <f>A173+1</f>
        <v>170</v>
      </c>
      <c r="B174" s="26" t="s">
        <v>35</v>
      </c>
      <c r="C174" s="12">
        <v>41183</v>
      </c>
      <c r="D174" s="13">
        <v>41184</v>
      </c>
      <c r="E174" s="13">
        <v>41187</v>
      </c>
      <c r="F174" s="36">
        <v>82.621000000000009</v>
      </c>
      <c r="G174" s="36">
        <v>83.394999999999996</v>
      </c>
      <c r="H174" s="36">
        <v>84.271000000000001</v>
      </c>
      <c r="I174" s="36"/>
      <c r="J174" s="36"/>
      <c r="K174" s="5" t="s">
        <v>2</v>
      </c>
      <c r="L174"/>
      <c r="M174" s="16">
        <f>(G174-F174)*100</f>
        <v>77.39999999999867</v>
      </c>
      <c r="O174" s="16">
        <f>(H174-G174)*100</f>
        <v>87.600000000000477</v>
      </c>
      <c r="P174"/>
      <c r="Q174" s="22">
        <f>((S173*U174)/M174)*O174</f>
        <v>376190.62162082212</v>
      </c>
      <c r="S174" s="3">
        <f>Q174+S173</f>
        <v>11012593.950735332</v>
      </c>
      <c r="T174" s="3"/>
      <c r="U174" s="4">
        <f>$AC$4/W174</f>
        <v>3.125E-2</v>
      </c>
      <c r="V174" s="3"/>
      <c r="W174" s="2">
        <v>8</v>
      </c>
      <c r="X174"/>
      <c r="Y174" s="30">
        <f>E174-D174+1</f>
        <v>4</v>
      </c>
      <c r="Z174" s="30"/>
      <c r="AA174" s="4">
        <f>(S174-S173)/S173</f>
        <v>3.5368217054264427E-2</v>
      </c>
      <c r="AB174" s="3"/>
      <c r="AC174" s="38"/>
      <c r="AD174" s="40">
        <f>IF(E173&gt;D174,IF(E173&gt;E174,Y174,E173-D174+1),0)</f>
        <v>0</v>
      </c>
      <c r="AE174" s="3"/>
      <c r="AF174" s="40">
        <f t="shared" si="112"/>
        <v>0</v>
      </c>
      <c r="AG174" s="40">
        <f t="shared" si="113"/>
        <v>0</v>
      </c>
      <c r="AH174" s="40">
        <f t="shared" si="114"/>
        <v>0</v>
      </c>
      <c r="AI174" s="40">
        <f t="shared" si="115"/>
        <v>0</v>
      </c>
      <c r="AJ174" s="40">
        <f t="shared" si="116"/>
        <v>0</v>
      </c>
      <c r="AK174" s="40">
        <f t="shared" si="117"/>
        <v>0</v>
      </c>
      <c r="AL174" s="40">
        <f t="shared" si="118"/>
        <v>0</v>
      </c>
      <c r="AM174" s="40">
        <f t="shared" si="119"/>
        <v>0</v>
      </c>
      <c r="AN174" s="40">
        <f t="shared" si="120"/>
        <v>0</v>
      </c>
      <c r="AO174" s="40">
        <f t="shared" si="121"/>
        <v>1</v>
      </c>
      <c r="AP174" s="40">
        <f t="shared" si="122"/>
        <v>1</v>
      </c>
      <c r="AQ174" s="40">
        <f t="shared" si="123"/>
        <v>1</v>
      </c>
      <c r="AR174" s="40">
        <f t="shared" si="124"/>
        <v>1</v>
      </c>
      <c r="AS174" s="40">
        <f t="shared" si="125"/>
        <v>1</v>
      </c>
      <c r="AT174" s="40">
        <f t="shared" si="126"/>
        <v>1</v>
      </c>
      <c r="AU174" s="40">
        <f t="shared" si="127"/>
        <v>1</v>
      </c>
      <c r="AV174" s="40">
        <f t="shared" si="128"/>
        <v>1</v>
      </c>
      <c r="AW174" s="40">
        <f t="shared" si="129"/>
        <v>1</v>
      </c>
      <c r="AX174" s="40">
        <f t="shared" si="130"/>
        <v>1</v>
      </c>
      <c r="AY174" s="40">
        <f t="shared" si="131"/>
        <v>1</v>
      </c>
      <c r="AZ174" s="40">
        <f t="shared" si="132"/>
        <v>1</v>
      </c>
      <c r="BA174" s="40">
        <f t="shared" si="133"/>
        <v>1</v>
      </c>
      <c r="BB174" s="40">
        <f t="shared" si="134"/>
        <v>1</v>
      </c>
      <c r="BC174" s="40">
        <f t="shared" si="135"/>
        <v>1</v>
      </c>
      <c r="BD174" s="40">
        <f t="shared" si="136"/>
        <v>1</v>
      </c>
      <c r="BE174" s="40">
        <f t="shared" si="137"/>
        <v>1</v>
      </c>
      <c r="BF174" s="40">
        <f t="shared" si="138"/>
        <v>1</v>
      </c>
      <c r="BG174" s="40">
        <f t="shared" si="139"/>
        <v>1</v>
      </c>
      <c r="BH174" s="40">
        <f t="shared" si="140"/>
        <v>1</v>
      </c>
      <c r="BI174" s="40">
        <f t="shared" si="141"/>
        <v>1</v>
      </c>
      <c r="BJ174" s="40">
        <f t="shared" si="142"/>
        <v>1</v>
      </c>
      <c r="BK174" s="40">
        <f t="shared" si="143"/>
        <v>1</v>
      </c>
      <c r="BL174" s="40">
        <f t="shared" si="144"/>
        <v>0</v>
      </c>
      <c r="BM174" s="40">
        <f t="shared" si="145"/>
        <v>0</v>
      </c>
      <c r="BN174" s="40">
        <f t="shared" si="146"/>
        <v>0</v>
      </c>
      <c r="BO174" s="40">
        <f t="shared" si="147"/>
        <v>0</v>
      </c>
      <c r="BP174" s="40">
        <f t="shared" si="148"/>
        <v>0</v>
      </c>
      <c r="BQ174" s="15">
        <v>1</v>
      </c>
      <c r="BR174" s="63">
        <f t="shared" si="111"/>
        <v>25</v>
      </c>
      <c r="BT174" s="4">
        <f>(BP174*U137)+(BO174*U138)+(BN174*U139)+(BM174*U140)+(BL174*U141)+(BK174*U142)+(BJ174*U143)+(BI174*U144)+(BH174*U145)+(BG174*U146)+(BF174*U147)+(BE174*U148)+(BD174*U149)+(BC174*U150)+(BB174*U151)+(BA174*U152)+(AZ174*U153)+(AY174*U154)+(AX174*U155)+(AW174*U156)+(AV174*U157)+(AU174*U158)+(AT174*U159)+(AS174*U160)+(AR174*U161)+(AQ174*U162)+(AP174*U163)+(AO174*U164)+(AN174*U165)+(AM174*U166)+(AL174*U167)+(AK174*U168)+(AJ174*U169)+(AI174*U170)+(AH174*U171)+(AG174*U172)+(AF174*U173)+($U$96)+U174</f>
        <v>0.50927197802197788</v>
      </c>
    </row>
    <row r="175" spans="1:72" s="15" customFormat="1">
      <c r="A175" s="25">
        <f>A174+1</f>
        <v>171</v>
      </c>
      <c r="B175" s="26" t="s">
        <v>35</v>
      </c>
      <c r="C175" s="12">
        <v>41193</v>
      </c>
      <c r="D175" s="13">
        <v>41194</v>
      </c>
      <c r="E175" s="13">
        <v>41208</v>
      </c>
      <c r="F175" s="36">
        <v>82.959000000000003</v>
      </c>
      <c r="G175" s="36">
        <v>84.034999999999997</v>
      </c>
      <c r="H175" s="36">
        <v>85.02000000000001</v>
      </c>
      <c r="I175" s="36"/>
      <c r="J175" s="36"/>
      <c r="K175" s="5" t="s">
        <v>2</v>
      </c>
      <c r="L175"/>
      <c r="M175" s="16">
        <f>(G175-F175)*100</f>
        <v>107.59999999999934</v>
      </c>
      <c r="O175" s="16">
        <f>(H175-G175)*100</f>
        <v>98.500000000001364</v>
      </c>
      <c r="P175"/>
      <c r="Q175" s="22">
        <f>((S174*U175)/M175)*O175</f>
        <v>315038.48284951557</v>
      </c>
      <c r="S175" s="3">
        <f>Q175+S174</f>
        <v>11327632.433584848</v>
      </c>
      <c r="T175" s="3"/>
      <c r="U175" s="4">
        <f>$AC$4/W175</f>
        <v>3.125E-2</v>
      </c>
      <c r="V175" s="3"/>
      <c r="W175" s="2">
        <v>8</v>
      </c>
      <c r="X175"/>
      <c r="Y175" s="30">
        <f>E175-D175+1</f>
        <v>15</v>
      </c>
      <c r="Z175" s="30"/>
      <c r="AA175" s="4">
        <f>(S175-S174)/S174</f>
        <v>2.8607109665428121E-2</v>
      </c>
      <c r="AB175" s="3"/>
      <c r="AC175" s="38"/>
      <c r="AD175" s="40">
        <f>IF(E174&gt;D175,IF(E174&gt;E175,Y175,E174-D175+1),0)</f>
        <v>0</v>
      </c>
      <c r="AE175" s="3"/>
      <c r="AF175" s="40">
        <f t="shared" si="112"/>
        <v>0</v>
      </c>
      <c r="AG175" s="40">
        <f t="shared" si="113"/>
        <v>0</v>
      </c>
      <c r="AH175" s="40">
        <f t="shared" si="114"/>
        <v>0</v>
      </c>
      <c r="AI175" s="40">
        <f t="shared" si="115"/>
        <v>0</v>
      </c>
      <c r="AJ175" s="40">
        <f t="shared" si="116"/>
        <v>0</v>
      </c>
      <c r="AK175" s="40">
        <f t="shared" si="117"/>
        <v>0</v>
      </c>
      <c r="AL175" s="40">
        <f t="shared" si="118"/>
        <v>0</v>
      </c>
      <c r="AM175" s="40">
        <f t="shared" si="119"/>
        <v>0</v>
      </c>
      <c r="AN175" s="40">
        <f t="shared" si="120"/>
        <v>0</v>
      </c>
      <c r="AO175" s="40">
        <f t="shared" si="121"/>
        <v>0</v>
      </c>
      <c r="AP175" s="40">
        <f t="shared" si="122"/>
        <v>1</v>
      </c>
      <c r="AQ175" s="40">
        <f t="shared" si="123"/>
        <v>1</v>
      </c>
      <c r="AR175" s="40">
        <f t="shared" si="124"/>
        <v>1</v>
      </c>
      <c r="AS175" s="40">
        <f t="shared" si="125"/>
        <v>1</v>
      </c>
      <c r="AT175" s="40">
        <f t="shared" si="126"/>
        <v>1</v>
      </c>
      <c r="AU175" s="40">
        <f t="shared" si="127"/>
        <v>1</v>
      </c>
      <c r="AV175" s="40">
        <f t="shared" si="128"/>
        <v>1</v>
      </c>
      <c r="AW175" s="40">
        <f t="shared" si="129"/>
        <v>1</v>
      </c>
      <c r="AX175" s="40">
        <f t="shared" si="130"/>
        <v>1</v>
      </c>
      <c r="AY175" s="40">
        <f t="shared" si="131"/>
        <v>1</v>
      </c>
      <c r="AZ175" s="40">
        <f t="shared" si="132"/>
        <v>1</v>
      </c>
      <c r="BA175" s="40">
        <f t="shared" si="133"/>
        <v>1</v>
      </c>
      <c r="BB175" s="40">
        <f t="shared" si="134"/>
        <v>1</v>
      </c>
      <c r="BC175" s="40">
        <f t="shared" si="135"/>
        <v>1</v>
      </c>
      <c r="BD175" s="40">
        <f t="shared" si="136"/>
        <v>1</v>
      </c>
      <c r="BE175" s="40">
        <f t="shared" si="137"/>
        <v>1</v>
      </c>
      <c r="BF175" s="40">
        <f t="shared" si="138"/>
        <v>1</v>
      </c>
      <c r="BG175" s="40">
        <f t="shared" si="139"/>
        <v>1</v>
      </c>
      <c r="BH175" s="40">
        <f t="shared" si="140"/>
        <v>1</v>
      </c>
      <c r="BI175" s="40">
        <f t="shared" si="141"/>
        <v>1</v>
      </c>
      <c r="BJ175" s="40">
        <f t="shared" si="142"/>
        <v>1</v>
      </c>
      <c r="BK175" s="40">
        <f t="shared" si="143"/>
        <v>1</v>
      </c>
      <c r="BL175" s="40">
        <f t="shared" si="144"/>
        <v>1</v>
      </c>
      <c r="BM175" s="40">
        <f t="shared" si="145"/>
        <v>0</v>
      </c>
      <c r="BN175" s="40">
        <f t="shared" si="146"/>
        <v>0</v>
      </c>
      <c r="BO175" s="40">
        <f t="shared" si="147"/>
        <v>0</v>
      </c>
      <c r="BP175" s="40">
        <f t="shared" si="148"/>
        <v>0</v>
      </c>
      <c r="BQ175" s="15">
        <v>1</v>
      </c>
      <c r="BR175" s="63">
        <f t="shared" si="111"/>
        <v>25</v>
      </c>
      <c r="BT175" s="4">
        <f>(BP175*U138)+(BO175*U139)+(BN175*U140)+(BM175*U141)+(BL175*U142)+(BK175*U143)+(BJ175*U144)+(BI175*U145)+(BH175*U146)+(BG175*U147)+(BF175*U148)+(BE175*U149)+(BD175*U150)+(BC175*U151)+(BB175*U152)+(BA175*U153)+(AZ175*U154)+(AY175*U155)+(AX175*U156)+(AW175*U157)+(AV175*U158)+(AU175*U159)+(AT175*U160)+(AS175*U161)+(AR175*U162)+(AQ175*U163)+(AP175*U164)+(AO175*U165)+(AN175*U166)+(AM175*U167)+(AL175*U168)+(AK175*U169)+(AJ175*U170)+(AI175*U171)+(AH175*U172)+(AG175*U173)+(AF175*U174)+($U$96)+U175</f>
        <v>0.50927197802197788</v>
      </c>
    </row>
    <row r="176" spans="1:72" s="15" customFormat="1">
      <c r="A176" s="25">
        <f>A175+1</f>
        <v>172</v>
      </c>
      <c r="B176" s="26" t="s">
        <v>35</v>
      </c>
      <c r="C176" s="12">
        <v>41227</v>
      </c>
      <c r="D176" s="13">
        <v>41228</v>
      </c>
      <c r="E176" s="13">
        <v>41250</v>
      </c>
      <c r="F176" s="36">
        <v>83.823999999999998</v>
      </c>
      <c r="G176" s="36">
        <v>84.953999999999994</v>
      </c>
      <c r="H176" s="36">
        <v>87.981999999999999</v>
      </c>
      <c r="I176" s="36"/>
      <c r="J176" s="36"/>
      <c r="K176" s="5" t="s">
        <v>2</v>
      </c>
      <c r="L176"/>
      <c r="M176" s="16">
        <f>(G176-F176)*100</f>
        <v>112.99999999999955</v>
      </c>
      <c r="O176" s="16">
        <f>(H176-G176)*100</f>
        <v>302.80000000000058</v>
      </c>
      <c r="P176"/>
      <c r="Q176" s="22">
        <f>((S175*U176)/M176)*O176</f>
        <v>948563.91064422356</v>
      </c>
      <c r="S176" s="3">
        <f>Q176+S175</f>
        <v>12276196.344229072</v>
      </c>
      <c r="T176" s="3"/>
      <c r="U176" s="4">
        <f>$AC$4/W176</f>
        <v>3.125E-2</v>
      </c>
      <c r="V176" s="3"/>
      <c r="W176" s="2">
        <v>8</v>
      </c>
      <c r="X176"/>
      <c r="Y176" s="30">
        <f>E176-D176+1</f>
        <v>23</v>
      </c>
      <c r="Z176" s="30"/>
      <c r="AA176" s="4">
        <f>(S176-S175)/S175</f>
        <v>8.3738938053097872E-2</v>
      </c>
      <c r="AB176" s="3"/>
      <c r="AC176" s="38"/>
      <c r="AD176" s="40">
        <f>IF(E175&gt;D176,IF(E175&gt;E176,Y176,E175-D176+1),0)</f>
        <v>0</v>
      </c>
      <c r="AE176" s="3"/>
      <c r="AF176" s="40">
        <f t="shared" si="112"/>
        <v>0</v>
      </c>
      <c r="AG176" s="40">
        <f t="shared" si="113"/>
        <v>0</v>
      </c>
      <c r="AH176" s="40">
        <f t="shared" si="114"/>
        <v>0</v>
      </c>
      <c r="AI176" s="40">
        <f t="shared" si="115"/>
        <v>0</v>
      </c>
      <c r="AJ176" s="40">
        <f t="shared" si="116"/>
        <v>0</v>
      </c>
      <c r="AK176" s="40">
        <f t="shared" si="117"/>
        <v>0</v>
      </c>
      <c r="AL176" s="40">
        <f t="shared" si="118"/>
        <v>0</v>
      </c>
      <c r="AM176" s="40">
        <f t="shared" si="119"/>
        <v>0</v>
      </c>
      <c r="AN176" s="40">
        <f t="shared" si="120"/>
        <v>0</v>
      </c>
      <c r="AO176" s="40">
        <f t="shared" si="121"/>
        <v>0</v>
      </c>
      <c r="AP176" s="40">
        <f t="shared" si="122"/>
        <v>0</v>
      </c>
      <c r="AQ176" s="40">
        <f t="shared" si="123"/>
        <v>1</v>
      </c>
      <c r="AR176" s="40">
        <f t="shared" si="124"/>
        <v>1</v>
      </c>
      <c r="AS176" s="40">
        <f t="shared" si="125"/>
        <v>1</v>
      </c>
      <c r="AT176" s="40">
        <f t="shared" si="126"/>
        <v>1</v>
      </c>
      <c r="AU176" s="40">
        <f t="shared" si="127"/>
        <v>1</v>
      </c>
      <c r="AV176" s="40">
        <f t="shared" si="128"/>
        <v>1</v>
      </c>
      <c r="AW176" s="40">
        <f t="shared" si="129"/>
        <v>1</v>
      </c>
      <c r="AX176" s="40">
        <f t="shared" si="130"/>
        <v>1</v>
      </c>
      <c r="AY176" s="40">
        <f t="shared" si="131"/>
        <v>1</v>
      </c>
      <c r="AZ176" s="40">
        <f t="shared" si="132"/>
        <v>1</v>
      </c>
      <c r="BA176" s="40">
        <f t="shared" si="133"/>
        <v>1</v>
      </c>
      <c r="BB176" s="40">
        <f t="shared" si="134"/>
        <v>1</v>
      </c>
      <c r="BC176" s="40">
        <f t="shared" si="135"/>
        <v>1</v>
      </c>
      <c r="BD176" s="40">
        <f t="shared" si="136"/>
        <v>1</v>
      </c>
      <c r="BE176" s="40">
        <f t="shared" si="137"/>
        <v>1</v>
      </c>
      <c r="BF176" s="40">
        <f t="shared" si="138"/>
        <v>1</v>
      </c>
      <c r="BG176" s="40">
        <f t="shared" si="139"/>
        <v>1</v>
      </c>
      <c r="BH176" s="40">
        <f t="shared" si="140"/>
        <v>1</v>
      </c>
      <c r="BI176" s="40">
        <f t="shared" si="141"/>
        <v>1</v>
      </c>
      <c r="BJ176" s="40">
        <f t="shared" si="142"/>
        <v>1</v>
      </c>
      <c r="BK176" s="40">
        <f t="shared" si="143"/>
        <v>1</v>
      </c>
      <c r="BL176" s="40">
        <f t="shared" si="144"/>
        <v>1</v>
      </c>
      <c r="BM176" s="40">
        <f t="shared" si="145"/>
        <v>0</v>
      </c>
      <c r="BN176" s="40">
        <f t="shared" si="146"/>
        <v>0</v>
      </c>
      <c r="BO176" s="40">
        <f t="shared" si="147"/>
        <v>0</v>
      </c>
      <c r="BP176" s="40">
        <f t="shared" si="148"/>
        <v>0</v>
      </c>
      <c r="BQ176" s="15">
        <v>1</v>
      </c>
      <c r="BR176" s="63">
        <f t="shared" si="111"/>
        <v>24</v>
      </c>
      <c r="BT176" s="4">
        <f>(BP176*U139)+(BO176*U140)+(BN176*U141)+(BM176*U142)+(BL176*U143)+(BK176*U144)+(BJ176*U145)+(BI176*U146)+(BH176*U147)+(BG176*U148)+(BF176*U149)+(BE176*U150)+(BD176*U151)+(BC176*U152)+(BB176*U153)+(BA176*U154)+(AZ176*U155)+(AY176*U156)+(AX176*U157)+(AW176*U158)+(AV176*U159)+(AU176*U160)+(AT176*U161)+(AS176*U162)+(AR176*U163)+(AQ176*U164)+(AP176*U165)+(AO176*U166)+(AN176*U167)+(AM176*U168)+(AL176*U169)+(AK176*U170)+(AJ176*U171)+(AI176*U172)+(AH176*U173)+(AG176*U174)+(AF176*U175)+($U$96)+U176</f>
        <v>0.4900412087912086</v>
      </c>
    </row>
    <row r="177" spans="1:72" s="15" customFormat="1">
      <c r="A177" s="25">
        <f>A176+1</f>
        <v>173</v>
      </c>
      <c r="B177" s="26" t="s">
        <v>35</v>
      </c>
      <c r="C177" s="12">
        <v>41291</v>
      </c>
      <c r="D177" s="13">
        <v>41292</v>
      </c>
      <c r="E177" s="13">
        <v>41319</v>
      </c>
      <c r="F177" s="36">
        <v>94.62700000000001</v>
      </c>
      <c r="G177" s="36">
        <v>96.515999999999991</v>
      </c>
      <c r="H177" s="36">
        <v>100.76100000000001</v>
      </c>
      <c r="I177" s="36"/>
      <c r="J177" s="36"/>
      <c r="K177" s="5" t="s">
        <v>2</v>
      </c>
      <c r="L177"/>
      <c r="M177" s="16">
        <f>(G177-F177)*100</f>
        <v>188.89999999999816</v>
      </c>
      <c r="O177" s="16">
        <f>(H177-G177)*100</f>
        <v>424.50000000000188</v>
      </c>
      <c r="P177"/>
      <c r="Q177" s="22">
        <f>((S176*U177)/M177)*O177</f>
        <v>862103.84927959822</v>
      </c>
      <c r="S177" s="3">
        <f>Q177+S176</f>
        <v>13138300.19350867</v>
      </c>
      <c r="T177" s="3"/>
      <c r="U177" s="4">
        <f>$AC$4/W177</f>
        <v>3.125E-2</v>
      </c>
      <c r="V177" s="3"/>
      <c r="W177" s="2">
        <v>8</v>
      </c>
      <c r="X177"/>
      <c r="Y177" s="30">
        <f>E177-D177+1</f>
        <v>28</v>
      </c>
      <c r="Z177" s="30"/>
      <c r="AA177" s="4">
        <f>(S177-S176)/S176</f>
        <v>7.0225648491266154E-2</v>
      </c>
      <c r="AB177" s="3"/>
      <c r="AC177" s="38"/>
      <c r="AD177" s="40">
        <f>IF(E176&gt;D177,IF(E176&gt;E177,Y177,E176-D177+1),0)</f>
        <v>0</v>
      </c>
      <c r="AE177" s="3"/>
      <c r="AF177" s="40">
        <f t="shared" si="112"/>
        <v>0</v>
      </c>
      <c r="AG177" s="40">
        <f t="shared" si="113"/>
        <v>0</v>
      </c>
      <c r="AH177" s="40">
        <f t="shared" si="114"/>
        <v>0</v>
      </c>
      <c r="AI177" s="40">
        <f t="shared" si="115"/>
        <v>0</v>
      </c>
      <c r="AJ177" s="40">
        <f t="shared" si="116"/>
        <v>0</v>
      </c>
      <c r="AK177" s="40">
        <f t="shared" si="117"/>
        <v>0</v>
      </c>
      <c r="AL177" s="40">
        <f t="shared" si="118"/>
        <v>0</v>
      </c>
      <c r="AM177" s="40">
        <f t="shared" si="119"/>
        <v>0</v>
      </c>
      <c r="AN177" s="40">
        <f t="shared" si="120"/>
        <v>0</v>
      </c>
      <c r="AO177" s="40">
        <f t="shared" si="121"/>
        <v>0</v>
      </c>
      <c r="AP177" s="40">
        <f t="shared" si="122"/>
        <v>0</v>
      </c>
      <c r="AQ177" s="40">
        <f t="shared" si="123"/>
        <v>0</v>
      </c>
      <c r="AR177" s="40">
        <f t="shared" si="124"/>
        <v>1</v>
      </c>
      <c r="AS177" s="40">
        <f t="shared" si="125"/>
        <v>1</v>
      </c>
      <c r="AT177" s="40">
        <f t="shared" si="126"/>
        <v>1</v>
      </c>
      <c r="AU177" s="40">
        <f t="shared" si="127"/>
        <v>1</v>
      </c>
      <c r="AV177" s="40">
        <f t="shared" si="128"/>
        <v>1</v>
      </c>
      <c r="AW177" s="40">
        <f t="shared" si="129"/>
        <v>1</v>
      </c>
      <c r="AX177" s="40">
        <f t="shared" si="130"/>
        <v>1</v>
      </c>
      <c r="AY177" s="40">
        <f t="shared" si="131"/>
        <v>1</v>
      </c>
      <c r="AZ177" s="40">
        <f t="shared" si="132"/>
        <v>1</v>
      </c>
      <c r="BA177" s="40">
        <f t="shared" si="133"/>
        <v>1</v>
      </c>
      <c r="BB177" s="40">
        <f t="shared" si="134"/>
        <v>1</v>
      </c>
      <c r="BC177" s="40">
        <f t="shared" si="135"/>
        <v>1</v>
      </c>
      <c r="BD177" s="40">
        <f t="shared" si="136"/>
        <v>1</v>
      </c>
      <c r="BE177" s="40">
        <f t="shared" si="137"/>
        <v>1</v>
      </c>
      <c r="BF177" s="40">
        <f t="shared" si="138"/>
        <v>1</v>
      </c>
      <c r="BG177" s="40">
        <f t="shared" si="139"/>
        <v>1</v>
      </c>
      <c r="BH177" s="40">
        <f t="shared" si="140"/>
        <v>1</v>
      </c>
      <c r="BI177" s="40">
        <f t="shared" si="141"/>
        <v>1</v>
      </c>
      <c r="BJ177" s="40">
        <f t="shared" si="142"/>
        <v>1</v>
      </c>
      <c r="BK177" s="40">
        <f t="shared" si="143"/>
        <v>1</v>
      </c>
      <c r="BL177" s="40">
        <f t="shared" si="144"/>
        <v>1</v>
      </c>
      <c r="BM177" s="40">
        <f t="shared" si="145"/>
        <v>0</v>
      </c>
      <c r="BN177" s="40">
        <f t="shared" si="146"/>
        <v>0</v>
      </c>
      <c r="BO177" s="40">
        <f t="shared" si="147"/>
        <v>0</v>
      </c>
      <c r="BP177" s="40">
        <f t="shared" si="148"/>
        <v>0</v>
      </c>
      <c r="BQ177" s="15">
        <v>1</v>
      </c>
      <c r="BR177" s="63">
        <f t="shared" si="111"/>
        <v>23</v>
      </c>
      <c r="BT177" s="4">
        <f>(BP177*U140)+(BO177*U141)+(BN177*U142)+(BM177*U143)+(BL177*U144)+(BK177*U145)+(BJ177*U146)+(BI177*U147)+(BH177*U148)+(BG177*U149)+(BF177*U150)+(BE177*U151)+(BD177*U152)+(BC177*U153)+(BB177*U154)+(BA177*U155)+(AZ177*U156)+(AY177*U157)+(AX177*U158)+(AW177*U159)+(AV177*U160)+(AU177*U161)+(AT177*U162)+(AS177*U163)+(AR177*U164)+(AQ177*U165)+(AP177*U166)+(AO177*U167)+(AN177*U168)+(AM177*U169)+(AL177*U170)+(AK177*U171)+(AJ177*U172)+(AI177*U173)+(AH177*U174)+(AG177*U175)+(AF177*U176)+($U$96)+U177</f>
        <v>0.47081043956043939</v>
      </c>
    </row>
    <row r="178" spans="1:72" s="15" customFormat="1">
      <c r="A178" s="25">
        <f>A177+1</f>
        <v>174</v>
      </c>
      <c r="B178" s="26" t="s">
        <v>35</v>
      </c>
      <c r="C178" s="12">
        <v>41334</v>
      </c>
      <c r="D178" s="13">
        <v>41337</v>
      </c>
      <c r="E178" s="13">
        <v>41341</v>
      </c>
      <c r="F178" s="36">
        <v>98.26700000000001</v>
      </c>
      <c r="G178" s="36">
        <v>99.325000000000003</v>
      </c>
      <c r="H178" s="36">
        <v>100.17100000000001</v>
      </c>
      <c r="I178" s="36"/>
      <c r="J178" s="36"/>
      <c r="K178" s="5" t="s">
        <v>2</v>
      </c>
      <c r="L178"/>
      <c r="M178" s="16">
        <f>(G178-F178)*100</f>
        <v>105.79999999999927</v>
      </c>
      <c r="O178" s="16">
        <f>(H178-G178)*100</f>
        <v>84.600000000000364</v>
      </c>
      <c r="P178"/>
      <c r="Q178" s="22">
        <f>((S177*U178)/M178)*O178</f>
        <v>328302.27917380841</v>
      </c>
      <c r="S178" s="3">
        <f>Q178+S177</f>
        <v>13466602.472682478</v>
      </c>
      <c r="T178" s="3"/>
      <c r="U178" s="4">
        <f>$AC$4/W178</f>
        <v>3.125E-2</v>
      </c>
      <c r="V178" s="3"/>
      <c r="W178" s="2">
        <v>8</v>
      </c>
      <c r="X178"/>
      <c r="Y178" s="30">
        <f>E178-D178+1</f>
        <v>5</v>
      </c>
      <c r="Z178" s="30"/>
      <c r="AA178" s="4">
        <f>(S178-S177)/S177</f>
        <v>2.4988185255198747E-2</v>
      </c>
      <c r="AB178" s="3"/>
      <c r="AC178" s="38"/>
      <c r="AD178" s="40">
        <f>IF(E177&gt;D178,IF(E177&gt;E178,Y178,E177-D178+1),0)</f>
        <v>0</v>
      </c>
      <c r="AE178" s="3"/>
      <c r="AF178" s="40">
        <f t="shared" si="112"/>
        <v>0</v>
      </c>
      <c r="AG178" s="40">
        <f t="shared" si="113"/>
        <v>0</v>
      </c>
      <c r="AH178" s="40">
        <f t="shared" si="114"/>
        <v>0</v>
      </c>
      <c r="AI178" s="40">
        <f t="shared" si="115"/>
        <v>0</v>
      </c>
      <c r="AJ178" s="40">
        <f t="shared" si="116"/>
        <v>0</v>
      </c>
      <c r="AK178" s="40">
        <f t="shared" si="117"/>
        <v>0</v>
      </c>
      <c r="AL178" s="40">
        <f t="shared" si="118"/>
        <v>0</v>
      </c>
      <c r="AM178" s="40">
        <f t="shared" si="119"/>
        <v>0</v>
      </c>
      <c r="AN178" s="40">
        <f t="shared" si="120"/>
        <v>0</v>
      </c>
      <c r="AO178" s="40">
        <f t="shared" si="121"/>
        <v>0</v>
      </c>
      <c r="AP178" s="40">
        <f t="shared" si="122"/>
        <v>0</v>
      </c>
      <c r="AQ178" s="40">
        <f t="shared" si="123"/>
        <v>0</v>
      </c>
      <c r="AR178" s="40">
        <f t="shared" si="124"/>
        <v>0</v>
      </c>
      <c r="AS178" s="40">
        <f t="shared" si="125"/>
        <v>1</v>
      </c>
      <c r="AT178" s="40">
        <f t="shared" si="126"/>
        <v>1</v>
      </c>
      <c r="AU178" s="40">
        <f t="shared" si="127"/>
        <v>1</v>
      </c>
      <c r="AV178" s="40">
        <f t="shared" si="128"/>
        <v>1</v>
      </c>
      <c r="AW178" s="40">
        <f t="shared" si="129"/>
        <v>1</v>
      </c>
      <c r="AX178" s="40">
        <f t="shared" si="130"/>
        <v>1</v>
      </c>
      <c r="AY178" s="40">
        <f t="shared" si="131"/>
        <v>1</v>
      </c>
      <c r="AZ178" s="40">
        <f t="shared" si="132"/>
        <v>1</v>
      </c>
      <c r="BA178" s="40">
        <f t="shared" si="133"/>
        <v>1</v>
      </c>
      <c r="BB178" s="40">
        <f t="shared" si="134"/>
        <v>1</v>
      </c>
      <c r="BC178" s="40">
        <f t="shared" si="135"/>
        <v>1</v>
      </c>
      <c r="BD178" s="40">
        <f t="shared" si="136"/>
        <v>1</v>
      </c>
      <c r="BE178" s="40">
        <f t="shared" si="137"/>
        <v>1</v>
      </c>
      <c r="BF178" s="40">
        <f t="shared" si="138"/>
        <v>1</v>
      </c>
      <c r="BG178" s="40">
        <f t="shared" si="139"/>
        <v>1</v>
      </c>
      <c r="BH178" s="40">
        <f t="shared" si="140"/>
        <v>1</v>
      </c>
      <c r="BI178" s="40">
        <f t="shared" si="141"/>
        <v>1</v>
      </c>
      <c r="BJ178" s="40">
        <f t="shared" si="142"/>
        <v>1</v>
      </c>
      <c r="BK178" s="40">
        <f t="shared" si="143"/>
        <v>1</v>
      </c>
      <c r="BL178" s="40">
        <f t="shared" si="144"/>
        <v>1</v>
      </c>
      <c r="BM178" s="40">
        <f t="shared" si="145"/>
        <v>1</v>
      </c>
      <c r="BN178" s="40">
        <f t="shared" si="146"/>
        <v>0</v>
      </c>
      <c r="BO178" s="40">
        <f t="shared" si="147"/>
        <v>0</v>
      </c>
      <c r="BP178" s="40">
        <f t="shared" si="148"/>
        <v>0</v>
      </c>
      <c r="BQ178" s="15">
        <v>1</v>
      </c>
      <c r="BR178" s="63">
        <f t="shared" si="111"/>
        <v>23</v>
      </c>
      <c r="BT178" s="4">
        <f>(BP178*U141)+(BO178*U142)+(BN178*U143)+(BM178*U144)+(BL178*U145)+(BK178*U146)+(BJ178*U147)+(BI178*U148)+(BH178*U149)+(BG178*U150)+(BF178*U151)+(BE178*U152)+(BD178*U153)+(BC178*U154)+(BB178*U155)+(BA178*U156)+(AZ178*U157)+(AY178*U158)+(AX178*U159)+(AW178*U160)+(AV178*U161)+(AU178*U162)+(AT178*U163)+(AS178*U164)+(AR178*U165)+(AQ178*U166)+(AP178*U167)+(AO178*U168)+(AN178*U169)+(AM178*U170)+(AL178*U171)+(AK178*U172)+(AJ178*U173)+(AI178*U174)+(AH178*U175)+(AG178*U176)+(AF178*U177)+($U$96)+U178</f>
        <v>0.47081043956043939</v>
      </c>
    </row>
    <row r="179" spans="1:72" s="15" customFormat="1">
      <c r="A179" s="25">
        <f>A178+1</f>
        <v>175</v>
      </c>
      <c r="B179" s="26" t="s">
        <v>35</v>
      </c>
      <c r="C179" s="12">
        <v>41393</v>
      </c>
      <c r="D179" s="13">
        <v>41394</v>
      </c>
      <c r="E179" s="13">
        <v>41401</v>
      </c>
      <c r="F179" s="36">
        <v>103.446</v>
      </c>
      <c r="G179" s="36">
        <v>104.67999999999999</v>
      </c>
      <c r="H179" s="36">
        <v>105.669</v>
      </c>
      <c r="I179" s="36"/>
      <c r="J179" s="36"/>
      <c r="K179" s="5" t="s">
        <v>2</v>
      </c>
      <c r="L179"/>
      <c r="M179" s="16">
        <f>(G179-F179)*100</f>
        <v>123.39999999999947</v>
      </c>
      <c r="O179" s="16">
        <f>(H179-G179)*100</f>
        <v>98.900000000000432</v>
      </c>
      <c r="P179"/>
      <c r="Q179" s="22">
        <f>((S178*U179)/M179)*O179</f>
        <v>337278.91626527265</v>
      </c>
      <c r="S179" s="3">
        <f>Q179+S178</f>
        <v>13803881.388947751</v>
      </c>
      <c r="T179" s="3"/>
      <c r="U179" s="4">
        <f>$AC$4/W179</f>
        <v>3.125E-2</v>
      </c>
      <c r="V179" s="3"/>
      <c r="W179" s="2">
        <v>8</v>
      </c>
      <c r="X179"/>
      <c r="Y179" s="30">
        <f>E179-D179+1</f>
        <v>8</v>
      </c>
      <c r="Z179" s="30"/>
      <c r="AA179" s="4">
        <f>(S179-S178)/S178</f>
        <v>2.5045583468395739E-2</v>
      </c>
      <c r="AB179" s="3"/>
      <c r="AC179" s="38"/>
      <c r="AD179" s="40">
        <f>IF(E178&gt;D179,IF(E178&gt;E179,Y179,E178-D179+1),0)</f>
        <v>0</v>
      </c>
      <c r="AE179" s="3"/>
      <c r="AF179" s="40">
        <f t="shared" si="112"/>
        <v>0</v>
      </c>
      <c r="AG179" s="40">
        <f t="shared" si="113"/>
        <v>0</v>
      </c>
      <c r="AH179" s="40">
        <f t="shared" si="114"/>
        <v>0</v>
      </c>
      <c r="AI179" s="40">
        <f t="shared" si="115"/>
        <v>0</v>
      </c>
      <c r="AJ179" s="40">
        <f t="shared" si="116"/>
        <v>0</v>
      </c>
      <c r="AK179" s="40">
        <f t="shared" si="117"/>
        <v>0</v>
      </c>
      <c r="AL179" s="40">
        <f t="shared" si="118"/>
        <v>0</v>
      </c>
      <c r="AM179" s="40">
        <f t="shared" si="119"/>
        <v>0</v>
      </c>
      <c r="AN179" s="40">
        <f t="shared" si="120"/>
        <v>0</v>
      </c>
      <c r="AO179" s="40">
        <f t="shared" si="121"/>
        <v>0</v>
      </c>
      <c r="AP179" s="40">
        <f t="shared" si="122"/>
        <v>0</v>
      </c>
      <c r="AQ179" s="40">
        <f t="shared" si="123"/>
        <v>0</v>
      </c>
      <c r="AR179" s="40">
        <f t="shared" si="124"/>
        <v>0</v>
      </c>
      <c r="AS179" s="40">
        <f t="shared" si="125"/>
        <v>0</v>
      </c>
      <c r="AT179" s="40">
        <f t="shared" si="126"/>
        <v>1</v>
      </c>
      <c r="AU179" s="40">
        <f t="shared" si="127"/>
        <v>1</v>
      </c>
      <c r="AV179" s="40">
        <f t="shared" si="128"/>
        <v>1</v>
      </c>
      <c r="AW179" s="40">
        <f t="shared" si="129"/>
        <v>1</v>
      </c>
      <c r="AX179" s="40">
        <f t="shared" si="130"/>
        <v>1</v>
      </c>
      <c r="AY179" s="40">
        <f t="shared" si="131"/>
        <v>1</v>
      </c>
      <c r="AZ179" s="40">
        <f t="shared" si="132"/>
        <v>1</v>
      </c>
      <c r="BA179" s="40">
        <f t="shared" si="133"/>
        <v>1</v>
      </c>
      <c r="BB179" s="40">
        <f t="shared" si="134"/>
        <v>1</v>
      </c>
      <c r="BC179" s="40">
        <f t="shared" si="135"/>
        <v>1</v>
      </c>
      <c r="BD179" s="40">
        <f t="shared" si="136"/>
        <v>1</v>
      </c>
      <c r="BE179" s="40">
        <f t="shared" si="137"/>
        <v>1</v>
      </c>
      <c r="BF179" s="40">
        <f t="shared" si="138"/>
        <v>1</v>
      </c>
      <c r="BG179" s="40">
        <f t="shared" si="139"/>
        <v>1</v>
      </c>
      <c r="BH179" s="40">
        <f t="shared" si="140"/>
        <v>1</v>
      </c>
      <c r="BI179" s="40">
        <f t="shared" si="141"/>
        <v>1</v>
      </c>
      <c r="BJ179" s="40">
        <f t="shared" si="142"/>
        <v>1</v>
      </c>
      <c r="BK179" s="40">
        <f t="shared" si="143"/>
        <v>1</v>
      </c>
      <c r="BL179" s="40">
        <f t="shared" si="144"/>
        <v>1</v>
      </c>
      <c r="BM179" s="40">
        <f t="shared" si="145"/>
        <v>1</v>
      </c>
      <c r="BN179" s="40">
        <f t="shared" si="146"/>
        <v>1</v>
      </c>
      <c r="BO179" s="40">
        <f t="shared" si="147"/>
        <v>0</v>
      </c>
      <c r="BP179" s="40">
        <f t="shared" si="148"/>
        <v>0</v>
      </c>
      <c r="BQ179" s="15">
        <v>1</v>
      </c>
      <c r="BR179" s="63">
        <f t="shared" si="111"/>
        <v>23</v>
      </c>
      <c r="BT179" s="4">
        <f>(BP179*U142)+(BO179*U143)+(BN179*U144)+(BM179*U145)+(BL179*U146)+(BK179*U147)+(BJ179*U148)+(BI179*U149)+(BH179*U150)+(BG179*U151)+(BF179*U152)+(BE179*U153)+(BD179*U154)+(BC179*U155)+(BB179*U156)+(BA179*U157)+(AZ179*U158)+(AY179*U159)+(AX179*U160)+(AW179*U161)+(AV179*U162)+(AU179*U163)+(AT179*U164)+(AS179*U165)+(AR179*U166)+(AQ179*U167)+(AP179*U168)+(AO179*U169)+(AN179*U170)+(AM179*U171)+(AL179*U172)+(AK179*U173)+(AJ179*U174)+(AI179*U175)+(AH179*U176)+(AG179*U177)+(AF179*U178)+($U$96)+U179</f>
        <v>0.47081043956043939</v>
      </c>
    </row>
    <row r="180" spans="1:72" s="15" customFormat="1">
      <c r="A180" s="25">
        <f>A179+1</f>
        <v>176</v>
      </c>
      <c r="B180" s="26" t="s">
        <v>35</v>
      </c>
      <c r="C180" s="12">
        <v>41418</v>
      </c>
      <c r="D180" s="13">
        <v>41424</v>
      </c>
      <c r="E180" s="13">
        <v>41428</v>
      </c>
      <c r="F180" s="36">
        <v>104.66200000000001</v>
      </c>
      <c r="G180" s="36">
        <v>105.679</v>
      </c>
      <c r="H180" s="36">
        <v>104.66200000000001</v>
      </c>
      <c r="I180" s="36"/>
      <c r="J180" s="36"/>
      <c r="K180" s="5" t="s">
        <v>0</v>
      </c>
      <c r="L180"/>
      <c r="M180" s="16">
        <f>(G180-F180)*100</f>
        <v>101.69999999999959</v>
      </c>
      <c r="O180" s="16">
        <f>(H180-G180)*100</f>
        <v>-101.69999999999959</v>
      </c>
      <c r="P180"/>
      <c r="Q180" s="22">
        <f>((S179*U180)/M180)*O180</f>
        <v>-431371.29340461729</v>
      </c>
      <c r="S180" s="3">
        <f>Q180+S179</f>
        <v>13372510.095543135</v>
      </c>
      <c r="T180" s="3"/>
      <c r="U180" s="4">
        <f>$AC$4/W180</f>
        <v>3.125E-2</v>
      </c>
      <c r="V180" s="3"/>
      <c r="W180" s="2">
        <v>8</v>
      </c>
      <c r="X180"/>
      <c r="Y180" s="30">
        <f>E180-D180+1</f>
        <v>5</v>
      </c>
      <c r="Z180" s="30"/>
      <c r="AA180" s="4">
        <f>(S180-S179)/S179</f>
        <v>-3.1249999999999941E-2</v>
      </c>
      <c r="AB180" s="3"/>
      <c r="AC180" s="38"/>
      <c r="AD180" s="40">
        <f>IF(E179&gt;D180,IF(E179&gt;E180,Y180,E179-D180+1),0)</f>
        <v>0</v>
      </c>
      <c r="AE180" s="3"/>
      <c r="AF180" s="40">
        <f t="shared" si="112"/>
        <v>0</v>
      </c>
      <c r="AG180" s="40">
        <f t="shared" si="113"/>
        <v>0</v>
      </c>
      <c r="AH180" s="40">
        <f t="shared" si="114"/>
        <v>0</v>
      </c>
      <c r="AI180" s="40">
        <f t="shared" si="115"/>
        <v>0</v>
      </c>
      <c r="AJ180" s="40">
        <f t="shared" si="116"/>
        <v>0</v>
      </c>
      <c r="AK180" s="40">
        <f t="shared" si="117"/>
        <v>0</v>
      </c>
      <c r="AL180" s="40">
        <f t="shared" si="118"/>
        <v>0</v>
      </c>
      <c r="AM180" s="40">
        <f t="shared" si="119"/>
        <v>0</v>
      </c>
      <c r="AN180" s="40">
        <f t="shared" si="120"/>
        <v>0</v>
      </c>
      <c r="AO180" s="40">
        <f t="shared" si="121"/>
        <v>0</v>
      </c>
      <c r="AP180" s="40">
        <f t="shared" si="122"/>
        <v>0</v>
      </c>
      <c r="AQ180" s="40">
        <f t="shared" si="123"/>
        <v>0</v>
      </c>
      <c r="AR180" s="40">
        <f t="shared" si="124"/>
        <v>0</v>
      </c>
      <c r="AS180" s="40">
        <f t="shared" si="125"/>
        <v>0</v>
      </c>
      <c r="AT180" s="40">
        <f t="shared" si="126"/>
        <v>0</v>
      </c>
      <c r="AU180" s="40">
        <f t="shared" si="127"/>
        <v>1</v>
      </c>
      <c r="AV180" s="40">
        <f t="shared" si="128"/>
        <v>1</v>
      </c>
      <c r="AW180" s="40">
        <f t="shared" si="129"/>
        <v>1</v>
      </c>
      <c r="AX180" s="40">
        <f t="shared" si="130"/>
        <v>1</v>
      </c>
      <c r="AY180" s="40">
        <f t="shared" si="131"/>
        <v>1</v>
      </c>
      <c r="AZ180" s="40">
        <f t="shared" si="132"/>
        <v>1</v>
      </c>
      <c r="BA180" s="40">
        <f t="shared" si="133"/>
        <v>1</v>
      </c>
      <c r="BB180" s="40">
        <f t="shared" si="134"/>
        <v>1</v>
      </c>
      <c r="BC180" s="40">
        <f t="shared" si="135"/>
        <v>1</v>
      </c>
      <c r="BD180" s="40">
        <f t="shared" si="136"/>
        <v>1</v>
      </c>
      <c r="BE180" s="40">
        <f t="shared" si="137"/>
        <v>1</v>
      </c>
      <c r="BF180" s="40">
        <f t="shared" si="138"/>
        <v>1</v>
      </c>
      <c r="BG180" s="40">
        <f t="shared" si="139"/>
        <v>1</v>
      </c>
      <c r="BH180" s="40">
        <f t="shared" si="140"/>
        <v>1</v>
      </c>
      <c r="BI180" s="40">
        <f t="shared" si="141"/>
        <v>1</v>
      </c>
      <c r="BJ180" s="40">
        <f t="shared" si="142"/>
        <v>1</v>
      </c>
      <c r="BK180" s="40">
        <f t="shared" si="143"/>
        <v>1</v>
      </c>
      <c r="BL180" s="40">
        <f t="shared" si="144"/>
        <v>1</v>
      </c>
      <c r="BM180" s="40">
        <f t="shared" si="145"/>
        <v>1</v>
      </c>
      <c r="BN180" s="40">
        <f t="shared" si="146"/>
        <v>0</v>
      </c>
      <c r="BO180" s="40">
        <f t="shared" si="147"/>
        <v>0</v>
      </c>
      <c r="BP180" s="40">
        <f t="shared" si="148"/>
        <v>0</v>
      </c>
      <c r="BQ180" s="15">
        <v>1</v>
      </c>
      <c r="BR180" s="63">
        <f t="shared" si="111"/>
        <v>21</v>
      </c>
      <c r="BT180" s="4">
        <f>(BP180*U143)+(BO180*U144)+(BN180*U145)+(BM180*U146)+(BL180*U147)+(BK180*U148)+(BJ180*U149)+(BI180*U150)+(BH180*U151)+(BG180*U152)+(BF180*U153)+(BE180*U154)+(BD180*U155)+(BC180*U156)+(BB180*U157)+(BA180*U158)+(AZ180*U159)+(AY180*U160)+(AX180*U161)+(AW180*U162)+(AV180*U163)+(AU180*U164)+(AT180*U165)+(AS180*U166)+(AR180*U167)+(AQ180*U168)+(AP180*U169)+(AO180*U170)+(AN180*U171)+(AM180*U172)+(AL180*U173)+(AK180*U174)+(AJ180*U175)+(AI180*U176)+(AH180*U177)+(AG180*U178)+(AF180*U179)+($U$96)+U180</f>
        <v>0.43234890109890095</v>
      </c>
    </row>
    <row r="181" spans="1:72" s="15" customFormat="1">
      <c r="A181" s="25">
        <f>A180+1</f>
        <v>177</v>
      </c>
      <c r="B181" s="26" t="s">
        <v>35</v>
      </c>
      <c r="C181" s="12">
        <v>41450</v>
      </c>
      <c r="D181" s="13">
        <v>41451</v>
      </c>
      <c r="E181" s="13">
        <v>41453</v>
      </c>
      <c r="F181" s="36">
        <v>104.92099999999999</v>
      </c>
      <c r="G181" s="36"/>
      <c r="H181" s="36"/>
      <c r="I181" s="36">
        <v>103.94500000000001</v>
      </c>
      <c r="J181" s="36">
        <v>104.92099999999999</v>
      </c>
      <c r="K181" s="5" t="s">
        <v>0</v>
      </c>
      <c r="L181"/>
      <c r="M181" s="16">
        <f>(F181-I181)*100</f>
        <v>97.599999999998488</v>
      </c>
      <c r="O181" s="16">
        <f>(I181-J181)*100</f>
        <v>-97.599999999998488</v>
      </c>
      <c r="P181"/>
      <c r="Q181" s="22">
        <f>((S180*U181)/M181)*O181</f>
        <v>-417890.94048572303</v>
      </c>
      <c r="S181" s="3">
        <f>Q181+S180</f>
        <v>12954619.155057412</v>
      </c>
      <c r="T181" s="3"/>
      <c r="U181" s="4">
        <f>$AC$4/W181</f>
        <v>3.125E-2</v>
      </c>
      <c r="V181" s="3"/>
      <c r="W181" s="2">
        <v>8</v>
      </c>
      <c r="X181"/>
      <c r="Y181" s="30">
        <f>E181-D181+1</f>
        <v>3</v>
      </c>
      <c r="Z181" s="30"/>
      <c r="AA181" s="4">
        <f>(S181-S180)/S180</f>
        <v>-3.1250000000000028E-2</v>
      </c>
      <c r="AB181" s="3"/>
      <c r="AC181" s="38"/>
      <c r="AD181" s="40">
        <f>IF(E180&gt;D181,IF(E180&gt;E181,Y181,E180-D181+1),0)</f>
        <v>0</v>
      </c>
      <c r="AE181" s="3"/>
      <c r="AF181" s="40">
        <f t="shared" si="112"/>
        <v>0</v>
      </c>
      <c r="AG181" s="40">
        <f t="shared" si="113"/>
        <v>0</v>
      </c>
      <c r="AH181" s="40">
        <f t="shared" si="114"/>
        <v>0</v>
      </c>
      <c r="AI181" s="40">
        <f t="shared" si="115"/>
        <v>0</v>
      </c>
      <c r="AJ181" s="40">
        <f t="shared" si="116"/>
        <v>0</v>
      </c>
      <c r="AK181" s="40">
        <f t="shared" si="117"/>
        <v>0</v>
      </c>
      <c r="AL181" s="40">
        <f t="shared" si="118"/>
        <v>0</v>
      </c>
      <c r="AM181" s="40">
        <f t="shared" si="119"/>
        <v>0</v>
      </c>
      <c r="AN181" s="40">
        <f t="shared" si="120"/>
        <v>0</v>
      </c>
      <c r="AO181" s="40">
        <f t="shared" si="121"/>
        <v>0</v>
      </c>
      <c r="AP181" s="40">
        <f t="shared" si="122"/>
        <v>0</v>
      </c>
      <c r="AQ181" s="40">
        <f t="shared" si="123"/>
        <v>0</v>
      </c>
      <c r="AR181" s="40">
        <f t="shared" si="124"/>
        <v>0</v>
      </c>
      <c r="AS181" s="40">
        <f t="shared" si="125"/>
        <v>0</v>
      </c>
      <c r="AT181" s="40">
        <f t="shared" si="126"/>
        <v>0</v>
      </c>
      <c r="AU181" s="40">
        <f t="shared" si="127"/>
        <v>0</v>
      </c>
      <c r="AV181" s="40">
        <f t="shared" si="128"/>
        <v>1</v>
      </c>
      <c r="AW181" s="40">
        <f t="shared" si="129"/>
        <v>1</v>
      </c>
      <c r="AX181" s="40">
        <f t="shared" si="130"/>
        <v>1</v>
      </c>
      <c r="AY181" s="40">
        <f t="shared" si="131"/>
        <v>1</v>
      </c>
      <c r="AZ181" s="40">
        <f t="shared" si="132"/>
        <v>1</v>
      </c>
      <c r="BA181" s="40">
        <f t="shared" si="133"/>
        <v>1</v>
      </c>
      <c r="BB181" s="40">
        <f t="shared" si="134"/>
        <v>1</v>
      </c>
      <c r="BC181" s="40">
        <f t="shared" si="135"/>
        <v>1</v>
      </c>
      <c r="BD181" s="40">
        <f t="shared" si="136"/>
        <v>1</v>
      </c>
      <c r="BE181" s="40">
        <f t="shared" si="137"/>
        <v>1</v>
      </c>
      <c r="BF181" s="40">
        <f t="shared" si="138"/>
        <v>1</v>
      </c>
      <c r="BG181" s="40">
        <f t="shared" si="139"/>
        <v>1</v>
      </c>
      <c r="BH181" s="40">
        <f t="shared" si="140"/>
        <v>1</v>
      </c>
      <c r="BI181" s="40">
        <f t="shared" si="141"/>
        <v>1</v>
      </c>
      <c r="BJ181" s="40">
        <f t="shared" si="142"/>
        <v>1</v>
      </c>
      <c r="BK181" s="40">
        <f t="shared" si="143"/>
        <v>1</v>
      </c>
      <c r="BL181" s="40">
        <f t="shared" si="144"/>
        <v>1</v>
      </c>
      <c r="BM181" s="40">
        <f t="shared" si="145"/>
        <v>0</v>
      </c>
      <c r="BN181" s="40">
        <f t="shared" si="146"/>
        <v>0</v>
      </c>
      <c r="BO181" s="40">
        <f t="shared" si="147"/>
        <v>0</v>
      </c>
      <c r="BP181" s="40">
        <f t="shared" si="148"/>
        <v>0</v>
      </c>
      <c r="BQ181" s="15">
        <v>1</v>
      </c>
      <c r="BR181" s="63">
        <f t="shared" si="111"/>
        <v>19</v>
      </c>
      <c r="BT181" s="4">
        <f>(BP181*U144)+(BO181*U145)+(BN181*U146)+(BM181*U147)+(BL181*U148)+(BK181*U149)+(BJ181*U150)+(BI181*U151)+(BH181*U152)+(BG181*U153)+(BF181*U154)+(BE181*U155)+(BD181*U156)+(BC181*U157)+(BB181*U158)+(BA181*U159)+(AZ181*U160)+(AY181*U161)+(AX181*U162)+(AW181*U163)+(AV181*U164)+(AU181*U165)+(AT181*U166)+(AS181*U167)+(AR181*U168)+(AQ181*U169)+(AP181*U170)+(AO181*U171)+(AN181*U172)+(AM181*U173)+(AL181*U174)+(AK181*U175)+(AJ181*U176)+(AI181*U177)+(AH181*U178)+(AG181*U179)+(AF181*U180)+($U$96)+U181</f>
        <v>0.39388736263736251</v>
      </c>
    </row>
    <row r="182" spans="1:72" s="15" customFormat="1">
      <c r="A182" s="25">
        <f>A181+1</f>
        <v>178</v>
      </c>
      <c r="B182" s="26" t="s">
        <v>35</v>
      </c>
      <c r="C182" s="12">
        <v>41466</v>
      </c>
      <c r="D182" s="13">
        <v>41467</v>
      </c>
      <c r="E182" s="13">
        <v>41481</v>
      </c>
      <c r="F182" s="36">
        <v>103.819</v>
      </c>
      <c r="G182" s="36">
        <v>104.83999999999999</v>
      </c>
      <c r="H182" s="36">
        <v>105.52900000000001</v>
      </c>
      <c r="I182" s="36"/>
      <c r="J182" s="36"/>
      <c r="K182" s="5" t="s">
        <v>2</v>
      </c>
      <c r="L182"/>
      <c r="M182" s="16">
        <f>(G182-F182)*100</f>
        <v>102.09999999999866</v>
      </c>
      <c r="O182" s="16">
        <f>(H182-G182)*100</f>
        <v>68.900000000002137</v>
      </c>
      <c r="P182"/>
      <c r="Q182" s="22">
        <f>((S181*U182)/M182)*O182</f>
        <v>273192.10938525194</v>
      </c>
      <c r="S182" s="3">
        <f>Q182+S181</f>
        <v>13227811.264442664</v>
      </c>
      <c r="T182" s="3"/>
      <c r="U182" s="4">
        <f>$AC$4/W182</f>
        <v>3.125E-2</v>
      </c>
      <c r="V182" s="3"/>
      <c r="W182" s="2">
        <v>8</v>
      </c>
      <c r="X182"/>
      <c r="Y182" s="30">
        <f>E182-D182+1</f>
        <v>15</v>
      </c>
      <c r="Z182" s="30"/>
      <c r="AA182" s="4">
        <f>(S182-S181)/S181</f>
        <v>2.1088393731636589E-2</v>
      </c>
      <c r="AB182" s="3"/>
      <c r="AC182" s="38"/>
      <c r="AD182" s="40">
        <f>IF(E181&gt;D182,IF(E181&gt;E182,Y182,E181-D182+1),0)</f>
        <v>0</v>
      </c>
      <c r="AE182" s="3"/>
      <c r="AF182" s="40">
        <f t="shared" si="112"/>
        <v>0</v>
      </c>
      <c r="AG182" s="40">
        <f t="shared" si="113"/>
        <v>0</v>
      </c>
      <c r="AH182" s="40">
        <f t="shared" si="114"/>
        <v>0</v>
      </c>
      <c r="AI182" s="40">
        <f t="shared" si="115"/>
        <v>0</v>
      </c>
      <c r="AJ182" s="40">
        <f t="shared" si="116"/>
        <v>0</v>
      </c>
      <c r="AK182" s="40">
        <f t="shared" si="117"/>
        <v>0</v>
      </c>
      <c r="AL182" s="40">
        <f t="shared" si="118"/>
        <v>0</v>
      </c>
      <c r="AM182" s="40">
        <f t="shared" si="119"/>
        <v>0</v>
      </c>
      <c r="AN182" s="40">
        <f t="shared" si="120"/>
        <v>0</v>
      </c>
      <c r="AO182" s="40">
        <f t="shared" si="121"/>
        <v>0</v>
      </c>
      <c r="AP182" s="40">
        <f t="shared" si="122"/>
        <v>0</v>
      </c>
      <c r="AQ182" s="40">
        <f t="shared" si="123"/>
        <v>0</v>
      </c>
      <c r="AR182" s="40">
        <f t="shared" si="124"/>
        <v>0</v>
      </c>
      <c r="AS182" s="40">
        <f t="shared" si="125"/>
        <v>0</v>
      </c>
      <c r="AT182" s="40">
        <f t="shared" si="126"/>
        <v>0</v>
      </c>
      <c r="AU182" s="40">
        <f t="shared" si="127"/>
        <v>0</v>
      </c>
      <c r="AV182" s="40">
        <f t="shared" si="128"/>
        <v>0</v>
      </c>
      <c r="AW182" s="40">
        <f t="shared" si="129"/>
        <v>1</v>
      </c>
      <c r="AX182" s="40">
        <f t="shared" si="130"/>
        <v>1</v>
      </c>
      <c r="AY182" s="40">
        <f t="shared" si="131"/>
        <v>1</v>
      </c>
      <c r="AZ182" s="40">
        <f t="shared" si="132"/>
        <v>1</v>
      </c>
      <c r="BA182" s="40">
        <f t="shared" si="133"/>
        <v>1</v>
      </c>
      <c r="BB182" s="40">
        <f t="shared" si="134"/>
        <v>1</v>
      </c>
      <c r="BC182" s="40">
        <f t="shared" si="135"/>
        <v>1</v>
      </c>
      <c r="BD182" s="40">
        <f t="shared" si="136"/>
        <v>1</v>
      </c>
      <c r="BE182" s="40">
        <f t="shared" si="137"/>
        <v>1</v>
      </c>
      <c r="BF182" s="40">
        <f t="shared" si="138"/>
        <v>1</v>
      </c>
      <c r="BG182" s="40">
        <f t="shared" si="139"/>
        <v>1</v>
      </c>
      <c r="BH182" s="40">
        <f t="shared" si="140"/>
        <v>1</v>
      </c>
      <c r="BI182" s="40">
        <f t="shared" si="141"/>
        <v>1</v>
      </c>
      <c r="BJ182" s="40">
        <f t="shared" si="142"/>
        <v>1</v>
      </c>
      <c r="BK182" s="40">
        <f t="shared" si="143"/>
        <v>1</v>
      </c>
      <c r="BL182" s="40">
        <f t="shared" si="144"/>
        <v>1</v>
      </c>
      <c r="BM182" s="40">
        <f t="shared" si="145"/>
        <v>1</v>
      </c>
      <c r="BN182" s="40">
        <f t="shared" si="146"/>
        <v>0</v>
      </c>
      <c r="BO182" s="40">
        <f t="shared" si="147"/>
        <v>0</v>
      </c>
      <c r="BP182" s="40">
        <f t="shared" si="148"/>
        <v>0</v>
      </c>
      <c r="BQ182" s="15">
        <v>1</v>
      </c>
      <c r="BR182" s="63">
        <f t="shared" si="111"/>
        <v>19</v>
      </c>
      <c r="BT182" s="4">
        <f>(BP182*U145)+(BO182*U146)+(BN182*U147)+(BM182*U148)+(BL182*U149)+(BK182*U150)+(BJ182*U151)+(BI182*U152)+(BH182*U153)+(BG182*U154)+(BF182*U155)+(BE182*U156)+(BD182*U157)+(BC182*U158)+(BB182*U159)+(BA182*U160)+(AZ182*U161)+(AY182*U162)+(AX182*U163)+(AW182*U164)+(AV182*U165)+(AU182*U166)+(AT182*U167)+(AS182*U168)+(AR182*U169)+(AQ182*U170)+(AP182*U171)+(AO182*U172)+(AN182*U173)+(AM182*U174)+(AL182*U175)+(AK182*U176)+(AJ182*U177)+(AI182*U178)+(AH182*U179)+(AG182*U180)+(AF182*U181)+($U$96)+U182</f>
        <v>0.39388736263736251</v>
      </c>
    </row>
    <row r="183" spans="1:72" s="15" customFormat="1">
      <c r="A183" s="25">
        <f>A182+1</f>
        <v>179</v>
      </c>
      <c r="B183" s="26" t="s">
        <v>35</v>
      </c>
      <c r="C183" s="12">
        <v>41488</v>
      </c>
      <c r="D183" s="13">
        <v>41491</v>
      </c>
      <c r="E183" s="13">
        <v>41491</v>
      </c>
      <c r="F183" s="36">
        <v>106.07600000000001</v>
      </c>
      <c r="G183" s="36">
        <v>106.59399999999999</v>
      </c>
      <c r="H183" s="36">
        <v>106.07600000000001</v>
      </c>
      <c r="I183" s="36"/>
      <c r="J183" s="36"/>
      <c r="K183" s="5" t="s">
        <v>0</v>
      </c>
      <c r="L183"/>
      <c r="M183" s="16">
        <f>(G183-F183)*100</f>
        <v>51.799999999998647</v>
      </c>
      <c r="O183" s="16">
        <f>(H183-G183)*100</f>
        <v>-51.799999999998647</v>
      </c>
      <c r="P183"/>
      <c r="Q183" s="22">
        <f>((S182*U183)/M183)*O183</f>
        <v>-413369.10201383324</v>
      </c>
      <c r="S183" s="3">
        <f>Q183+S182</f>
        <v>12814442.16242883</v>
      </c>
      <c r="T183" s="3"/>
      <c r="U183" s="4">
        <f>$AC$4/W183</f>
        <v>3.125E-2</v>
      </c>
      <c r="V183" s="3"/>
      <c r="W183" s="2">
        <v>8</v>
      </c>
      <c r="X183"/>
      <c r="Y183" s="30">
        <f>E183-D183+1</f>
        <v>1</v>
      </c>
      <c r="Z183" s="30"/>
      <c r="AA183" s="4">
        <f>(S183-S182)/S182</f>
        <v>-3.1250000000000042E-2</v>
      </c>
      <c r="AB183" s="3"/>
      <c r="AC183" s="38"/>
      <c r="AD183" s="40">
        <f>IF(E182&gt;D183,IF(E182&gt;E183,Y183,E182-D183+1),0)</f>
        <v>0</v>
      </c>
      <c r="AE183" s="3"/>
      <c r="AF183" s="40">
        <f t="shared" si="112"/>
        <v>0</v>
      </c>
      <c r="AG183" s="40">
        <f t="shared" si="113"/>
        <v>0</v>
      </c>
      <c r="AH183" s="40">
        <f t="shared" si="114"/>
        <v>0</v>
      </c>
      <c r="AI183" s="40">
        <f t="shared" si="115"/>
        <v>0</v>
      </c>
      <c r="AJ183" s="40">
        <f t="shared" si="116"/>
        <v>0</v>
      </c>
      <c r="AK183" s="40">
        <f t="shared" si="117"/>
        <v>0</v>
      </c>
      <c r="AL183" s="40">
        <f t="shared" si="118"/>
        <v>0</v>
      </c>
      <c r="AM183" s="40">
        <f t="shared" si="119"/>
        <v>0</v>
      </c>
      <c r="AN183" s="40">
        <f t="shared" si="120"/>
        <v>0</v>
      </c>
      <c r="AO183" s="40">
        <f t="shared" si="121"/>
        <v>0</v>
      </c>
      <c r="AP183" s="40">
        <f t="shared" si="122"/>
        <v>0</v>
      </c>
      <c r="AQ183" s="40">
        <f t="shared" si="123"/>
        <v>0</v>
      </c>
      <c r="AR183" s="40">
        <f t="shared" si="124"/>
        <v>0</v>
      </c>
      <c r="AS183" s="40">
        <f t="shared" si="125"/>
        <v>0</v>
      </c>
      <c r="AT183" s="40">
        <f t="shared" si="126"/>
        <v>0</v>
      </c>
      <c r="AU183" s="40">
        <f t="shared" si="127"/>
        <v>0</v>
      </c>
      <c r="AV183" s="40">
        <f t="shared" si="128"/>
        <v>0</v>
      </c>
      <c r="AW183" s="40">
        <f t="shared" si="129"/>
        <v>0</v>
      </c>
      <c r="AX183" s="40">
        <f t="shared" si="130"/>
        <v>1</v>
      </c>
      <c r="AY183" s="40">
        <f t="shared" si="131"/>
        <v>1</v>
      </c>
      <c r="AZ183" s="40">
        <f t="shared" si="132"/>
        <v>1</v>
      </c>
      <c r="BA183" s="40">
        <f t="shared" si="133"/>
        <v>1</v>
      </c>
      <c r="BB183" s="40">
        <f t="shared" si="134"/>
        <v>1</v>
      </c>
      <c r="BC183" s="40">
        <f t="shared" si="135"/>
        <v>1</v>
      </c>
      <c r="BD183" s="40">
        <f t="shared" si="136"/>
        <v>1</v>
      </c>
      <c r="BE183" s="40">
        <f t="shared" si="137"/>
        <v>1</v>
      </c>
      <c r="BF183" s="40">
        <f t="shared" si="138"/>
        <v>1</v>
      </c>
      <c r="BG183" s="40">
        <f t="shared" si="139"/>
        <v>1</v>
      </c>
      <c r="BH183" s="40">
        <f t="shared" si="140"/>
        <v>1</v>
      </c>
      <c r="BI183" s="40">
        <f t="shared" si="141"/>
        <v>1</v>
      </c>
      <c r="BJ183" s="40">
        <f t="shared" si="142"/>
        <v>1</v>
      </c>
      <c r="BK183" s="40">
        <f t="shared" si="143"/>
        <v>1</v>
      </c>
      <c r="BL183" s="40">
        <f t="shared" si="144"/>
        <v>1</v>
      </c>
      <c r="BM183" s="40">
        <f t="shared" si="145"/>
        <v>1</v>
      </c>
      <c r="BN183" s="40">
        <f t="shared" si="146"/>
        <v>1</v>
      </c>
      <c r="BO183" s="40">
        <f t="shared" si="147"/>
        <v>0</v>
      </c>
      <c r="BP183" s="40">
        <f t="shared" si="148"/>
        <v>0</v>
      </c>
      <c r="BQ183" s="15">
        <v>1</v>
      </c>
      <c r="BR183" s="63">
        <f t="shared" si="111"/>
        <v>19</v>
      </c>
      <c r="BT183" s="4">
        <f>(BP183*U146)+(BO183*U147)+(BN183*U148)+(BM183*U149)+(BL183*U150)+(BK183*U151)+(BJ183*U152)+(BI183*U153)+(BH183*U154)+(BG183*U155)+(BF183*U156)+(BE183*U157)+(BD183*U158)+(BC183*U159)+(BB183*U160)+(BA183*U161)+(AZ183*U162)+(AY183*U163)+(AX183*U164)+(AW183*U165)+(AV183*U166)+(AU183*U167)+(AT183*U168)+(AS183*U169)+(AR183*U170)+(AQ183*U171)+(AP183*U172)+(AO183*U173)+(AN183*U174)+(AM183*U175)+(AL183*U176)+(AK183*U177)+(AJ183*U178)+(AI183*U179)+(AH183*U180)+(AG183*U181)+(AF183*U182)+($U$96)+U183</f>
        <v>0.39388736263736251</v>
      </c>
    </row>
    <row r="184" spans="1:72" s="15" customFormat="1">
      <c r="A184" s="25">
        <f>A183+1</f>
        <v>180</v>
      </c>
      <c r="B184" s="26" t="s">
        <v>35</v>
      </c>
      <c r="C184" s="12">
        <v>41499</v>
      </c>
      <c r="D184" s="13">
        <v>41505</v>
      </c>
      <c r="E184" s="13">
        <v>41513</v>
      </c>
      <c r="F184" s="36">
        <v>104.673</v>
      </c>
      <c r="G184" s="36">
        <v>105.565</v>
      </c>
      <c r="H184" s="36">
        <v>106.03800000000001</v>
      </c>
      <c r="I184" s="36"/>
      <c r="J184" s="36"/>
      <c r="K184" s="5" t="s">
        <v>2</v>
      </c>
      <c r="L184"/>
      <c r="M184" s="16">
        <f>(G184-F184)*100</f>
        <v>89.199999999999591</v>
      </c>
      <c r="O184" s="16">
        <f>(H184-G184)*100</f>
        <v>47.300000000001319</v>
      </c>
      <c r="P184"/>
      <c r="Q184" s="22">
        <f>((S183*U184)/M184)*O184</f>
        <v>212346.94306435794</v>
      </c>
      <c r="S184" s="3">
        <f>Q184+S183</f>
        <v>13026789.105493188</v>
      </c>
      <c r="T184" s="3"/>
      <c r="U184" s="4">
        <f>$AC$4/W184</f>
        <v>3.125E-2</v>
      </c>
      <c r="V184" s="3"/>
      <c r="W184" s="2">
        <v>8</v>
      </c>
      <c r="X184"/>
      <c r="Y184" s="30">
        <f>E184-D184+1</f>
        <v>9</v>
      </c>
      <c r="Z184" s="30"/>
      <c r="AA184" s="4">
        <f>(S184-S183)/S183</f>
        <v>1.6570908071749428E-2</v>
      </c>
      <c r="AB184" s="3"/>
      <c r="AC184" s="38"/>
      <c r="AD184" s="40">
        <f>IF(E183&gt;D184,IF(E183&gt;E184,Y184,E183-D184+1),0)</f>
        <v>0</v>
      </c>
      <c r="AE184" s="3"/>
      <c r="AF184" s="40">
        <f t="shared" si="112"/>
        <v>0</v>
      </c>
      <c r="AG184" s="40">
        <f t="shared" si="113"/>
        <v>0</v>
      </c>
      <c r="AH184" s="40">
        <f t="shared" si="114"/>
        <v>0</v>
      </c>
      <c r="AI184" s="40">
        <f t="shared" si="115"/>
        <v>0</v>
      </c>
      <c r="AJ184" s="40">
        <f t="shared" si="116"/>
        <v>0</v>
      </c>
      <c r="AK184" s="40">
        <f t="shared" si="117"/>
        <v>0</v>
      </c>
      <c r="AL184" s="40">
        <f t="shared" si="118"/>
        <v>0</v>
      </c>
      <c r="AM184" s="40">
        <f t="shared" si="119"/>
        <v>0</v>
      </c>
      <c r="AN184" s="40">
        <f t="shared" si="120"/>
        <v>0</v>
      </c>
      <c r="AO184" s="40">
        <f t="shared" si="121"/>
        <v>0</v>
      </c>
      <c r="AP184" s="40">
        <f t="shared" si="122"/>
        <v>0</v>
      </c>
      <c r="AQ184" s="40">
        <f t="shared" si="123"/>
        <v>0</v>
      </c>
      <c r="AR184" s="40">
        <f t="shared" si="124"/>
        <v>0</v>
      </c>
      <c r="AS184" s="40">
        <f t="shared" si="125"/>
        <v>0</v>
      </c>
      <c r="AT184" s="40">
        <f t="shared" si="126"/>
        <v>0</v>
      </c>
      <c r="AU184" s="40">
        <f t="shared" si="127"/>
        <v>0</v>
      </c>
      <c r="AV184" s="40">
        <f t="shared" si="128"/>
        <v>0</v>
      </c>
      <c r="AW184" s="40">
        <f t="shared" si="129"/>
        <v>0</v>
      </c>
      <c r="AX184" s="40">
        <f t="shared" si="130"/>
        <v>0</v>
      </c>
      <c r="AY184" s="40">
        <f t="shared" si="131"/>
        <v>1</v>
      </c>
      <c r="AZ184" s="40">
        <f t="shared" si="132"/>
        <v>1</v>
      </c>
      <c r="BA184" s="40">
        <f t="shared" si="133"/>
        <v>1</v>
      </c>
      <c r="BB184" s="40">
        <f t="shared" si="134"/>
        <v>1</v>
      </c>
      <c r="BC184" s="40">
        <f t="shared" si="135"/>
        <v>1</v>
      </c>
      <c r="BD184" s="40">
        <f t="shared" si="136"/>
        <v>1</v>
      </c>
      <c r="BE184" s="40">
        <f t="shared" si="137"/>
        <v>1</v>
      </c>
      <c r="BF184" s="40">
        <f t="shared" si="138"/>
        <v>1</v>
      </c>
      <c r="BG184" s="40">
        <f t="shared" si="139"/>
        <v>1</v>
      </c>
      <c r="BH184" s="40">
        <f t="shared" si="140"/>
        <v>1</v>
      </c>
      <c r="BI184" s="40">
        <f t="shared" si="141"/>
        <v>1</v>
      </c>
      <c r="BJ184" s="40">
        <f t="shared" si="142"/>
        <v>1</v>
      </c>
      <c r="BK184" s="40">
        <f t="shared" si="143"/>
        <v>1</v>
      </c>
      <c r="BL184" s="40">
        <f t="shared" si="144"/>
        <v>1</v>
      </c>
      <c r="BM184" s="40">
        <f t="shared" si="145"/>
        <v>1</v>
      </c>
      <c r="BN184" s="40">
        <f t="shared" si="146"/>
        <v>0</v>
      </c>
      <c r="BO184" s="40">
        <f t="shared" si="147"/>
        <v>0</v>
      </c>
      <c r="BP184" s="40">
        <f t="shared" si="148"/>
        <v>0</v>
      </c>
      <c r="BQ184" s="15">
        <v>1</v>
      </c>
      <c r="BR184" s="63">
        <f t="shared" si="111"/>
        <v>17</v>
      </c>
      <c r="BT184" s="4">
        <f>(BP184*U147)+(BO184*U148)+(BN184*U149)+(BM184*U150)+(BL184*U151)+(BK184*U152)+(BJ184*U153)+(BI184*U154)+(BH184*U155)+(BG184*U156)+(BF184*U157)+(BE184*U158)+(BD184*U159)+(BC184*U160)+(BB184*U161)+(BA184*U162)+(AZ184*U163)+(AY184*U164)+(AX184*U165)+(AW184*U166)+(AV184*U167)+(AU184*U168)+(AT184*U169)+(AS184*U170)+(AR184*U171)+(AQ184*U172)+(AP184*U173)+(AO184*U174)+(AN184*U175)+(AM184*U176)+(AL184*U177)+(AK184*U178)+(AJ184*U179)+(AI184*U180)+(AH184*U181)+(AG184*U182)+(AF184*U183)+($U$96)+U184</f>
        <v>0.35542582417582408</v>
      </c>
    </row>
    <row r="185" spans="1:72" s="15" customFormat="1">
      <c r="A185" s="25">
        <f>A184+1</f>
        <v>181</v>
      </c>
      <c r="B185" s="26" t="s">
        <v>35</v>
      </c>
      <c r="C185" s="12">
        <v>41526</v>
      </c>
      <c r="D185" s="13">
        <v>41527</v>
      </c>
      <c r="E185" s="13">
        <v>41547</v>
      </c>
      <c r="F185" s="36">
        <v>106.021</v>
      </c>
      <c r="G185" s="36">
        <v>106.92099999999999</v>
      </c>
      <c r="H185" s="36">
        <v>108.271</v>
      </c>
      <c r="I185" s="36"/>
      <c r="J185" s="36"/>
      <c r="K185" s="5" t="s">
        <v>2</v>
      </c>
      <c r="L185"/>
      <c r="M185" s="16">
        <f>(G185-F185)*100</f>
        <v>89.999999999999147</v>
      </c>
      <c r="O185" s="16">
        <f>(H185-G185)*100</f>
        <v>135.00000000000085</v>
      </c>
      <c r="P185"/>
      <c r="Q185" s="22">
        <f>((S184*U185)/M185)*O185</f>
        <v>610630.73932000285</v>
      </c>
      <c r="S185" s="3">
        <f>Q185+S184</f>
        <v>13637419.84481319</v>
      </c>
      <c r="T185" s="3"/>
      <c r="U185" s="4">
        <f>$AC$4/W185</f>
        <v>3.125E-2</v>
      </c>
      <c r="V185" s="3"/>
      <c r="W185" s="2">
        <v>8</v>
      </c>
      <c r="X185"/>
      <c r="Y185" s="30">
        <f>E185-D185+1</f>
        <v>21</v>
      </c>
      <c r="Z185" s="30"/>
      <c r="AA185" s="4">
        <f>(S185-S184)/S184</f>
        <v>4.6875000000000715E-2</v>
      </c>
      <c r="AB185" s="3"/>
      <c r="AC185" s="38"/>
      <c r="AD185" s="40">
        <f>IF(E184&gt;D185,IF(E184&gt;E185,Y185,E184-D185+1),0)</f>
        <v>0</v>
      </c>
      <c r="AE185" s="3"/>
      <c r="AF185" s="40">
        <f t="shared" si="112"/>
        <v>0</v>
      </c>
      <c r="AG185" s="40">
        <f t="shared" si="113"/>
        <v>0</v>
      </c>
      <c r="AH185" s="40">
        <f t="shared" si="114"/>
        <v>0</v>
      </c>
      <c r="AI185" s="40">
        <f t="shared" si="115"/>
        <v>0</v>
      </c>
      <c r="AJ185" s="40">
        <f t="shared" si="116"/>
        <v>0</v>
      </c>
      <c r="AK185" s="40">
        <f t="shared" si="117"/>
        <v>0</v>
      </c>
      <c r="AL185" s="40">
        <f t="shared" si="118"/>
        <v>0</v>
      </c>
      <c r="AM185" s="40">
        <f t="shared" si="119"/>
        <v>0</v>
      </c>
      <c r="AN185" s="40">
        <f t="shared" si="120"/>
        <v>0</v>
      </c>
      <c r="AO185" s="40">
        <f t="shared" si="121"/>
        <v>0</v>
      </c>
      <c r="AP185" s="40">
        <f t="shared" si="122"/>
        <v>0</v>
      </c>
      <c r="AQ185" s="40">
        <f t="shared" si="123"/>
        <v>0</v>
      </c>
      <c r="AR185" s="40">
        <f t="shared" si="124"/>
        <v>0</v>
      </c>
      <c r="AS185" s="40">
        <f t="shared" si="125"/>
        <v>0</v>
      </c>
      <c r="AT185" s="40">
        <f t="shared" si="126"/>
        <v>0</v>
      </c>
      <c r="AU185" s="40">
        <f t="shared" si="127"/>
        <v>0</v>
      </c>
      <c r="AV185" s="40">
        <f t="shared" si="128"/>
        <v>0</v>
      </c>
      <c r="AW185" s="40">
        <f t="shared" si="129"/>
        <v>0</v>
      </c>
      <c r="AX185" s="40">
        <f t="shared" si="130"/>
        <v>0</v>
      </c>
      <c r="AY185" s="40">
        <f t="shared" si="131"/>
        <v>0</v>
      </c>
      <c r="AZ185" s="40">
        <f t="shared" si="132"/>
        <v>1</v>
      </c>
      <c r="BA185" s="40">
        <f t="shared" si="133"/>
        <v>1</v>
      </c>
      <c r="BB185" s="40">
        <f t="shared" si="134"/>
        <v>1</v>
      </c>
      <c r="BC185" s="40">
        <f t="shared" si="135"/>
        <v>1</v>
      </c>
      <c r="BD185" s="40">
        <f t="shared" si="136"/>
        <v>1</v>
      </c>
      <c r="BE185" s="40">
        <f t="shared" si="137"/>
        <v>1</v>
      </c>
      <c r="BF185" s="40">
        <f t="shared" si="138"/>
        <v>1</v>
      </c>
      <c r="BG185" s="40">
        <f t="shared" si="139"/>
        <v>1</v>
      </c>
      <c r="BH185" s="40">
        <f t="shared" si="140"/>
        <v>1</v>
      </c>
      <c r="BI185" s="40">
        <f t="shared" si="141"/>
        <v>1</v>
      </c>
      <c r="BJ185" s="40">
        <f t="shared" si="142"/>
        <v>1</v>
      </c>
      <c r="BK185" s="40">
        <f t="shared" si="143"/>
        <v>1</v>
      </c>
      <c r="BL185" s="40">
        <f t="shared" si="144"/>
        <v>1</v>
      </c>
      <c r="BM185" s="40">
        <f t="shared" si="145"/>
        <v>1</v>
      </c>
      <c r="BN185" s="40">
        <f t="shared" si="146"/>
        <v>0</v>
      </c>
      <c r="BO185" s="40">
        <f t="shared" si="147"/>
        <v>0</v>
      </c>
      <c r="BP185" s="40">
        <f t="shared" si="148"/>
        <v>0</v>
      </c>
      <c r="BQ185" s="15">
        <v>1</v>
      </c>
      <c r="BR185" s="63">
        <f t="shared" si="111"/>
        <v>16</v>
      </c>
      <c r="BT185" s="4">
        <f>(BP185*U148)+(BO185*U149)+(BN185*U150)+(BM185*U151)+(BL185*U152)+(BK185*U153)+(BJ185*U154)+(BI185*U155)+(BH185*U156)+(BG185*U157)+(BF185*U158)+(BE185*U159)+(BD185*U160)+(BC185*U161)+(BB185*U162)+(BA185*U163)+(AZ185*U164)+(AY185*U165)+(AX185*U166)+(AW185*U167)+(AV185*U168)+(AU185*U169)+(AT185*U170)+(AS185*U171)+(AR185*U172)+(AQ185*U173)+(AP185*U174)+(AO185*U175)+(AN185*U176)+(AM185*U177)+(AL185*U178)+(AK185*U179)+(AJ185*U180)+(AI185*U181)+(AH185*U182)+(AG185*U183)+(AF185*U184)+($U$96)+U185</f>
        <v>0.33619505494505486</v>
      </c>
    </row>
    <row r="186" spans="1:72" s="15" customFormat="1">
      <c r="A186" s="25">
        <f>A185+1</f>
        <v>182</v>
      </c>
      <c r="B186" s="26" t="s">
        <v>35</v>
      </c>
      <c r="C186" s="12">
        <v>41557</v>
      </c>
      <c r="D186" s="13">
        <v>41558</v>
      </c>
      <c r="E186" s="13">
        <v>41570</v>
      </c>
      <c r="F186" s="36">
        <v>106.99600000000001</v>
      </c>
      <c r="G186" s="36">
        <v>107.767</v>
      </c>
      <c r="H186" s="36">
        <v>108.581</v>
      </c>
      <c r="I186" s="36"/>
      <c r="J186" s="36"/>
      <c r="K186" s="5" t="s">
        <v>2</v>
      </c>
      <c r="L186"/>
      <c r="M186" s="16">
        <f>(G186-F186)*100</f>
        <v>77.099999999998658</v>
      </c>
      <c r="O186" s="16">
        <f>(H186-G186)*100</f>
        <v>81.400000000000716</v>
      </c>
      <c r="P186"/>
      <c r="Q186" s="22">
        <f>((S185*U186)/M186)*O186</f>
        <v>449937.57107969472</v>
      </c>
      <c r="S186" s="3">
        <f>Q186+S185</f>
        <v>14087357.415892886</v>
      </c>
      <c r="T186" s="3"/>
      <c r="U186" s="4">
        <f>$AC$4/W186</f>
        <v>3.125E-2</v>
      </c>
      <c r="V186" s="3"/>
      <c r="W186" s="2">
        <v>8</v>
      </c>
      <c r="X186"/>
      <c r="Y186" s="30">
        <f>E186-D186+1</f>
        <v>13</v>
      </c>
      <c r="Z186" s="30"/>
      <c r="AA186" s="4">
        <f>(S186-S185)/S185</f>
        <v>3.2992866407264225E-2</v>
      </c>
      <c r="AB186" s="3"/>
      <c r="AC186" s="38"/>
      <c r="AD186" s="40">
        <f>IF(E185&gt;D186,IF(E185&gt;E186,Y186,E185-D186+1),0)</f>
        <v>0</v>
      </c>
      <c r="AE186" s="3"/>
      <c r="AF186" s="40">
        <f t="shared" si="112"/>
        <v>0</v>
      </c>
      <c r="AG186" s="40">
        <f t="shared" si="113"/>
        <v>0</v>
      </c>
      <c r="AH186" s="40">
        <f t="shared" si="114"/>
        <v>0</v>
      </c>
      <c r="AI186" s="40">
        <f t="shared" si="115"/>
        <v>0</v>
      </c>
      <c r="AJ186" s="40">
        <f t="shared" si="116"/>
        <v>0</v>
      </c>
      <c r="AK186" s="40">
        <f t="shared" si="117"/>
        <v>0</v>
      </c>
      <c r="AL186" s="40">
        <f t="shared" si="118"/>
        <v>0</v>
      </c>
      <c r="AM186" s="40">
        <f t="shared" si="119"/>
        <v>0</v>
      </c>
      <c r="AN186" s="40">
        <f t="shared" si="120"/>
        <v>0</v>
      </c>
      <c r="AO186" s="40">
        <f t="shared" si="121"/>
        <v>0</v>
      </c>
      <c r="AP186" s="40">
        <f t="shared" si="122"/>
        <v>0</v>
      </c>
      <c r="AQ186" s="40">
        <f t="shared" si="123"/>
        <v>0</v>
      </c>
      <c r="AR186" s="40">
        <f t="shared" si="124"/>
        <v>0</v>
      </c>
      <c r="AS186" s="40">
        <f t="shared" si="125"/>
        <v>0</v>
      </c>
      <c r="AT186" s="40">
        <f t="shared" si="126"/>
        <v>0</v>
      </c>
      <c r="AU186" s="40">
        <f t="shared" si="127"/>
        <v>0</v>
      </c>
      <c r="AV186" s="40">
        <f t="shared" si="128"/>
        <v>0</v>
      </c>
      <c r="AW186" s="40">
        <f t="shared" si="129"/>
        <v>0</v>
      </c>
      <c r="AX186" s="40">
        <f t="shared" si="130"/>
        <v>0</v>
      </c>
      <c r="AY186" s="40">
        <f t="shared" si="131"/>
        <v>0</v>
      </c>
      <c r="AZ186" s="40">
        <f t="shared" si="132"/>
        <v>0</v>
      </c>
      <c r="BA186" s="40">
        <f t="shared" si="133"/>
        <v>1</v>
      </c>
      <c r="BB186" s="40">
        <f t="shared" si="134"/>
        <v>1</v>
      </c>
      <c r="BC186" s="40">
        <f t="shared" si="135"/>
        <v>1</v>
      </c>
      <c r="BD186" s="40">
        <f t="shared" si="136"/>
        <v>1</v>
      </c>
      <c r="BE186" s="40">
        <f t="shared" si="137"/>
        <v>1</v>
      </c>
      <c r="BF186" s="40">
        <f t="shared" si="138"/>
        <v>1</v>
      </c>
      <c r="BG186" s="40">
        <f t="shared" si="139"/>
        <v>1</v>
      </c>
      <c r="BH186" s="40">
        <f t="shared" si="140"/>
        <v>1</v>
      </c>
      <c r="BI186" s="40">
        <f t="shared" si="141"/>
        <v>1</v>
      </c>
      <c r="BJ186" s="40">
        <f t="shared" si="142"/>
        <v>1</v>
      </c>
      <c r="BK186" s="40">
        <f t="shared" si="143"/>
        <v>1</v>
      </c>
      <c r="BL186" s="40">
        <f t="shared" si="144"/>
        <v>1</v>
      </c>
      <c r="BM186" s="40">
        <f t="shared" si="145"/>
        <v>0</v>
      </c>
      <c r="BN186" s="40">
        <f t="shared" si="146"/>
        <v>0</v>
      </c>
      <c r="BO186" s="40">
        <f t="shared" si="147"/>
        <v>0</v>
      </c>
      <c r="BP186" s="40">
        <f t="shared" si="148"/>
        <v>0</v>
      </c>
      <c r="BQ186" s="15">
        <v>1</v>
      </c>
      <c r="BR186" s="63">
        <f t="shared" si="111"/>
        <v>14</v>
      </c>
      <c r="BT186" s="4">
        <f>(BP186*U149)+(BO186*U150)+(BN186*U151)+(BM186*U152)+(BL186*U153)+(BK186*U154)+(BJ186*U155)+(BI186*U156)+(BH186*U157)+(BG186*U158)+(BF186*U159)+(BE186*U160)+(BD186*U161)+(BC186*U162)+(BB186*U163)+(BA186*U164)+(AZ186*U165)+(AY186*U166)+(AX186*U167)+(AW186*U168)+(AV186*U169)+(AU186*U170)+(AT186*U171)+(AS186*U172)+(AR186*U173)+(AQ186*U174)+(AP186*U175)+(AO186*U176)+(AN186*U177)+(AM186*U178)+(AL186*U179)+(AK186*U180)+(AJ186*U181)+(AI186*U182)+(AH186*U183)+(AG186*U184)+(AF186*U185)+($U$96)+U186</f>
        <v>0.29773351648351642</v>
      </c>
    </row>
    <row r="187" spans="1:72" s="15" customFormat="1">
      <c r="A187" s="25">
        <f>A186+1</f>
        <v>183</v>
      </c>
      <c r="B187" s="26" t="s">
        <v>35</v>
      </c>
      <c r="C187" s="12">
        <v>41584</v>
      </c>
      <c r="D187" s="13">
        <v>41590</v>
      </c>
      <c r="E187" s="13">
        <v>41607</v>
      </c>
      <c r="F187" s="36">
        <v>107.74300000000001</v>
      </c>
      <c r="G187" s="36">
        <v>108.395</v>
      </c>
      <c r="H187" s="36">
        <v>113.23100000000001</v>
      </c>
      <c r="I187" s="36"/>
      <c r="J187" s="36"/>
      <c r="K187" s="5" t="s">
        <v>1</v>
      </c>
      <c r="L187"/>
      <c r="M187" s="16">
        <f>(G187-F187)*100</f>
        <v>65.199999999998681</v>
      </c>
      <c r="O187" s="16">
        <f>(H187-G187)*100</f>
        <v>483.60000000000127</v>
      </c>
      <c r="P187"/>
      <c r="Q187" s="22">
        <f>((S186*U187)/M187)*O187</f>
        <v>3265263.6341669648</v>
      </c>
      <c r="S187" s="3">
        <f>Q187+S186</f>
        <v>17352621.050059851</v>
      </c>
      <c r="T187" s="3"/>
      <c r="U187" s="4">
        <f>$AC$4/W187</f>
        <v>3.125E-2</v>
      </c>
      <c r="V187" s="3"/>
      <c r="W187" s="2">
        <v>8</v>
      </c>
      <c r="X187"/>
      <c r="Y187" s="30">
        <f>E187-D187+1</f>
        <v>18</v>
      </c>
      <c r="Z187" s="30"/>
      <c r="AA187" s="4">
        <f>(S187-S186)/S186</f>
        <v>0.23178680981595626</v>
      </c>
      <c r="AB187" s="3"/>
      <c r="AC187" s="38"/>
      <c r="AD187" s="40">
        <f>IF(E186&gt;D187,IF(E186&gt;E187,Y187,E186-D187+1),0)</f>
        <v>0</v>
      </c>
      <c r="AE187" s="3"/>
      <c r="AF187" s="40">
        <f t="shared" si="112"/>
        <v>0</v>
      </c>
      <c r="AG187" s="40">
        <f t="shared" si="113"/>
        <v>0</v>
      </c>
      <c r="AH187" s="40">
        <f t="shared" si="114"/>
        <v>0</v>
      </c>
      <c r="AI187" s="40">
        <f t="shared" si="115"/>
        <v>0</v>
      </c>
      <c r="AJ187" s="40">
        <f t="shared" si="116"/>
        <v>0</v>
      </c>
      <c r="AK187" s="40">
        <f t="shared" si="117"/>
        <v>0</v>
      </c>
      <c r="AL187" s="40">
        <f t="shared" si="118"/>
        <v>0</v>
      </c>
      <c r="AM187" s="40">
        <f t="shared" si="119"/>
        <v>0</v>
      </c>
      <c r="AN187" s="40">
        <f t="shared" si="120"/>
        <v>0</v>
      </c>
      <c r="AO187" s="40">
        <f t="shared" si="121"/>
        <v>0</v>
      </c>
      <c r="AP187" s="40">
        <f t="shared" si="122"/>
        <v>0</v>
      </c>
      <c r="AQ187" s="40">
        <f t="shared" si="123"/>
        <v>0</v>
      </c>
      <c r="AR187" s="40">
        <f t="shared" si="124"/>
        <v>0</v>
      </c>
      <c r="AS187" s="40">
        <f t="shared" si="125"/>
        <v>0</v>
      </c>
      <c r="AT187" s="40">
        <f t="shared" si="126"/>
        <v>0</v>
      </c>
      <c r="AU187" s="40">
        <f t="shared" si="127"/>
        <v>0</v>
      </c>
      <c r="AV187" s="40">
        <f t="shared" si="128"/>
        <v>0</v>
      </c>
      <c r="AW187" s="40">
        <f t="shared" si="129"/>
        <v>0</v>
      </c>
      <c r="AX187" s="40">
        <f t="shared" si="130"/>
        <v>0</v>
      </c>
      <c r="AY187" s="40">
        <f t="shared" si="131"/>
        <v>0</v>
      </c>
      <c r="AZ187" s="40">
        <f t="shared" si="132"/>
        <v>0</v>
      </c>
      <c r="BA187" s="40">
        <f t="shared" si="133"/>
        <v>0</v>
      </c>
      <c r="BB187" s="40">
        <f t="shared" si="134"/>
        <v>1</v>
      </c>
      <c r="BC187" s="40">
        <f t="shared" si="135"/>
        <v>1</v>
      </c>
      <c r="BD187" s="40">
        <f t="shared" si="136"/>
        <v>1</v>
      </c>
      <c r="BE187" s="40">
        <f t="shared" si="137"/>
        <v>1</v>
      </c>
      <c r="BF187" s="40">
        <f t="shared" si="138"/>
        <v>1</v>
      </c>
      <c r="BG187" s="40">
        <f t="shared" si="139"/>
        <v>1</v>
      </c>
      <c r="BH187" s="40">
        <f t="shared" si="140"/>
        <v>1</v>
      </c>
      <c r="BI187" s="40">
        <f t="shared" si="141"/>
        <v>1</v>
      </c>
      <c r="BJ187" s="40">
        <f t="shared" si="142"/>
        <v>1</v>
      </c>
      <c r="BK187" s="40">
        <f t="shared" si="143"/>
        <v>1</v>
      </c>
      <c r="BL187" s="40">
        <f t="shared" si="144"/>
        <v>1</v>
      </c>
      <c r="BM187" s="40">
        <f t="shared" si="145"/>
        <v>1</v>
      </c>
      <c r="BN187" s="40">
        <f t="shared" si="146"/>
        <v>0</v>
      </c>
      <c r="BO187" s="40">
        <f t="shared" si="147"/>
        <v>0</v>
      </c>
      <c r="BP187" s="40">
        <f t="shared" si="148"/>
        <v>0</v>
      </c>
      <c r="BQ187" s="15">
        <v>1</v>
      </c>
      <c r="BR187" s="63">
        <f t="shared" si="111"/>
        <v>14</v>
      </c>
      <c r="BT187" s="4">
        <f>(BP187*U150)+(BO187*U151)+(BN187*U152)+(BM187*U153)+(BL187*U154)+(BK187*U155)+(BJ187*U156)+(BI187*U157)+(BH187*U158)+(BG187*U159)+(BF187*U160)+(BE187*U161)+(BD187*U162)+(BC187*U163)+(BB187*U164)+(BA187*U165)+(AZ187*U166)+(AY187*U167)+(AX187*U168)+(AW187*U169)+(AV187*U170)+(AU187*U171)+(AT187*U172)+(AS187*U173)+(AR187*U174)+(AQ187*U175)+(AP187*U176)+(AO187*U177)+(AN187*U178)+(AM187*U179)+(AL187*U180)+(AK187*U181)+(AJ187*U182)+(AI187*U183)+(AH187*U184)+(AG187*U185)+(AF187*U186)+($U$96)+U187</f>
        <v>0.29773351648351642</v>
      </c>
    </row>
    <row r="188" spans="1:72" s="15" customFormat="1">
      <c r="A188" s="25">
        <f>A187+1</f>
        <v>184</v>
      </c>
      <c r="B188" s="26" t="s">
        <v>35</v>
      </c>
      <c r="C188" s="12">
        <v>41648</v>
      </c>
      <c r="D188" s="13">
        <v>41649</v>
      </c>
      <c r="E188" s="13">
        <v>41652</v>
      </c>
      <c r="F188" s="36">
        <v>114.91200000000001</v>
      </c>
      <c r="G188" s="36">
        <v>115.583</v>
      </c>
      <c r="H188" s="36">
        <v>114.91200000000001</v>
      </c>
      <c r="I188" s="36"/>
      <c r="J188" s="36"/>
      <c r="K188" s="5" t="s">
        <v>0</v>
      </c>
      <c r="L188"/>
      <c r="M188" s="16">
        <f>(G188-F188)*100</f>
        <v>67.099999999999227</v>
      </c>
      <c r="O188" s="16">
        <f>(H188-G188)*100</f>
        <v>-67.099999999999227</v>
      </c>
      <c r="P188"/>
      <c r="Q188" s="22">
        <f>((S187*U188)/M188)*O188</f>
        <v>-542269.40781437035</v>
      </c>
      <c r="S188" s="3">
        <f>Q188+S187</f>
        <v>16810351.642245483</v>
      </c>
      <c r="T188" s="3"/>
      <c r="U188" s="4">
        <f>$AC$4/W188</f>
        <v>3.125E-2</v>
      </c>
      <c r="V188" s="3"/>
      <c r="W188" s="2">
        <v>8</v>
      </c>
      <c r="X188"/>
      <c r="Y188" s="30">
        <f>E188-D188+1</f>
        <v>4</v>
      </c>
      <c r="Z188" s="30"/>
      <c r="AA188" s="4">
        <f>(S188-S187)/S187</f>
        <v>-3.1249999999999899E-2</v>
      </c>
      <c r="AB188" s="3"/>
      <c r="AC188" s="38"/>
      <c r="AD188" s="40">
        <f>IF(E187&gt;D188,IF(E187&gt;E188,Y188,E187-D188+1),0)</f>
        <v>0</v>
      </c>
      <c r="AE188" s="3"/>
      <c r="AF188" s="40">
        <f t="shared" si="112"/>
        <v>0</v>
      </c>
      <c r="AG188" s="40">
        <f t="shared" si="113"/>
        <v>0</v>
      </c>
      <c r="AH188" s="40">
        <f t="shared" si="114"/>
        <v>0</v>
      </c>
      <c r="AI188" s="40">
        <f t="shared" si="115"/>
        <v>0</v>
      </c>
      <c r="AJ188" s="40">
        <f t="shared" si="116"/>
        <v>0</v>
      </c>
      <c r="AK188" s="40">
        <f t="shared" si="117"/>
        <v>0</v>
      </c>
      <c r="AL188" s="40">
        <f t="shared" si="118"/>
        <v>0</v>
      </c>
      <c r="AM188" s="40">
        <f t="shared" si="119"/>
        <v>0</v>
      </c>
      <c r="AN188" s="40">
        <f t="shared" si="120"/>
        <v>0</v>
      </c>
      <c r="AO188" s="40">
        <f t="shared" si="121"/>
        <v>0</v>
      </c>
      <c r="AP188" s="40">
        <f t="shared" si="122"/>
        <v>0</v>
      </c>
      <c r="AQ188" s="40">
        <f t="shared" si="123"/>
        <v>0</v>
      </c>
      <c r="AR188" s="40">
        <f t="shared" si="124"/>
        <v>0</v>
      </c>
      <c r="AS188" s="40">
        <f t="shared" si="125"/>
        <v>0</v>
      </c>
      <c r="AT188" s="40">
        <f t="shared" si="126"/>
        <v>0</v>
      </c>
      <c r="AU188" s="40">
        <f t="shared" si="127"/>
        <v>0</v>
      </c>
      <c r="AV188" s="40">
        <f t="shared" si="128"/>
        <v>0</v>
      </c>
      <c r="AW188" s="40">
        <f t="shared" si="129"/>
        <v>0</v>
      </c>
      <c r="AX188" s="40">
        <f t="shared" si="130"/>
        <v>0</v>
      </c>
      <c r="AY188" s="40">
        <f t="shared" si="131"/>
        <v>0</v>
      </c>
      <c r="AZ188" s="40">
        <f t="shared" si="132"/>
        <v>0</v>
      </c>
      <c r="BA188" s="40">
        <f t="shared" si="133"/>
        <v>0</v>
      </c>
      <c r="BB188" s="40">
        <f t="shared" si="134"/>
        <v>0</v>
      </c>
      <c r="BC188" s="40">
        <f t="shared" si="135"/>
        <v>1</v>
      </c>
      <c r="BD188" s="40">
        <f t="shared" si="136"/>
        <v>1</v>
      </c>
      <c r="BE188" s="40">
        <f t="shared" si="137"/>
        <v>1</v>
      </c>
      <c r="BF188" s="40">
        <f t="shared" si="138"/>
        <v>1</v>
      </c>
      <c r="BG188" s="40">
        <f t="shared" si="139"/>
        <v>1</v>
      </c>
      <c r="BH188" s="40">
        <f t="shared" si="140"/>
        <v>1</v>
      </c>
      <c r="BI188" s="40">
        <f t="shared" si="141"/>
        <v>1</v>
      </c>
      <c r="BJ188" s="40">
        <f t="shared" si="142"/>
        <v>1</v>
      </c>
      <c r="BK188" s="40">
        <f t="shared" si="143"/>
        <v>1</v>
      </c>
      <c r="BL188" s="40">
        <f t="shared" si="144"/>
        <v>1</v>
      </c>
      <c r="BM188" s="40">
        <f t="shared" si="145"/>
        <v>0</v>
      </c>
      <c r="BN188" s="40">
        <f t="shared" si="146"/>
        <v>0</v>
      </c>
      <c r="BO188" s="40">
        <f t="shared" si="147"/>
        <v>0</v>
      </c>
      <c r="BP188" s="40">
        <f t="shared" si="148"/>
        <v>0</v>
      </c>
      <c r="BQ188" s="15">
        <v>1</v>
      </c>
      <c r="BR188" s="63">
        <f t="shared" si="111"/>
        <v>12</v>
      </c>
      <c r="BT188" s="4">
        <f>(BP188*U151)+(BO188*U152)+(BN188*U153)+(BM188*U154)+(BL188*U155)+(BK188*U156)+(BJ188*U157)+(BI188*U158)+(BH188*U159)+(BG188*U160)+(BF188*U161)+(BE188*U162)+(BD188*U163)+(BC188*U164)+(BB188*U165)+(BA188*U166)+(AZ188*U167)+(AY188*U168)+(AX188*U169)+(AW188*U170)+(AV188*U171)+(AU188*U172)+(AT188*U173)+(AS188*U174)+(AR188*U175)+(AQ188*U176)+(AP188*U177)+(AO188*U178)+(AN188*U179)+(AM188*U180)+(AL188*U181)+(AK188*U182)+(AJ188*U183)+(AI188*U184)+(AH188*U185)+(AG188*U186)+(AF188*U187)+($U$96)+U188</f>
        <v>0.25927197802197799</v>
      </c>
    </row>
    <row r="189" spans="1:72" s="15" customFormat="1">
      <c r="A189" s="25">
        <f>A188+1</f>
        <v>185</v>
      </c>
      <c r="B189" s="26" t="s">
        <v>35</v>
      </c>
      <c r="C189" s="12">
        <v>41663</v>
      </c>
      <c r="D189" s="13">
        <v>41666</v>
      </c>
      <c r="E189" s="13">
        <v>41676</v>
      </c>
      <c r="F189" s="36">
        <v>115.301</v>
      </c>
      <c r="G189" s="36"/>
      <c r="H189" s="36"/>
      <c r="I189" s="36">
        <v>114.238</v>
      </c>
      <c r="J189" s="36">
        <v>113.264</v>
      </c>
      <c r="K189" s="5" t="s">
        <v>2</v>
      </c>
      <c r="L189"/>
      <c r="M189" s="16">
        <f>(F189-I189)*100</f>
        <v>106.30000000000024</v>
      </c>
      <c r="O189" s="16">
        <f>(I189-J189)*100</f>
        <v>97.400000000000375</v>
      </c>
      <c r="P189"/>
      <c r="Q189" s="22">
        <f>((S188*U189)/M189)*O189</f>
        <v>481340.61910710041</v>
      </c>
      <c r="S189" s="3">
        <f>Q189+S188</f>
        <v>17291692.261352584</v>
      </c>
      <c r="T189" s="3"/>
      <c r="U189" s="4">
        <f>$AC$4/W189</f>
        <v>3.125E-2</v>
      </c>
      <c r="V189" s="3"/>
      <c r="W189" s="2">
        <v>8</v>
      </c>
      <c r="X189"/>
      <c r="Y189" s="30">
        <f>E189-D189+1</f>
        <v>11</v>
      </c>
      <c r="Z189" s="30"/>
      <c r="AA189" s="4">
        <f>(S189-S188)/S188</f>
        <v>2.8633584195672714E-2</v>
      </c>
      <c r="AB189" s="3"/>
      <c r="AC189" s="38"/>
      <c r="AD189" s="40">
        <f>IF(E188&gt;D189,IF(E188&gt;E189,Y189,E188-D189+1),0)</f>
        <v>0</v>
      </c>
      <c r="AE189" s="3"/>
      <c r="AF189" s="40">
        <f t="shared" si="112"/>
        <v>0</v>
      </c>
      <c r="AG189" s="40">
        <f t="shared" si="113"/>
        <v>0</v>
      </c>
      <c r="AH189" s="40">
        <f t="shared" si="114"/>
        <v>0</v>
      </c>
      <c r="AI189" s="40">
        <f t="shared" si="115"/>
        <v>0</v>
      </c>
      <c r="AJ189" s="40">
        <f t="shared" si="116"/>
        <v>0</v>
      </c>
      <c r="AK189" s="40">
        <f t="shared" si="117"/>
        <v>0</v>
      </c>
      <c r="AL189" s="40">
        <f t="shared" si="118"/>
        <v>0</v>
      </c>
      <c r="AM189" s="40">
        <f t="shared" si="119"/>
        <v>0</v>
      </c>
      <c r="AN189" s="40">
        <f t="shared" si="120"/>
        <v>0</v>
      </c>
      <c r="AO189" s="40">
        <f t="shared" si="121"/>
        <v>0</v>
      </c>
      <c r="AP189" s="40">
        <f t="shared" si="122"/>
        <v>0</v>
      </c>
      <c r="AQ189" s="40">
        <f t="shared" si="123"/>
        <v>0</v>
      </c>
      <c r="AR189" s="40">
        <f t="shared" si="124"/>
        <v>0</v>
      </c>
      <c r="AS189" s="40">
        <f t="shared" si="125"/>
        <v>0</v>
      </c>
      <c r="AT189" s="40">
        <f t="shared" si="126"/>
        <v>0</v>
      </c>
      <c r="AU189" s="40">
        <f t="shared" si="127"/>
        <v>0</v>
      </c>
      <c r="AV189" s="40">
        <f t="shared" si="128"/>
        <v>0</v>
      </c>
      <c r="AW189" s="40">
        <f t="shared" si="129"/>
        <v>0</v>
      </c>
      <c r="AX189" s="40">
        <f t="shared" si="130"/>
        <v>0</v>
      </c>
      <c r="AY189" s="40">
        <f t="shared" si="131"/>
        <v>0</v>
      </c>
      <c r="AZ189" s="40">
        <f t="shared" si="132"/>
        <v>0</v>
      </c>
      <c r="BA189" s="40">
        <f t="shared" si="133"/>
        <v>0</v>
      </c>
      <c r="BB189" s="40">
        <f t="shared" si="134"/>
        <v>0</v>
      </c>
      <c r="BC189" s="40">
        <f t="shared" si="135"/>
        <v>0</v>
      </c>
      <c r="BD189" s="40">
        <f t="shared" si="136"/>
        <v>1</v>
      </c>
      <c r="BE189" s="40">
        <f t="shared" si="137"/>
        <v>1</v>
      </c>
      <c r="BF189" s="40">
        <f t="shared" si="138"/>
        <v>1</v>
      </c>
      <c r="BG189" s="40">
        <f t="shared" si="139"/>
        <v>1</v>
      </c>
      <c r="BH189" s="40">
        <f t="shared" si="140"/>
        <v>1</v>
      </c>
      <c r="BI189" s="40">
        <f t="shared" si="141"/>
        <v>1</v>
      </c>
      <c r="BJ189" s="40">
        <f t="shared" si="142"/>
        <v>1</v>
      </c>
      <c r="BK189" s="40">
        <f t="shared" si="143"/>
        <v>1</v>
      </c>
      <c r="BL189" s="40">
        <f t="shared" si="144"/>
        <v>1</v>
      </c>
      <c r="BM189" s="40">
        <f t="shared" si="145"/>
        <v>0</v>
      </c>
      <c r="BN189" s="40">
        <f t="shared" si="146"/>
        <v>0</v>
      </c>
      <c r="BO189" s="40">
        <f t="shared" si="147"/>
        <v>0</v>
      </c>
      <c r="BP189" s="40">
        <f t="shared" si="148"/>
        <v>0</v>
      </c>
      <c r="BQ189" s="15">
        <v>1</v>
      </c>
      <c r="BR189" s="63">
        <f t="shared" si="111"/>
        <v>11</v>
      </c>
      <c r="BT189" s="4">
        <f>(BP189*U152)+(BO189*U153)+(BN189*U154)+(BM189*U155)+(BL189*U156)+(BK189*U157)+(BJ189*U158)+(BI189*U159)+(BH189*U160)+(BG189*U161)+(BF189*U162)+(BE189*U163)+(BD189*U164)+(BC189*U165)+(BB189*U166)+(BA189*U167)+(AZ189*U168)+(AY189*U169)+(AX189*U170)+(AW189*U171)+(AV189*U172)+(AU189*U173)+(AT189*U174)+(AS189*U175)+(AR189*U176)+(AQ189*U177)+(AP189*U178)+(AO189*U179)+(AN189*U180)+(AM189*U181)+(AL189*U182)+(AK189*U183)+(AJ189*U184)+(AI189*U185)+(AH189*U186)+(AG189*U187)+(AF189*U188)+($U$96)+U189</f>
        <v>0.24004120879120877</v>
      </c>
    </row>
    <row r="190" spans="1:72" s="15" customFormat="1">
      <c r="A190" s="25">
        <f>A189+1</f>
        <v>186</v>
      </c>
      <c r="B190" s="26" t="s">
        <v>35</v>
      </c>
      <c r="C190" s="12">
        <v>41722</v>
      </c>
      <c r="D190" s="13">
        <v>41729</v>
      </c>
      <c r="E190" s="13">
        <v>41732</v>
      </c>
      <c r="F190" s="36">
        <v>115.5</v>
      </c>
      <c r="G190" s="36">
        <v>116.246</v>
      </c>
      <c r="H190" s="36">
        <v>116.68</v>
      </c>
      <c r="I190" s="36"/>
      <c r="J190" s="36"/>
      <c r="K190" s="5" t="s">
        <v>2</v>
      </c>
      <c r="L190"/>
      <c r="M190" s="16">
        <f>(G190-F190)*100</f>
        <v>74.599999999999511</v>
      </c>
      <c r="O190" s="16">
        <f>(H190-G190)*100</f>
        <v>43.400000000001171</v>
      </c>
      <c r="P190"/>
      <c r="Q190" s="22">
        <f>((S189*U190)/M190)*O190</f>
        <v>314368.06473807275</v>
      </c>
      <c r="S190" s="3">
        <f>Q190+S189</f>
        <v>17606060.326090656</v>
      </c>
      <c r="T190" s="3"/>
      <c r="U190" s="4">
        <f>$AC$4/W190</f>
        <v>3.125E-2</v>
      </c>
      <c r="V190" s="3"/>
      <c r="W190" s="2">
        <v>8</v>
      </c>
      <c r="X190"/>
      <c r="Y190" s="30">
        <f>E190-D190+1</f>
        <v>4</v>
      </c>
      <c r="Z190" s="30"/>
      <c r="AA190" s="4">
        <f>(S190-S189)/S189</f>
        <v>1.8180294906166811E-2</v>
      </c>
      <c r="AB190" s="3"/>
      <c r="AC190" s="38"/>
      <c r="AD190" s="40">
        <f>IF(E189&gt;D190,IF(E189&gt;E190,Y190,E189-D190+1),0)</f>
        <v>0</v>
      </c>
      <c r="AE190" s="3"/>
      <c r="AF190" s="40">
        <f t="shared" si="112"/>
        <v>0</v>
      </c>
      <c r="AG190" s="40">
        <f t="shared" si="113"/>
        <v>0</v>
      </c>
      <c r="AH190" s="40">
        <f t="shared" si="114"/>
        <v>0</v>
      </c>
      <c r="AI190" s="40">
        <f t="shared" si="115"/>
        <v>0</v>
      </c>
      <c r="AJ190" s="40">
        <f t="shared" si="116"/>
        <v>0</v>
      </c>
      <c r="AK190" s="40">
        <f t="shared" si="117"/>
        <v>0</v>
      </c>
      <c r="AL190" s="40">
        <f t="shared" si="118"/>
        <v>0</v>
      </c>
      <c r="AM190" s="40">
        <f t="shared" si="119"/>
        <v>0</v>
      </c>
      <c r="AN190" s="40">
        <f t="shared" si="120"/>
        <v>0</v>
      </c>
      <c r="AO190" s="40">
        <f t="shared" si="121"/>
        <v>0</v>
      </c>
      <c r="AP190" s="40">
        <f t="shared" si="122"/>
        <v>0</v>
      </c>
      <c r="AQ190" s="40">
        <f t="shared" si="123"/>
        <v>0</v>
      </c>
      <c r="AR190" s="40">
        <f t="shared" si="124"/>
        <v>0</v>
      </c>
      <c r="AS190" s="40">
        <f t="shared" si="125"/>
        <v>0</v>
      </c>
      <c r="AT190" s="40">
        <f t="shared" si="126"/>
        <v>0</v>
      </c>
      <c r="AU190" s="40">
        <f t="shared" si="127"/>
        <v>0</v>
      </c>
      <c r="AV190" s="40">
        <f t="shared" si="128"/>
        <v>0</v>
      </c>
      <c r="AW190" s="40">
        <f t="shared" si="129"/>
        <v>0</v>
      </c>
      <c r="AX190" s="40">
        <f t="shared" si="130"/>
        <v>0</v>
      </c>
      <c r="AY190" s="40">
        <f t="shared" si="131"/>
        <v>0</v>
      </c>
      <c r="AZ190" s="40">
        <f t="shared" si="132"/>
        <v>0</v>
      </c>
      <c r="BA190" s="40">
        <f t="shared" si="133"/>
        <v>0</v>
      </c>
      <c r="BB190" s="40">
        <f t="shared" si="134"/>
        <v>0</v>
      </c>
      <c r="BC190" s="40">
        <f t="shared" si="135"/>
        <v>0</v>
      </c>
      <c r="BD190" s="40">
        <f t="shared" si="136"/>
        <v>0</v>
      </c>
      <c r="BE190" s="40">
        <f t="shared" si="137"/>
        <v>1</v>
      </c>
      <c r="BF190" s="40">
        <f t="shared" si="138"/>
        <v>1</v>
      </c>
      <c r="BG190" s="40">
        <f t="shared" si="139"/>
        <v>1</v>
      </c>
      <c r="BH190" s="40">
        <f t="shared" si="140"/>
        <v>1</v>
      </c>
      <c r="BI190" s="40">
        <f t="shared" si="141"/>
        <v>1</v>
      </c>
      <c r="BJ190" s="40">
        <f t="shared" si="142"/>
        <v>1</v>
      </c>
      <c r="BK190" s="40">
        <f t="shared" si="143"/>
        <v>1</v>
      </c>
      <c r="BL190" s="40">
        <f t="shared" si="144"/>
        <v>1</v>
      </c>
      <c r="BM190" s="40">
        <f t="shared" si="145"/>
        <v>1</v>
      </c>
      <c r="BN190" s="40">
        <f t="shared" si="146"/>
        <v>0</v>
      </c>
      <c r="BO190" s="40">
        <f t="shared" si="147"/>
        <v>0</v>
      </c>
      <c r="BP190" s="40">
        <f t="shared" si="148"/>
        <v>0</v>
      </c>
      <c r="BQ190" s="15">
        <v>1</v>
      </c>
      <c r="BR190" s="63">
        <f t="shared" si="111"/>
        <v>11</v>
      </c>
      <c r="BT190" s="4">
        <f>(BP190*U153)+(BO190*U154)+(BN190*U155)+(BM190*U156)+(BL190*U157)+(BK190*U158)+(BJ190*U159)+(BI190*U160)+(BH190*U161)+(BG190*U162)+(BF190*U163)+(BE190*U164)+(BD190*U165)+(BC190*U166)+(BB190*U167)+(BA190*U168)+(AZ190*U169)+(AY190*U170)+(AX190*U171)+(AW190*U172)+(AV190*U173)+(AU190*U174)+(AT190*U175)+(AS190*U176)+(AR190*U177)+(AQ190*U178)+(AP190*U179)+(AO190*U180)+(AN190*U181)+(AM190*U182)+(AL190*U183)+(AK190*U184)+(AJ190*U185)+(AI190*U186)+(AH190*U187)+(AG190*U188)+(AF190*U189)+($U$96)+U190</f>
        <v>0.24004120879120877</v>
      </c>
    </row>
    <row r="191" spans="1:72" s="15" customFormat="1">
      <c r="A191" s="25">
        <f>A190+1</f>
        <v>187</v>
      </c>
      <c r="B191" s="26" t="s">
        <v>35</v>
      </c>
      <c r="C191" s="12">
        <v>41738</v>
      </c>
      <c r="D191" s="13">
        <v>41739</v>
      </c>
      <c r="E191" s="13">
        <v>41758</v>
      </c>
      <c r="F191" s="36">
        <v>115.25800000000001</v>
      </c>
      <c r="G191" s="36">
        <v>115.86999999999999</v>
      </c>
      <c r="H191" s="36">
        <v>116.32000000000001</v>
      </c>
      <c r="I191" s="36"/>
      <c r="J191" s="36"/>
      <c r="K191" s="5" t="s">
        <v>2</v>
      </c>
      <c r="L191"/>
      <c r="M191" s="16">
        <f>(G191-F191)*100</f>
        <v>61.199999999998056</v>
      </c>
      <c r="O191" s="16">
        <f>(H191-G191)*100</f>
        <v>45.000000000001705</v>
      </c>
      <c r="P191"/>
      <c r="Q191" s="22">
        <f>((S190*U191)/M191)*O191</f>
        <v>404551.01852233184</v>
      </c>
      <c r="S191" s="3">
        <f>Q191+S190</f>
        <v>18010611.34461299</v>
      </c>
      <c r="T191" s="3"/>
      <c r="U191" s="4">
        <f>$AC$4/W191</f>
        <v>3.125E-2</v>
      </c>
      <c r="V191" s="3"/>
      <c r="W191" s="2">
        <v>8</v>
      </c>
      <c r="X191"/>
      <c r="Y191" s="30">
        <f>E191-D191+1</f>
        <v>20</v>
      </c>
      <c r="Z191" s="30"/>
      <c r="AA191" s="4">
        <f>(S191-S190)/S190</f>
        <v>2.2977941176472273E-2</v>
      </c>
      <c r="AB191" s="3"/>
      <c r="AC191" s="38"/>
      <c r="AD191" s="40">
        <f>IF(E190&gt;D191,IF(E190&gt;E191,Y191,E190-D191+1),0)</f>
        <v>0</v>
      </c>
      <c r="AE191" s="3"/>
      <c r="AF191" s="40">
        <f t="shared" si="112"/>
        <v>0</v>
      </c>
      <c r="AG191" s="40">
        <f t="shared" si="113"/>
        <v>0</v>
      </c>
      <c r="AH191" s="40">
        <f t="shared" si="114"/>
        <v>0</v>
      </c>
      <c r="AI191" s="40">
        <f t="shared" si="115"/>
        <v>0</v>
      </c>
      <c r="AJ191" s="40">
        <f t="shared" si="116"/>
        <v>0</v>
      </c>
      <c r="AK191" s="40">
        <f t="shared" si="117"/>
        <v>0</v>
      </c>
      <c r="AL191" s="40">
        <f t="shared" si="118"/>
        <v>0</v>
      </c>
      <c r="AM191" s="40">
        <f t="shared" si="119"/>
        <v>0</v>
      </c>
      <c r="AN191" s="40">
        <f t="shared" si="120"/>
        <v>0</v>
      </c>
      <c r="AO191" s="40">
        <f t="shared" si="121"/>
        <v>0</v>
      </c>
      <c r="AP191" s="40">
        <f t="shared" si="122"/>
        <v>0</v>
      </c>
      <c r="AQ191" s="40">
        <f t="shared" si="123"/>
        <v>0</v>
      </c>
      <c r="AR191" s="40">
        <f t="shared" si="124"/>
        <v>0</v>
      </c>
      <c r="AS191" s="40">
        <f t="shared" si="125"/>
        <v>0</v>
      </c>
      <c r="AT191" s="40">
        <f t="shared" si="126"/>
        <v>0</v>
      </c>
      <c r="AU191" s="40">
        <f t="shared" si="127"/>
        <v>0</v>
      </c>
      <c r="AV191" s="40">
        <f t="shared" si="128"/>
        <v>0</v>
      </c>
      <c r="AW191" s="40">
        <f t="shared" si="129"/>
        <v>0</v>
      </c>
      <c r="AX191" s="40">
        <f t="shared" si="130"/>
        <v>0</v>
      </c>
      <c r="AY191" s="40">
        <f t="shared" si="131"/>
        <v>0</v>
      </c>
      <c r="AZ191" s="40">
        <f t="shared" si="132"/>
        <v>0</v>
      </c>
      <c r="BA191" s="40">
        <f t="shared" si="133"/>
        <v>0</v>
      </c>
      <c r="BB191" s="40">
        <f t="shared" si="134"/>
        <v>0</v>
      </c>
      <c r="BC191" s="40">
        <f t="shared" si="135"/>
        <v>0</v>
      </c>
      <c r="BD191" s="40">
        <f t="shared" si="136"/>
        <v>0</v>
      </c>
      <c r="BE191" s="40">
        <f t="shared" si="137"/>
        <v>0</v>
      </c>
      <c r="BF191" s="40">
        <f t="shared" si="138"/>
        <v>1</v>
      </c>
      <c r="BG191" s="40">
        <f t="shared" si="139"/>
        <v>1</v>
      </c>
      <c r="BH191" s="40">
        <f t="shared" si="140"/>
        <v>1</v>
      </c>
      <c r="BI191" s="40">
        <f t="shared" si="141"/>
        <v>1</v>
      </c>
      <c r="BJ191" s="40">
        <f t="shared" si="142"/>
        <v>1</v>
      </c>
      <c r="BK191" s="40">
        <f t="shared" si="143"/>
        <v>1</v>
      </c>
      <c r="BL191" s="40">
        <f t="shared" si="144"/>
        <v>1</v>
      </c>
      <c r="BM191" s="40">
        <f t="shared" si="145"/>
        <v>1</v>
      </c>
      <c r="BN191" s="40">
        <f t="shared" si="146"/>
        <v>1</v>
      </c>
      <c r="BO191" s="40">
        <f t="shared" si="147"/>
        <v>0</v>
      </c>
      <c r="BP191" s="40">
        <f t="shared" si="148"/>
        <v>0</v>
      </c>
      <c r="BQ191" s="15">
        <v>1</v>
      </c>
      <c r="BR191" s="63">
        <f t="shared" si="111"/>
        <v>11</v>
      </c>
      <c r="BT191" s="4">
        <f>(BP191*U154)+(BO191*U155)+(BN191*U156)+(BM191*U157)+(BL191*U158)+(BK191*U159)+(BJ191*U160)+(BI191*U161)+(BH191*U162)+(BG191*U163)+(BF191*U164)+(BE191*U165)+(BD191*U166)+(BC191*U167)+(BB191*U168)+(BA191*U169)+(AZ191*U170)+(AY191*U171)+(AX191*U172)+(AW191*U173)+(AV191*U174)+(AU191*U175)+(AT191*U176)+(AS191*U177)+(AR191*U178)+(AQ191*U179)+(AP191*U180)+(AO191*U181)+(AN191*U182)+(AM191*U183)+(AL191*U184)+(AK191*U185)+(AJ191*U186)+(AI191*U187)+(AH191*U188)+(AG191*U189)+(AF191*U190)+($U$96)+U191</f>
        <v>0.24004120879120877</v>
      </c>
    </row>
    <row r="192" spans="1:72" s="15" customFormat="1">
      <c r="A192" s="25">
        <f>A191+1</f>
        <v>188</v>
      </c>
      <c r="B192" s="26" t="s">
        <v>35</v>
      </c>
      <c r="C192" s="12">
        <v>41799</v>
      </c>
      <c r="D192" s="13">
        <v>41800</v>
      </c>
      <c r="E192" s="13">
        <v>41803</v>
      </c>
      <c r="F192" s="36">
        <v>114.815</v>
      </c>
      <c r="G192" s="36"/>
      <c r="H192" s="36"/>
      <c r="I192" s="36">
        <v>114.271</v>
      </c>
      <c r="J192" s="36">
        <v>113.583</v>
      </c>
      <c r="K192" s="5" t="s">
        <v>2</v>
      </c>
      <c r="L192"/>
      <c r="M192" s="16">
        <f>(F192-I192)*100</f>
        <v>54.399999999999693</v>
      </c>
      <c r="O192" s="16">
        <f>(I192-J192)*100</f>
        <v>68.800000000000239</v>
      </c>
      <c r="P192"/>
      <c r="Q192" s="22">
        <f>((S191*U192)/M192)*O192</f>
        <v>711816.44100952719</v>
      </c>
      <c r="S192" s="3">
        <f>Q192+S191</f>
        <v>18722427.785622519</v>
      </c>
      <c r="T192" s="3"/>
      <c r="U192" s="4">
        <f>$AC$4/W192</f>
        <v>3.125E-2</v>
      </c>
      <c r="V192" s="3"/>
      <c r="W192" s="2">
        <v>8</v>
      </c>
      <c r="X192"/>
      <c r="Y192" s="30">
        <f>E192-D192+1</f>
        <v>4</v>
      </c>
      <c r="Z192" s="30"/>
      <c r="AA192" s="4">
        <f>(S192-S191)/S191</f>
        <v>3.9522058823529868E-2</v>
      </c>
      <c r="AB192" s="3"/>
      <c r="AC192" s="38"/>
      <c r="AD192" s="40">
        <f>IF(E191&gt;D192,IF(E191&gt;E192,Y192,E191-D192+1),0)</f>
        <v>0</v>
      </c>
      <c r="AE192" s="3"/>
      <c r="AF192" s="40">
        <f t="shared" si="112"/>
        <v>0</v>
      </c>
      <c r="AG192" s="40">
        <f t="shared" si="113"/>
        <v>0</v>
      </c>
      <c r="AH192" s="40">
        <f t="shared" si="114"/>
        <v>0</v>
      </c>
      <c r="AI192" s="40">
        <f t="shared" si="115"/>
        <v>0</v>
      </c>
      <c r="AJ192" s="40">
        <f t="shared" si="116"/>
        <v>0</v>
      </c>
      <c r="AK192" s="40">
        <f t="shared" si="117"/>
        <v>0</v>
      </c>
      <c r="AL192" s="40">
        <f t="shared" si="118"/>
        <v>0</v>
      </c>
      <c r="AM192" s="40">
        <f t="shared" si="119"/>
        <v>0</v>
      </c>
      <c r="AN192" s="40">
        <f t="shared" si="120"/>
        <v>0</v>
      </c>
      <c r="AO192" s="40">
        <f t="shared" si="121"/>
        <v>0</v>
      </c>
      <c r="AP192" s="40">
        <f t="shared" si="122"/>
        <v>0</v>
      </c>
      <c r="AQ192" s="40">
        <f t="shared" si="123"/>
        <v>0</v>
      </c>
      <c r="AR192" s="40">
        <f t="shared" si="124"/>
        <v>0</v>
      </c>
      <c r="AS192" s="40">
        <f t="shared" si="125"/>
        <v>0</v>
      </c>
      <c r="AT192" s="40">
        <f t="shared" si="126"/>
        <v>0</v>
      </c>
      <c r="AU192" s="40">
        <f t="shared" si="127"/>
        <v>0</v>
      </c>
      <c r="AV192" s="40">
        <f t="shared" si="128"/>
        <v>0</v>
      </c>
      <c r="AW192" s="40">
        <f t="shared" si="129"/>
        <v>0</v>
      </c>
      <c r="AX192" s="40">
        <f t="shared" si="130"/>
        <v>0</v>
      </c>
      <c r="AY192" s="40">
        <f t="shared" si="131"/>
        <v>0</v>
      </c>
      <c r="AZ192" s="40">
        <f t="shared" si="132"/>
        <v>0</v>
      </c>
      <c r="BA192" s="40">
        <f t="shared" si="133"/>
        <v>0</v>
      </c>
      <c r="BB192" s="40">
        <f t="shared" si="134"/>
        <v>0</v>
      </c>
      <c r="BC192" s="40">
        <f t="shared" si="135"/>
        <v>0</v>
      </c>
      <c r="BD192" s="40">
        <f t="shared" si="136"/>
        <v>0</v>
      </c>
      <c r="BE192" s="40">
        <f t="shared" si="137"/>
        <v>0</v>
      </c>
      <c r="BF192" s="40">
        <f t="shared" si="138"/>
        <v>0</v>
      </c>
      <c r="BG192" s="40">
        <f t="shared" si="139"/>
        <v>1</v>
      </c>
      <c r="BH192" s="40">
        <f t="shared" si="140"/>
        <v>1</v>
      </c>
      <c r="BI192" s="40">
        <f t="shared" si="141"/>
        <v>1</v>
      </c>
      <c r="BJ192" s="40">
        <f t="shared" si="142"/>
        <v>1</v>
      </c>
      <c r="BK192" s="40">
        <f t="shared" si="143"/>
        <v>1</v>
      </c>
      <c r="BL192" s="40">
        <f t="shared" si="144"/>
        <v>1</v>
      </c>
      <c r="BM192" s="40">
        <f t="shared" si="145"/>
        <v>0</v>
      </c>
      <c r="BN192" s="40">
        <f t="shared" si="146"/>
        <v>0</v>
      </c>
      <c r="BO192" s="40">
        <f t="shared" si="147"/>
        <v>0</v>
      </c>
      <c r="BP192" s="40">
        <f t="shared" si="148"/>
        <v>0</v>
      </c>
      <c r="BQ192" s="15">
        <v>1</v>
      </c>
      <c r="BR192" s="63">
        <f t="shared" si="111"/>
        <v>8</v>
      </c>
      <c r="BT192" s="4">
        <f>(BP192*U155)+(BO192*U156)+(BN192*U157)+(BM192*U158)+(BL192*U159)+(BK192*U160)+(BJ192*U161)+(BI192*U162)+(BH192*U163)+(BG192*U164)+(BF192*U165)+(BE192*U166)+(BD192*U167)+(BC192*U168)+(BB192*U169)+(BA192*U170)+(AZ192*U171)+(AY192*U172)+(AX192*U173)+(AW192*U174)+(AV192*U175)+(AU192*U176)+(AT192*U177)+(AS192*U178)+(AR192*U179)+(AQ192*U180)+(AP192*U181)+(AO192*U182)+(AN192*U183)+(AM192*U184)+(AL192*U185)+(AK192*U186)+(AJ192*U187)+(AI192*U188)+(AH192*U189)+(AG192*U190)+(AF192*U191)+($U$96)+U192</f>
        <v>0.18234890109890112</v>
      </c>
    </row>
    <row r="193" spans="1:72" s="15" customFormat="1">
      <c r="A193" s="25">
        <f>A192+1</f>
        <v>189</v>
      </c>
      <c r="B193" s="26" t="s">
        <v>35</v>
      </c>
      <c r="C193" s="12">
        <v>41855</v>
      </c>
      <c r="D193" s="13">
        <v>41856</v>
      </c>
      <c r="E193" s="13">
        <v>41858</v>
      </c>
      <c r="F193" s="36">
        <v>113.26299999999999</v>
      </c>
      <c r="G193" s="36"/>
      <c r="H193" s="36"/>
      <c r="I193" s="36">
        <v>113.05500000000001</v>
      </c>
      <c r="J193" s="36">
        <v>112.502</v>
      </c>
      <c r="K193" s="5" t="s">
        <v>2</v>
      </c>
      <c r="L193"/>
      <c r="M193" s="16">
        <f>(F193-I193)*100</f>
        <v>20.79999999999842</v>
      </c>
      <c r="O193" s="16">
        <f>(I193-J193)*100</f>
        <v>55.300000000001148</v>
      </c>
      <c r="P193"/>
      <c r="Q193" s="22">
        <f>((S192*U193)/M193)*O193</f>
        <v>1555514.2075496174</v>
      </c>
      <c r="S193" s="3">
        <f>Q193+S192</f>
        <v>20277941.993172135</v>
      </c>
      <c r="T193" s="3"/>
      <c r="U193" s="4">
        <f>$AC$4/W193</f>
        <v>3.125E-2</v>
      </c>
      <c r="V193" s="3"/>
      <c r="W193" s="2">
        <v>8</v>
      </c>
      <c r="X193"/>
      <c r="Y193" s="30">
        <f>E193-D193+1</f>
        <v>3</v>
      </c>
      <c r="Z193" s="30"/>
      <c r="AA193" s="4">
        <f>(S193-S192)/S192</f>
        <v>8.3082932692315689E-2</v>
      </c>
      <c r="AB193" s="3"/>
      <c r="AC193" s="38"/>
      <c r="AD193" s="40">
        <f>IF(E192&gt;D193,IF(E192&gt;E193,Y193,E192-D193+1),0)</f>
        <v>0</v>
      </c>
      <c r="AE193" s="3"/>
      <c r="AF193" s="40">
        <f t="shared" si="112"/>
        <v>0</v>
      </c>
      <c r="AG193" s="40">
        <f t="shared" si="113"/>
        <v>0</v>
      </c>
      <c r="AH193" s="40">
        <f t="shared" si="114"/>
        <v>0</v>
      </c>
      <c r="AI193" s="40">
        <f t="shared" si="115"/>
        <v>0</v>
      </c>
      <c r="AJ193" s="40">
        <f t="shared" si="116"/>
        <v>0</v>
      </c>
      <c r="AK193" s="40">
        <f t="shared" si="117"/>
        <v>0</v>
      </c>
      <c r="AL193" s="40">
        <f t="shared" si="118"/>
        <v>0</v>
      </c>
      <c r="AM193" s="40">
        <f t="shared" si="119"/>
        <v>0</v>
      </c>
      <c r="AN193" s="40">
        <f t="shared" si="120"/>
        <v>0</v>
      </c>
      <c r="AO193" s="40">
        <f t="shared" si="121"/>
        <v>0</v>
      </c>
      <c r="AP193" s="40">
        <f t="shared" si="122"/>
        <v>0</v>
      </c>
      <c r="AQ193" s="40">
        <f t="shared" si="123"/>
        <v>0</v>
      </c>
      <c r="AR193" s="40">
        <f t="shared" si="124"/>
        <v>0</v>
      </c>
      <c r="AS193" s="40">
        <f t="shared" si="125"/>
        <v>0</v>
      </c>
      <c r="AT193" s="40">
        <f t="shared" si="126"/>
        <v>0</v>
      </c>
      <c r="AU193" s="40">
        <f t="shared" si="127"/>
        <v>0</v>
      </c>
      <c r="AV193" s="40">
        <f t="shared" si="128"/>
        <v>0</v>
      </c>
      <c r="AW193" s="40">
        <f t="shared" si="129"/>
        <v>0</v>
      </c>
      <c r="AX193" s="40">
        <f t="shared" si="130"/>
        <v>0</v>
      </c>
      <c r="AY193" s="40">
        <f t="shared" si="131"/>
        <v>0</v>
      </c>
      <c r="AZ193" s="40">
        <f t="shared" si="132"/>
        <v>0</v>
      </c>
      <c r="BA193" s="40">
        <f t="shared" si="133"/>
        <v>0</v>
      </c>
      <c r="BB193" s="40">
        <f t="shared" si="134"/>
        <v>0</v>
      </c>
      <c r="BC193" s="40">
        <f t="shared" si="135"/>
        <v>0</v>
      </c>
      <c r="BD193" s="40">
        <f t="shared" si="136"/>
        <v>0</v>
      </c>
      <c r="BE193" s="40">
        <f t="shared" si="137"/>
        <v>0</v>
      </c>
      <c r="BF193" s="40">
        <f t="shared" si="138"/>
        <v>0</v>
      </c>
      <c r="BG193" s="40">
        <f t="shared" si="139"/>
        <v>0</v>
      </c>
      <c r="BH193" s="40">
        <f t="shared" si="140"/>
        <v>1</v>
      </c>
      <c r="BI193" s="40">
        <f t="shared" si="141"/>
        <v>1</v>
      </c>
      <c r="BJ193" s="40">
        <f t="shared" si="142"/>
        <v>1</v>
      </c>
      <c r="BK193" s="40">
        <f t="shared" si="143"/>
        <v>1</v>
      </c>
      <c r="BL193" s="40">
        <f t="shared" si="144"/>
        <v>1</v>
      </c>
      <c r="BM193" s="40">
        <f t="shared" si="145"/>
        <v>0</v>
      </c>
      <c r="BN193" s="40">
        <f t="shared" si="146"/>
        <v>0</v>
      </c>
      <c r="BO193" s="40">
        <f t="shared" si="147"/>
        <v>0</v>
      </c>
      <c r="BP193" s="40">
        <f t="shared" si="148"/>
        <v>0</v>
      </c>
      <c r="BQ193" s="15">
        <v>1</v>
      </c>
      <c r="BR193" s="63">
        <f t="shared" si="111"/>
        <v>7</v>
      </c>
      <c r="BT193" s="4">
        <f>(BP193*U156)+(BO193*U157)+(BN193*U158)+(BM193*U159)+(BL193*U160)+(BK193*U161)+(BJ193*U162)+(BI193*U163)+(BH193*U164)+(BG193*U165)+(BF193*U166)+(BE193*U167)+(BD193*U168)+(BC193*U169)+(BB193*U170)+(BA193*U171)+(AZ193*U172)+(AY193*U173)+(AX193*U174)+(AW193*U175)+(AV193*U176)+(AU193*U177)+(AT193*U178)+(AS193*U179)+(AR193*U180)+(AQ193*U181)+(AP193*U182)+(AO193*U183)+(AN193*U184)+(AM193*U185)+(AL193*U186)+(AK193*U187)+(AJ193*U188)+(AI193*U189)+(AH193*U190)+(AG193*U191)+(AF193*U192)+($U$96)+U193</f>
        <v>0.16311813186813187</v>
      </c>
    </row>
    <row r="194" spans="1:72" s="15" customFormat="1">
      <c r="A194" s="25">
        <f>A193+1</f>
        <v>190</v>
      </c>
      <c r="B194" s="26" t="s">
        <v>35</v>
      </c>
      <c r="C194" s="12">
        <v>41891</v>
      </c>
      <c r="D194" s="18">
        <v>41892</v>
      </c>
      <c r="E194" s="13">
        <v>41906</v>
      </c>
      <c r="F194" s="36">
        <v>113.292</v>
      </c>
      <c r="G194" s="36">
        <v>113.828</v>
      </c>
      <c r="H194" s="36">
        <v>115.16300000000001</v>
      </c>
      <c r="I194" s="36"/>
      <c r="J194" s="36"/>
      <c r="K194" s="5" t="s">
        <v>2</v>
      </c>
      <c r="L194"/>
      <c r="M194" s="16">
        <f>(G194-F194)*100</f>
        <v>53.600000000000136</v>
      </c>
      <c r="O194" s="16">
        <f>(H194-G194)*100</f>
        <v>133.5000000000008</v>
      </c>
      <c r="P194"/>
      <c r="Q194" s="22">
        <f>((S193*U194)/M194)*O194</f>
        <v>1578302.9711336808</v>
      </c>
      <c r="S194" s="3">
        <f>Q194+S193</f>
        <v>21856244.964305814</v>
      </c>
      <c r="T194" s="3"/>
      <c r="U194" s="4">
        <f>$AC$4/W194</f>
        <v>3.125E-2</v>
      </c>
      <c r="V194" s="3"/>
      <c r="W194" s="2">
        <v>8</v>
      </c>
      <c r="X194"/>
      <c r="Y194" s="30">
        <f>E194-D194+1</f>
        <v>15</v>
      </c>
      <c r="Z194" s="30"/>
      <c r="AA194" s="4">
        <f>(S194-S193)/S193</f>
        <v>7.7833488805970338E-2</v>
      </c>
      <c r="AB194" s="3"/>
      <c r="AC194" s="38"/>
      <c r="AD194" s="40">
        <f>IF(E193&gt;D194,IF(E193&gt;E194,Y194,E193-D194+1),0)</f>
        <v>0</v>
      </c>
      <c r="AE194" s="3"/>
      <c r="AF194" s="40">
        <f t="shared" si="112"/>
        <v>0</v>
      </c>
      <c r="AG194" s="40">
        <f t="shared" si="113"/>
        <v>0</v>
      </c>
      <c r="AH194" s="40">
        <f t="shared" si="114"/>
        <v>0</v>
      </c>
      <c r="AI194" s="40">
        <f t="shared" si="115"/>
        <v>0</v>
      </c>
      <c r="AJ194" s="40">
        <f t="shared" si="116"/>
        <v>0</v>
      </c>
      <c r="AK194" s="40">
        <f t="shared" si="117"/>
        <v>0</v>
      </c>
      <c r="AL194" s="40">
        <f t="shared" si="118"/>
        <v>0</v>
      </c>
      <c r="AM194" s="40">
        <f t="shared" si="119"/>
        <v>0</v>
      </c>
      <c r="AN194" s="40">
        <f t="shared" si="120"/>
        <v>0</v>
      </c>
      <c r="AO194" s="40">
        <f t="shared" si="121"/>
        <v>0</v>
      </c>
      <c r="AP194" s="40">
        <f t="shared" si="122"/>
        <v>0</v>
      </c>
      <c r="AQ194" s="40">
        <f t="shared" si="123"/>
        <v>0</v>
      </c>
      <c r="AR194" s="40">
        <f t="shared" si="124"/>
        <v>0</v>
      </c>
      <c r="AS194" s="40">
        <f t="shared" si="125"/>
        <v>0</v>
      </c>
      <c r="AT194" s="40">
        <f t="shared" si="126"/>
        <v>0</v>
      </c>
      <c r="AU194" s="40">
        <f t="shared" si="127"/>
        <v>0</v>
      </c>
      <c r="AV194" s="40">
        <f t="shared" si="128"/>
        <v>0</v>
      </c>
      <c r="AW194" s="40">
        <f t="shared" si="129"/>
        <v>0</v>
      </c>
      <c r="AX194" s="40">
        <f t="shared" si="130"/>
        <v>0</v>
      </c>
      <c r="AY194" s="40">
        <f t="shared" si="131"/>
        <v>0</v>
      </c>
      <c r="AZ194" s="40">
        <f t="shared" si="132"/>
        <v>0</v>
      </c>
      <c r="BA194" s="40">
        <f t="shared" si="133"/>
        <v>0</v>
      </c>
      <c r="BB194" s="40">
        <f t="shared" si="134"/>
        <v>0</v>
      </c>
      <c r="BC194" s="40">
        <f t="shared" si="135"/>
        <v>0</v>
      </c>
      <c r="BD194" s="40">
        <f t="shared" si="136"/>
        <v>0</v>
      </c>
      <c r="BE194" s="40">
        <f t="shared" si="137"/>
        <v>0</v>
      </c>
      <c r="BF194" s="40">
        <f t="shared" si="138"/>
        <v>0</v>
      </c>
      <c r="BG194" s="40">
        <f t="shared" si="139"/>
        <v>0</v>
      </c>
      <c r="BH194" s="40">
        <f t="shared" si="140"/>
        <v>0</v>
      </c>
      <c r="BI194" s="40">
        <f t="shared" si="141"/>
        <v>1</v>
      </c>
      <c r="BJ194" s="40">
        <f t="shared" si="142"/>
        <v>1</v>
      </c>
      <c r="BK194" s="40">
        <f t="shared" si="143"/>
        <v>1</v>
      </c>
      <c r="BL194" s="40">
        <f t="shared" si="144"/>
        <v>1</v>
      </c>
      <c r="BM194" s="40">
        <f t="shared" si="145"/>
        <v>0</v>
      </c>
      <c r="BN194" s="40">
        <f t="shared" si="146"/>
        <v>0</v>
      </c>
      <c r="BO194" s="40">
        <f t="shared" si="147"/>
        <v>0</v>
      </c>
      <c r="BP194" s="40">
        <f t="shared" si="148"/>
        <v>0</v>
      </c>
      <c r="BQ194" s="15">
        <v>1</v>
      </c>
      <c r="BR194" s="63">
        <f t="shared" si="111"/>
        <v>6</v>
      </c>
      <c r="BT194" s="4">
        <f>(BP194*U157)+(BO194*U158)+(BN194*U159)+(BM194*U160)+(BL194*U161)+(BK194*U162)+(BJ194*U163)+(BI194*U164)+(BH194*U165)+(BG194*U166)+(BF194*U167)+(BE194*U168)+(BD194*U169)+(BC194*U170)+(BB194*U171)+(BA194*U172)+(AZ194*U173)+(AY194*U174)+(AX194*U175)+(AW194*U176)+(AV194*U177)+(AU194*U178)+(AT194*U179)+(AS194*U180)+(AR194*U181)+(AQ194*U182)+(AP194*U183)+(AO194*U184)+(AN194*U185)+(AM194*U186)+(AL194*U187)+(AK194*U188)+(AJ194*U189)+(AI194*U190)+(AH194*U191)+(AG194*U192)+(AF194*U193)+($U$96)+U194</f>
        <v>0.14388736263736263</v>
      </c>
    </row>
    <row r="195" spans="1:72" s="15" customFormat="1">
      <c r="A195" s="25">
        <f>A194+1</f>
        <v>191</v>
      </c>
      <c r="B195" s="26" t="s">
        <v>35</v>
      </c>
      <c r="C195" s="12">
        <v>41934</v>
      </c>
      <c r="D195" s="13">
        <v>41935</v>
      </c>
      <c r="E195" s="13">
        <v>41935</v>
      </c>
      <c r="F195" s="36">
        <v>112.77</v>
      </c>
      <c r="G195" s="36"/>
      <c r="H195" s="36"/>
      <c r="I195" s="36">
        <v>112.367</v>
      </c>
      <c r="J195" s="36">
        <v>112.77</v>
      </c>
      <c r="K195" s="5" t="s">
        <v>0</v>
      </c>
      <c r="L195"/>
      <c r="M195" s="16">
        <f>(F195-I195)*100</f>
        <v>40.299999999999159</v>
      </c>
      <c r="O195" s="16">
        <f>(I195-J195)*100</f>
        <v>-40.299999999999159</v>
      </c>
      <c r="P195"/>
      <c r="Q195" s="22">
        <f>((S194*U195)/M195)*O195</f>
        <v>-683007.6551345567</v>
      </c>
      <c r="S195" s="3">
        <f>Q195+S194</f>
        <v>21173237.309171259</v>
      </c>
      <c r="T195" s="3"/>
      <c r="U195" s="4">
        <f>$AC$4/W195</f>
        <v>3.125E-2</v>
      </c>
      <c r="V195" s="3"/>
      <c r="W195" s="2">
        <v>8</v>
      </c>
      <c r="X195"/>
      <c r="Y195" s="30">
        <f>E195-D195+1</f>
        <v>1</v>
      </c>
      <c r="Z195" s="30"/>
      <c r="AA195" s="4">
        <f>(S195-S194)/S194</f>
        <v>-3.124999999999992E-2</v>
      </c>
      <c r="AB195" s="3"/>
      <c r="AC195" s="38"/>
      <c r="AD195" s="40">
        <f>IF(E194&gt;D195,IF(E194&gt;E195,Y195,E194-D195+1),0)</f>
        <v>0</v>
      </c>
      <c r="AE195" s="3"/>
      <c r="AF195" s="40">
        <f t="shared" si="112"/>
        <v>0</v>
      </c>
      <c r="AG195" s="40">
        <f t="shared" si="113"/>
        <v>0</v>
      </c>
      <c r="AH195" s="40">
        <f t="shared" si="114"/>
        <v>0</v>
      </c>
      <c r="AI195" s="40">
        <f t="shared" si="115"/>
        <v>0</v>
      </c>
      <c r="AJ195" s="40">
        <f t="shared" si="116"/>
        <v>0</v>
      </c>
      <c r="AK195" s="40">
        <f t="shared" si="117"/>
        <v>0</v>
      </c>
      <c r="AL195" s="40">
        <f t="shared" si="118"/>
        <v>0</v>
      </c>
      <c r="AM195" s="40">
        <f t="shared" si="119"/>
        <v>0</v>
      </c>
      <c r="AN195" s="40">
        <f t="shared" si="120"/>
        <v>0</v>
      </c>
      <c r="AO195" s="40">
        <f t="shared" si="121"/>
        <v>0</v>
      </c>
      <c r="AP195" s="40">
        <f t="shared" si="122"/>
        <v>0</v>
      </c>
      <c r="AQ195" s="40">
        <f t="shared" si="123"/>
        <v>0</v>
      </c>
      <c r="AR195" s="40">
        <f t="shared" si="124"/>
        <v>0</v>
      </c>
      <c r="AS195" s="40">
        <f t="shared" si="125"/>
        <v>0</v>
      </c>
      <c r="AT195" s="40">
        <f t="shared" si="126"/>
        <v>0</v>
      </c>
      <c r="AU195" s="40">
        <f t="shared" si="127"/>
        <v>0</v>
      </c>
      <c r="AV195" s="40">
        <f t="shared" si="128"/>
        <v>0</v>
      </c>
      <c r="AW195" s="40">
        <f t="shared" si="129"/>
        <v>0</v>
      </c>
      <c r="AX195" s="40">
        <f t="shared" si="130"/>
        <v>0</v>
      </c>
      <c r="AY195" s="40">
        <f t="shared" si="131"/>
        <v>0</v>
      </c>
      <c r="AZ195" s="40">
        <f t="shared" si="132"/>
        <v>0</v>
      </c>
      <c r="BA195" s="40">
        <f t="shared" si="133"/>
        <v>0</v>
      </c>
      <c r="BB195" s="40">
        <f t="shared" si="134"/>
        <v>0</v>
      </c>
      <c r="BC195" s="40">
        <f t="shared" si="135"/>
        <v>0</v>
      </c>
      <c r="BD195" s="40">
        <f t="shared" si="136"/>
        <v>0</v>
      </c>
      <c r="BE195" s="40">
        <f t="shared" si="137"/>
        <v>0</v>
      </c>
      <c r="BF195" s="40">
        <f t="shared" si="138"/>
        <v>0</v>
      </c>
      <c r="BG195" s="40">
        <f t="shared" si="139"/>
        <v>0</v>
      </c>
      <c r="BH195" s="40">
        <f t="shared" si="140"/>
        <v>0</v>
      </c>
      <c r="BI195" s="40">
        <f t="shared" si="141"/>
        <v>0</v>
      </c>
      <c r="BJ195" s="40">
        <f t="shared" si="142"/>
        <v>1</v>
      </c>
      <c r="BK195" s="40">
        <f t="shared" si="143"/>
        <v>1</v>
      </c>
      <c r="BL195" s="40">
        <f t="shared" si="144"/>
        <v>1</v>
      </c>
      <c r="BM195" s="40">
        <f t="shared" si="145"/>
        <v>0</v>
      </c>
      <c r="BN195" s="40">
        <f t="shared" si="146"/>
        <v>0</v>
      </c>
      <c r="BO195" s="40">
        <f t="shared" si="147"/>
        <v>0</v>
      </c>
      <c r="BP195" s="40">
        <f t="shared" si="148"/>
        <v>0</v>
      </c>
      <c r="BQ195" s="15">
        <v>1</v>
      </c>
      <c r="BR195" s="63">
        <f t="shared" si="111"/>
        <v>5</v>
      </c>
      <c r="BT195" s="4">
        <f>(BP195*U158)+(BO195*U159)+(BN195*U160)+(BM195*U161)+(BL195*U162)+(BK195*U163)+(BJ195*U164)+(BI195*U165)+(BH195*U166)+(BG195*U167)+(BF195*U168)+(BE195*U169)+(BD195*U170)+(BC195*U171)+(BB195*U172)+(BA195*U173)+(AZ195*U174)+(AY195*U175)+(AX195*U176)+(AW195*U177)+(AV195*U178)+(AU195*U179)+(AT195*U180)+(AS195*U181)+(AR195*U182)+(AQ195*U183)+(AP195*U184)+(AO195*U185)+(AN195*U186)+(AM195*U187)+(AL195*U188)+(AK195*U189)+(AJ195*U190)+(AI195*U191)+(AH195*U192)+(AG195*U193)+(AF195*U194)+($U$96)+U195</f>
        <v>0.12465659340659341</v>
      </c>
    </row>
    <row r="196" spans="1:72" s="15" customFormat="1">
      <c r="A196" s="25">
        <f>A195+1</f>
        <v>192</v>
      </c>
      <c r="B196" s="26" t="s">
        <v>35</v>
      </c>
      <c r="C196" s="12">
        <v>41985</v>
      </c>
      <c r="D196" s="13">
        <v>41988</v>
      </c>
      <c r="E196" s="13">
        <v>41988</v>
      </c>
      <c r="F196" s="36">
        <v>122.40300000000001</v>
      </c>
      <c r="G196" s="36">
        <v>123.273</v>
      </c>
      <c r="H196" s="36">
        <v>122.40300000000001</v>
      </c>
      <c r="I196" s="36"/>
      <c r="J196" s="36"/>
      <c r="K196" s="5" t="s">
        <v>0</v>
      </c>
      <c r="L196"/>
      <c r="M196" s="16">
        <f>(G196-F196)*100</f>
        <v>86.999999999999034</v>
      </c>
      <c r="O196" s="16">
        <f>(H196-G196)*100</f>
        <v>-86.999999999999034</v>
      </c>
      <c r="P196"/>
      <c r="Q196" s="22">
        <f>((S195*U196)/M196)*O196</f>
        <v>-661663.66591160186</v>
      </c>
      <c r="S196" s="3">
        <f>Q196+S195</f>
        <v>20511573.643259659</v>
      </c>
      <c r="T196" s="3"/>
      <c r="U196" s="4">
        <f>$AC$4/W196</f>
        <v>3.125E-2</v>
      </c>
      <c r="V196" s="3"/>
      <c r="W196" s="2">
        <v>8</v>
      </c>
      <c r="X196"/>
      <c r="Y196" s="30">
        <f>E196-D196+1</f>
        <v>1</v>
      </c>
      <c r="Z196" s="30"/>
      <c r="AA196" s="4">
        <f>(S196-S195)/S195</f>
        <v>-3.1249999999999913E-2</v>
      </c>
      <c r="AB196" s="3"/>
      <c r="AC196" s="38"/>
      <c r="AD196" s="40">
        <f>IF(E195&gt;D196,IF(E195&gt;E196,Y196,E195-D196+1),0)</f>
        <v>0</v>
      </c>
      <c r="AE196" s="3"/>
      <c r="AF196" s="40">
        <f t="shared" si="112"/>
        <v>0</v>
      </c>
      <c r="AG196" s="40">
        <f t="shared" si="113"/>
        <v>0</v>
      </c>
      <c r="AH196" s="40">
        <f t="shared" si="114"/>
        <v>0</v>
      </c>
      <c r="AI196" s="40">
        <f t="shared" si="115"/>
        <v>0</v>
      </c>
      <c r="AJ196" s="40">
        <f t="shared" si="116"/>
        <v>0</v>
      </c>
      <c r="AK196" s="40">
        <f t="shared" si="117"/>
        <v>0</v>
      </c>
      <c r="AL196" s="40">
        <f t="shared" si="118"/>
        <v>0</v>
      </c>
      <c r="AM196" s="40">
        <f t="shared" si="119"/>
        <v>0</v>
      </c>
      <c r="AN196" s="40">
        <f t="shared" si="120"/>
        <v>0</v>
      </c>
      <c r="AO196" s="40">
        <f t="shared" si="121"/>
        <v>0</v>
      </c>
      <c r="AP196" s="40">
        <f t="shared" si="122"/>
        <v>0</v>
      </c>
      <c r="AQ196" s="40">
        <f t="shared" si="123"/>
        <v>0</v>
      </c>
      <c r="AR196" s="40">
        <f t="shared" si="124"/>
        <v>0</v>
      </c>
      <c r="AS196" s="40">
        <f t="shared" si="125"/>
        <v>0</v>
      </c>
      <c r="AT196" s="40">
        <f t="shared" si="126"/>
        <v>0</v>
      </c>
      <c r="AU196" s="40">
        <f t="shared" si="127"/>
        <v>0</v>
      </c>
      <c r="AV196" s="40">
        <f t="shared" si="128"/>
        <v>0</v>
      </c>
      <c r="AW196" s="40">
        <f t="shared" si="129"/>
        <v>0</v>
      </c>
      <c r="AX196" s="40">
        <f t="shared" si="130"/>
        <v>0</v>
      </c>
      <c r="AY196" s="40">
        <f t="shared" si="131"/>
        <v>0</v>
      </c>
      <c r="AZ196" s="40">
        <f t="shared" si="132"/>
        <v>0</v>
      </c>
      <c r="BA196" s="40">
        <f t="shared" si="133"/>
        <v>0</v>
      </c>
      <c r="BB196" s="40">
        <f t="shared" si="134"/>
        <v>0</v>
      </c>
      <c r="BC196" s="40">
        <f t="shared" si="135"/>
        <v>0</v>
      </c>
      <c r="BD196" s="40">
        <f t="shared" si="136"/>
        <v>0</v>
      </c>
      <c r="BE196" s="40">
        <f t="shared" si="137"/>
        <v>0</v>
      </c>
      <c r="BF196" s="40">
        <f t="shared" si="138"/>
        <v>0</v>
      </c>
      <c r="BG196" s="40">
        <f t="shared" si="139"/>
        <v>0</v>
      </c>
      <c r="BH196" s="40">
        <f t="shared" si="140"/>
        <v>0</v>
      </c>
      <c r="BI196" s="40">
        <f t="shared" si="141"/>
        <v>0</v>
      </c>
      <c r="BJ196" s="40">
        <f t="shared" si="142"/>
        <v>0</v>
      </c>
      <c r="BK196" s="40">
        <f t="shared" si="143"/>
        <v>1</v>
      </c>
      <c r="BL196" s="40">
        <f t="shared" si="144"/>
        <v>1</v>
      </c>
      <c r="BM196" s="40">
        <f t="shared" si="145"/>
        <v>0</v>
      </c>
      <c r="BN196" s="40">
        <f t="shared" si="146"/>
        <v>0</v>
      </c>
      <c r="BO196" s="40">
        <f t="shared" si="147"/>
        <v>0</v>
      </c>
      <c r="BP196" s="40">
        <f t="shared" si="148"/>
        <v>0</v>
      </c>
      <c r="BQ196" s="15">
        <v>1</v>
      </c>
      <c r="BR196" s="63">
        <f t="shared" si="111"/>
        <v>4</v>
      </c>
      <c r="BT196" s="4">
        <f>(BP196*U159)+(BO196*U160)+(BN196*U161)+(BM196*U162)+(BL196*U163)+(BK196*U164)+(BJ196*U165)+(BI196*U166)+(BH196*U167)+(BG196*U168)+(BF196*U169)+(BE196*U170)+(BD196*U171)+(BC196*U172)+(BB196*U173)+(BA196*U174)+(AZ196*U175)+(AY196*U176)+(AX196*U177)+(AW196*U178)+(AV196*U179)+(AU196*U180)+(AT196*U181)+(AS196*U182)+(AR196*U183)+(AQ196*U184)+(AP196*U185)+(AO196*U186)+(AN196*U187)+(AM196*U188)+(AL196*U189)+(AK196*U190)+(AJ196*U191)+(AI196*U192)+(AH196*U193)+(AG196*U194)+(AF196*U195)+($U$96)+U196</f>
        <v>0.10542582417582418</v>
      </c>
    </row>
    <row r="197" spans="1:72" s="15" customFormat="1">
      <c r="A197" s="25">
        <f>A196+1</f>
        <v>193</v>
      </c>
      <c r="B197" s="26" t="s">
        <v>35</v>
      </c>
      <c r="C197" s="12">
        <v>42040</v>
      </c>
      <c r="D197" s="13">
        <v>42041</v>
      </c>
      <c r="E197" s="13">
        <v>42048</v>
      </c>
      <c r="F197" s="36">
        <v>126.13000000000001</v>
      </c>
      <c r="G197" s="36">
        <v>127.541</v>
      </c>
      <c r="H197" s="36">
        <v>127.54100000000001</v>
      </c>
      <c r="I197" s="36"/>
      <c r="J197" s="36"/>
      <c r="K197" s="5" t="s">
        <v>17</v>
      </c>
      <c r="L197"/>
      <c r="M197" s="16">
        <f>(G197-F197)*100</f>
        <v>141.09999999999872</v>
      </c>
      <c r="O197" s="16">
        <f>(H197-G197)*100</f>
        <v>1.4210854715202004E-12</v>
      </c>
      <c r="P197"/>
      <c r="Q197" s="22">
        <f>((S196*U197)/M197)*O197</f>
        <v>6.4556828717339728E-9</v>
      </c>
      <c r="S197" s="3">
        <f>Q197+S196</f>
        <v>20511573.643259667</v>
      </c>
      <c r="T197" s="3"/>
      <c r="U197" s="4">
        <f>$AC$4/W197</f>
        <v>3.125E-2</v>
      </c>
      <c r="V197" s="3"/>
      <c r="W197" s="2">
        <v>8</v>
      </c>
      <c r="X197"/>
      <c r="Y197" s="30">
        <f>E197-D197+1</f>
        <v>8</v>
      </c>
      <c r="Z197" s="30"/>
      <c r="AA197" s="4">
        <f>(S197-S196)/S196</f>
        <v>3.6323788347522402E-16</v>
      </c>
      <c r="AB197" s="3"/>
      <c r="AC197" s="38"/>
      <c r="AD197" s="40">
        <f>IF(E196&gt;D197,IF(E196&gt;E197,Y197,E196-D197+1),0)</f>
        <v>0</v>
      </c>
      <c r="AE197" s="3"/>
      <c r="AF197" s="40">
        <f t="shared" si="112"/>
        <v>0</v>
      </c>
      <c r="AG197" s="40">
        <f t="shared" si="113"/>
        <v>0</v>
      </c>
      <c r="AH197" s="40">
        <f t="shared" si="114"/>
        <v>0</v>
      </c>
      <c r="AI197" s="40">
        <f t="shared" si="115"/>
        <v>0</v>
      </c>
      <c r="AJ197" s="40">
        <f t="shared" si="116"/>
        <v>0</v>
      </c>
      <c r="AK197" s="40">
        <f t="shared" si="117"/>
        <v>0</v>
      </c>
      <c r="AL197" s="40">
        <f t="shared" si="118"/>
        <v>0</v>
      </c>
      <c r="AM197" s="40">
        <f t="shared" si="119"/>
        <v>0</v>
      </c>
      <c r="AN197" s="40">
        <f t="shared" si="120"/>
        <v>0</v>
      </c>
      <c r="AO197" s="40">
        <f t="shared" si="121"/>
        <v>0</v>
      </c>
      <c r="AP197" s="40">
        <f t="shared" si="122"/>
        <v>0</v>
      </c>
      <c r="AQ197" s="40">
        <f t="shared" si="123"/>
        <v>0</v>
      </c>
      <c r="AR197" s="40">
        <f t="shared" si="124"/>
        <v>0</v>
      </c>
      <c r="AS197" s="40">
        <f t="shared" si="125"/>
        <v>0</v>
      </c>
      <c r="AT197" s="40">
        <f t="shared" si="126"/>
        <v>0</v>
      </c>
      <c r="AU197" s="40">
        <f t="shared" si="127"/>
        <v>0</v>
      </c>
      <c r="AV197" s="40">
        <f t="shared" si="128"/>
        <v>0</v>
      </c>
      <c r="AW197" s="40">
        <f t="shared" si="129"/>
        <v>0</v>
      </c>
      <c r="AX197" s="40">
        <f t="shared" si="130"/>
        <v>0</v>
      </c>
      <c r="AY197" s="40">
        <f t="shared" si="131"/>
        <v>0</v>
      </c>
      <c r="AZ197" s="40">
        <f t="shared" si="132"/>
        <v>0</v>
      </c>
      <c r="BA197" s="40">
        <f t="shared" si="133"/>
        <v>0</v>
      </c>
      <c r="BB197" s="40">
        <f t="shared" si="134"/>
        <v>0</v>
      </c>
      <c r="BC197" s="40">
        <f t="shared" si="135"/>
        <v>0</v>
      </c>
      <c r="BD197" s="40">
        <f t="shared" si="136"/>
        <v>0</v>
      </c>
      <c r="BE197" s="40">
        <f t="shared" si="137"/>
        <v>0</v>
      </c>
      <c r="BF197" s="40">
        <f t="shared" si="138"/>
        <v>0</v>
      </c>
      <c r="BG197" s="40">
        <f t="shared" si="139"/>
        <v>0</v>
      </c>
      <c r="BH197" s="40">
        <f t="shared" si="140"/>
        <v>0</v>
      </c>
      <c r="BI197" s="40">
        <f t="shared" si="141"/>
        <v>0</v>
      </c>
      <c r="BJ197" s="40">
        <f t="shared" si="142"/>
        <v>0</v>
      </c>
      <c r="BK197" s="40">
        <f t="shared" si="143"/>
        <v>0</v>
      </c>
      <c r="BL197" s="40">
        <f t="shared" si="144"/>
        <v>0</v>
      </c>
      <c r="BM197" s="40">
        <f t="shared" si="145"/>
        <v>0</v>
      </c>
      <c r="BN197" s="40">
        <f t="shared" si="146"/>
        <v>0</v>
      </c>
      <c r="BO197" s="40">
        <f t="shared" si="147"/>
        <v>0</v>
      </c>
      <c r="BP197" s="40">
        <f t="shared" si="148"/>
        <v>0</v>
      </c>
      <c r="BQ197" s="15">
        <v>1</v>
      </c>
      <c r="BR197" s="63">
        <f t="shared" si="111"/>
        <v>2</v>
      </c>
      <c r="BT197" s="4">
        <f>(BP197*U160)+(BO197*U161)+(BN197*U162)+(BM197*U163)+(BL197*U164)+(BK197*U165)+(BJ197*U166)+(BI197*U167)+(BH197*U168)+(BG197*U169)+(BF197*U170)+(BE197*U171)+(BD197*U172)+(BC197*U173)+(BB197*U174)+(BA197*U175)+(AZ197*U176)+(AY197*U177)+(AX197*U178)+(AW197*U179)+(AV197*U180)+(AU197*U181)+(AT197*U182)+(AS197*U183)+(AR197*U184)+(AQ197*U185)+(AP197*U186)+(AO197*U187)+(AN197*U188)+(AM197*U189)+(AL197*U190)+(AK197*U191)+(AJ197*U192)+(AI197*U193)+(AH197*U194)+(AG197*U195)+(AF197*U196)+($U$96)+U197</f>
        <v>6.6964285714285712E-2</v>
      </c>
    </row>
    <row r="198" spans="1:72" s="15" customFormat="1">
      <c r="A198" s="25">
        <f>A197+1</f>
        <v>194</v>
      </c>
      <c r="B198" s="26" t="s">
        <v>28</v>
      </c>
      <c r="C198" s="12">
        <v>40658</v>
      </c>
      <c r="D198" s="12">
        <v>40659</v>
      </c>
      <c r="E198" s="12">
        <v>40660</v>
      </c>
      <c r="F198" s="14">
        <v>1.3838999999999999</v>
      </c>
      <c r="G198" s="14">
        <v>1.3949</v>
      </c>
      <c r="H198" s="14">
        <v>1.4059999999999999</v>
      </c>
      <c r="I198" s="14"/>
      <c r="J198" s="14"/>
      <c r="K198" s="5" t="s">
        <v>1</v>
      </c>
      <c r="M198" s="16">
        <f>(G198-F198)*10000</f>
        <v>110.00000000000121</v>
      </c>
      <c r="O198" s="16">
        <f>(H198-G198)*10000</f>
        <v>110.99999999999888</v>
      </c>
      <c r="Q198" s="22">
        <f>((S197*U198)/M198)*O198</f>
        <v>739215.80337719969</v>
      </c>
      <c r="S198" s="3">
        <f>Q198+S197</f>
        <v>21250789.446636867</v>
      </c>
      <c r="T198" s="3"/>
      <c r="U198" s="4">
        <f>$AC$4/W198</f>
        <v>3.5714285714285712E-2</v>
      </c>
      <c r="V198" s="4"/>
      <c r="W198" s="2">
        <v>7</v>
      </c>
      <c r="X198" s="3"/>
      <c r="Y198" s="30">
        <f>E198-D198+1</f>
        <v>2</v>
      </c>
      <c r="Z198" s="30"/>
      <c r="AA198" s="4">
        <f>(S198-S197)/S197</f>
        <v>3.6038961038960288E-2</v>
      </c>
      <c r="AB198" s="3"/>
      <c r="AC198" s="38"/>
      <c r="AD198" s="40">
        <f>IF(E197&gt;D198,IF(E197&gt;E198,Y198,E197-D198+1),0)</f>
        <v>2</v>
      </c>
      <c r="AE198" s="3"/>
      <c r="AF198" s="40">
        <f t="shared" si="112"/>
        <v>1</v>
      </c>
      <c r="AG198" s="40">
        <f t="shared" si="113"/>
        <v>1</v>
      </c>
      <c r="AH198" s="40">
        <f t="shared" si="114"/>
        <v>1</v>
      </c>
      <c r="AI198" s="40">
        <f t="shared" si="115"/>
        <v>1</v>
      </c>
      <c r="AJ198" s="40">
        <f t="shared" si="116"/>
        <v>1</v>
      </c>
      <c r="AK198" s="40">
        <f t="shared" si="117"/>
        <v>1</v>
      </c>
      <c r="AL198" s="40">
        <f t="shared" si="118"/>
        <v>1</v>
      </c>
      <c r="AM198" s="40">
        <f t="shared" si="119"/>
        <v>1</v>
      </c>
      <c r="AN198" s="40">
        <f t="shared" si="120"/>
        <v>1</v>
      </c>
      <c r="AO198" s="40">
        <f t="shared" si="121"/>
        <v>1</v>
      </c>
      <c r="AP198" s="40">
        <f t="shared" si="122"/>
        <v>1</v>
      </c>
      <c r="AQ198" s="40">
        <f t="shared" si="123"/>
        <v>1</v>
      </c>
      <c r="AR198" s="40">
        <f t="shared" si="124"/>
        <v>1</v>
      </c>
      <c r="AS198" s="40">
        <f t="shared" si="125"/>
        <v>1</v>
      </c>
      <c r="AT198" s="40">
        <f t="shared" si="126"/>
        <v>1</v>
      </c>
      <c r="AU198" s="40">
        <f t="shared" si="127"/>
        <v>1</v>
      </c>
      <c r="AV198" s="40">
        <f t="shared" si="128"/>
        <v>1</v>
      </c>
      <c r="AW198" s="40">
        <f t="shared" si="129"/>
        <v>1</v>
      </c>
      <c r="AX198" s="40">
        <f t="shared" si="130"/>
        <v>1</v>
      </c>
      <c r="AY198" s="40">
        <f t="shared" si="131"/>
        <v>1</v>
      </c>
      <c r="AZ198" s="40">
        <f t="shared" si="132"/>
        <v>1</v>
      </c>
      <c r="BA198" s="40">
        <f t="shared" si="133"/>
        <v>1</v>
      </c>
      <c r="BB198" s="40">
        <f t="shared" si="134"/>
        <v>1</v>
      </c>
      <c r="BC198" s="40">
        <f t="shared" si="135"/>
        <v>1</v>
      </c>
      <c r="BD198" s="40">
        <f t="shared" si="136"/>
        <v>1</v>
      </c>
      <c r="BE198" s="40">
        <f t="shared" si="137"/>
        <v>1</v>
      </c>
      <c r="BF198" s="40">
        <f t="shared" si="138"/>
        <v>1</v>
      </c>
      <c r="BG198" s="40">
        <f t="shared" si="139"/>
        <v>1</v>
      </c>
      <c r="BH198" s="40">
        <f t="shared" si="140"/>
        <v>1</v>
      </c>
      <c r="BI198" s="40">
        <f t="shared" si="141"/>
        <v>1</v>
      </c>
      <c r="BJ198" s="40">
        <f t="shared" si="142"/>
        <v>1</v>
      </c>
      <c r="BK198" s="40">
        <f t="shared" si="143"/>
        <v>1</v>
      </c>
      <c r="BL198" s="40">
        <f t="shared" si="144"/>
        <v>1</v>
      </c>
      <c r="BM198" s="40">
        <f t="shared" si="145"/>
        <v>1</v>
      </c>
      <c r="BN198" s="40">
        <f t="shared" si="146"/>
        <v>1</v>
      </c>
      <c r="BO198" s="40">
        <f t="shared" si="147"/>
        <v>1</v>
      </c>
      <c r="BP198" s="40">
        <f t="shared" si="148"/>
        <v>1</v>
      </c>
      <c r="BQ198" s="15">
        <v>1</v>
      </c>
      <c r="BR198" s="63">
        <f t="shared" si="111"/>
        <v>39</v>
      </c>
      <c r="BT198" s="4">
        <f>(BP198*U161)+(BO198*U162)+(BN198*U163)+(BM198*U164)+(BL198*U165)+(BK198*U166)+(BJ198*U167)+(BI198*U168)+(BH198*U169)+(BG198*U170)+(BF198*U171)+(BE198*U172)+(BD198*U173)+(BC198*U174)+(BB198*U175)+(BA198*U176)+(AZ198*U177)+(AY198*U178)+(AX198*U179)+(AW198*U180)+(AV198*U181)+(AU198*U182)+(AT198*U183)+(AS198*U184)+(AR198*U185)+(AQ198*U186)+(AP198*U187)+(AO198*U188)+(AN198*U189)+(AM198*U190)+(AL198*U191)+(AK198*U192)+(AJ198*U193)+(AI198*U194)+(AH198*U195)+(AG198*U196)+(AF198*U197)+($U$96)+U198</f>
        <v>1.1796016483516485</v>
      </c>
    </row>
    <row r="199" spans="1:72" s="15" customFormat="1">
      <c r="A199" s="25">
        <f>A198+1</f>
        <v>195</v>
      </c>
      <c r="B199" s="26" t="s">
        <v>28</v>
      </c>
      <c r="C199" s="12">
        <v>40696</v>
      </c>
      <c r="D199" s="12">
        <v>40697</v>
      </c>
      <c r="E199" s="12">
        <v>40703</v>
      </c>
      <c r="F199" s="14">
        <v>1.3982000000000001</v>
      </c>
      <c r="G199" s="14">
        <v>1.4185000000000001</v>
      </c>
      <c r="H199" s="14">
        <v>1.4335</v>
      </c>
      <c r="I199" s="14"/>
      <c r="J199" s="14"/>
      <c r="K199" s="5" t="s">
        <v>2</v>
      </c>
      <c r="M199" s="16">
        <f>(G199-F199)*10000</f>
        <v>202.99999999999986</v>
      </c>
      <c r="O199" s="16">
        <f>(H199-G199)*10000</f>
        <v>149.99999999999903</v>
      </c>
      <c r="Q199" s="22">
        <f>((S198*U199)/M199)*O199</f>
        <v>560805.49208225042</v>
      </c>
      <c r="S199" s="3">
        <f>Q199+S198</f>
        <v>21811594.938719116</v>
      </c>
      <c r="T199" s="3"/>
      <c r="U199" s="4">
        <f>$AC$4/W199</f>
        <v>3.5714285714285712E-2</v>
      </c>
      <c r="V199" s="4"/>
      <c r="W199" s="2">
        <v>7</v>
      </c>
      <c r="X199" s="3"/>
      <c r="Y199" s="30">
        <f>E199-D199+1</f>
        <v>7</v>
      </c>
      <c r="Z199" s="30"/>
      <c r="AA199" s="4">
        <f>(S199-S198)/S198</f>
        <v>2.6389866291343919E-2</v>
      </c>
      <c r="AB199" s="3"/>
      <c r="AC199" s="38"/>
      <c r="AD199" s="40">
        <f>IF(E198&gt;D199,IF(E198&gt;E199,Y199,E198-D199+1),0)</f>
        <v>0</v>
      </c>
      <c r="AE199" s="3"/>
      <c r="AF199" s="40">
        <f t="shared" si="112"/>
        <v>0</v>
      </c>
      <c r="AG199" s="40">
        <f t="shared" si="113"/>
        <v>1</v>
      </c>
      <c r="AH199" s="40">
        <f t="shared" si="114"/>
        <v>1</v>
      </c>
      <c r="AI199" s="40">
        <f t="shared" si="115"/>
        <v>1</v>
      </c>
      <c r="AJ199" s="40">
        <f t="shared" si="116"/>
        <v>1</v>
      </c>
      <c r="AK199" s="40">
        <f t="shared" si="117"/>
        <v>1</v>
      </c>
      <c r="AL199" s="40">
        <f t="shared" si="118"/>
        <v>1</v>
      </c>
      <c r="AM199" s="40">
        <f t="shared" si="119"/>
        <v>1</v>
      </c>
      <c r="AN199" s="40">
        <f t="shared" si="120"/>
        <v>1</v>
      </c>
      <c r="AO199" s="40">
        <f t="shared" si="121"/>
        <v>1</v>
      </c>
      <c r="AP199" s="40">
        <f t="shared" si="122"/>
        <v>1</v>
      </c>
      <c r="AQ199" s="40">
        <f t="shared" si="123"/>
        <v>1</v>
      </c>
      <c r="AR199" s="40">
        <f t="shared" si="124"/>
        <v>1</v>
      </c>
      <c r="AS199" s="40">
        <f t="shared" si="125"/>
        <v>1</v>
      </c>
      <c r="AT199" s="40">
        <f t="shared" si="126"/>
        <v>1</v>
      </c>
      <c r="AU199" s="40">
        <f t="shared" si="127"/>
        <v>1</v>
      </c>
      <c r="AV199" s="40">
        <f t="shared" si="128"/>
        <v>1</v>
      </c>
      <c r="AW199" s="40">
        <f t="shared" si="129"/>
        <v>1</v>
      </c>
      <c r="AX199" s="40">
        <f t="shared" si="130"/>
        <v>1</v>
      </c>
      <c r="AY199" s="40">
        <f t="shared" si="131"/>
        <v>1</v>
      </c>
      <c r="AZ199" s="40">
        <f t="shared" si="132"/>
        <v>1</v>
      </c>
      <c r="BA199" s="40">
        <f t="shared" si="133"/>
        <v>1</v>
      </c>
      <c r="BB199" s="40">
        <f t="shared" si="134"/>
        <v>1</v>
      </c>
      <c r="BC199" s="40">
        <f t="shared" si="135"/>
        <v>1</v>
      </c>
      <c r="BD199" s="40">
        <f t="shared" si="136"/>
        <v>1</v>
      </c>
      <c r="BE199" s="40">
        <f t="shared" si="137"/>
        <v>1</v>
      </c>
      <c r="BF199" s="40">
        <f t="shared" si="138"/>
        <v>1</v>
      </c>
      <c r="BG199" s="40">
        <f t="shared" si="139"/>
        <v>1</v>
      </c>
      <c r="BH199" s="40">
        <f t="shared" si="140"/>
        <v>1</v>
      </c>
      <c r="BI199" s="40">
        <f t="shared" si="141"/>
        <v>1</v>
      </c>
      <c r="BJ199" s="40">
        <f t="shared" si="142"/>
        <v>1</v>
      </c>
      <c r="BK199" s="40">
        <f t="shared" si="143"/>
        <v>1</v>
      </c>
      <c r="BL199" s="40">
        <f t="shared" si="144"/>
        <v>1</v>
      </c>
      <c r="BM199" s="40">
        <f t="shared" si="145"/>
        <v>1</v>
      </c>
      <c r="BN199" s="40">
        <f t="shared" si="146"/>
        <v>1</v>
      </c>
      <c r="BO199" s="40">
        <f t="shared" si="147"/>
        <v>1</v>
      </c>
      <c r="BP199" s="40">
        <f t="shared" si="148"/>
        <v>1</v>
      </c>
      <c r="BQ199" s="15">
        <v>1</v>
      </c>
      <c r="BR199" s="63">
        <f t="shared" ref="BR199:BR262" si="149">SUM(AF199:BQ199)+1</f>
        <v>38</v>
      </c>
      <c r="BT199" s="4">
        <f>(BP199*U162)+(BO199*U163)+(BN199*U164)+(BM199*U165)+(BL199*U166)+(BK199*U167)+(BJ199*U168)+(BI199*U169)+(BH199*U170)+(BG199*U171)+(BF199*U172)+(BE199*U173)+(BD199*U174)+(BC199*U175)+(BB199*U176)+(BA199*U177)+(AZ199*U178)+(AY199*U179)+(AX199*U180)+(AW199*U181)+(AV199*U182)+(AU199*U183)+(AT199*U184)+(AS199*U185)+(AR199*U186)+(AQ199*U187)+(AP199*U188)+(AO199*U189)+(AN199*U190)+(AM199*U191)+(AL199*U192)+(AK199*U193)+(AJ199*U194)+(AI199*U195)+(AH199*U196)+(AG199*U197)+(AF199*U198)+($U$96)+U199</f>
        <v>1.1603708791208793</v>
      </c>
    </row>
    <row r="200" spans="1:72" s="15" customFormat="1">
      <c r="A200" s="25">
        <f>A199+1</f>
        <v>196</v>
      </c>
      <c r="B200" s="26" t="s">
        <v>28</v>
      </c>
      <c r="C200" s="12">
        <v>40714</v>
      </c>
      <c r="D200" s="12">
        <v>40717</v>
      </c>
      <c r="E200" s="12">
        <v>40717</v>
      </c>
      <c r="F200" s="14">
        <v>1.4036</v>
      </c>
      <c r="G200" s="14"/>
      <c r="H200" s="14"/>
      <c r="I200" s="14">
        <v>1.3945000000000001</v>
      </c>
      <c r="J200" s="14">
        <v>1.3861000000000001</v>
      </c>
      <c r="K200" s="5" t="s">
        <v>1</v>
      </c>
      <c r="M200" s="16">
        <f>(F200-I200)*10000</f>
        <v>90.999999999998863</v>
      </c>
      <c r="O200" s="16">
        <f>(I200-J200)*10000</f>
        <v>83.999999999999631</v>
      </c>
      <c r="Q200" s="22">
        <f>((S199*U200)/M200)*O200</f>
        <v>719063.56940832827</v>
      </c>
      <c r="S200" s="3">
        <f>Q200+S199</f>
        <v>22530658.508127443</v>
      </c>
      <c r="T200" s="3"/>
      <c r="U200" s="4">
        <f>$AC$4/W200</f>
        <v>3.5714285714285712E-2</v>
      </c>
      <c r="V200" s="4"/>
      <c r="W200" s="2">
        <v>7</v>
      </c>
      <c r="X200" s="3"/>
      <c r="Y200" s="30">
        <f>E200-D200+1</f>
        <v>1</v>
      </c>
      <c r="Z200" s="30"/>
      <c r="AA200" s="4">
        <f>(S200-S199)/S199</f>
        <v>3.296703296703319E-2</v>
      </c>
      <c r="AB200" s="3"/>
      <c r="AC200" s="38"/>
      <c r="AD200" s="40">
        <f>IF(E199&gt;D200,IF(E199&gt;E200,Y200,E199-D200+1),0)</f>
        <v>0</v>
      </c>
      <c r="AE200" s="3"/>
      <c r="AF200" s="40">
        <f t="shared" si="112"/>
        <v>0</v>
      </c>
      <c r="AG200" s="40">
        <f t="shared" si="113"/>
        <v>0</v>
      </c>
      <c r="AH200" s="40">
        <f t="shared" si="114"/>
        <v>1</v>
      </c>
      <c r="AI200" s="40">
        <f t="shared" si="115"/>
        <v>1</v>
      </c>
      <c r="AJ200" s="40">
        <f t="shared" si="116"/>
        <v>1</v>
      </c>
      <c r="AK200" s="40">
        <f t="shared" si="117"/>
        <v>1</v>
      </c>
      <c r="AL200" s="40">
        <f t="shared" si="118"/>
        <v>1</v>
      </c>
      <c r="AM200" s="40">
        <f t="shared" si="119"/>
        <v>1</v>
      </c>
      <c r="AN200" s="40">
        <f t="shared" si="120"/>
        <v>1</v>
      </c>
      <c r="AO200" s="40">
        <f t="shared" si="121"/>
        <v>1</v>
      </c>
      <c r="AP200" s="40">
        <f t="shared" si="122"/>
        <v>1</v>
      </c>
      <c r="AQ200" s="40">
        <f t="shared" si="123"/>
        <v>1</v>
      </c>
      <c r="AR200" s="40">
        <f t="shared" si="124"/>
        <v>1</v>
      </c>
      <c r="AS200" s="40">
        <f t="shared" si="125"/>
        <v>1</v>
      </c>
      <c r="AT200" s="40">
        <f t="shared" si="126"/>
        <v>1</v>
      </c>
      <c r="AU200" s="40">
        <f t="shared" si="127"/>
        <v>1</v>
      </c>
      <c r="AV200" s="40">
        <f t="shared" si="128"/>
        <v>1</v>
      </c>
      <c r="AW200" s="40">
        <f t="shared" si="129"/>
        <v>1</v>
      </c>
      <c r="AX200" s="40">
        <f t="shared" si="130"/>
        <v>1</v>
      </c>
      <c r="AY200" s="40">
        <f t="shared" si="131"/>
        <v>1</v>
      </c>
      <c r="AZ200" s="40">
        <f t="shared" si="132"/>
        <v>1</v>
      </c>
      <c r="BA200" s="40">
        <f t="shared" si="133"/>
        <v>1</v>
      </c>
      <c r="BB200" s="40">
        <f t="shared" si="134"/>
        <v>1</v>
      </c>
      <c r="BC200" s="40">
        <f t="shared" si="135"/>
        <v>1</v>
      </c>
      <c r="BD200" s="40">
        <f t="shared" si="136"/>
        <v>1</v>
      </c>
      <c r="BE200" s="40">
        <f t="shared" si="137"/>
        <v>1</v>
      </c>
      <c r="BF200" s="40">
        <f t="shared" si="138"/>
        <v>1</v>
      </c>
      <c r="BG200" s="40">
        <f t="shared" si="139"/>
        <v>1</v>
      </c>
      <c r="BH200" s="40">
        <f t="shared" si="140"/>
        <v>1</v>
      </c>
      <c r="BI200" s="40">
        <f t="shared" si="141"/>
        <v>1</v>
      </c>
      <c r="BJ200" s="40">
        <f t="shared" si="142"/>
        <v>1</v>
      </c>
      <c r="BK200" s="40">
        <f t="shared" si="143"/>
        <v>1</v>
      </c>
      <c r="BL200" s="40">
        <f t="shared" si="144"/>
        <v>1</v>
      </c>
      <c r="BM200" s="40">
        <f t="shared" si="145"/>
        <v>1</v>
      </c>
      <c r="BN200" s="40">
        <f t="shared" si="146"/>
        <v>1</v>
      </c>
      <c r="BO200" s="40">
        <f t="shared" si="147"/>
        <v>1</v>
      </c>
      <c r="BP200" s="40">
        <f t="shared" si="148"/>
        <v>1</v>
      </c>
      <c r="BQ200" s="15">
        <v>1</v>
      </c>
      <c r="BR200" s="63">
        <f t="shared" si="149"/>
        <v>37</v>
      </c>
      <c r="BT200" s="4">
        <f>(BP200*U163)+(BO200*U164)+(BN200*U165)+(BM200*U166)+(BL200*U167)+(BK200*U168)+(BJ200*U169)+(BI200*U170)+(BH200*U171)+(BG200*U172)+(BF200*U173)+(BE200*U174)+(BD200*U175)+(BC200*U176)+(BB200*U177)+(BA200*U178)+(AZ200*U179)+(AY200*U180)+(AX200*U181)+(AW200*U182)+(AV200*U183)+(AU200*U184)+(AT200*U185)+(AS200*U186)+(AR200*U187)+(AQ200*U188)+(AP200*U189)+(AO200*U190)+(AN200*U191)+(AM200*U192)+(AL200*U193)+(AK200*U194)+(AJ200*U195)+(AI200*U196)+(AH200*U197)+(AG200*U198)+(AF200*U199)+($U$96)+U200</f>
        <v>1.1411401098901099</v>
      </c>
    </row>
    <row r="201" spans="1:72" s="15" customFormat="1">
      <c r="A201" s="25">
        <f>A200+1</f>
        <v>197</v>
      </c>
      <c r="B201" s="26" t="s">
        <v>28</v>
      </c>
      <c r="C201" s="12">
        <v>40759</v>
      </c>
      <c r="D201" s="12">
        <v>40760</v>
      </c>
      <c r="E201" s="12">
        <v>40763</v>
      </c>
      <c r="F201" s="14">
        <v>1.3716999999999999</v>
      </c>
      <c r="G201" s="14">
        <v>1.3896999999999999</v>
      </c>
      <c r="H201" s="14">
        <v>1.4111</v>
      </c>
      <c r="I201" s="14"/>
      <c r="J201" s="14"/>
      <c r="K201" s="5" t="s">
        <v>1</v>
      </c>
      <c r="M201" s="16">
        <f>(G201-F201)*10000</f>
        <v>180.00000000000017</v>
      </c>
      <c r="O201" s="16">
        <f>(H201-G201)*10000</f>
        <v>214.00000000000085</v>
      </c>
      <c r="Q201" s="22">
        <f>((S200*U201)/M201)*O201</f>
        <v>956658.91284509678</v>
      </c>
      <c r="S201" s="3">
        <f>Q201+S200</f>
        <v>23487317.420972541</v>
      </c>
      <c r="T201" s="3"/>
      <c r="U201" s="4">
        <f>$AC$4/W201</f>
        <v>3.5714285714285712E-2</v>
      </c>
      <c r="V201" s="4"/>
      <c r="W201" s="2">
        <v>7</v>
      </c>
      <c r="X201" s="3"/>
      <c r="Y201" s="30">
        <f>E201-D201+1</f>
        <v>4</v>
      </c>
      <c r="Z201" s="30"/>
      <c r="AA201" s="4">
        <f>(S201-S200)/S200</f>
        <v>4.2460317460317622E-2</v>
      </c>
      <c r="AB201" s="3"/>
      <c r="AC201" s="38"/>
      <c r="AD201" s="40">
        <f>IF(E200&gt;D201,IF(E200&gt;E201,Y201,E200-D201+1),0)</f>
        <v>0</v>
      </c>
      <c r="AE201" s="3"/>
      <c r="AF201" s="40">
        <f t="shared" si="112"/>
        <v>0</v>
      </c>
      <c r="AG201" s="40">
        <f t="shared" si="113"/>
        <v>0</v>
      </c>
      <c r="AH201" s="40">
        <f t="shared" si="114"/>
        <v>0</v>
      </c>
      <c r="AI201" s="40">
        <f t="shared" si="115"/>
        <v>1</v>
      </c>
      <c r="AJ201" s="40">
        <f t="shared" si="116"/>
        <v>1</v>
      </c>
      <c r="AK201" s="40">
        <f t="shared" si="117"/>
        <v>1</v>
      </c>
      <c r="AL201" s="40">
        <f t="shared" si="118"/>
        <v>1</v>
      </c>
      <c r="AM201" s="40">
        <f t="shared" si="119"/>
        <v>1</v>
      </c>
      <c r="AN201" s="40">
        <f t="shared" si="120"/>
        <v>1</v>
      </c>
      <c r="AO201" s="40">
        <f t="shared" si="121"/>
        <v>1</v>
      </c>
      <c r="AP201" s="40">
        <f t="shared" si="122"/>
        <v>1</v>
      </c>
      <c r="AQ201" s="40">
        <f t="shared" si="123"/>
        <v>1</v>
      </c>
      <c r="AR201" s="40">
        <f t="shared" si="124"/>
        <v>1</v>
      </c>
      <c r="AS201" s="40">
        <f t="shared" si="125"/>
        <v>1</v>
      </c>
      <c r="AT201" s="40">
        <f t="shared" si="126"/>
        <v>1</v>
      </c>
      <c r="AU201" s="40">
        <f t="shared" si="127"/>
        <v>1</v>
      </c>
      <c r="AV201" s="40">
        <f t="shared" si="128"/>
        <v>1</v>
      </c>
      <c r="AW201" s="40">
        <f t="shared" si="129"/>
        <v>1</v>
      </c>
      <c r="AX201" s="40">
        <f t="shared" si="130"/>
        <v>1</v>
      </c>
      <c r="AY201" s="40">
        <f t="shared" si="131"/>
        <v>1</v>
      </c>
      <c r="AZ201" s="40">
        <f t="shared" si="132"/>
        <v>1</v>
      </c>
      <c r="BA201" s="40">
        <f t="shared" si="133"/>
        <v>1</v>
      </c>
      <c r="BB201" s="40">
        <f t="shared" si="134"/>
        <v>1</v>
      </c>
      <c r="BC201" s="40">
        <f t="shared" si="135"/>
        <v>1</v>
      </c>
      <c r="BD201" s="40">
        <f t="shared" si="136"/>
        <v>1</v>
      </c>
      <c r="BE201" s="40">
        <f t="shared" si="137"/>
        <v>1</v>
      </c>
      <c r="BF201" s="40">
        <f t="shared" si="138"/>
        <v>1</v>
      </c>
      <c r="BG201" s="40">
        <f t="shared" si="139"/>
        <v>1</v>
      </c>
      <c r="BH201" s="40">
        <f t="shared" si="140"/>
        <v>1</v>
      </c>
      <c r="BI201" s="40">
        <f t="shared" si="141"/>
        <v>1</v>
      </c>
      <c r="BJ201" s="40">
        <f t="shared" si="142"/>
        <v>1</v>
      </c>
      <c r="BK201" s="40">
        <f t="shared" si="143"/>
        <v>1</v>
      </c>
      <c r="BL201" s="40">
        <f t="shared" si="144"/>
        <v>1</v>
      </c>
      <c r="BM201" s="40">
        <f t="shared" si="145"/>
        <v>1</v>
      </c>
      <c r="BN201" s="40">
        <f t="shared" si="146"/>
        <v>0</v>
      </c>
      <c r="BO201" s="40">
        <f t="shared" si="147"/>
        <v>0</v>
      </c>
      <c r="BP201" s="40">
        <f t="shared" si="148"/>
        <v>1</v>
      </c>
      <c r="BQ201" s="15">
        <v>1</v>
      </c>
      <c r="BR201" s="63">
        <f t="shared" si="149"/>
        <v>34</v>
      </c>
      <c r="BT201" s="4">
        <f>(BP201*U164)+(BO201*U165)+(BN201*U166)+(BM201*U167)+(BL201*U168)+(BK201*U169)+(BJ201*U170)+(BI201*U171)+(BH201*U172)+(BG201*U173)+(BF201*U174)+(BE201*U175)+(BD201*U176)+(BC201*U177)+(BB201*U178)+(BA201*U179)+(AZ201*U180)+(AY201*U181)+(AX201*U182)+(AW201*U183)+(AV201*U184)+(AU201*U185)+(AT201*U186)+(AS201*U187)+(AR201*U188)+(AQ201*U189)+(AP201*U190)+(AO201*U191)+(AN201*U192)+(AM201*U193)+(AL201*U194)+(AK201*U195)+(AJ201*U196)+(AI201*U197)+(AH201*U198)+(AG201*U199)+(AF201*U200)+($U$96)+U201</f>
        <v>1.0594093406593408</v>
      </c>
    </row>
    <row r="202" spans="1:72" s="15" customFormat="1">
      <c r="A202" s="25">
        <f t="shared" ref="A202:A265" si="150">A201+1</f>
        <v>198</v>
      </c>
      <c r="B202" s="26" t="s">
        <v>28</v>
      </c>
      <c r="C202" s="12">
        <v>40792</v>
      </c>
      <c r="D202" s="12">
        <v>40794</v>
      </c>
      <c r="E202" s="12">
        <v>40800</v>
      </c>
      <c r="F202" s="14">
        <v>1.4106000000000001</v>
      </c>
      <c r="G202" s="14"/>
      <c r="H202" s="14"/>
      <c r="I202" s="14">
        <v>1.3826000000000001</v>
      </c>
      <c r="J202" s="14">
        <v>1.3467</v>
      </c>
      <c r="K202" s="5" t="s">
        <v>1</v>
      </c>
      <c r="M202" s="16">
        <f>(F202-I202)*10000</f>
        <v>280.00000000000023</v>
      </c>
      <c r="O202" s="16">
        <f>(I202-J202)*10000</f>
        <v>359.00000000000045</v>
      </c>
      <c r="Q202" s="22">
        <f>((S201*U202)/M202)*O202</f>
        <v>1075503.4380266767</v>
      </c>
      <c r="S202" s="3">
        <f>Q202+S201</f>
        <v>24562820.858999219</v>
      </c>
      <c r="T202" s="3"/>
      <c r="U202" s="4">
        <f>$AC$4/W202</f>
        <v>3.5714285714285712E-2</v>
      </c>
      <c r="V202" s="4"/>
      <c r="W202" s="2">
        <v>7</v>
      </c>
      <c r="X202" s="3"/>
      <c r="Y202" s="30">
        <f>E202-D202+1</f>
        <v>7</v>
      </c>
      <c r="Z202" s="30"/>
      <c r="AA202" s="4">
        <f>(S202-S201)/S201</f>
        <v>4.5790816326530676E-2</v>
      </c>
      <c r="AB202" s="3"/>
      <c r="AC202" s="38"/>
      <c r="AD202" s="40">
        <f>IF(E201&gt;D202,IF(E201&gt;E202,Y202,E201-D202+1),0)</f>
        <v>0</v>
      </c>
      <c r="AE202" s="3"/>
      <c r="AF202" s="40">
        <f t="shared" si="112"/>
        <v>0</v>
      </c>
      <c r="AG202" s="40">
        <f t="shared" si="113"/>
        <v>0</v>
      </c>
      <c r="AH202" s="40">
        <f t="shared" si="114"/>
        <v>0</v>
      </c>
      <c r="AI202" s="40">
        <f t="shared" si="115"/>
        <v>0</v>
      </c>
      <c r="AJ202" s="40">
        <f t="shared" si="116"/>
        <v>1</v>
      </c>
      <c r="AK202" s="40">
        <f t="shared" si="117"/>
        <v>1</v>
      </c>
      <c r="AL202" s="40">
        <f t="shared" si="118"/>
        <v>1</v>
      </c>
      <c r="AM202" s="40">
        <f t="shared" si="119"/>
        <v>1</v>
      </c>
      <c r="AN202" s="40">
        <f t="shared" si="120"/>
        <v>1</v>
      </c>
      <c r="AO202" s="40">
        <f t="shared" si="121"/>
        <v>1</v>
      </c>
      <c r="AP202" s="40">
        <f t="shared" si="122"/>
        <v>1</v>
      </c>
      <c r="AQ202" s="40">
        <f t="shared" si="123"/>
        <v>1</v>
      </c>
      <c r="AR202" s="40">
        <f t="shared" si="124"/>
        <v>1</v>
      </c>
      <c r="AS202" s="40">
        <f t="shared" si="125"/>
        <v>1</v>
      </c>
      <c r="AT202" s="40">
        <f t="shared" si="126"/>
        <v>1</v>
      </c>
      <c r="AU202" s="40">
        <f t="shared" si="127"/>
        <v>1</v>
      </c>
      <c r="AV202" s="40">
        <f t="shared" si="128"/>
        <v>1</v>
      </c>
      <c r="AW202" s="40">
        <f t="shared" si="129"/>
        <v>1</v>
      </c>
      <c r="AX202" s="40">
        <f t="shared" si="130"/>
        <v>1</v>
      </c>
      <c r="AY202" s="40">
        <f t="shared" si="131"/>
        <v>1</v>
      </c>
      <c r="AZ202" s="40">
        <f t="shared" si="132"/>
        <v>1</v>
      </c>
      <c r="BA202" s="40">
        <f t="shared" si="133"/>
        <v>1</v>
      </c>
      <c r="BB202" s="40">
        <f t="shared" si="134"/>
        <v>1</v>
      </c>
      <c r="BC202" s="40">
        <f t="shared" si="135"/>
        <v>1</v>
      </c>
      <c r="BD202" s="40">
        <f t="shared" si="136"/>
        <v>1</v>
      </c>
      <c r="BE202" s="40">
        <f t="shared" si="137"/>
        <v>1</v>
      </c>
      <c r="BF202" s="40">
        <f t="shared" si="138"/>
        <v>1</v>
      </c>
      <c r="BG202" s="40">
        <f t="shared" si="139"/>
        <v>1</v>
      </c>
      <c r="BH202" s="40">
        <f t="shared" si="140"/>
        <v>1</v>
      </c>
      <c r="BI202" s="40">
        <f t="shared" si="141"/>
        <v>1</v>
      </c>
      <c r="BJ202" s="40">
        <f t="shared" si="142"/>
        <v>1</v>
      </c>
      <c r="BK202" s="40">
        <f t="shared" si="143"/>
        <v>1</v>
      </c>
      <c r="BL202" s="40">
        <f t="shared" si="144"/>
        <v>1</v>
      </c>
      <c r="BM202" s="40">
        <f t="shared" si="145"/>
        <v>1</v>
      </c>
      <c r="BN202" s="40">
        <f t="shared" si="146"/>
        <v>0</v>
      </c>
      <c r="BO202" s="40">
        <f t="shared" si="147"/>
        <v>0</v>
      </c>
      <c r="BP202" s="40">
        <f t="shared" si="148"/>
        <v>0</v>
      </c>
      <c r="BQ202" s="15">
        <v>1</v>
      </c>
      <c r="BR202" s="63">
        <f t="shared" si="149"/>
        <v>32</v>
      </c>
      <c r="BT202" s="4">
        <f>(BP202*U165)+(BO202*U166)+(BN202*U167)+(BM202*U168)+(BL202*U169)+(BK202*U170)+(BJ202*U171)+(BI202*U172)+(BH202*U173)+(BG202*U174)+(BF202*U175)+(BE202*U176)+(BD202*U177)+(BC202*U178)+(BB202*U179)+(BA202*U180)+(AZ202*U181)+(AY202*U182)+(AX202*U183)+(AW202*U184)+(AV202*U185)+(AU202*U186)+(AT202*U187)+(AS202*U188)+(AR202*U189)+(AQ202*U190)+(AP202*U191)+(AO202*U192)+(AN202*U193)+(AM202*U194)+(AL202*U195)+(AK202*U196)+(AJ202*U197)+(AI202*U198)+(AH202*U199)+(AG202*U200)+(AF202*U201)+($U$96)+U202</f>
        <v>1.0089285714285714</v>
      </c>
    </row>
    <row r="203" spans="1:72" s="15" customFormat="1">
      <c r="A203" s="25">
        <f t="shared" si="150"/>
        <v>199</v>
      </c>
      <c r="B203" s="26" t="s">
        <v>28</v>
      </c>
      <c r="C203" s="12">
        <v>40814</v>
      </c>
      <c r="D203" s="12">
        <v>40815</v>
      </c>
      <c r="E203" s="12">
        <v>40842</v>
      </c>
      <c r="F203" s="14">
        <v>1.3823000000000001</v>
      </c>
      <c r="G203" s="14">
        <v>1.4146000000000001</v>
      </c>
      <c r="H203" s="14">
        <v>1.4146000000000001</v>
      </c>
      <c r="I203" s="14"/>
      <c r="J203" s="14"/>
      <c r="K203" s="5" t="s">
        <v>17</v>
      </c>
      <c r="M203" s="16">
        <f>(G203-F203)*10000</f>
        <v>322.99999999999994</v>
      </c>
      <c r="O203" s="16">
        <f>(H203-G203)*10000</f>
        <v>0</v>
      </c>
      <c r="Q203" s="22">
        <f>((S202*U203)/M203)*O203</f>
        <v>0</v>
      </c>
      <c r="S203" s="3">
        <f>Q203+S202</f>
        <v>24562820.858999219</v>
      </c>
      <c r="T203" s="3"/>
      <c r="U203" s="4">
        <f>$AC$4/W203</f>
        <v>3.5714285714285712E-2</v>
      </c>
      <c r="V203" s="4"/>
      <c r="W203" s="2">
        <v>7</v>
      </c>
      <c r="X203" s="3"/>
      <c r="Y203" s="30">
        <f>E203-D203+1</f>
        <v>28</v>
      </c>
      <c r="Z203" s="30"/>
      <c r="AA203" s="4">
        <f>(S203-S202)/S202</f>
        <v>0</v>
      </c>
      <c r="AB203" s="3"/>
      <c r="AC203" s="38"/>
      <c r="AD203" s="40">
        <f>IF(E202&gt;D203,IF(E202&gt;E203,Y203,E202-D203+1),0)</f>
        <v>0</v>
      </c>
      <c r="AE203" s="3"/>
      <c r="AF203" s="40">
        <f t="shared" si="112"/>
        <v>0</v>
      </c>
      <c r="AG203" s="40">
        <f t="shared" si="113"/>
        <v>0</v>
      </c>
      <c r="AH203" s="40">
        <f t="shared" si="114"/>
        <v>0</v>
      </c>
      <c r="AI203" s="40">
        <f t="shared" si="115"/>
        <v>0</v>
      </c>
      <c r="AJ203" s="40">
        <f t="shared" si="116"/>
        <v>0</v>
      </c>
      <c r="AK203" s="40">
        <f t="shared" si="117"/>
        <v>1</v>
      </c>
      <c r="AL203" s="40">
        <f t="shared" si="118"/>
        <v>1</v>
      </c>
      <c r="AM203" s="40">
        <f t="shared" si="119"/>
        <v>1</v>
      </c>
      <c r="AN203" s="40">
        <f t="shared" si="120"/>
        <v>1</v>
      </c>
      <c r="AO203" s="40">
        <f t="shared" si="121"/>
        <v>1</v>
      </c>
      <c r="AP203" s="40">
        <f t="shared" si="122"/>
        <v>1</v>
      </c>
      <c r="AQ203" s="40">
        <f t="shared" si="123"/>
        <v>1</v>
      </c>
      <c r="AR203" s="40">
        <f t="shared" si="124"/>
        <v>1</v>
      </c>
      <c r="AS203" s="40">
        <f t="shared" si="125"/>
        <v>1</v>
      </c>
      <c r="AT203" s="40">
        <f t="shared" si="126"/>
        <v>1</v>
      </c>
      <c r="AU203" s="40">
        <f t="shared" si="127"/>
        <v>1</v>
      </c>
      <c r="AV203" s="40">
        <f t="shared" si="128"/>
        <v>1</v>
      </c>
      <c r="AW203" s="40">
        <f t="shared" si="129"/>
        <v>1</v>
      </c>
      <c r="AX203" s="40">
        <f t="shared" si="130"/>
        <v>1</v>
      </c>
      <c r="AY203" s="40">
        <f t="shared" si="131"/>
        <v>1</v>
      </c>
      <c r="AZ203" s="40">
        <f t="shared" si="132"/>
        <v>1</v>
      </c>
      <c r="BA203" s="40">
        <f t="shared" si="133"/>
        <v>1</v>
      </c>
      <c r="BB203" s="40">
        <f t="shared" si="134"/>
        <v>1</v>
      </c>
      <c r="BC203" s="40">
        <f t="shared" si="135"/>
        <v>1</v>
      </c>
      <c r="BD203" s="40">
        <f t="shared" si="136"/>
        <v>1</v>
      </c>
      <c r="BE203" s="40">
        <f t="shared" si="137"/>
        <v>1</v>
      </c>
      <c r="BF203" s="40">
        <f t="shared" si="138"/>
        <v>1</v>
      </c>
      <c r="BG203" s="40">
        <f t="shared" si="139"/>
        <v>1</v>
      </c>
      <c r="BH203" s="40">
        <f t="shared" si="140"/>
        <v>1</v>
      </c>
      <c r="BI203" s="40">
        <f t="shared" si="141"/>
        <v>1</v>
      </c>
      <c r="BJ203" s="40">
        <f t="shared" si="142"/>
        <v>1</v>
      </c>
      <c r="BK203" s="40">
        <f t="shared" si="143"/>
        <v>1</v>
      </c>
      <c r="BL203" s="40">
        <f t="shared" si="144"/>
        <v>1</v>
      </c>
      <c r="BM203" s="40">
        <f t="shared" si="145"/>
        <v>1</v>
      </c>
      <c r="BN203" s="40">
        <f t="shared" si="146"/>
        <v>1</v>
      </c>
      <c r="BO203" s="40">
        <f t="shared" si="147"/>
        <v>0</v>
      </c>
      <c r="BP203" s="40">
        <f t="shared" si="148"/>
        <v>0</v>
      </c>
      <c r="BQ203" s="15">
        <v>1</v>
      </c>
      <c r="BR203" s="63">
        <f t="shared" si="149"/>
        <v>32</v>
      </c>
      <c r="BT203" s="4">
        <f>(BP203*U166)+(BO203*U167)+(BN203*U168)+(BM203*U169)+(BL203*U170)+(BK203*U171)+(BJ203*U172)+(BI203*U173)+(BH203*U174)+(BG203*U175)+(BF203*U176)+(BE203*U177)+(BD203*U178)+(BC203*U179)+(BB203*U180)+(BA203*U181)+(AZ203*U182)+(AY203*U183)+(AX203*U184)+(AW203*U185)+(AV203*U186)+(AU203*U187)+(AT203*U188)+(AS203*U189)+(AR203*U190)+(AQ203*U191)+(AP203*U192)+(AO203*U193)+(AN203*U194)+(AM203*U195)+(AL203*U196)+(AK203*U197)+(AJ203*U198)+(AI203*U199)+(AH203*U200)+(AG203*U201)+(AF203*U202)+($U$96)+U203</f>
        <v>1.0089285714285714</v>
      </c>
    </row>
    <row r="204" spans="1:72" s="15" customFormat="1">
      <c r="A204" s="25">
        <f t="shared" si="150"/>
        <v>200</v>
      </c>
      <c r="B204" s="26" t="s">
        <v>28</v>
      </c>
      <c r="C204" s="12">
        <v>40872</v>
      </c>
      <c r="D204" s="12">
        <v>40875</v>
      </c>
      <c r="E204" s="12">
        <v>40877</v>
      </c>
      <c r="F204" s="14">
        <v>1.3979999999999999</v>
      </c>
      <c r="G204" s="14"/>
      <c r="H204" s="14"/>
      <c r="I204" s="14">
        <v>1.3831</v>
      </c>
      <c r="J204" s="14">
        <v>1.3662000000000001</v>
      </c>
      <c r="K204" s="5" t="s">
        <v>1</v>
      </c>
      <c r="M204" s="16">
        <f>(F204-I204)*10000</f>
        <v>148.99999999999915</v>
      </c>
      <c r="O204" s="16">
        <f>(I204-J204)*10000</f>
        <v>168.99999999999915</v>
      </c>
      <c r="Q204" s="22">
        <f>((S203*U204)/M204)*O204</f>
        <v>994994.42118189612</v>
      </c>
      <c r="S204" s="3">
        <f>Q204+S203</f>
        <v>25557815.280181114</v>
      </c>
      <c r="T204" s="3"/>
      <c r="U204" s="4">
        <f>$AC$4/W204</f>
        <v>3.5714285714285712E-2</v>
      </c>
      <c r="V204" s="4"/>
      <c r="W204" s="2">
        <v>7</v>
      </c>
      <c r="X204" s="3"/>
      <c r="Y204" s="30">
        <f>E204-D204+1</f>
        <v>3</v>
      </c>
      <c r="Z204" s="30"/>
      <c r="AA204" s="4">
        <f>(S204-S203)/S203</f>
        <v>4.0508149568552226E-2</v>
      </c>
      <c r="AB204" s="3"/>
      <c r="AC204" s="38"/>
      <c r="AD204" s="40">
        <f>IF(E203&gt;D204,IF(E203&gt;E204,Y204,E203-D204+1),0)</f>
        <v>0</v>
      </c>
      <c r="AE204" s="3"/>
      <c r="AF204" s="40">
        <f t="shared" si="112"/>
        <v>0</v>
      </c>
      <c r="AG204" s="40">
        <f t="shared" si="113"/>
        <v>0</v>
      </c>
      <c r="AH204" s="40">
        <f t="shared" si="114"/>
        <v>0</v>
      </c>
      <c r="AI204" s="40">
        <f t="shared" si="115"/>
        <v>0</v>
      </c>
      <c r="AJ204" s="40">
        <f t="shared" si="116"/>
        <v>0</v>
      </c>
      <c r="AK204" s="40">
        <f t="shared" si="117"/>
        <v>0</v>
      </c>
      <c r="AL204" s="40">
        <f t="shared" si="118"/>
        <v>1</v>
      </c>
      <c r="AM204" s="40">
        <f t="shared" si="119"/>
        <v>1</v>
      </c>
      <c r="AN204" s="40">
        <f t="shared" si="120"/>
        <v>1</v>
      </c>
      <c r="AO204" s="40">
        <f t="shared" si="121"/>
        <v>1</v>
      </c>
      <c r="AP204" s="40">
        <f t="shared" si="122"/>
        <v>1</v>
      </c>
      <c r="AQ204" s="40">
        <f t="shared" si="123"/>
        <v>1</v>
      </c>
      <c r="AR204" s="40">
        <f t="shared" si="124"/>
        <v>1</v>
      </c>
      <c r="AS204" s="40">
        <f t="shared" si="125"/>
        <v>1</v>
      </c>
      <c r="AT204" s="40">
        <f t="shared" si="126"/>
        <v>1</v>
      </c>
      <c r="AU204" s="40">
        <f t="shared" si="127"/>
        <v>1</v>
      </c>
      <c r="AV204" s="40">
        <f t="shared" si="128"/>
        <v>1</v>
      </c>
      <c r="AW204" s="40">
        <f t="shared" si="129"/>
        <v>1</v>
      </c>
      <c r="AX204" s="40">
        <f t="shared" si="130"/>
        <v>1</v>
      </c>
      <c r="AY204" s="40">
        <f t="shared" si="131"/>
        <v>1</v>
      </c>
      <c r="AZ204" s="40">
        <f t="shared" si="132"/>
        <v>1</v>
      </c>
      <c r="BA204" s="40">
        <f t="shared" si="133"/>
        <v>1</v>
      </c>
      <c r="BB204" s="40">
        <f t="shared" si="134"/>
        <v>1</v>
      </c>
      <c r="BC204" s="40">
        <f t="shared" si="135"/>
        <v>1</v>
      </c>
      <c r="BD204" s="40">
        <f t="shared" si="136"/>
        <v>1</v>
      </c>
      <c r="BE204" s="40">
        <f t="shared" si="137"/>
        <v>1</v>
      </c>
      <c r="BF204" s="40">
        <f t="shared" si="138"/>
        <v>1</v>
      </c>
      <c r="BG204" s="40">
        <f t="shared" si="139"/>
        <v>1</v>
      </c>
      <c r="BH204" s="40">
        <f t="shared" si="140"/>
        <v>1</v>
      </c>
      <c r="BI204" s="40">
        <f t="shared" si="141"/>
        <v>1</v>
      </c>
      <c r="BJ204" s="40">
        <f t="shared" si="142"/>
        <v>1</v>
      </c>
      <c r="BK204" s="40">
        <f t="shared" si="143"/>
        <v>1</v>
      </c>
      <c r="BL204" s="40">
        <f t="shared" si="144"/>
        <v>1</v>
      </c>
      <c r="BM204" s="40">
        <f t="shared" si="145"/>
        <v>1</v>
      </c>
      <c r="BN204" s="40">
        <f t="shared" si="146"/>
        <v>1</v>
      </c>
      <c r="BO204" s="40">
        <f t="shared" si="147"/>
        <v>1</v>
      </c>
      <c r="BP204" s="40">
        <f t="shared" si="148"/>
        <v>0</v>
      </c>
      <c r="BQ204" s="15">
        <v>1</v>
      </c>
      <c r="BR204" s="63">
        <f t="shared" si="149"/>
        <v>32</v>
      </c>
      <c r="BT204" s="4">
        <f>(BP204*U167)+(BO204*U168)+(BN204*U169)+(BM204*U170)+(BL204*U171)+(BK204*U172)+(BJ204*U173)+(BI204*U174)+(BH204*U175)+(BG204*U176)+(BF204*U177)+(BE204*U178)+(BD204*U179)+(BC204*U180)+(BB204*U181)+(BA204*U182)+(AZ204*U183)+(AY204*U184)+(AX204*U185)+(AW204*U186)+(AV204*U187)+(AU204*U188)+(AT204*U189)+(AS204*U190)+(AR204*U191)+(AQ204*U192)+(AP204*U193)+(AO204*U194)+(AN204*U195)+(AM204*U196)+(AL204*U197)+(AK204*U198)+(AJ204*U199)+(AI204*U200)+(AH204*U201)+(AG204*U202)+(AF204*U203)+($U$96)+U204</f>
        <v>1.0089285714285714</v>
      </c>
    </row>
    <row r="205" spans="1:72" s="15" customFormat="1">
      <c r="A205" s="25">
        <f t="shared" si="150"/>
        <v>201</v>
      </c>
      <c r="B205" s="26" t="s">
        <v>28</v>
      </c>
      <c r="C205" s="12">
        <v>40961</v>
      </c>
      <c r="D205" s="12">
        <v>40962</v>
      </c>
      <c r="E205" s="12">
        <v>40963</v>
      </c>
      <c r="F205" s="14">
        <v>1.3174999999999999</v>
      </c>
      <c r="G205" s="14">
        <v>1.327</v>
      </c>
      <c r="H205" s="14">
        <v>1.3362000000000001</v>
      </c>
      <c r="I205" s="14"/>
      <c r="J205" s="14"/>
      <c r="K205" s="5" t="s">
        <v>1</v>
      </c>
      <c r="M205" s="16">
        <f>(G205-F205)*10000</f>
        <v>95.000000000000639</v>
      </c>
      <c r="O205" s="16">
        <f>(H205-G205)*10000</f>
        <v>92.000000000000966</v>
      </c>
      <c r="Q205" s="22">
        <f>((S204*U205)/M205)*O205</f>
        <v>883954.51344987634</v>
      </c>
      <c r="S205" s="3">
        <f>Q205+S204</f>
        <v>26441769.793630991</v>
      </c>
      <c r="T205" s="3"/>
      <c r="U205" s="4">
        <f>$AC$4/W205</f>
        <v>3.5714285714285712E-2</v>
      </c>
      <c r="V205" s="4"/>
      <c r="W205" s="2">
        <v>7</v>
      </c>
      <c r="X205" s="3"/>
      <c r="Y205" s="30">
        <f>E205-D205+1</f>
        <v>2</v>
      </c>
      <c r="Z205" s="30"/>
      <c r="AA205" s="4">
        <f>(S205-S204)/S204</f>
        <v>3.4586466165413707E-2</v>
      </c>
      <c r="AB205" s="3"/>
      <c r="AC205" s="38"/>
      <c r="AD205" s="40">
        <f>IF(E204&gt;D205,IF(E204&gt;E205,Y205,E204-D205+1),0)</f>
        <v>0</v>
      </c>
      <c r="AE205" s="3"/>
      <c r="AF205" s="40">
        <f t="shared" si="112"/>
        <v>0</v>
      </c>
      <c r="AG205" s="40">
        <f t="shared" si="113"/>
        <v>0</v>
      </c>
      <c r="AH205" s="40">
        <f t="shared" si="114"/>
        <v>0</v>
      </c>
      <c r="AI205" s="40">
        <f t="shared" si="115"/>
        <v>0</v>
      </c>
      <c r="AJ205" s="40">
        <f t="shared" si="116"/>
        <v>0</v>
      </c>
      <c r="AK205" s="40">
        <f t="shared" si="117"/>
        <v>0</v>
      </c>
      <c r="AL205" s="40">
        <f t="shared" si="118"/>
        <v>0</v>
      </c>
      <c r="AM205" s="40">
        <f t="shared" si="119"/>
        <v>1</v>
      </c>
      <c r="AN205" s="40">
        <f t="shared" si="120"/>
        <v>1</v>
      </c>
      <c r="AO205" s="40">
        <f t="shared" si="121"/>
        <v>1</v>
      </c>
      <c r="AP205" s="40">
        <f t="shared" si="122"/>
        <v>1</v>
      </c>
      <c r="AQ205" s="40">
        <f t="shared" si="123"/>
        <v>1</v>
      </c>
      <c r="AR205" s="40">
        <f t="shared" si="124"/>
        <v>1</v>
      </c>
      <c r="AS205" s="40">
        <f t="shared" si="125"/>
        <v>1</v>
      </c>
      <c r="AT205" s="40">
        <f t="shared" si="126"/>
        <v>1</v>
      </c>
      <c r="AU205" s="40">
        <f t="shared" si="127"/>
        <v>1</v>
      </c>
      <c r="AV205" s="40">
        <f t="shared" si="128"/>
        <v>1</v>
      </c>
      <c r="AW205" s="40">
        <f t="shared" si="129"/>
        <v>1</v>
      </c>
      <c r="AX205" s="40">
        <f t="shared" si="130"/>
        <v>1</v>
      </c>
      <c r="AY205" s="40">
        <f t="shared" si="131"/>
        <v>1</v>
      </c>
      <c r="AZ205" s="40">
        <f t="shared" si="132"/>
        <v>1</v>
      </c>
      <c r="BA205" s="40">
        <f t="shared" si="133"/>
        <v>1</v>
      </c>
      <c r="BB205" s="40">
        <f t="shared" si="134"/>
        <v>1</v>
      </c>
      <c r="BC205" s="40">
        <f t="shared" si="135"/>
        <v>1</v>
      </c>
      <c r="BD205" s="40">
        <f t="shared" si="136"/>
        <v>1</v>
      </c>
      <c r="BE205" s="40">
        <f t="shared" si="137"/>
        <v>1</v>
      </c>
      <c r="BF205" s="40">
        <f t="shared" si="138"/>
        <v>1</v>
      </c>
      <c r="BG205" s="40">
        <f t="shared" si="139"/>
        <v>1</v>
      </c>
      <c r="BH205" s="40">
        <f t="shared" si="140"/>
        <v>1</v>
      </c>
      <c r="BI205" s="40">
        <f t="shared" si="141"/>
        <v>1</v>
      </c>
      <c r="BJ205" s="40">
        <f t="shared" si="142"/>
        <v>1</v>
      </c>
      <c r="BK205" s="40">
        <f t="shared" si="143"/>
        <v>1</v>
      </c>
      <c r="BL205" s="40">
        <f t="shared" si="144"/>
        <v>1</v>
      </c>
      <c r="BM205" s="40">
        <f t="shared" si="145"/>
        <v>1</v>
      </c>
      <c r="BN205" s="40">
        <f t="shared" si="146"/>
        <v>1</v>
      </c>
      <c r="BO205" s="40">
        <f t="shared" si="147"/>
        <v>0</v>
      </c>
      <c r="BP205" s="40">
        <f t="shared" si="148"/>
        <v>0</v>
      </c>
      <c r="BQ205" s="15">
        <v>1</v>
      </c>
      <c r="BR205" s="63">
        <f t="shared" si="149"/>
        <v>30</v>
      </c>
      <c r="BT205" s="4">
        <f>(BP205*U168)+(BO205*U169)+(BN205*U170)+(BM205*U171)+(BL205*U172)+(BK205*U173)+(BJ205*U174)+(BI205*U175)+(BH205*U176)+(BG205*U177)+(BF205*U178)+(BE205*U179)+(BD205*U180)+(BC205*U181)+(BB205*U182)+(BA205*U183)+(AZ205*U184)+(AY205*U185)+(AX205*U186)+(AW205*U187)+(AV205*U188)+(AU205*U189)+(AT205*U190)+(AS205*U191)+(AR205*U192)+(AQ205*U193)+(AP205*U194)+(AO205*U195)+(AN205*U196)+(AM205*U197)+(AL205*U198)+(AK205*U199)+(AJ205*U200)+(AI205*U201)+(AH205*U202)+(AG205*U203)+(AF205*U204)+($U$96)+U205</f>
        <v>0.9464285714285714</v>
      </c>
    </row>
    <row r="206" spans="1:72" s="15" customFormat="1">
      <c r="A206" s="25">
        <f t="shared" si="150"/>
        <v>202</v>
      </c>
      <c r="B206" s="26" t="s">
        <v>28</v>
      </c>
      <c r="C206" s="12">
        <v>40970</v>
      </c>
      <c r="D206" s="12">
        <v>40977</v>
      </c>
      <c r="E206" s="12">
        <v>40983</v>
      </c>
      <c r="F206" s="14">
        <v>1.3169</v>
      </c>
      <c r="G206" s="14"/>
      <c r="H206" s="14"/>
      <c r="I206" s="14">
        <v>1.3009999999999999</v>
      </c>
      <c r="J206" s="14">
        <v>1.2966</v>
      </c>
      <c r="K206" s="5" t="s">
        <v>2</v>
      </c>
      <c r="M206" s="16">
        <f>(F206-I206)*10000</f>
        <v>159.00000000000026</v>
      </c>
      <c r="O206" s="16">
        <f>(I206-J206)*10000</f>
        <v>43.999999999999595</v>
      </c>
      <c r="Q206" s="22">
        <f>((S205*U206)/M206)*O206</f>
        <v>261329.26121288206</v>
      </c>
      <c r="S206" s="3">
        <f>Q206+S205</f>
        <v>26703099.054843873</v>
      </c>
      <c r="T206" s="3"/>
      <c r="U206" s="4">
        <f>$AC$4/W206</f>
        <v>3.5714285714285712E-2</v>
      </c>
      <c r="V206" s="4"/>
      <c r="W206" s="2">
        <v>7</v>
      </c>
      <c r="X206" s="3"/>
      <c r="Y206" s="30">
        <f>E206-D206+1</f>
        <v>7</v>
      </c>
      <c r="Z206" s="30"/>
      <c r="AA206" s="4">
        <f>(S206-S205)/S205</f>
        <v>9.8831985624437228E-3</v>
      </c>
      <c r="AB206" s="3"/>
      <c r="AC206" s="38"/>
      <c r="AD206" s="40">
        <f>IF(E205&gt;D206,IF(E205&gt;E206,Y206,E205-D206+1),0)</f>
        <v>0</v>
      </c>
      <c r="AE206" s="3"/>
      <c r="AF206" s="40">
        <f t="shared" si="112"/>
        <v>0</v>
      </c>
      <c r="AG206" s="40">
        <f t="shared" si="113"/>
        <v>0</v>
      </c>
      <c r="AH206" s="40">
        <f t="shared" si="114"/>
        <v>0</v>
      </c>
      <c r="AI206" s="40">
        <f t="shared" si="115"/>
        <v>0</v>
      </c>
      <c r="AJ206" s="40">
        <f t="shared" si="116"/>
        <v>0</v>
      </c>
      <c r="AK206" s="40">
        <f t="shared" si="117"/>
        <v>0</v>
      </c>
      <c r="AL206" s="40">
        <f t="shared" si="118"/>
        <v>0</v>
      </c>
      <c r="AM206" s="40">
        <f t="shared" si="119"/>
        <v>0</v>
      </c>
      <c r="AN206" s="40">
        <f t="shared" si="120"/>
        <v>1</v>
      </c>
      <c r="AO206" s="40">
        <f t="shared" si="121"/>
        <v>1</v>
      </c>
      <c r="AP206" s="40">
        <f t="shared" si="122"/>
        <v>1</v>
      </c>
      <c r="AQ206" s="40">
        <f t="shared" si="123"/>
        <v>1</v>
      </c>
      <c r="AR206" s="40">
        <f t="shared" si="124"/>
        <v>1</v>
      </c>
      <c r="AS206" s="40">
        <f t="shared" si="125"/>
        <v>1</v>
      </c>
      <c r="AT206" s="40">
        <f t="shared" si="126"/>
        <v>1</v>
      </c>
      <c r="AU206" s="40">
        <f t="shared" si="127"/>
        <v>1</v>
      </c>
      <c r="AV206" s="40">
        <f t="shared" si="128"/>
        <v>1</v>
      </c>
      <c r="AW206" s="40">
        <f t="shared" si="129"/>
        <v>1</v>
      </c>
      <c r="AX206" s="40">
        <f t="shared" si="130"/>
        <v>1</v>
      </c>
      <c r="AY206" s="40">
        <f t="shared" si="131"/>
        <v>1</v>
      </c>
      <c r="AZ206" s="40">
        <f t="shared" si="132"/>
        <v>1</v>
      </c>
      <c r="BA206" s="40">
        <f t="shared" si="133"/>
        <v>1</v>
      </c>
      <c r="BB206" s="40">
        <f t="shared" si="134"/>
        <v>1</v>
      </c>
      <c r="BC206" s="40">
        <f t="shared" si="135"/>
        <v>1</v>
      </c>
      <c r="BD206" s="40">
        <f t="shared" si="136"/>
        <v>1</v>
      </c>
      <c r="BE206" s="40">
        <f t="shared" si="137"/>
        <v>1</v>
      </c>
      <c r="BF206" s="40">
        <f t="shared" si="138"/>
        <v>1</v>
      </c>
      <c r="BG206" s="40">
        <f t="shared" si="139"/>
        <v>1</v>
      </c>
      <c r="BH206" s="40">
        <f t="shared" si="140"/>
        <v>1</v>
      </c>
      <c r="BI206" s="40">
        <f t="shared" si="141"/>
        <v>1</v>
      </c>
      <c r="BJ206" s="40">
        <f t="shared" si="142"/>
        <v>1</v>
      </c>
      <c r="BK206" s="40">
        <f t="shared" si="143"/>
        <v>1</v>
      </c>
      <c r="BL206" s="40">
        <f t="shared" si="144"/>
        <v>1</v>
      </c>
      <c r="BM206" s="40">
        <f t="shared" si="145"/>
        <v>1</v>
      </c>
      <c r="BN206" s="40">
        <f t="shared" si="146"/>
        <v>1</v>
      </c>
      <c r="BO206" s="40">
        <f t="shared" si="147"/>
        <v>1</v>
      </c>
      <c r="BP206" s="40">
        <f t="shared" si="148"/>
        <v>0</v>
      </c>
      <c r="BQ206" s="15">
        <v>1</v>
      </c>
      <c r="BR206" s="63">
        <f t="shared" si="149"/>
        <v>30</v>
      </c>
      <c r="BT206" s="4">
        <f>(BP206*U169)+(BO206*U170)+(BN206*U171)+(BM206*U172)+(BL206*U173)+(BK206*U174)+(BJ206*U175)+(BI206*U176)+(BH206*U177)+(BG206*U178)+(BF206*U179)+(BE206*U180)+(BD206*U181)+(BC206*U182)+(BB206*U183)+(BA206*U184)+(AZ206*U185)+(AY206*U186)+(AX206*U187)+(AW206*U188)+(AV206*U189)+(AU206*U190)+(AT206*U191)+(AS206*U192)+(AR206*U193)+(AQ206*U194)+(AP206*U195)+(AO206*U196)+(AN206*U197)+(AM206*U198)+(AL206*U199)+(AK206*U200)+(AJ206*U201)+(AI206*U202)+(AH206*U203)+(AG206*U204)+(AF206*U205)+($U$96)+U206</f>
        <v>0.9464285714285714</v>
      </c>
    </row>
    <row r="207" spans="1:72" s="15" customFormat="1">
      <c r="A207" s="25">
        <f t="shared" si="150"/>
        <v>203</v>
      </c>
      <c r="B207" s="26" t="s">
        <v>28</v>
      </c>
      <c r="C207" s="12">
        <v>41011</v>
      </c>
      <c r="D207" s="12">
        <v>41012</v>
      </c>
      <c r="E207" s="12">
        <v>41015</v>
      </c>
      <c r="F207" s="14">
        <v>1.3171999999999999</v>
      </c>
      <c r="G207" s="14"/>
      <c r="H207" s="14"/>
      <c r="I207" s="14">
        <v>1.3086</v>
      </c>
      <c r="J207" s="14">
        <v>1.3008</v>
      </c>
      <c r="K207" s="5" t="s">
        <v>1</v>
      </c>
      <c r="M207" s="16">
        <f>(F207-I207)*10000</f>
        <v>85.999999999999403</v>
      </c>
      <c r="O207" s="16">
        <f>(I207-J207)*10000</f>
        <v>78.000000000000284</v>
      </c>
      <c r="Q207" s="22">
        <f>((S206*U207)/M207)*O207</f>
        <v>864967.4943014303</v>
      </c>
      <c r="S207" s="3">
        <f>Q207+S206</f>
        <v>27568066.549145304</v>
      </c>
      <c r="T207" s="3"/>
      <c r="U207" s="4">
        <f>$AC$4/W207</f>
        <v>3.5714285714285712E-2</v>
      </c>
      <c r="V207" s="4"/>
      <c r="W207" s="2">
        <v>7</v>
      </c>
      <c r="X207" s="3"/>
      <c r="Y207" s="30">
        <f>E207-D207+1</f>
        <v>4</v>
      </c>
      <c r="Z207" s="30"/>
      <c r="AA207" s="4">
        <f>(S207-S206)/S206</f>
        <v>3.2392026578073455E-2</v>
      </c>
      <c r="AB207" s="3"/>
      <c r="AC207" s="38"/>
      <c r="AD207" s="40">
        <f>IF(E206&gt;D207,IF(E206&gt;E207,Y207,E206-D207+1),0)</f>
        <v>0</v>
      </c>
      <c r="AE207" s="3"/>
      <c r="AF207" s="40">
        <f t="shared" si="112"/>
        <v>0</v>
      </c>
      <c r="AG207" s="40">
        <f t="shared" si="113"/>
        <v>0</v>
      </c>
      <c r="AH207" s="40">
        <f t="shared" si="114"/>
        <v>0</v>
      </c>
      <c r="AI207" s="40">
        <f t="shared" si="115"/>
        <v>0</v>
      </c>
      <c r="AJ207" s="40">
        <f t="shared" si="116"/>
        <v>0</v>
      </c>
      <c r="AK207" s="40">
        <f t="shared" si="117"/>
        <v>0</v>
      </c>
      <c r="AL207" s="40">
        <f t="shared" si="118"/>
        <v>0</v>
      </c>
      <c r="AM207" s="40">
        <f t="shared" si="119"/>
        <v>0</v>
      </c>
      <c r="AN207" s="40">
        <f t="shared" si="120"/>
        <v>0</v>
      </c>
      <c r="AO207" s="40">
        <f t="shared" si="121"/>
        <v>1</v>
      </c>
      <c r="AP207" s="40">
        <f t="shared" si="122"/>
        <v>1</v>
      </c>
      <c r="AQ207" s="40">
        <f t="shared" si="123"/>
        <v>1</v>
      </c>
      <c r="AR207" s="40">
        <f t="shared" si="124"/>
        <v>1</v>
      </c>
      <c r="AS207" s="40">
        <f t="shared" si="125"/>
        <v>1</v>
      </c>
      <c r="AT207" s="40">
        <f t="shared" si="126"/>
        <v>1</v>
      </c>
      <c r="AU207" s="40">
        <f t="shared" si="127"/>
        <v>1</v>
      </c>
      <c r="AV207" s="40">
        <f t="shared" si="128"/>
        <v>1</v>
      </c>
      <c r="AW207" s="40">
        <f t="shared" si="129"/>
        <v>1</v>
      </c>
      <c r="AX207" s="40">
        <f t="shared" si="130"/>
        <v>1</v>
      </c>
      <c r="AY207" s="40">
        <f t="shared" si="131"/>
        <v>1</v>
      </c>
      <c r="AZ207" s="40">
        <f t="shared" si="132"/>
        <v>1</v>
      </c>
      <c r="BA207" s="40">
        <f t="shared" si="133"/>
        <v>1</v>
      </c>
      <c r="BB207" s="40">
        <f t="shared" si="134"/>
        <v>1</v>
      </c>
      <c r="BC207" s="40">
        <f t="shared" si="135"/>
        <v>1</v>
      </c>
      <c r="BD207" s="40">
        <f t="shared" si="136"/>
        <v>1</v>
      </c>
      <c r="BE207" s="40">
        <f t="shared" si="137"/>
        <v>1</v>
      </c>
      <c r="BF207" s="40">
        <f t="shared" si="138"/>
        <v>1</v>
      </c>
      <c r="BG207" s="40">
        <f t="shared" si="139"/>
        <v>1</v>
      </c>
      <c r="BH207" s="40">
        <f t="shared" si="140"/>
        <v>1</v>
      </c>
      <c r="BI207" s="40">
        <f t="shared" si="141"/>
        <v>1</v>
      </c>
      <c r="BJ207" s="40">
        <f t="shared" si="142"/>
        <v>1</v>
      </c>
      <c r="BK207" s="40">
        <f t="shared" si="143"/>
        <v>1</v>
      </c>
      <c r="BL207" s="40">
        <f t="shared" si="144"/>
        <v>1</v>
      </c>
      <c r="BM207" s="40">
        <f t="shared" si="145"/>
        <v>1</v>
      </c>
      <c r="BN207" s="40">
        <f t="shared" si="146"/>
        <v>1</v>
      </c>
      <c r="BO207" s="40">
        <f t="shared" si="147"/>
        <v>1</v>
      </c>
      <c r="BP207" s="40">
        <f t="shared" si="148"/>
        <v>1</v>
      </c>
      <c r="BQ207" s="15">
        <v>1</v>
      </c>
      <c r="BR207" s="63">
        <f t="shared" si="149"/>
        <v>30</v>
      </c>
      <c r="BT207" s="4">
        <f>(BP207*U170)+(BO207*U171)+(BN207*U172)+(BM207*U173)+(BL207*U174)+(BK207*U175)+(BJ207*U176)+(BI207*U177)+(BH207*U178)+(BG207*U179)+(BF207*U180)+(BE207*U181)+(BD207*U182)+(BC207*U183)+(BB207*U184)+(BA207*U185)+(AZ207*U186)+(AY207*U187)+(AX207*U188)+(AW207*U189)+(AV207*U190)+(AU207*U191)+(AT207*U192)+(AS207*U193)+(AR207*U194)+(AQ207*U195)+(AP207*U196)+(AO207*U197)+(AN207*U198)+(AM207*U199)+(AL207*U200)+(AK207*U201)+(AJ207*U202)+(AI207*U203)+(AH207*U204)+(AG207*U205)+(AF207*U206)+($U$96)+U207</f>
        <v>0.9464285714285714</v>
      </c>
    </row>
    <row r="208" spans="1:72" s="15" customFormat="1">
      <c r="A208" s="25">
        <f t="shared" si="150"/>
        <v>204</v>
      </c>
      <c r="B208" s="26" t="s">
        <v>28</v>
      </c>
      <c r="C208" s="12">
        <v>41057</v>
      </c>
      <c r="D208" s="12">
        <v>41058</v>
      </c>
      <c r="E208" s="12">
        <v>41061</v>
      </c>
      <c r="F208" s="14">
        <v>1.2924</v>
      </c>
      <c r="G208" s="14"/>
      <c r="H208" s="14"/>
      <c r="I208" s="14">
        <v>1.2814000000000001</v>
      </c>
      <c r="J208" s="14">
        <v>1.2814000000000001</v>
      </c>
      <c r="K208" s="5" t="s">
        <v>17</v>
      </c>
      <c r="M208" s="16">
        <f>(F208-I208)*10000</f>
        <v>109.99999999999899</v>
      </c>
      <c r="O208" s="16">
        <f>(I208-J208)*10000</f>
        <v>0</v>
      </c>
      <c r="Q208" s="22">
        <f>((S207*U208)/M208)*O208</f>
        <v>0</v>
      </c>
      <c r="S208" s="3">
        <f>Q208+S207</f>
        <v>27568066.549145304</v>
      </c>
      <c r="T208" s="3"/>
      <c r="U208" s="4">
        <f>$AC$4/W208</f>
        <v>3.5714285714285712E-2</v>
      </c>
      <c r="V208" s="4"/>
      <c r="W208" s="2">
        <v>7</v>
      </c>
      <c r="X208" s="3"/>
      <c r="Y208" s="30">
        <f>E208-D208+1</f>
        <v>4</v>
      </c>
      <c r="Z208" s="30"/>
      <c r="AA208" s="4">
        <f>(S208-S207)/S207</f>
        <v>0</v>
      </c>
      <c r="AB208" s="3"/>
      <c r="AC208" s="38"/>
      <c r="AD208" s="40">
        <f>IF(E207&gt;D208,IF(E207&gt;E208,Y208,E207-D208+1),0)</f>
        <v>0</v>
      </c>
      <c r="AE208" s="3"/>
      <c r="AF208" s="40">
        <f t="shared" si="112"/>
        <v>0</v>
      </c>
      <c r="AG208" s="40">
        <f t="shared" si="113"/>
        <v>0</v>
      </c>
      <c r="AH208" s="40">
        <f t="shared" si="114"/>
        <v>0</v>
      </c>
      <c r="AI208" s="40">
        <f t="shared" si="115"/>
        <v>0</v>
      </c>
      <c r="AJ208" s="40">
        <f t="shared" si="116"/>
        <v>0</v>
      </c>
      <c r="AK208" s="40">
        <f t="shared" si="117"/>
        <v>0</v>
      </c>
      <c r="AL208" s="40">
        <f t="shared" si="118"/>
        <v>0</v>
      </c>
      <c r="AM208" s="40">
        <f t="shared" si="119"/>
        <v>0</v>
      </c>
      <c r="AN208" s="40">
        <f t="shared" si="120"/>
        <v>0</v>
      </c>
      <c r="AO208" s="40">
        <f t="shared" si="121"/>
        <v>0</v>
      </c>
      <c r="AP208" s="40">
        <f t="shared" si="122"/>
        <v>1</v>
      </c>
      <c r="AQ208" s="40">
        <f t="shared" si="123"/>
        <v>1</v>
      </c>
      <c r="AR208" s="40">
        <f t="shared" si="124"/>
        <v>1</v>
      </c>
      <c r="AS208" s="40">
        <f t="shared" si="125"/>
        <v>1</v>
      </c>
      <c r="AT208" s="40">
        <f t="shared" si="126"/>
        <v>1</v>
      </c>
      <c r="AU208" s="40">
        <f t="shared" si="127"/>
        <v>1</v>
      </c>
      <c r="AV208" s="40">
        <f t="shared" si="128"/>
        <v>1</v>
      </c>
      <c r="AW208" s="40">
        <f t="shared" si="129"/>
        <v>1</v>
      </c>
      <c r="AX208" s="40">
        <f t="shared" si="130"/>
        <v>1</v>
      </c>
      <c r="AY208" s="40">
        <f t="shared" si="131"/>
        <v>1</v>
      </c>
      <c r="AZ208" s="40">
        <f t="shared" si="132"/>
        <v>1</v>
      </c>
      <c r="BA208" s="40">
        <f t="shared" si="133"/>
        <v>1</v>
      </c>
      <c r="BB208" s="40">
        <f t="shared" si="134"/>
        <v>1</v>
      </c>
      <c r="BC208" s="40">
        <f t="shared" si="135"/>
        <v>1</v>
      </c>
      <c r="BD208" s="40">
        <f t="shared" si="136"/>
        <v>1</v>
      </c>
      <c r="BE208" s="40">
        <f t="shared" si="137"/>
        <v>1</v>
      </c>
      <c r="BF208" s="40">
        <f t="shared" si="138"/>
        <v>1</v>
      </c>
      <c r="BG208" s="40">
        <f t="shared" si="139"/>
        <v>1</v>
      </c>
      <c r="BH208" s="40">
        <f t="shared" si="140"/>
        <v>1</v>
      </c>
      <c r="BI208" s="40">
        <f t="shared" si="141"/>
        <v>1</v>
      </c>
      <c r="BJ208" s="40">
        <f t="shared" si="142"/>
        <v>1</v>
      </c>
      <c r="BK208" s="40">
        <f t="shared" si="143"/>
        <v>1</v>
      </c>
      <c r="BL208" s="40">
        <f t="shared" si="144"/>
        <v>1</v>
      </c>
      <c r="BM208" s="40">
        <f t="shared" si="145"/>
        <v>1</v>
      </c>
      <c r="BN208" s="40">
        <f t="shared" si="146"/>
        <v>1</v>
      </c>
      <c r="BO208" s="40">
        <f t="shared" si="147"/>
        <v>1</v>
      </c>
      <c r="BP208" s="40">
        <f t="shared" si="148"/>
        <v>1</v>
      </c>
      <c r="BQ208" s="15">
        <v>1</v>
      </c>
      <c r="BR208" s="63">
        <f t="shared" si="149"/>
        <v>29</v>
      </c>
      <c r="BT208" s="4">
        <f>(BP208*U171)+(BO208*U172)+(BN208*U173)+(BM208*U174)+(BL208*U175)+(BK208*U176)+(BJ208*U177)+(BI208*U178)+(BH208*U179)+(BG208*U180)+(BF208*U181)+(BE208*U182)+(BD208*U183)+(BC208*U184)+(BB208*U185)+(BA208*U186)+(AZ208*U187)+(AY208*U188)+(AX208*U189)+(AW208*U190)+(AV208*U191)+(AU208*U192)+(AT208*U193)+(AS208*U194)+(AR208*U195)+(AQ208*U196)+(AP208*U197)+(AO208*U198)+(AN208*U199)+(AM208*U200)+(AL208*U201)+(AK208*U202)+(AJ208*U203)+(AI208*U204)+(AH208*U205)+(AG208*U206)+(AF208*U207)+($U$96)+U208</f>
        <v>0.9151785714285714</v>
      </c>
    </row>
    <row r="209" spans="1:72" s="15" customFormat="1">
      <c r="A209" s="25">
        <f t="shared" si="150"/>
        <v>205</v>
      </c>
      <c r="B209" s="26" t="s">
        <v>28</v>
      </c>
      <c r="C209" s="12">
        <v>41071</v>
      </c>
      <c r="D209" s="12">
        <v>41072</v>
      </c>
      <c r="E209" s="12">
        <v>41073</v>
      </c>
      <c r="F209" s="14">
        <v>1.2950999999999999</v>
      </c>
      <c r="G209" s="14"/>
      <c r="H209" s="14"/>
      <c r="I209" s="14">
        <v>1.2827999999999999</v>
      </c>
      <c r="J209" s="14">
        <v>1.2950999999999999</v>
      </c>
      <c r="K209" s="5" t="s">
        <v>0</v>
      </c>
      <c r="M209" s="16">
        <f>(F209-I209)*10000</f>
        <v>122.99999999999977</v>
      </c>
      <c r="O209" s="16">
        <f>(I209-J209)*10000</f>
        <v>-122.99999999999977</v>
      </c>
      <c r="Q209" s="22">
        <f>((S208*U209)/M209)*O209</f>
        <v>-984573.8053266179</v>
      </c>
      <c r="S209" s="3">
        <f>Q209+S208</f>
        <v>26583492.743818685</v>
      </c>
      <c r="T209" s="3"/>
      <c r="U209" s="4">
        <f>$AC$4/W209</f>
        <v>3.5714285714285712E-2</v>
      </c>
      <c r="V209" s="4"/>
      <c r="W209" s="2">
        <v>7</v>
      </c>
      <c r="X209" s="3"/>
      <c r="Y209" s="30">
        <f>E209-D209+1</f>
        <v>2</v>
      </c>
      <c r="Z209" s="30"/>
      <c r="AA209" s="4">
        <f>(S209-S208)/S208</f>
        <v>-3.5714285714285726E-2</v>
      </c>
      <c r="AB209" s="3"/>
      <c r="AC209" s="38"/>
      <c r="AD209" s="40">
        <f>IF(E208&gt;D209,IF(E208&gt;E209,Y209,E208-D209+1),0)</f>
        <v>0</v>
      </c>
      <c r="AE209" s="3"/>
      <c r="AF209" s="40">
        <f t="shared" si="112"/>
        <v>0</v>
      </c>
      <c r="AG209" s="40">
        <f t="shared" si="113"/>
        <v>0</v>
      </c>
      <c r="AH209" s="40">
        <f t="shared" si="114"/>
        <v>0</v>
      </c>
      <c r="AI209" s="40">
        <f t="shared" si="115"/>
        <v>0</v>
      </c>
      <c r="AJ209" s="40">
        <f t="shared" si="116"/>
        <v>0</v>
      </c>
      <c r="AK209" s="40">
        <f t="shared" si="117"/>
        <v>0</v>
      </c>
      <c r="AL209" s="40">
        <f t="shared" si="118"/>
        <v>0</v>
      </c>
      <c r="AM209" s="40">
        <f t="shared" si="119"/>
        <v>0</v>
      </c>
      <c r="AN209" s="40">
        <f t="shared" si="120"/>
        <v>0</v>
      </c>
      <c r="AO209" s="40">
        <f t="shared" si="121"/>
        <v>0</v>
      </c>
      <c r="AP209" s="40">
        <f t="shared" si="122"/>
        <v>0</v>
      </c>
      <c r="AQ209" s="40">
        <f t="shared" si="123"/>
        <v>1</v>
      </c>
      <c r="AR209" s="40">
        <f t="shared" si="124"/>
        <v>1</v>
      </c>
      <c r="AS209" s="40">
        <f t="shared" si="125"/>
        <v>1</v>
      </c>
      <c r="AT209" s="40">
        <f t="shared" si="126"/>
        <v>1</v>
      </c>
      <c r="AU209" s="40">
        <f t="shared" si="127"/>
        <v>1</v>
      </c>
      <c r="AV209" s="40">
        <f t="shared" si="128"/>
        <v>1</v>
      </c>
      <c r="AW209" s="40">
        <f t="shared" si="129"/>
        <v>1</v>
      </c>
      <c r="AX209" s="40">
        <f t="shared" si="130"/>
        <v>1</v>
      </c>
      <c r="AY209" s="40">
        <f t="shared" si="131"/>
        <v>1</v>
      </c>
      <c r="AZ209" s="40">
        <f t="shared" si="132"/>
        <v>1</v>
      </c>
      <c r="BA209" s="40">
        <f t="shared" si="133"/>
        <v>1</v>
      </c>
      <c r="BB209" s="40">
        <f t="shared" si="134"/>
        <v>1</v>
      </c>
      <c r="BC209" s="40">
        <f t="shared" si="135"/>
        <v>1</v>
      </c>
      <c r="BD209" s="40">
        <f t="shared" si="136"/>
        <v>1</v>
      </c>
      <c r="BE209" s="40">
        <f t="shared" si="137"/>
        <v>1</v>
      </c>
      <c r="BF209" s="40">
        <f t="shared" si="138"/>
        <v>1</v>
      </c>
      <c r="BG209" s="40">
        <f t="shared" si="139"/>
        <v>1</v>
      </c>
      <c r="BH209" s="40">
        <f t="shared" si="140"/>
        <v>1</v>
      </c>
      <c r="BI209" s="40">
        <f t="shared" si="141"/>
        <v>1</v>
      </c>
      <c r="BJ209" s="40">
        <f t="shared" si="142"/>
        <v>1</v>
      </c>
      <c r="BK209" s="40">
        <f t="shared" si="143"/>
        <v>1</v>
      </c>
      <c r="BL209" s="40">
        <f t="shared" si="144"/>
        <v>1</v>
      </c>
      <c r="BM209" s="40">
        <f t="shared" si="145"/>
        <v>1</v>
      </c>
      <c r="BN209" s="40">
        <f t="shared" si="146"/>
        <v>1</v>
      </c>
      <c r="BO209" s="40">
        <f t="shared" si="147"/>
        <v>1</v>
      </c>
      <c r="BP209" s="40">
        <f t="shared" si="148"/>
        <v>1</v>
      </c>
      <c r="BQ209" s="15">
        <v>1</v>
      </c>
      <c r="BR209" s="63">
        <f t="shared" si="149"/>
        <v>28</v>
      </c>
      <c r="BT209" s="4">
        <f>(BP209*U172)+(BO209*U173)+(BN209*U174)+(BM209*U175)+(BL209*U176)+(BK209*U177)+(BJ209*U178)+(BI209*U179)+(BH209*U180)+(BG209*U181)+(BF209*U182)+(BE209*U183)+(BD209*U184)+(BC209*U185)+(BB209*U186)+(BA209*U187)+(AZ209*U188)+(AY209*U189)+(AX209*U190)+(AW209*U191)+(AV209*U192)+(AU209*U193)+(AT209*U194)+(AS209*U195)+(AR209*U196)+(AQ209*U197)+(AP209*U198)+(AO209*U199)+(AN209*U200)+(AM209*U201)+(AL209*U202)+(AK209*U203)+(AJ209*U204)+(AI209*U205)+(AH209*U206)+(AG209*U207)+(AF209*U208)+($U$96)+U209</f>
        <v>0.8839285714285714</v>
      </c>
    </row>
    <row r="210" spans="1:72" s="15" customFormat="1">
      <c r="A210" s="25">
        <f t="shared" si="150"/>
        <v>206</v>
      </c>
      <c r="B210" s="26" t="s">
        <v>28</v>
      </c>
      <c r="C210" s="12">
        <v>41086</v>
      </c>
      <c r="D210" s="12">
        <v>41087</v>
      </c>
      <c r="E210" s="12">
        <v>41089</v>
      </c>
      <c r="F210" s="14">
        <v>1.2876000000000001</v>
      </c>
      <c r="G210" s="14"/>
      <c r="H210" s="14"/>
      <c r="I210" s="14">
        <v>1.2771999999999999</v>
      </c>
      <c r="J210" s="14">
        <v>1.2876000000000001</v>
      </c>
      <c r="K210" s="5" t="s">
        <v>0</v>
      </c>
      <c r="M210" s="16">
        <f>(F210-I210)*10000</f>
        <v>104.00000000000188</v>
      </c>
      <c r="O210" s="16">
        <f>(I210-J210)*10000</f>
        <v>-104.00000000000188</v>
      </c>
      <c r="Q210" s="22">
        <f>((S209*U210)/M210)*O210</f>
        <v>-949410.45513638156</v>
      </c>
      <c r="S210" s="3">
        <f>Q210+S209</f>
        <v>25634082.288682304</v>
      </c>
      <c r="T210" s="3"/>
      <c r="U210" s="4">
        <f>$AC$4/W210</f>
        <v>3.5714285714285712E-2</v>
      </c>
      <c r="V210" s="4"/>
      <c r="W210" s="2">
        <v>7</v>
      </c>
      <c r="X210" s="3"/>
      <c r="Y210" s="30">
        <f>E210-D210+1</f>
        <v>3</v>
      </c>
      <c r="Z210" s="30"/>
      <c r="AA210" s="4">
        <f>(S210-S209)/S209</f>
        <v>-3.5714285714285691E-2</v>
      </c>
      <c r="AB210" s="3"/>
      <c r="AC210" s="38"/>
      <c r="AD210" s="40">
        <f>IF(E209&gt;D210,IF(E209&gt;E210,Y210,E209-D210+1),0)</f>
        <v>0</v>
      </c>
      <c r="AE210" s="3"/>
      <c r="AF210" s="40">
        <f t="shared" si="112"/>
        <v>0</v>
      </c>
      <c r="AG210" s="40">
        <f t="shared" si="113"/>
        <v>0</v>
      </c>
      <c r="AH210" s="40">
        <f t="shared" si="114"/>
        <v>0</v>
      </c>
      <c r="AI210" s="40">
        <f t="shared" si="115"/>
        <v>0</v>
      </c>
      <c r="AJ210" s="40">
        <f t="shared" si="116"/>
        <v>0</v>
      </c>
      <c r="AK210" s="40">
        <f t="shared" si="117"/>
        <v>0</v>
      </c>
      <c r="AL210" s="40">
        <f t="shared" si="118"/>
        <v>0</v>
      </c>
      <c r="AM210" s="40">
        <f t="shared" si="119"/>
        <v>0</v>
      </c>
      <c r="AN210" s="40">
        <f t="shared" si="120"/>
        <v>0</v>
      </c>
      <c r="AO210" s="40">
        <f t="shared" si="121"/>
        <v>0</v>
      </c>
      <c r="AP210" s="40">
        <f t="shared" si="122"/>
        <v>0</v>
      </c>
      <c r="AQ210" s="40">
        <f t="shared" si="123"/>
        <v>0</v>
      </c>
      <c r="AR210" s="40">
        <f t="shared" si="124"/>
        <v>1</v>
      </c>
      <c r="AS210" s="40">
        <f t="shared" si="125"/>
        <v>1</v>
      </c>
      <c r="AT210" s="40">
        <f t="shared" si="126"/>
        <v>1</v>
      </c>
      <c r="AU210" s="40">
        <f t="shared" si="127"/>
        <v>1</v>
      </c>
      <c r="AV210" s="40">
        <f t="shared" si="128"/>
        <v>1</v>
      </c>
      <c r="AW210" s="40">
        <f t="shared" si="129"/>
        <v>1</v>
      </c>
      <c r="AX210" s="40">
        <f t="shared" si="130"/>
        <v>1</v>
      </c>
      <c r="AY210" s="40">
        <f t="shared" si="131"/>
        <v>1</v>
      </c>
      <c r="AZ210" s="40">
        <f t="shared" si="132"/>
        <v>1</v>
      </c>
      <c r="BA210" s="40">
        <f t="shared" si="133"/>
        <v>1</v>
      </c>
      <c r="BB210" s="40">
        <f t="shared" si="134"/>
        <v>1</v>
      </c>
      <c r="BC210" s="40">
        <f t="shared" si="135"/>
        <v>1</v>
      </c>
      <c r="BD210" s="40">
        <f t="shared" si="136"/>
        <v>1</v>
      </c>
      <c r="BE210" s="40">
        <f t="shared" si="137"/>
        <v>1</v>
      </c>
      <c r="BF210" s="40">
        <f t="shared" si="138"/>
        <v>1</v>
      </c>
      <c r="BG210" s="40">
        <f t="shared" si="139"/>
        <v>1</v>
      </c>
      <c r="BH210" s="40">
        <f t="shared" si="140"/>
        <v>1</v>
      </c>
      <c r="BI210" s="40">
        <f t="shared" si="141"/>
        <v>1</v>
      </c>
      <c r="BJ210" s="40">
        <f t="shared" si="142"/>
        <v>1</v>
      </c>
      <c r="BK210" s="40">
        <f t="shared" si="143"/>
        <v>1</v>
      </c>
      <c r="BL210" s="40">
        <f t="shared" si="144"/>
        <v>1</v>
      </c>
      <c r="BM210" s="40">
        <f t="shared" si="145"/>
        <v>1</v>
      </c>
      <c r="BN210" s="40">
        <f t="shared" si="146"/>
        <v>1</v>
      </c>
      <c r="BO210" s="40">
        <f t="shared" si="147"/>
        <v>1</v>
      </c>
      <c r="BP210" s="40">
        <f t="shared" si="148"/>
        <v>1</v>
      </c>
      <c r="BQ210" s="15">
        <v>1</v>
      </c>
      <c r="BR210" s="63">
        <f t="shared" si="149"/>
        <v>27</v>
      </c>
      <c r="BT210" s="4">
        <f>(BP210*U173)+(BO210*U174)+(BN210*U175)+(BM210*U176)+(BL210*U177)+(BK210*U178)+(BJ210*U179)+(BI210*U180)+(BH210*U181)+(BG210*U182)+(BF210*U183)+(BE210*U184)+(BD210*U185)+(BC210*U186)+(BB210*U187)+(BA210*U188)+(AZ210*U189)+(AY210*U190)+(AX210*U191)+(AW210*U192)+(AV210*U193)+(AU210*U194)+(AT210*U195)+(AS210*U196)+(AR210*U197)+(AQ210*U198)+(AP210*U199)+(AO210*U200)+(AN210*U201)+(AM210*U202)+(AL210*U203)+(AK210*U204)+(AJ210*U205)+(AI210*U206)+(AH210*U207)+(AG210*U208)+(AF210*U209)+($U$96)+U210</f>
        <v>0.8526785714285714</v>
      </c>
    </row>
    <row r="211" spans="1:72" s="15" customFormat="1">
      <c r="A211" s="25">
        <f t="shared" si="150"/>
        <v>207</v>
      </c>
      <c r="B211" s="26" t="s">
        <v>28</v>
      </c>
      <c r="C211" s="12">
        <v>41143</v>
      </c>
      <c r="D211" s="12">
        <v>41144</v>
      </c>
      <c r="E211" s="12">
        <v>41164</v>
      </c>
      <c r="F211" s="14">
        <v>1.2323999999999999</v>
      </c>
      <c r="G211" s="14">
        <v>1.2453000000000001</v>
      </c>
      <c r="H211" s="14">
        <v>1.2594000000000001</v>
      </c>
      <c r="I211" s="14"/>
      <c r="J211" s="14"/>
      <c r="K211" s="5" t="s">
        <v>1</v>
      </c>
      <c r="M211" s="16">
        <f>(G211-F211)*10000</f>
        <v>129.00000000000134</v>
      </c>
      <c r="O211" s="16">
        <f>(H211-G211)*10000</f>
        <v>141</v>
      </c>
      <c r="Q211" s="22">
        <f>((S210*U211)/M211)*O211</f>
        <v>1000666.0029635015</v>
      </c>
      <c r="S211" s="3">
        <f>Q211+S210</f>
        <v>26634748.291645806</v>
      </c>
      <c r="T211" s="3"/>
      <c r="U211" s="4">
        <f>$AC$4/W211</f>
        <v>3.5714285714285712E-2</v>
      </c>
      <c r="V211" s="4"/>
      <c r="W211" s="2">
        <v>7</v>
      </c>
      <c r="X211" s="3"/>
      <c r="Y211" s="30">
        <f>E211-D211+1</f>
        <v>21</v>
      </c>
      <c r="Z211" s="30"/>
      <c r="AA211" s="4">
        <f>(S211-S210)/S210</f>
        <v>3.9036544850497949E-2</v>
      </c>
      <c r="AB211" s="3"/>
      <c r="AC211" s="38"/>
      <c r="AD211" s="40">
        <f>IF(E210&gt;D211,IF(E210&gt;E211,Y211,E210-D211+1),0)</f>
        <v>0</v>
      </c>
      <c r="AE211" s="3"/>
      <c r="AF211" s="40">
        <f t="shared" si="112"/>
        <v>0</v>
      </c>
      <c r="AG211" s="40">
        <f t="shared" si="113"/>
        <v>0</v>
      </c>
      <c r="AH211" s="40">
        <f t="shared" si="114"/>
        <v>0</v>
      </c>
      <c r="AI211" s="40">
        <f t="shared" si="115"/>
        <v>0</v>
      </c>
      <c r="AJ211" s="40">
        <f t="shared" si="116"/>
        <v>0</v>
      </c>
      <c r="AK211" s="40">
        <f t="shared" si="117"/>
        <v>0</v>
      </c>
      <c r="AL211" s="40">
        <f t="shared" si="118"/>
        <v>0</v>
      </c>
      <c r="AM211" s="40">
        <f t="shared" si="119"/>
        <v>0</v>
      </c>
      <c r="AN211" s="40">
        <f t="shared" si="120"/>
        <v>0</v>
      </c>
      <c r="AO211" s="40">
        <f t="shared" si="121"/>
        <v>0</v>
      </c>
      <c r="AP211" s="40">
        <f t="shared" si="122"/>
        <v>0</v>
      </c>
      <c r="AQ211" s="40">
        <f t="shared" si="123"/>
        <v>0</v>
      </c>
      <c r="AR211" s="40">
        <f t="shared" si="124"/>
        <v>0</v>
      </c>
      <c r="AS211" s="40">
        <f t="shared" si="125"/>
        <v>1</v>
      </c>
      <c r="AT211" s="40">
        <f t="shared" si="126"/>
        <v>1</v>
      </c>
      <c r="AU211" s="40">
        <f t="shared" si="127"/>
        <v>1</v>
      </c>
      <c r="AV211" s="40">
        <f t="shared" si="128"/>
        <v>1</v>
      </c>
      <c r="AW211" s="40">
        <f t="shared" si="129"/>
        <v>1</v>
      </c>
      <c r="AX211" s="40">
        <f t="shared" si="130"/>
        <v>1</v>
      </c>
      <c r="AY211" s="40">
        <f t="shared" si="131"/>
        <v>1</v>
      </c>
      <c r="AZ211" s="40">
        <f t="shared" si="132"/>
        <v>1</v>
      </c>
      <c r="BA211" s="40">
        <f t="shared" si="133"/>
        <v>1</v>
      </c>
      <c r="BB211" s="40">
        <f t="shared" si="134"/>
        <v>1</v>
      </c>
      <c r="BC211" s="40">
        <f t="shared" si="135"/>
        <v>1</v>
      </c>
      <c r="BD211" s="40">
        <f t="shared" si="136"/>
        <v>1</v>
      </c>
      <c r="BE211" s="40">
        <f t="shared" si="137"/>
        <v>1</v>
      </c>
      <c r="BF211" s="40">
        <f t="shared" si="138"/>
        <v>1</v>
      </c>
      <c r="BG211" s="40">
        <f t="shared" si="139"/>
        <v>1</v>
      </c>
      <c r="BH211" s="40">
        <f t="shared" si="140"/>
        <v>1</v>
      </c>
      <c r="BI211" s="40">
        <f t="shared" si="141"/>
        <v>1</v>
      </c>
      <c r="BJ211" s="40">
        <f t="shared" si="142"/>
        <v>1</v>
      </c>
      <c r="BK211" s="40">
        <f t="shared" si="143"/>
        <v>1</v>
      </c>
      <c r="BL211" s="40">
        <f t="shared" si="144"/>
        <v>1</v>
      </c>
      <c r="BM211" s="40">
        <f t="shared" si="145"/>
        <v>1</v>
      </c>
      <c r="BN211" s="40">
        <f t="shared" si="146"/>
        <v>1</v>
      </c>
      <c r="BO211" s="40">
        <f t="shared" si="147"/>
        <v>1</v>
      </c>
      <c r="BP211" s="40">
        <f t="shared" si="148"/>
        <v>1</v>
      </c>
      <c r="BQ211" s="15">
        <v>1</v>
      </c>
      <c r="BR211" s="63">
        <f t="shared" si="149"/>
        <v>26</v>
      </c>
      <c r="BT211" s="4">
        <f>(BP211*U174)+(BO211*U175)+(BN211*U176)+(BM211*U177)+(BL211*U178)+(BK211*U179)+(BJ211*U180)+(BI211*U181)+(BH211*U182)+(BG211*U183)+(BF211*U184)+(BE211*U185)+(BD211*U186)+(BC211*U187)+(BB211*U188)+(BA211*U189)+(AZ211*U190)+(AY211*U191)+(AX211*U192)+(AW211*U193)+(AV211*U194)+(AU211*U195)+(AT211*U196)+(AS211*U197)+(AR211*U198)+(AQ211*U199)+(AP211*U200)+(AO211*U201)+(AN211*U202)+(AM211*U203)+(AL211*U204)+(AK211*U205)+(AJ211*U206)+(AI211*U207)+(AH211*U208)+(AG211*U209)+(AF211*U210)+($U$96)+U211</f>
        <v>0.8214285714285714</v>
      </c>
    </row>
    <row r="212" spans="1:72" s="15" customFormat="1">
      <c r="A212" s="25">
        <f t="shared" si="150"/>
        <v>208</v>
      </c>
      <c r="B212" s="26" t="s">
        <v>28</v>
      </c>
      <c r="C212" s="12">
        <v>41222</v>
      </c>
      <c r="D212" s="12">
        <v>41225</v>
      </c>
      <c r="E212" s="12">
        <v>41227</v>
      </c>
      <c r="F212" s="14">
        <v>1.2775000000000001</v>
      </c>
      <c r="G212" s="14"/>
      <c r="H212" s="14"/>
      <c r="I212" s="14">
        <v>1.2692000000000001</v>
      </c>
      <c r="J212" s="14">
        <v>1.2775000000000001</v>
      </c>
      <c r="K212" s="5" t="s">
        <v>0</v>
      </c>
      <c r="M212" s="16">
        <f>(F212-I212)*10000</f>
        <v>82.999999999999744</v>
      </c>
      <c r="O212" s="16">
        <f>(I212-J212)*10000</f>
        <v>-82.999999999999744</v>
      </c>
      <c r="Q212" s="22">
        <f>((S211*U212)/M212)*O212</f>
        <v>-951241.01041592157</v>
      </c>
      <c r="S212" s="3">
        <f>Q212+S211</f>
        <v>25683507.281229883</v>
      </c>
      <c r="T212" s="3"/>
      <c r="U212" s="4">
        <f>$AC$4/W212</f>
        <v>3.5714285714285712E-2</v>
      </c>
      <c r="V212" s="4"/>
      <c r="W212" s="2">
        <v>7</v>
      </c>
      <c r="X212" s="3"/>
      <c r="Y212" s="30">
        <f>E212-D212+1</f>
        <v>3</v>
      </c>
      <c r="Z212" s="30"/>
      <c r="AA212" s="4">
        <f>(S212-S211)/S211</f>
        <v>-3.5714285714285761E-2</v>
      </c>
      <c r="AB212" s="3"/>
      <c r="AC212" s="38"/>
      <c r="AD212" s="40">
        <f>IF(E211&gt;D212,IF(E211&gt;E212,Y212,E211-D212+1),0)</f>
        <v>0</v>
      </c>
      <c r="AE212" s="3"/>
      <c r="AF212" s="40">
        <f t="shared" si="112"/>
        <v>0</v>
      </c>
      <c r="AG212" s="40">
        <f t="shared" si="113"/>
        <v>0</v>
      </c>
      <c r="AH212" s="40">
        <f t="shared" si="114"/>
        <v>0</v>
      </c>
      <c r="AI212" s="40">
        <f t="shared" si="115"/>
        <v>0</v>
      </c>
      <c r="AJ212" s="40">
        <f t="shared" si="116"/>
        <v>0</v>
      </c>
      <c r="AK212" s="40">
        <f t="shared" si="117"/>
        <v>0</v>
      </c>
      <c r="AL212" s="40">
        <f t="shared" si="118"/>
        <v>0</v>
      </c>
      <c r="AM212" s="40">
        <f t="shared" si="119"/>
        <v>0</v>
      </c>
      <c r="AN212" s="40">
        <f t="shared" si="120"/>
        <v>0</v>
      </c>
      <c r="AO212" s="40">
        <f t="shared" si="121"/>
        <v>0</v>
      </c>
      <c r="AP212" s="40">
        <f t="shared" si="122"/>
        <v>0</v>
      </c>
      <c r="AQ212" s="40">
        <f t="shared" si="123"/>
        <v>0</v>
      </c>
      <c r="AR212" s="40">
        <f t="shared" si="124"/>
        <v>0</v>
      </c>
      <c r="AS212" s="40">
        <f t="shared" si="125"/>
        <v>0</v>
      </c>
      <c r="AT212" s="40">
        <f t="shared" si="126"/>
        <v>1</v>
      </c>
      <c r="AU212" s="40">
        <f t="shared" si="127"/>
        <v>1</v>
      </c>
      <c r="AV212" s="40">
        <f t="shared" si="128"/>
        <v>1</v>
      </c>
      <c r="AW212" s="40">
        <f t="shared" si="129"/>
        <v>1</v>
      </c>
      <c r="AX212" s="40">
        <f t="shared" si="130"/>
        <v>1</v>
      </c>
      <c r="AY212" s="40">
        <f t="shared" si="131"/>
        <v>1</v>
      </c>
      <c r="AZ212" s="40">
        <f t="shared" si="132"/>
        <v>1</v>
      </c>
      <c r="BA212" s="40">
        <f t="shared" si="133"/>
        <v>1</v>
      </c>
      <c r="BB212" s="40">
        <f t="shared" si="134"/>
        <v>1</v>
      </c>
      <c r="BC212" s="40">
        <f t="shared" si="135"/>
        <v>1</v>
      </c>
      <c r="BD212" s="40">
        <f t="shared" si="136"/>
        <v>1</v>
      </c>
      <c r="BE212" s="40">
        <f t="shared" si="137"/>
        <v>1</v>
      </c>
      <c r="BF212" s="40">
        <f t="shared" si="138"/>
        <v>1</v>
      </c>
      <c r="BG212" s="40">
        <f t="shared" si="139"/>
        <v>1</v>
      </c>
      <c r="BH212" s="40">
        <f t="shared" si="140"/>
        <v>1</v>
      </c>
      <c r="BI212" s="40">
        <f t="shared" si="141"/>
        <v>1</v>
      </c>
      <c r="BJ212" s="40">
        <f t="shared" si="142"/>
        <v>1</v>
      </c>
      <c r="BK212" s="40">
        <f t="shared" si="143"/>
        <v>1</v>
      </c>
      <c r="BL212" s="40">
        <f t="shared" si="144"/>
        <v>1</v>
      </c>
      <c r="BM212" s="40">
        <f t="shared" si="145"/>
        <v>1</v>
      </c>
      <c r="BN212" s="40">
        <f t="shared" si="146"/>
        <v>1</v>
      </c>
      <c r="BO212" s="40">
        <f t="shared" si="147"/>
        <v>1</v>
      </c>
      <c r="BP212" s="40">
        <f t="shared" si="148"/>
        <v>0</v>
      </c>
      <c r="BQ212" s="15">
        <v>1</v>
      </c>
      <c r="BR212" s="63">
        <f t="shared" si="149"/>
        <v>24</v>
      </c>
      <c r="BT212" s="4">
        <f>(BP212*U175)+(BO212*U176)+(BN212*U177)+(BM212*U178)+(BL212*U179)+(BK212*U180)+(BJ212*U181)+(BI212*U182)+(BH212*U183)+(BG212*U184)+(BF212*U185)+(BE212*U186)+(BD212*U187)+(BC212*U188)+(BB212*U189)+(BA212*U190)+(AZ212*U191)+(AY212*U192)+(AX212*U193)+(AW212*U194)+(AV212*U195)+(AU212*U196)+(AT212*U197)+(AS212*U198)+(AR212*U199)+(AQ212*U200)+(AP212*U201)+(AO212*U202)+(AN212*U203)+(AM212*U204)+(AL212*U205)+(AK212*U206)+(AJ212*U207)+(AI212*U208)+(AH212*U209)+(AG212*U210)+(AF212*U211)+($U$96)+U212</f>
        <v>0.7589285714285714</v>
      </c>
    </row>
    <row r="213" spans="1:72" s="15" customFormat="1">
      <c r="A213" s="25">
        <f t="shared" si="150"/>
        <v>209</v>
      </c>
      <c r="B213" s="26" t="s">
        <v>28</v>
      </c>
      <c r="C213" s="12">
        <v>41242</v>
      </c>
      <c r="D213" s="12">
        <v>41243</v>
      </c>
      <c r="E213" s="12">
        <v>41247</v>
      </c>
      <c r="F213" s="14">
        <v>1.2833000000000001</v>
      </c>
      <c r="G213" s="14">
        <v>1.2925</v>
      </c>
      <c r="H213" s="14">
        <v>1.3011999999999999</v>
      </c>
      <c r="I213" s="14"/>
      <c r="J213" s="14"/>
      <c r="K213" s="5" t="s">
        <v>1</v>
      </c>
      <c r="M213" s="16">
        <f>(G213-F213)*10000</f>
        <v>91.999999999998749</v>
      </c>
      <c r="O213" s="16">
        <f>(H213-G213)*10000</f>
        <v>86.999999999999304</v>
      </c>
      <c r="Q213" s="22">
        <f>((S212*U213)/M213)*O213</f>
        <v>867416.58907880902</v>
      </c>
      <c r="S213" s="3">
        <f>Q213+S212</f>
        <v>26550923.870308693</v>
      </c>
      <c r="T213" s="3"/>
      <c r="U213" s="4">
        <f>$AC$4/W213</f>
        <v>3.5714285714285712E-2</v>
      </c>
      <c r="V213" s="4"/>
      <c r="W213" s="2">
        <v>7</v>
      </c>
      <c r="X213" s="3"/>
      <c r="Y213" s="30">
        <f>E213-D213+1</f>
        <v>5</v>
      </c>
      <c r="Z213" s="30"/>
      <c r="AA213" s="4">
        <f>(S213-S212)/S212</f>
        <v>3.3773291925466062E-2</v>
      </c>
      <c r="AB213" s="3"/>
      <c r="AC213" s="38"/>
      <c r="AD213" s="40">
        <f>IF(E212&gt;D213,IF(E212&gt;E213,Y213,E212-D213+1),0)</f>
        <v>0</v>
      </c>
      <c r="AE213" s="3"/>
      <c r="AF213" s="40">
        <f t="shared" si="112"/>
        <v>0</v>
      </c>
      <c r="AG213" s="40">
        <f t="shared" si="113"/>
        <v>0</v>
      </c>
      <c r="AH213" s="40">
        <f t="shared" si="114"/>
        <v>0</v>
      </c>
      <c r="AI213" s="40">
        <f t="shared" si="115"/>
        <v>0</v>
      </c>
      <c r="AJ213" s="40">
        <f t="shared" si="116"/>
        <v>0</v>
      </c>
      <c r="AK213" s="40">
        <f t="shared" si="117"/>
        <v>0</v>
      </c>
      <c r="AL213" s="40">
        <f t="shared" si="118"/>
        <v>0</v>
      </c>
      <c r="AM213" s="40">
        <f t="shared" si="119"/>
        <v>0</v>
      </c>
      <c r="AN213" s="40">
        <f t="shared" si="120"/>
        <v>0</v>
      </c>
      <c r="AO213" s="40">
        <f t="shared" si="121"/>
        <v>0</v>
      </c>
      <c r="AP213" s="40">
        <f t="shared" si="122"/>
        <v>0</v>
      </c>
      <c r="AQ213" s="40">
        <f t="shared" si="123"/>
        <v>0</v>
      </c>
      <c r="AR213" s="40">
        <f t="shared" si="124"/>
        <v>0</v>
      </c>
      <c r="AS213" s="40">
        <f t="shared" si="125"/>
        <v>0</v>
      </c>
      <c r="AT213" s="40">
        <f t="shared" si="126"/>
        <v>0</v>
      </c>
      <c r="AU213" s="40">
        <f t="shared" si="127"/>
        <v>1</v>
      </c>
      <c r="AV213" s="40">
        <f t="shared" si="128"/>
        <v>1</v>
      </c>
      <c r="AW213" s="40">
        <f t="shared" si="129"/>
        <v>1</v>
      </c>
      <c r="AX213" s="40">
        <f t="shared" si="130"/>
        <v>1</v>
      </c>
      <c r="AY213" s="40">
        <f t="shared" si="131"/>
        <v>1</v>
      </c>
      <c r="AZ213" s="40">
        <f t="shared" si="132"/>
        <v>1</v>
      </c>
      <c r="BA213" s="40">
        <f t="shared" si="133"/>
        <v>1</v>
      </c>
      <c r="BB213" s="40">
        <f t="shared" si="134"/>
        <v>1</v>
      </c>
      <c r="BC213" s="40">
        <f t="shared" si="135"/>
        <v>1</v>
      </c>
      <c r="BD213" s="40">
        <f t="shared" si="136"/>
        <v>1</v>
      </c>
      <c r="BE213" s="40">
        <f t="shared" si="137"/>
        <v>1</v>
      </c>
      <c r="BF213" s="40">
        <f t="shared" si="138"/>
        <v>1</v>
      </c>
      <c r="BG213" s="40">
        <f t="shared" si="139"/>
        <v>1</v>
      </c>
      <c r="BH213" s="40">
        <f t="shared" si="140"/>
        <v>1</v>
      </c>
      <c r="BI213" s="40">
        <f t="shared" si="141"/>
        <v>1</v>
      </c>
      <c r="BJ213" s="40">
        <f t="shared" si="142"/>
        <v>1</v>
      </c>
      <c r="BK213" s="40">
        <f t="shared" si="143"/>
        <v>1</v>
      </c>
      <c r="BL213" s="40">
        <f t="shared" si="144"/>
        <v>1</v>
      </c>
      <c r="BM213" s="40">
        <f t="shared" si="145"/>
        <v>1</v>
      </c>
      <c r="BN213" s="40">
        <f t="shared" si="146"/>
        <v>1</v>
      </c>
      <c r="BO213" s="40">
        <f t="shared" si="147"/>
        <v>1</v>
      </c>
      <c r="BP213" s="40">
        <f t="shared" si="148"/>
        <v>1</v>
      </c>
      <c r="BQ213" s="15">
        <v>1</v>
      </c>
      <c r="BR213" s="63">
        <f t="shared" si="149"/>
        <v>24</v>
      </c>
      <c r="BT213" s="4">
        <f>(BP213*U176)+(BO213*U177)+(BN213*U178)+(BM213*U179)+(BL213*U180)+(BK213*U181)+(BJ213*U182)+(BI213*U183)+(BH213*U184)+(BG213*U185)+(BF213*U186)+(BE213*U187)+(BD213*U188)+(BC213*U189)+(BB213*U190)+(BA213*U191)+(AZ213*U192)+(AY213*U193)+(AX213*U194)+(AW213*U195)+(AV213*U196)+(AU213*U197)+(AT213*U198)+(AS213*U199)+(AR213*U200)+(AQ213*U201)+(AP213*U202)+(AO213*U203)+(AN213*U204)+(AM213*U205)+(AL213*U206)+(AK213*U207)+(AJ213*U208)+(AI213*U209)+(AH213*U210)+(AG213*U211)+(AF213*U212)+($U$96)+U213</f>
        <v>0.7589285714285714</v>
      </c>
    </row>
    <row r="214" spans="1:72" s="15" customFormat="1">
      <c r="A214" s="25">
        <f t="shared" si="150"/>
        <v>210</v>
      </c>
      <c r="B214" s="26" t="s">
        <v>28</v>
      </c>
      <c r="C214" s="12">
        <v>41257</v>
      </c>
      <c r="D214" s="12">
        <v>41260</v>
      </c>
      <c r="E214" s="12">
        <v>41267</v>
      </c>
      <c r="F214" s="14">
        <v>1.2862</v>
      </c>
      <c r="G214" s="14">
        <v>1.3002</v>
      </c>
      <c r="H214" s="14">
        <v>1.3104</v>
      </c>
      <c r="I214" s="14"/>
      <c r="J214" s="14"/>
      <c r="K214" s="5" t="s">
        <v>2</v>
      </c>
      <c r="M214" s="16">
        <f>(G214-F214)*10000</f>
        <v>140.00000000000011</v>
      </c>
      <c r="O214" s="16">
        <f>(H214-G214)*10000</f>
        <v>101.99999999999987</v>
      </c>
      <c r="Q214" s="22">
        <f>((S213*U214)/M214)*O214</f>
        <v>690865.87621721462</v>
      </c>
      <c r="S214" s="3">
        <f>Q214+S213</f>
        <v>27241789.74652591</v>
      </c>
      <c r="T214" s="3"/>
      <c r="U214" s="4">
        <f>$AC$4/W214</f>
        <v>3.5714285714285712E-2</v>
      </c>
      <c r="V214" s="4"/>
      <c r="W214" s="2">
        <v>7</v>
      </c>
      <c r="X214" s="3"/>
      <c r="Y214" s="30">
        <f>E214-D214+1</f>
        <v>8</v>
      </c>
      <c r="Z214" s="30"/>
      <c r="AA214" s="4">
        <f>(S214-S213)/S213</f>
        <v>2.6020408163265316E-2</v>
      </c>
      <c r="AB214" s="3"/>
      <c r="AC214" s="38"/>
      <c r="AD214" s="40">
        <f>IF(E213&gt;D214,IF(E213&gt;E214,Y214,E213-D214+1),0)</f>
        <v>0</v>
      </c>
      <c r="AE214" s="3"/>
      <c r="AF214" s="40">
        <f t="shared" si="112"/>
        <v>0</v>
      </c>
      <c r="AG214" s="40">
        <f t="shared" si="113"/>
        <v>0</v>
      </c>
      <c r="AH214" s="40">
        <f t="shared" si="114"/>
        <v>0</v>
      </c>
      <c r="AI214" s="40">
        <f t="shared" si="115"/>
        <v>0</v>
      </c>
      <c r="AJ214" s="40">
        <f t="shared" si="116"/>
        <v>0</v>
      </c>
      <c r="AK214" s="40">
        <f t="shared" si="117"/>
        <v>0</v>
      </c>
      <c r="AL214" s="40">
        <f t="shared" si="118"/>
        <v>0</v>
      </c>
      <c r="AM214" s="40">
        <f t="shared" si="119"/>
        <v>0</v>
      </c>
      <c r="AN214" s="40">
        <f t="shared" si="120"/>
        <v>0</v>
      </c>
      <c r="AO214" s="40">
        <f t="shared" si="121"/>
        <v>0</v>
      </c>
      <c r="AP214" s="40">
        <f t="shared" si="122"/>
        <v>0</v>
      </c>
      <c r="AQ214" s="40">
        <f t="shared" si="123"/>
        <v>0</v>
      </c>
      <c r="AR214" s="40">
        <f t="shared" si="124"/>
        <v>0</v>
      </c>
      <c r="AS214" s="40">
        <f t="shared" si="125"/>
        <v>0</v>
      </c>
      <c r="AT214" s="40">
        <f t="shared" si="126"/>
        <v>0</v>
      </c>
      <c r="AU214" s="40">
        <f t="shared" si="127"/>
        <v>0</v>
      </c>
      <c r="AV214" s="40">
        <f t="shared" si="128"/>
        <v>1</v>
      </c>
      <c r="AW214" s="40">
        <f t="shared" si="129"/>
        <v>1</v>
      </c>
      <c r="AX214" s="40">
        <f t="shared" si="130"/>
        <v>1</v>
      </c>
      <c r="AY214" s="40">
        <f t="shared" si="131"/>
        <v>1</v>
      </c>
      <c r="AZ214" s="40">
        <f t="shared" si="132"/>
        <v>1</v>
      </c>
      <c r="BA214" s="40">
        <f t="shared" si="133"/>
        <v>1</v>
      </c>
      <c r="BB214" s="40">
        <f t="shared" si="134"/>
        <v>1</v>
      </c>
      <c r="BC214" s="40">
        <f t="shared" si="135"/>
        <v>1</v>
      </c>
      <c r="BD214" s="40">
        <f t="shared" si="136"/>
        <v>1</v>
      </c>
      <c r="BE214" s="40">
        <f t="shared" si="137"/>
        <v>1</v>
      </c>
      <c r="BF214" s="40">
        <f t="shared" si="138"/>
        <v>1</v>
      </c>
      <c r="BG214" s="40">
        <f t="shared" si="139"/>
        <v>1</v>
      </c>
      <c r="BH214" s="40">
        <f t="shared" si="140"/>
        <v>1</v>
      </c>
      <c r="BI214" s="40">
        <f t="shared" si="141"/>
        <v>1</v>
      </c>
      <c r="BJ214" s="40">
        <f t="shared" si="142"/>
        <v>1</v>
      </c>
      <c r="BK214" s="40">
        <f t="shared" si="143"/>
        <v>1</v>
      </c>
      <c r="BL214" s="40">
        <f t="shared" si="144"/>
        <v>1</v>
      </c>
      <c r="BM214" s="40">
        <f t="shared" si="145"/>
        <v>1</v>
      </c>
      <c r="BN214" s="40">
        <f t="shared" si="146"/>
        <v>1</v>
      </c>
      <c r="BO214" s="40">
        <f t="shared" si="147"/>
        <v>1</v>
      </c>
      <c r="BP214" s="40">
        <f t="shared" si="148"/>
        <v>1</v>
      </c>
      <c r="BQ214" s="15">
        <v>1</v>
      </c>
      <c r="BR214" s="63">
        <f t="shared" si="149"/>
        <v>23</v>
      </c>
      <c r="BT214" s="4">
        <f>(BP214*U177)+(BO214*U178)+(BN214*U179)+(BM214*U180)+(BL214*U181)+(BK214*U182)+(BJ214*U183)+(BI214*U184)+(BH214*U185)+(BG214*U186)+(BF214*U187)+(BE214*U188)+(BD214*U189)+(BC214*U190)+(BB214*U191)+(BA214*U192)+(AZ214*U193)+(AY214*U194)+(AX214*U195)+(AW214*U196)+(AV214*U197)+(AU214*U198)+(AT214*U199)+(AS214*U200)+(AR214*U201)+(AQ214*U202)+(AP214*U203)+(AO214*U204)+(AN214*U205)+(AM214*U206)+(AL214*U207)+(AK214*U208)+(AJ214*U209)+(AI214*U210)+(AH214*U211)+(AG214*U212)+(AF214*U213)+($U$96)+U214</f>
        <v>0.7276785714285714</v>
      </c>
    </row>
    <row r="215" spans="1:72" s="15" customFormat="1">
      <c r="A215" s="25">
        <f t="shared" si="150"/>
        <v>211</v>
      </c>
      <c r="B215" s="26" t="s">
        <v>28</v>
      </c>
      <c r="C215" s="12">
        <v>41282</v>
      </c>
      <c r="D215" s="12">
        <v>41283</v>
      </c>
      <c r="E215" s="12">
        <v>41284</v>
      </c>
      <c r="F215" s="14">
        <v>1.2965</v>
      </c>
      <c r="G215" s="14"/>
      <c r="H215" s="14"/>
      <c r="I215" s="14">
        <v>1.2877000000000001</v>
      </c>
      <c r="J215" s="14">
        <v>1.2965</v>
      </c>
      <c r="K215" s="5" t="s">
        <v>0</v>
      </c>
      <c r="M215" s="16">
        <f>(F215-I215)*10000</f>
        <v>87.99999999999919</v>
      </c>
      <c r="O215" s="16">
        <f>(I215-J215)*10000</f>
        <v>-87.99999999999919</v>
      </c>
      <c r="Q215" s="22">
        <f>((S214*U215)/M215)*O215</f>
        <v>-972921.06237592525</v>
      </c>
      <c r="S215" s="3">
        <f>Q215+S214</f>
        <v>26268868.684149984</v>
      </c>
      <c r="T215" s="3"/>
      <c r="U215" s="4">
        <f>$AC$4/W215</f>
        <v>3.5714285714285712E-2</v>
      </c>
      <c r="V215" s="4"/>
      <c r="W215" s="2">
        <v>7</v>
      </c>
      <c r="X215" s="3"/>
      <c r="Y215" s="30">
        <f>E215-D215+1</f>
        <v>2</v>
      </c>
      <c r="Z215" s="30"/>
      <c r="AA215" s="4">
        <f>(S215-S214)/S214</f>
        <v>-3.5714285714285719E-2</v>
      </c>
      <c r="AB215" s="3"/>
      <c r="AC215" s="38"/>
      <c r="AD215" s="40">
        <f>IF(E214&gt;D215,IF(E214&gt;E215,Y215,E214-D215+1),0)</f>
        <v>0</v>
      </c>
      <c r="AE215" s="3"/>
      <c r="AF215" s="40">
        <f t="shared" si="112"/>
        <v>0</v>
      </c>
      <c r="AG215" s="40">
        <f t="shared" si="113"/>
        <v>0</v>
      </c>
      <c r="AH215" s="40">
        <f t="shared" si="114"/>
        <v>0</v>
      </c>
      <c r="AI215" s="40">
        <f t="shared" si="115"/>
        <v>0</v>
      </c>
      <c r="AJ215" s="40">
        <f t="shared" si="116"/>
        <v>0</v>
      </c>
      <c r="AK215" s="40">
        <f t="shared" si="117"/>
        <v>0</v>
      </c>
      <c r="AL215" s="40">
        <f t="shared" si="118"/>
        <v>0</v>
      </c>
      <c r="AM215" s="40">
        <f t="shared" si="119"/>
        <v>0</v>
      </c>
      <c r="AN215" s="40">
        <f t="shared" si="120"/>
        <v>0</v>
      </c>
      <c r="AO215" s="40">
        <f t="shared" si="121"/>
        <v>0</v>
      </c>
      <c r="AP215" s="40">
        <f t="shared" si="122"/>
        <v>0</v>
      </c>
      <c r="AQ215" s="40">
        <f t="shared" si="123"/>
        <v>0</v>
      </c>
      <c r="AR215" s="40">
        <f t="shared" si="124"/>
        <v>0</v>
      </c>
      <c r="AS215" s="40">
        <f t="shared" si="125"/>
        <v>0</v>
      </c>
      <c r="AT215" s="40">
        <f t="shared" si="126"/>
        <v>0</v>
      </c>
      <c r="AU215" s="40">
        <f t="shared" si="127"/>
        <v>0</v>
      </c>
      <c r="AV215" s="40">
        <f t="shared" si="128"/>
        <v>0</v>
      </c>
      <c r="AW215" s="40">
        <f t="shared" si="129"/>
        <v>1</v>
      </c>
      <c r="AX215" s="40">
        <f t="shared" si="130"/>
        <v>1</v>
      </c>
      <c r="AY215" s="40">
        <f t="shared" si="131"/>
        <v>1</v>
      </c>
      <c r="AZ215" s="40">
        <f t="shared" si="132"/>
        <v>1</v>
      </c>
      <c r="BA215" s="40">
        <f t="shared" si="133"/>
        <v>1</v>
      </c>
      <c r="BB215" s="40">
        <f t="shared" si="134"/>
        <v>1</v>
      </c>
      <c r="BC215" s="40">
        <f t="shared" si="135"/>
        <v>1</v>
      </c>
      <c r="BD215" s="40">
        <f t="shared" si="136"/>
        <v>1</v>
      </c>
      <c r="BE215" s="40">
        <f t="shared" si="137"/>
        <v>1</v>
      </c>
      <c r="BF215" s="40">
        <f t="shared" si="138"/>
        <v>1</v>
      </c>
      <c r="BG215" s="40">
        <f t="shared" si="139"/>
        <v>1</v>
      </c>
      <c r="BH215" s="40">
        <f t="shared" si="140"/>
        <v>1</v>
      </c>
      <c r="BI215" s="40">
        <f t="shared" si="141"/>
        <v>1</v>
      </c>
      <c r="BJ215" s="40">
        <f t="shared" si="142"/>
        <v>1</v>
      </c>
      <c r="BK215" s="40">
        <f t="shared" si="143"/>
        <v>1</v>
      </c>
      <c r="BL215" s="40">
        <f t="shared" si="144"/>
        <v>1</v>
      </c>
      <c r="BM215" s="40">
        <f t="shared" si="145"/>
        <v>1</v>
      </c>
      <c r="BN215" s="40">
        <f t="shared" si="146"/>
        <v>1</v>
      </c>
      <c r="BO215" s="40">
        <f t="shared" si="147"/>
        <v>1</v>
      </c>
      <c r="BP215" s="40">
        <f t="shared" si="148"/>
        <v>1</v>
      </c>
      <c r="BQ215" s="15">
        <v>1</v>
      </c>
      <c r="BR215" s="63">
        <f t="shared" si="149"/>
        <v>22</v>
      </c>
      <c r="BT215" s="4">
        <f>(BP215*U178)+(BO215*U179)+(BN215*U180)+(BM215*U181)+(BL215*U182)+(BK215*U183)+(BJ215*U184)+(BI215*U185)+(BH215*U186)+(BG215*U187)+(BF215*U188)+(BE215*U189)+(BD215*U190)+(BC215*U191)+(BB215*U192)+(BA215*U193)+(AZ215*U194)+(AY215*U195)+(AX215*U196)+(AW215*U197)+(AV215*U198)+(AU215*U199)+(AT215*U200)+(AS215*U201)+(AR215*U202)+(AQ215*U203)+(AP215*U204)+(AO215*U205)+(AN215*U206)+(AM215*U207)+(AL215*U208)+(AK215*U209)+(AJ215*U210)+(AI215*U211)+(AH215*U212)+(AG215*U213)+(AF215*U214)+($U$96)+U215</f>
        <v>0.6964285714285714</v>
      </c>
    </row>
    <row r="216" spans="1:72" s="15" customFormat="1">
      <c r="A216" s="25">
        <f t="shared" si="150"/>
        <v>212</v>
      </c>
      <c r="B216" s="26" t="s">
        <v>28</v>
      </c>
      <c r="C216" s="12">
        <v>41284</v>
      </c>
      <c r="D216" s="12">
        <v>41285</v>
      </c>
      <c r="E216" s="12">
        <v>41298</v>
      </c>
      <c r="F216" s="14">
        <v>1.2868999999999999</v>
      </c>
      <c r="G216" s="14">
        <v>1.3089999999999999</v>
      </c>
      <c r="H216" s="14">
        <v>1.3363</v>
      </c>
      <c r="I216" s="14"/>
      <c r="J216" s="14"/>
      <c r="K216" s="5" t="s">
        <v>1</v>
      </c>
      <c r="M216" s="16">
        <f>(G216-F216)*10000</f>
        <v>221.00000000000009</v>
      </c>
      <c r="O216" s="16">
        <f>(H216-G216)*10000</f>
        <v>273.00000000000102</v>
      </c>
      <c r="Q216" s="22">
        <f>((S215*U216)/M216)*O216</f>
        <v>1158920.6772419149</v>
      </c>
      <c r="S216" s="3">
        <f>Q216+S215</f>
        <v>27427789.361391898</v>
      </c>
      <c r="T216" s="3"/>
      <c r="U216" s="4">
        <f>$AC$4/W216</f>
        <v>3.5714285714285712E-2</v>
      </c>
      <c r="V216" s="4"/>
      <c r="W216" s="2">
        <v>7</v>
      </c>
      <c r="X216" s="3"/>
      <c r="Y216" s="30">
        <f>E216-D216+1</f>
        <v>14</v>
      </c>
      <c r="Z216" s="30"/>
      <c r="AA216" s="4">
        <f>(S216-S215)/S215</f>
        <v>4.4117647058823643E-2</v>
      </c>
      <c r="AB216" s="3"/>
      <c r="AC216" s="38"/>
      <c r="AD216" s="40">
        <f>IF(E215&gt;D216,IF(E215&gt;E216,Y216,E215-D216+1),0)</f>
        <v>0</v>
      </c>
      <c r="AE216" s="3"/>
      <c r="AF216" s="40">
        <f t="shared" si="112"/>
        <v>0</v>
      </c>
      <c r="AG216" s="40">
        <f t="shared" si="113"/>
        <v>0</v>
      </c>
      <c r="AH216" s="40">
        <f t="shared" si="114"/>
        <v>0</v>
      </c>
      <c r="AI216" s="40">
        <f t="shared" si="115"/>
        <v>0</v>
      </c>
      <c r="AJ216" s="40">
        <f t="shared" si="116"/>
        <v>0</v>
      </c>
      <c r="AK216" s="40">
        <f t="shared" si="117"/>
        <v>0</v>
      </c>
      <c r="AL216" s="40">
        <f t="shared" si="118"/>
        <v>0</v>
      </c>
      <c r="AM216" s="40">
        <f t="shared" si="119"/>
        <v>0</v>
      </c>
      <c r="AN216" s="40">
        <f t="shared" si="120"/>
        <v>0</v>
      </c>
      <c r="AO216" s="40">
        <f t="shared" si="121"/>
        <v>0</v>
      </c>
      <c r="AP216" s="40">
        <f t="shared" si="122"/>
        <v>0</v>
      </c>
      <c r="AQ216" s="40">
        <f t="shared" si="123"/>
        <v>0</v>
      </c>
      <c r="AR216" s="40">
        <f t="shared" si="124"/>
        <v>0</v>
      </c>
      <c r="AS216" s="40">
        <f t="shared" si="125"/>
        <v>0</v>
      </c>
      <c r="AT216" s="40">
        <f t="shared" si="126"/>
        <v>0</v>
      </c>
      <c r="AU216" s="40">
        <f t="shared" si="127"/>
        <v>0</v>
      </c>
      <c r="AV216" s="40">
        <f t="shared" si="128"/>
        <v>0</v>
      </c>
      <c r="AW216" s="40">
        <f t="shared" si="129"/>
        <v>0</v>
      </c>
      <c r="AX216" s="40">
        <f t="shared" si="130"/>
        <v>1</v>
      </c>
      <c r="AY216" s="40">
        <f t="shared" si="131"/>
        <v>1</v>
      </c>
      <c r="AZ216" s="40">
        <f t="shared" si="132"/>
        <v>1</v>
      </c>
      <c r="BA216" s="40">
        <f t="shared" si="133"/>
        <v>1</v>
      </c>
      <c r="BB216" s="40">
        <f t="shared" si="134"/>
        <v>1</v>
      </c>
      <c r="BC216" s="40">
        <f t="shared" si="135"/>
        <v>1</v>
      </c>
      <c r="BD216" s="40">
        <f t="shared" si="136"/>
        <v>1</v>
      </c>
      <c r="BE216" s="40">
        <f t="shared" si="137"/>
        <v>1</v>
      </c>
      <c r="BF216" s="40">
        <f t="shared" si="138"/>
        <v>1</v>
      </c>
      <c r="BG216" s="40">
        <f t="shared" si="139"/>
        <v>1</v>
      </c>
      <c r="BH216" s="40">
        <f t="shared" si="140"/>
        <v>1</v>
      </c>
      <c r="BI216" s="40">
        <f t="shared" si="141"/>
        <v>1</v>
      </c>
      <c r="BJ216" s="40">
        <f t="shared" si="142"/>
        <v>1</v>
      </c>
      <c r="BK216" s="40">
        <f t="shared" si="143"/>
        <v>1</v>
      </c>
      <c r="BL216" s="40">
        <f t="shared" si="144"/>
        <v>1</v>
      </c>
      <c r="BM216" s="40">
        <f t="shared" si="145"/>
        <v>1</v>
      </c>
      <c r="BN216" s="40">
        <f t="shared" si="146"/>
        <v>1</v>
      </c>
      <c r="BO216" s="40">
        <f t="shared" si="147"/>
        <v>1</v>
      </c>
      <c r="BP216" s="40">
        <f t="shared" si="148"/>
        <v>1</v>
      </c>
      <c r="BQ216" s="15">
        <v>1</v>
      </c>
      <c r="BR216" s="63">
        <f t="shared" si="149"/>
        <v>21</v>
      </c>
      <c r="BT216" s="4">
        <f>(BP216*U179)+(BO216*U180)+(BN216*U181)+(BM216*U182)+(BL216*U183)+(BK216*U184)+(BJ216*U185)+(BI216*U186)+(BH216*U187)+(BG216*U188)+(BF216*U189)+(BE216*U190)+(BD216*U191)+(BC216*U192)+(BB216*U193)+(BA216*U194)+(AZ216*U195)+(AY216*U196)+(AX216*U197)+(AW216*U198)+(AV216*U199)+(AU216*U200)+(AT216*U201)+(AS216*U202)+(AR216*U203)+(AQ216*U204)+(AP216*U205)+(AO216*U206)+(AN216*U207)+(AM216*U208)+(AL216*U209)+(AK216*U210)+(AJ216*U211)+(AI216*U212)+(AH216*U213)+(AG216*U214)+(AF216*U215)+($U$96)+U216</f>
        <v>0.6651785714285714</v>
      </c>
    </row>
    <row r="217" spans="1:72" s="15" customFormat="1">
      <c r="A217" s="25">
        <f t="shared" si="150"/>
        <v>213</v>
      </c>
      <c r="B217" s="26" t="s">
        <v>28</v>
      </c>
      <c r="C217" s="12">
        <v>41376</v>
      </c>
      <c r="D217" s="12">
        <v>41379</v>
      </c>
      <c r="E217" s="12">
        <v>41380</v>
      </c>
      <c r="F217" s="14">
        <v>1.3199000000000001</v>
      </c>
      <c r="G217" s="14">
        <v>1.3328</v>
      </c>
      <c r="H217" s="14">
        <v>1.3469</v>
      </c>
      <c r="I217" s="14"/>
      <c r="J217" s="14"/>
      <c r="K217" s="5" t="s">
        <v>1</v>
      </c>
      <c r="M217" s="16">
        <f>(G217-F217)*10000</f>
        <v>128.99999999999912</v>
      </c>
      <c r="O217" s="16">
        <f>(H217-G217)*10000</f>
        <v>141</v>
      </c>
      <c r="Q217" s="22">
        <f>((S216*U217)/M217)*O217</f>
        <v>1070686.1295560033</v>
      </c>
      <c r="S217" s="3">
        <f>Q217+S216</f>
        <v>28498475.490947902</v>
      </c>
      <c r="T217" s="3"/>
      <c r="U217" s="4">
        <f>$AC$4/W217</f>
        <v>3.5714285714285712E-2</v>
      </c>
      <c r="V217" s="4"/>
      <c r="W217" s="2">
        <v>7</v>
      </c>
      <c r="X217" s="3"/>
      <c r="Y217" s="30">
        <f>E217-D217+1</f>
        <v>2</v>
      </c>
      <c r="Z217" s="30"/>
      <c r="AA217" s="4">
        <f>(S217-S216)/S216</f>
        <v>3.9036544850498629E-2</v>
      </c>
      <c r="AB217" s="3"/>
      <c r="AC217" s="38"/>
      <c r="AD217" s="40">
        <f>IF(E216&gt;D217,IF(E216&gt;E217,Y217,E216-D217+1),0)</f>
        <v>0</v>
      </c>
      <c r="AE217" s="3"/>
      <c r="AF217" s="40">
        <f t="shared" si="112"/>
        <v>0</v>
      </c>
      <c r="AG217" s="40">
        <f t="shared" si="113"/>
        <v>0</v>
      </c>
      <c r="AH217" s="40">
        <f t="shared" si="114"/>
        <v>0</v>
      </c>
      <c r="AI217" s="40">
        <f t="shared" si="115"/>
        <v>0</v>
      </c>
      <c r="AJ217" s="40">
        <f t="shared" si="116"/>
        <v>0</v>
      </c>
      <c r="AK217" s="40">
        <f t="shared" si="117"/>
        <v>0</v>
      </c>
      <c r="AL217" s="40">
        <f t="shared" si="118"/>
        <v>0</v>
      </c>
      <c r="AM217" s="40">
        <f t="shared" si="119"/>
        <v>0</v>
      </c>
      <c r="AN217" s="40">
        <f t="shared" si="120"/>
        <v>0</v>
      </c>
      <c r="AO217" s="40">
        <f t="shared" si="121"/>
        <v>0</v>
      </c>
      <c r="AP217" s="40">
        <f t="shared" si="122"/>
        <v>0</v>
      </c>
      <c r="AQ217" s="40">
        <f t="shared" si="123"/>
        <v>0</v>
      </c>
      <c r="AR217" s="40">
        <f t="shared" si="124"/>
        <v>0</v>
      </c>
      <c r="AS217" s="40">
        <f t="shared" si="125"/>
        <v>0</v>
      </c>
      <c r="AT217" s="40">
        <f t="shared" si="126"/>
        <v>0</v>
      </c>
      <c r="AU217" s="40">
        <f t="shared" si="127"/>
        <v>0</v>
      </c>
      <c r="AV217" s="40">
        <f t="shared" si="128"/>
        <v>0</v>
      </c>
      <c r="AW217" s="40">
        <f t="shared" si="129"/>
        <v>0</v>
      </c>
      <c r="AX217" s="40">
        <f t="shared" si="130"/>
        <v>0</v>
      </c>
      <c r="AY217" s="40">
        <f t="shared" si="131"/>
        <v>1</v>
      </c>
      <c r="AZ217" s="40">
        <f t="shared" si="132"/>
        <v>1</v>
      </c>
      <c r="BA217" s="40">
        <f t="shared" si="133"/>
        <v>1</v>
      </c>
      <c r="BB217" s="40">
        <f t="shared" si="134"/>
        <v>1</v>
      </c>
      <c r="BC217" s="40">
        <f t="shared" si="135"/>
        <v>1</v>
      </c>
      <c r="BD217" s="40">
        <f t="shared" si="136"/>
        <v>1</v>
      </c>
      <c r="BE217" s="40">
        <f t="shared" si="137"/>
        <v>1</v>
      </c>
      <c r="BF217" s="40">
        <f t="shared" si="138"/>
        <v>1</v>
      </c>
      <c r="BG217" s="40">
        <f t="shared" si="139"/>
        <v>1</v>
      </c>
      <c r="BH217" s="40">
        <f t="shared" si="140"/>
        <v>1</v>
      </c>
      <c r="BI217" s="40">
        <f t="shared" si="141"/>
        <v>1</v>
      </c>
      <c r="BJ217" s="40">
        <f t="shared" si="142"/>
        <v>1</v>
      </c>
      <c r="BK217" s="40">
        <f t="shared" si="143"/>
        <v>1</v>
      </c>
      <c r="BL217" s="40">
        <f t="shared" si="144"/>
        <v>1</v>
      </c>
      <c r="BM217" s="40">
        <f t="shared" si="145"/>
        <v>1</v>
      </c>
      <c r="BN217" s="40">
        <f t="shared" si="146"/>
        <v>1</v>
      </c>
      <c r="BO217" s="40">
        <f t="shared" si="147"/>
        <v>1</v>
      </c>
      <c r="BP217" s="40">
        <f t="shared" si="148"/>
        <v>1</v>
      </c>
      <c r="BQ217" s="15">
        <v>1</v>
      </c>
      <c r="BR217" s="63">
        <f t="shared" si="149"/>
        <v>20</v>
      </c>
      <c r="BT217" s="4">
        <f>(BP217*U180)+(BO217*U181)+(BN217*U182)+(BM217*U183)+(BL217*U184)+(BK217*U185)+(BJ217*U186)+(BI217*U187)+(BH217*U188)+(BG217*U189)+(BF217*U190)+(BE217*U191)+(BD217*U192)+(BC217*U193)+(BB217*U194)+(BA217*U195)+(AZ217*U196)+(AY217*U197)+(AX217*U198)+(AW217*U199)+(AV217*U200)+(AU217*U201)+(AT217*U202)+(AS217*U203)+(AR217*U204)+(AQ217*U205)+(AP217*U206)+(AO217*U207)+(AN217*U208)+(AM217*U209)+(AL217*U210)+(AK217*U211)+(AJ217*U212)+(AI217*U213)+(AH217*U214)+(AG217*U215)+(AF217*U216)+($U$96)+U217</f>
        <v>0.6339285714285714</v>
      </c>
    </row>
    <row r="218" spans="1:72" s="15" customFormat="1">
      <c r="A218" s="25">
        <f t="shared" si="150"/>
        <v>214</v>
      </c>
      <c r="B218" s="26" t="s">
        <v>28</v>
      </c>
      <c r="C218" s="12">
        <v>41401</v>
      </c>
      <c r="D218" s="12">
        <v>41403</v>
      </c>
      <c r="E218" s="12">
        <v>41411</v>
      </c>
      <c r="F218" s="14">
        <v>1.3201000000000001</v>
      </c>
      <c r="G218" s="14"/>
      <c r="H218" s="14"/>
      <c r="I218" s="14">
        <v>1.3113999999999999</v>
      </c>
      <c r="J218" s="14">
        <v>1.3113999999999999</v>
      </c>
      <c r="K218" s="5" t="s">
        <v>17</v>
      </c>
      <c r="M218" s="16">
        <f>(F218-I218)*10000</f>
        <v>87.000000000001521</v>
      </c>
      <c r="O218" s="16">
        <f>(I218-J218)*10000</f>
        <v>0</v>
      </c>
      <c r="Q218" s="22">
        <f>((S217*U218)/M218)*O218</f>
        <v>0</v>
      </c>
      <c r="S218" s="3">
        <f>Q218+S217</f>
        <v>28498475.490947902</v>
      </c>
      <c r="T218" s="3"/>
      <c r="U218" s="4">
        <f>$AC$4/W218</f>
        <v>3.5714285714285712E-2</v>
      </c>
      <c r="V218" s="4"/>
      <c r="W218" s="2">
        <v>7</v>
      </c>
      <c r="X218" s="3"/>
      <c r="Y218" s="30">
        <f>E218-D218+1</f>
        <v>9</v>
      </c>
      <c r="Z218" s="30"/>
      <c r="AA218" s="4">
        <f>(S218-S217)/S217</f>
        <v>0</v>
      </c>
      <c r="AB218" s="3"/>
      <c r="AC218" s="38"/>
      <c r="AD218" s="40">
        <f>IF(E217&gt;D218,IF(E217&gt;E218,Y218,E217-D218+1),0)</f>
        <v>0</v>
      </c>
      <c r="AE218" s="3"/>
      <c r="AF218" s="40">
        <f t="shared" si="112"/>
        <v>0</v>
      </c>
      <c r="AG218" s="40">
        <f t="shared" si="113"/>
        <v>0</v>
      </c>
      <c r="AH218" s="40">
        <f t="shared" si="114"/>
        <v>0</v>
      </c>
      <c r="AI218" s="40">
        <f t="shared" si="115"/>
        <v>0</v>
      </c>
      <c r="AJ218" s="40">
        <f t="shared" si="116"/>
        <v>0</v>
      </c>
      <c r="AK218" s="40">
        <f t="shared" si="117"/>
        <v>0</v>
      </c>
      <c r="AL218" s="40">
        <f t="shared" si="118"/>
        <v>0</v>
      </c>
      <c r="AM218" s="40">
        <f t="shared" si="119"/>
        <v>0</v>
      </c>
      <c r="AN218" s="40">
        <f t="shared" si="120"/>
        <v>0</v>
      </c>
      <c r="AO218" s="40">
        <f t="shared" si="121"/>
        <v>0</v>
      </c>
      <c r="AP218" s="40">
        <f t="shared" si="122"/>
        <v>0</v>
      </c>
      <c r="AQ218" s="40">
        <f t="shared" si="123"/>
        <v>0</v>
      </c>
      <c r="AR218" s="40">
        <f t="shared" si="124"/>
        <v>0</v>
      </c>
      <c r="AS218" s="40">
        <f t="shared" si="125"/>
        <v>0</v>
      </c>
      <c r="AT218" s="40">
        <f t="shared" si="126"/>
        <v>0</v>
      </c>
      <c r="AU218" s="40">
        <f t="shared" si="127"/>
        <v>0</v>
      </c>
      <c r="AV218" s="40">
        <f t="shared" si="128"/>
        <v>0</v>
      </c>
      <c r="AW218" s="40">
        <f t="shared" si="129"/>
        <v>0</v>
      </c>
      <c r="AX218" s="40">
        <f t="shared" si="130"/>
        <v>0</v>
      </c>
      <c r="AY218" s="40">
        <f t="shared" si="131"/>
        <v>0</v>
      </c>
      <c r="AZ218" s="40">
        <f t="shared" si="132"/>
        <v>1</v>
      </c>
      <c r="BA218" s="40">
        <f t="shared" si="133"/>
        <v>1</v>
      </c>
      <c r="BB218" s="40">
        <f t="shared" si="134"/>
        <v>1</v>
      </c>
      <c r="BC218" s="40">
        <f t="shared" si="135"/>
        <v>1</v>
      </c>
      <c r="BD218" s="40">
        <f t="shared" si="136"/>
        <v>1</v>
      </c>
      <c r="BE218" s="40">
        <f t="shared" si="137"/>
        <v>1</v>
      </c>
      <c r="BF218" s="40">
        <f t="shared" si="138"/>
        <v>1</v>
      </c>
      <c r="BG218" s="40">
        <f t="shared" si="139"/>
        <v>1</v>
      </c>
      <c r="BH218" s="40">
        <f t="shared" si="140"/>
        <v>1</v>
      </c>
      <c r="BI218" s="40">
        <f t="shared" si="141"/>
        <v>1</v>
      </c>
      <c r="BJ218" s="40">
        <f t="shared" si="142"/>
        <v>1</v>
      </c>
      <c r="BK218" s="40">
        <f t="shared" si="143"/>
        <v>1</v>
      </c>
      <c r="BL218" s="40">
        <f t="shared" si="144"/>
        <v>1</v>
      </c>
      <c r="BM218" s="40">
        <f t="shared" si="145"/>
        <v>1</v>
      </c>
      <c r="BN218" s="40">
        <f t="shared" si="146"/>
        <v>1</v>
      </c>
      <c r="BO218" s="40">
        <f t="shared" si="147"/>
        <v>1</v>
      </c>
      <c r="BP218" s="40">
        <f t="shared" si="148"/>
        <v>1</v>
      </c>
      <c r="BQ218" s="15">
        <v>1</v>
      </c>
      <c r="BR218" s="63">
        <f t="shared" si="149"/>
        <v>19</v>
      </c>
      <c r="BT218" s="4">
        <f>(BP218*U181)+(BO218*U182)+(BN218*U183)+(BM218*U184)+(BL218*U185)+(BK218*U186)+(BJ218*U187)+(BI218*U188)+(BH218*U189)+(BG218*U190)+(BF218*U191)+(BE218*U192)+(BD218*U193)+(BC218*U194)+(BB218*U195)+(BA218*U196)+(AZ218*U197)+(AY218*U198)+(AX218*U199)+(AW218*U200)+(AV218*U201)+(AU218*U202)+(AT218*U203)+(AS218*U204)+(AR218*U205)+(AQ218*U206)+(AP218*U207)+(AO218*U208)+(AN218*U209)+(AM218*U210)+(AL218*U211)+(AK218*U212)+(AJ218*U213)+(AI218*U214)+(AH218*U215)+(AG218*U216)+(AF218*U217)+($U$96)+U218</f>
        <v>0.6026785714285714</v>
      </c>
    </row>
    <row r="219" spans="1:72" s="15" customFormat="1">
      <c r="A219" s="25">
        <f t="shared" si="150"/>
        <v>215</v>
      </c>
      <c r="B219" s="26" t="s">
        <v>28</v>
      </c>
      <c r="C219" s="12">
        <v>41418</v>
      </c>
      <c r="D219" s="12">
        <v>41423</v>
      </c>
      <c r="E219" s="12">
        <v>41431</v>
      </c>
      <c r="F219" s="14">
        <v>1.3315999999999999</v>
      </c>
      <c r="G219" s="14">
        <v>1.3453999999999999</v>
      </c>
      <c r="H219" s="14">
        <v>1.3609</v>
      </c>
      <c r="I219" s="14"/>
      <c r="J219" s="14"/>
      <c r="K219" s="5" t="s">
        <v>1</v>
      </c>
      <c r="M219" s="16">
        <f>(G219-F219)*10000</f>
        <v>138.00000000000034</v>
      </c>
      <c r="O219" s="16">
        <f>(H219-G219)*10000</f>
        <v>155.00000000000068</v>
      </c>
      <c r="Q219" s="22">
        <f>((S218*U219)/M219)*O219</f>
        <v>1143184.1876544857</v>
      </c>
      <c r="S219" s="3">
        <f>Q219+S218</f>
        <v>29641659.678602386</v>
      </c>
      <c r="T219" s="3"/>
      <c r="U219" s="4">
        <f>$AC$4/W219</f>
        <v>3.5714285714285712E-2</v>
      </c>
      <c r="V219" s="4"/>
      <c r="W219" s="2">
        <v>7</v>
      </c>
      <c r="X219" s="3"/>
      <c r="Y219" s="30">
        <f>E219-D219+1</f>
        <v>9</v>
      </c>
      <c r="Z219" s="30"/>
      <c r="AA219" s="4">
        <f>(S219-S218)/S218</f>
        <v>4.0113871635610782E-2</v>
      </c>
      <c r="AB219" s="3"/>
      <c r="AC219" s="38"/>
      <c r="AD219" s="40">
        <f>IF(E218&gt;D219,IF(E218&gt;E219,Y219,E218-D219+1),0)</f>
        <v>0</v>
      </c>
      <c r="AE219" s="3"/>
      <c r="AF219" s="40">
        <f t="shared" si="112"/>
        <v>0</v>
      </c>
      <c r="AG219" s="40">
        <f t="shared" si="113"/>
        <v>0</v>
      </c>
      <c r="AH219" s="40">
        <f t="shared" si="114"/>
        <v>0</v>
      </c>
      <c r="AI219" s="40">
        <f t="shared" si="115"/>
        <v>0</v>
      </c>
      <c r="AJ219" s="40">
        <f t="shared" si="116"/>
        <v>0</v>
      </c>
      <c r="AK219" s="40">
        <f t="shared" si="117"/>
        <v>0</v>
      </c>
      <c r="AL219" s="40">
        <f t="shared" si="118"/>
        <v>0</v>
      </c>
      <c r="AM219" s="40">
        <f t="shared" si="119"/>
        <v>0</v>
      </c>
      <c r="AN219" s="40">
        <f t="shared" si="120"/>
        <v>0</v>
      </c>
      <c r="AO219" s="40">
        <f t="shared" si="121"/>
        <v>0</v>
      </c>
      <c r="AP219" s="40">
        <f t="shared" si="122"/>
        <v>0</v>
      </c>
      <c r="AQ219" s="40">
        <f t="shared" si="123"/>
        <v>0</v>
      </c>
      <c r="AR219" s="40">
        <f t="shared" si="124"/>
        <v>0</v>
      </c>
      <c r="AS219" s="40">
        <f t="shared" si="125"/>
        <v>0</v>
      </c>
      <c r="AT219" s="40">
        <f t="shared" si="126"/>
        <v>0</v>
      </c>
      <c r="AU219" s="40">
        <f t="shared" si="127"/>
        <v>0</v>
      </c>
      <c r="AV219" s="40">
        <f t="shared" si="128"/>
        <v>0</v>
      </c>
      <c r="AW219" s="40">
        <f t="shared" si="129"/>
        <v>0</v>
      </c>
      <c r="AX219" s="40">
        <f t="shared" si="130"/>
        <v>0</v>
      </c>
      <c r="AY219" s="40">
        <f t="shared" si="131"/>
        <v>0</v>
      </c>
      <c r="AZ219" s="40">
        <f t="shared" si="132"/>
        <v>0</v>
      </c>
      <c r="BA219" s="40">
        <f t="shared" si="133"/>
        <v>1</v>
      </c>
      <c r="BB219" s="40">
        <f t="shared" si="134"/>
        <v>1</v>
      </c>
      <c r="BC219" s="40">
        <f t="shared" si="135"/>
        <v>1</v>
      </c>
      <c r="BD219" s="40">
        <f t="shared" si="136"/>
        <v>1</v>
      </c>
      <c r="BE219" s="40">
        <f t="shared" si="137"/>
        <v>1</v>
      </c>
      <c r="BF219" s="40">
        <f t="shared" si="138"/>
        <v>1</v>
      </c>
      <c r="BG219" s="40">
        <f t="shared" si="139"/>
        <v>1</v>
      </c>
      <c r="BH219" s="40">
        <f t="shared" si="140"/>
        <v>1</v>
      </c>
      <c r="BI219" s="40">
        <f t="shared" si="141"/>
        <v>1</v>
      </c>
      <c r="BJ219" s="40">
        <f t="shared" si="142"/>
        <v>1</v>
      </c>
      <c r="BK219" s="40">
        <f t="shared" si="143"/>
        <v>1</v>
      </c>
      <c r="BL219" s="40">
        <f t="shared" si="144"/>
        <v>1</v>
      </c>
      <c r="BM219" s="40">
        <f t="shared" si="145"/>
        <v>1</v>
      </c>
      <c r="BN219" s="40">
        <f t="shared" si="146"/>
        <v>1</v>
      </c>
      <c r="BO219" s="40">
        <f t="shared" si="147"/>
        <v>1</v>
      </c>
      <c r="BP219" s="40">
        <f t="shared" si="148"/>
        <v>1</v>
      </c>
      <c r="BQ219" s="15">
        <v>1</v>
      </c>
      <c r="BR219" s="63">
        <f t="shared" si="149"/>
        <v>18</v>
      </c>
      <c r="BT219" s="4">
        <f>(BP219*U182)+(BO219*U183)+(BN219*U184)+(BM219*U185)+(BL219*U186)+(BK219*U187)+(BJ219*U188)+(BI219*U189)+(BH219*U190)+(BG219*U191)+(BF219*U192)+(BE219*U193)+(BD219*U194)+(BC219*U195)+(BB219*U196)+(BA219*U197)+(AZ219*U198)+(AY219*U199)+(AX219*U200)+(AW219*U201)+(AV219*U202)+(AU219*U203)+(AT219*U204)+(AS219*U205)+(AR219*U206)+(AQ219*U207)+(AP219*U208)+(AO219*U209)+(AN219*U210)+(AM219*U211)+(AL219*U212)+(AK219*U213)+(AJ219*U214)+(AI219*U215)+(AH219*U216)+(AG219*U217)+(AF219*U218)+($U$96)+U219</f>
        <v>0.5714285714285714</v>
      </c>
    </row>
    <row r="220" spans="1:72" s="15" customFormat="1">
      <c r="A220" s="25">
        <f t="shared" si="150"/>
        <v>216</v>
      </c>
      <c r="B220" s="26" t="s">
        <v>28</v>
      </c>
      <c r="C220" s="12">
        <v>41502</v>
      </c>
      <c r="D220" s="12">
        <v>41506</v>
      </c>
      <c r="E220" s="12">
        <v>41506</v>
      </c>
      <c r="F220" s="14">
        <v>1.3736999999999999</v>
      </c>
      <c r="G220" s="14">
        <v>1.3848</v>
      </c>
      <c r="H220" s="14">
        <v>1.3963000000000001</v>
      </c>
      <c r="I220" s="14"/>
      <c r="J220" s="14"/>
      <c r="K220" s="5" t="s">
        <v>1</v>
      </c>
      <c r="M220" s="16">
        <f>(G220-F220)*10000</f>
        <v>111.00000000000109</v>
      </c>
      <c r="O220" s="16">
        <f>(H220-G220)*10000</f>
        <v>115.00000000000065</v>
      </c>
      <c r="Q220" s="22">
        <f>((S219*U220)/M220)*O220</f>
        <v>1096779.5569624389</v>
      </c>
      <c r="S220" s="3">
        <f>Q220+S219</f>
        <v>30738439.235564824</v>
      </c>
      <c r="T220" s="3"/>
      <c r="U220" s="4">
        <f>$AC$4/W220</f>
        <v>3.5714285714285712E-2</v>
      </c>
      <c r="V220" s="4"/>
      <c r="W220" s="2">
        <v>7</v>
      </c>
      <c r="X220" s="3"/>
      <c r="Y220" s="30">
        <f>E220-D220+1</f>
        <v>1</v>
      </c>
      <c r="Z220" s="30"/>
      <c r="AA220" s="4">
        <f>(S220-S219)/S219</f>
        <v>3.7001287001286812E-2</v>
      </c>
      <c r="AB220" s="3"/>
      <c r="AC220" s="38"/>
      <c r="AD220" s="40">
        <f>IF(E219&gt;D220,IF(E219&gt;E220,Y220,E219-D220+1),0)</f>
        <v>0</v>
      </c>
      <c r="AE220" s="3"/>
      <c r="AF220" s="40">
        <f t="shared" si="112"/>
        <v>0</v>
      </c>
      <c r="AG220" s="40">
        <f t="shared" si="113"/>
        <v>0</v>
      </c>
      <c r="AH220" s="40">
        <f t="shared" si="114"/>
        <v>0</v>
      </c>
      <c r="AI220" s="40">
        <f t="shared" si="115"/>
        <v>0</v>
      </c>
      <c r="AJ220" s="40">
        <f t="shared" si="116"/>
        <v>0</v>
      </c>
      <c r="AK220" s="40">
        <f t="shared" si="117"/>
        <v>0</v>
      </c>
      <c r="AL220" s="40">
        <f t="shared" si="118"/>
        <v>0</v>
      </c>
      <c r="AM220" s="40">
        <f t="shared" si="119"/>
        <v>0</v>
      </c>
      <c r="AN220" s="40">
        <f t="shared" si="120"/>
        <v>0</v>
      </c>
      <c r="AO220" s="40">
        <f t="shared" si="121"/>
        <v>0</v>
      </c>
      <c r="AP220" s="40">
        <f t="shared" si="122"/>
        <v>0</v>
      </c>
      <c r="AQ220" s="40">
        <f t="shared" si="123"/>
        <v>0</v>
      </c>
      <c r="AR220" s="40">
        <f t="shared" si="124"/>
        <v>0</v>
      </c>
      <c r="AS220" s="40">
        <f t="shared" si="125"/>
        <v>0</v>
      </c>
      <c r="AT220" s="40">
        <f t="shared" si="126"/>
        <v>0</v>
      </c>
      <c r="AU220" s="40">
        <f t="shared" si="127"/>
        <v>0</v>
      </c>
      <c r="AV220" s="40">
        <f t="shared" si="128"/>
        <v>0</v>
      </c>
      <c r="AW220" s="40">
        <f t="shared" si="129"/>
        <v>0</v>
      </c>
      <c r="AX220" s="40">
        <f t="shared" si="130"/>
        <v>0</v>
      </c>
      <c r="AY220" s="40">
        <f t="shared" si="131"/>
        <v>0</v>
      </c>
      <c r="AZ220" s="40">
        <f t="shared" si="132"/>
        <v>0</v>
      </c>
      <c r="BA220" s="40">
        <f t="shared" si="133"/>
        <v>0</v>
      </c>
      <c r="BB220" s="40">
        <f t="shared" si="134"/>
        <v>1</v>
      </c>
      <c r="BC220" s="40">
        <f t="shared" si="135"/>
        <v>1</v>
      </c>
      <c r="BD220" s="40">
        <f t="shared" si="136"/>
        <v>1</v>
      </c>
      <c r="BE220" s="40">
        <f t="shared" si="137"/>
        <v>1</v>
      </c>
      <c r="BF220" s="40">
        <f t="shared" si="138"/>
        <v>1</v>
      </c>
      <c r="BG220" s="40">
        <f t="shared" si="139"/>
        <v>1</v>
      </c>
      <c r="BH220" s="40">
        <f t="shared" si="140"/>
        <v>1</v>
      </c>
      <c r="BI220" s="40">
        <f t="shared" si="141"/>
        <v>1</v>
      </c>
      <c r="BJ220" s="40">
        <f t="shared" si="142"/>
        <v>1</v>
      </c>
      <c r="BK220" s="40">
        <f t="shared" si="143"/>
        <v>1</v>
      </c>
      <c r="BL220" s="40">
        <f t="shared" si="144"/>
        <v>1</v>
      </c>
      <c r="BM220" s="40">
        <f t="shared" si="145"/>
        <v>1</v>
      </c>
      <c r="BN220" s="40">
        <f t="shared" si="146"/>
        <v>1</v>
      </c>
      <c r="BO220" s="40">
        <f t="shared" si="147"/>
        <v>1</v>
      </c>
      <c r="BP220" s="40">
        <f t="shared" si="148"/>
        <v>0</v>
      </c>
      <c r="BQ220" s="15">
        <v>1</v>
      </c>
      <c r="BR220" s="63">
        <f t="shared" si="149"/>
        <v>16</v>
      </c>
      <c r="BT220" s="4">
        <f>(BP220*U183)+(BO220*U184)+(BN220*U185)+(BM220*U186)+(BL220*U187)+(BK220*U188)+(BJ220*U189)+(BI220*U190)+(BH220*U191)+(BG220*U192)+(BF220*U193)+(BE220*U194)+(BD220*U195)+(BC220*U196)+(BB220*U197)+(BA220*U198)+(AZ220*U199)+(AY220*U200)+(AX220*U201)+(AW220*U202)+(AV220*U203)+(AU220*U204)+(AT220*U205)+(AS220*U206)+(AR220*U207)+(AQ220*U208)+(AP220*U209)+(AO220*U210)+(AN220*U211)+(AM220*U212)+(AL220*U213)+(AK220*U214)+(AJ220*U215)+(AI220*U216)+(AH220*U217)+(AG220*U218)+(AF220*U219)+($U$96)+U220</f>
        <v>0.5089285714285714</v>
      </c>
    </row>
    <row r="221" spans="1:72" s="15" customFormat="1">
      <c r="A221" s="25">
        <f t="shared" si="150"/>
        <v>217</v>
      </c>
      <c r="B221" s="26" t="s">
        <v>28</v>
      </c>
      <c r="C221" s="12">
        <v>41521</v>
      </c>
      <c r="D221" s="12">
        <v>41522</v>
      </c>
      <c r="E221" s="12">
        <v>41523</v>
      </c>
      <c r="F221" s="14">
        <v>1.3886000000000001</v>
      </c>
      <c r="G221" s="14"/>
      <c r="H221" s="14"/>
      <c r="I221" s="14">
        <v>1.3778999999999999</v>
      </c>
      <c r="J221" s="14">
        <v>1.3672</v>
      </c>
      <c r="K221" s="5" t="s">
        <v>1</v>
      </c>
      <c r="M221" s="16">
        <f>(F221-I221)*10000</f>
        <v>107.00000000000153</v>
      </c>
      <c r="O221" s="16">
        <f>(I221-J221)*10000</f>
        <v>106.99999999999932</v>
      </c>
      <c r="Q221" s="22">
        <f>((S220*U221)/M221)*O221</f>
        <v>1097801.4012701497</v>
      </c>
      <c r="S221" s="3">
        <f>Q221+S220</f>
        <v>31836240.636834975</v>
      </c>
      <c r="T221" s="3"/>
      <c r="U221" s="4">
        <f>$AC$4/W221</f>
        <v>3.5714285714285712E-2</v>
      </c>
      <c r="V221" s="4"/>
      <c r="W221" s="2">
        <v>7</v>
      </c>
      <c r="X221" s="3"/>
      <c r="Y221" s="30">
        <f>E221-D221+1</f>
        <v>2</v>
      </c>
      <c r="Z221" s="30"/>
      <c r="AA221" s="4">
        <f>(S221-S220)/S220</f>
        <v>3.5714285714285025E-2</v>
      </c>
      <c r="AB221" s="3"/>
      <c r="AC221" s="38"/>
      <c r="AD221" s="40">
        <f>IF(E220&gt;D221,IF(E220&gt;E221,Y221,E220-D221+1),0)</f>
        <v>0</v>
      </c>
      <c r="AE221" s="3"/>
      <c r="AF221" s="40">
        <f t="shared" si="112"/>
        <v>0</v>
      </c>
      <c r="AG221" s="40">
        <f t="shared" si="113"/>
        <v>0</v>
      </c>
      <c r="AH221" s="40">
        <f t="shared" si="114"/>
        <v>0</v>
      </c>
      <c r="AI221" s="40">
        <f t="shared" si="115"/>
        <v>0</v>
      </c>
      <c r="AJ221" s="40">
        <f t="shared" si="116"/>
        <v>0</v>
      </c>
      <c r="AK221" s="40">
        <f t="shared" si="117"/>
        <v>0</v>
      </c>
      <c r="AL221" s="40">
        <f t="shared" si="118"/>
        <v>0</v>
      </c>
      <c r="AM221" s="40">
        <f t="shared" si="119"/>
        <v>0</v>
      </c>
      <c r="AN221" s="40">
        <f t="shared" si="120"/>
        <v>0</v>
      </c>
      <c r="AO221" s="40">
        <f t="shared" si="121"/>
        <v>0</v>
      </c>
      <c r="AP221" s="40">
        <f t="shared" si="122"/>
        <v>0</v>
      </c>
      <c r="AQ221" s="40">
        <f t="shared" si="123"/>
        <v>0</v>
      </c>
      <c r="AR221" s="40">
        <f t="shared" si="124"/>
        <v>0</v>
      </c>
      <c r="AS221" s="40">
        <f t="shared" si="125"/>
        <v>0</v>
      </c>
      <c r="AT221" s="40">
        <f t="shared" si="126"/>
        <v>0</v>
      </c>
      <c r="AU221" s="40">
        <f t="shared" si="127"/>
        <v>0</v>
      </c>
      <c r="AV221" s="40">
        <f t="shared" si="128"/>
        <v>0</v>
      </c>
      <c r="AW221" s="40">
        <f t="shared" si="129"/>
        <v>0</v>
      </c>
      <c r="AX221" s="40">
        <f t="shared" si="130"/>
        <v>0</v>
      </c>
      <c r="AY221" s="40">
        <f t="shared" si="131"/>
        <v>0</v>
      </c>
      <c r="AZ221" s="40">
        <f t="shared" si="132"/>
        <v>0</v>
      </c>
      <c r="BA221" s="40">
        <f t="shared" si="133"/>
        <v>0</v>
      </c>
      <c r="BB221" s="40">
        <f t="shared" si="134"/>
        <v>0</v>
      </c>
      <c r="BC221" s="40">
        <f t="shared" si="135"/>
        <v>1</v>
      </c>
      <c r="BD221" s="40">
        <f t="shared" si="136"/>
        <v>1</v>
      </c>
      <c r="BE221" s="40">
        <f t="shared" si="137"/>
        <v>1</v>
      </c>
      <c r="BF221" s="40">
        <f t="shared" si="138"/>
        <v>1</v>
      </c>
      <c r="BG221" s="40">
        <f t="shared" si="139"/>
        <v>1</v>
      </c>
      <c r="BH221" s="40">
        <f t="shared" si="140"/>
        <v>1</v>
      </c>
      <c r="BI221" s="40">
        <f t="shared" si="141"/>
        <v>1</v>
      </c>
      <c r="BJ221" s="40">
        <f t="shared" si="142"/>
        <v>1</v>
      </c>
      <c r="BK221" s="40">
        <f t="shared" si="143"/>
        <v>1</v>
      </c>
      <c r="BL221" s="40">
        <f t="shared" si="144"/>
        <v>1</v>
      </c>
      <c r="BM221" s="40">
        <f t="shared" si="145"/>
        <v>1</v>
      </c>
      <c r="BN221" s="40">
        <f t="shared" si="146"/>
        <v>1</v>
      </c>
      <c r="BO221" s="40">
        <f t="shared" si="147"/>
        <v>1</v>
      </c>
      <c r="BP221" s="40">
        <f t="shared" si="148"/>
        <v>0</v>
      </c>
      <c r="BQ221" s="15">
        <v>1</v>
      </c>
      <c r="BR221" s="63">
        <f t="shared" si="149"/>
        <v>15</v>
      </c>
      <c r="BT221" s="4">
        <f>(BP221*U184)+(BO221*U185)+(BN221*U186)+(BM221*U187)+(BL221*U188)+(BK221*U189)+(BJ221*U190)+(BI221*U191)+(BH221*U192)+(BG221*U193)+(BF221*U194)+(BE221*U195)+(BD221*U196)+(BC221*U197)+(BB221*U198)+(BA221*U199)+(AZ221*U200)+(AY221*U201)+(AX221*U202)+(AW221*U203)+(AV221*U204)+(AU221*U205)+(AT221*U206)+(AS221*U207)+(AR221*U208)+(AQ221*U209)+(AP221*U210)+(AO221*U211)+(AN221*U212)+(AM221*U213)+(AL221*U214)+(AK221*U215)+(AJ221*U216)+(AI221*U217)+(AH221*U218)+(AG221*U219)+(AF221*U220)+($U$96)+U221</f>
        <v>0.4776785714285714</v>
      </c>
    </row>
    <row r="222" spans="1:72" s="15" customFormat="1">
      <c r="A222" s="25">
        <f t="shared" si="150"/>
        <v>218</v>
      </c>
      <c r="B222" s="26" t="s">
        <v>28</v>
      </c>
      <c r="C222" s="12">
        <v>41542</v>
      </c>
      <c r="D222" s="12">
        <v>41544</v>
      </c>
      <c r="E222" s="12">
        <v>41550</v>
      </c>
      <c r="F222" s="14">
        <v>1.387</v>
      </c>
      <c r="G222" s="14">
        <v>1.3973</v>
      </c>
      <c r="H222" s="14">
        <v>1.4076</v>
      </c>
      <c r="I222" s="14"/>
      <c r="J222" s="14"/>
      <c r="K222" s="5" t="s">
        <v>1</v>
      </c>
      <c r="M222" s="16">
        <f>(G222-F222)*10000</f>
        <v>102.99999999999976</v>
      </c>
      <c r="O222" s="16">
        <f>(H222-G222)*10000</f>
        <v>102.99999999999976</v>
      </c>
      <c r="Q222" s="22">
        <f>((S221*U222)/M222)*O222</f>
        <v>1137008.5941726777</v>
      </c>
      <c r="S222" s="3">
        <f>Q222+S221</f>
        <v>32973249.231007654</v>
      </c>
      <c r="T222" s="3"/>
      <c r="U222" s="4">
        <f>$AC$4/W222</f>
        <v>3.5714285714285712E-2</v>
      </c>
      <c r="V222" s="4"/>
      <c r="W222" s="2">
        <v>7</v>
      </c>
      <c r="X222" s="3"/>
      <c r="Y222" s="30">
        <f>E222-D222+1</f>
        <v>7</v>
      </c>
      <c r="Z222" s="30"/>
      <c r="AA222" s="4">
        <f>(S222-S221)/S221</f>
        <v>3.5714285714285754E-2</v>
      </c>
      <c r="AB222" s="3"/>
      <c r="AC222" s="38"/>
      <c r="AD222" s="40">
        <f>IF(E221&gt;D222,IF(E221&gt;E222,Y222,E221-D222+1),0)</f>
        <v>0</v>
      </c>
      <c r="AE222" s="3"/>
      <c r="AF222" s="40">
        <f t="shared" si="112"/>
        <v>0</v>
      </c>
      <c r="AG222" s="40">
        <f t="shared" si="113"/>
        <v>0</v>
      </c>
      <c r="AH222" s="40">
        <f t="shared" si="114"/>
        <v>0</v>
      </c>
      <c r="AI222" s="40">
        <f t="shared" si="115"/>
        <v>0</v>
      </c>
      <c r="AJ222" s="40">
        <f t="shared" si="116"/>
        <v>0</v>
      </c>
      <c r="AK222" s="40">
        <f t="shared" si="117"/>
        <v>0</v>
      </c>
      <c r="AL222" s="40">
        <f t="shared" si="118"/>
        <v>0</v>
      </c>
      <c r="AM222" s="40">
        <f t="shared" si="119"/>
        <v>0</v>
      </c>
      <c r="AN222" s="40">
        <f t="shared" si="120"/>
        <v>0</v>
      </c>
      <c r="AO222" s="40">
        <f t="shared" si="121"/>
        <v>0</v>
      </c>
      <c r="AP222" s="40">
        <f t="shared" si="122"/>
        <v>0</v>
      </c>
      <c r="AQ222" s="40">
        <f t="shared" si="123"/>
        <v>0</v>
      </c>
      <c r="AR222" s="40">
        <f t="shared" si="124"/>
        <v>0</v>
      </c>
      <c r="AS222" s="40">
        <f t="shared" si="125"/>
        <v>0</v>
      </c>
      <c r="AT222" s="40">
        <f t="shared" si="126"/>
        <v>0</v>
      </c>
      <c r="AU222" s="40">
        <f t="shared" si="127"/>
        <v>0</v>
      </c>
      <c r="AV222" s="40">
        <f t="shared" si="128"/>
        <v>0</v>
      </c>
      <c r="AW222" s="40">
        <f t="shared" si="129"/>
        <v>0</v>
      </c>
      <c r="AX222" s="40">
        <f t="shared" si="130"/>
        <v>0</v>
      </c>
      <c r="AY222" s="40">
        <f t="shared" si="131"/>
        <v>0</v>
      </c>
      <c r="AZ222" s="40">
        <f t="shared" si="132"/>
        <v>0</v>
      </c>
      <c r="BA222" s="40">
        <f t="shared" si="133"/>
        <v>0</v>
      </c>
      <c r="BB222" s="40">
        <f t="shared" si="134"/>
        <v>0</v>
      </c>
      <c r="BC222" s="40">
        <f t="shared" si="135"/>
        <v>0</v>
      </c>
      <c r="BD222" s="40">
        <f t="shared" si="136"/>
        <v>1</v>
      </c>
      <c r="BE222" s="40">
        <f t="shared" si="137"/>
        <v>1</v>
      </c>
      <c r="BF222" s="40">
        <f t="shared" si="138"/>
        <v>1</v>
      </c>
      <c r="BG222" s="40">
        <f t="shared" si="139"/>
        <v>1</v>
      </c>
      <c r="BH222" s="40">
        <f t="shared" si="140"/>
        <v>1</v>
      </c>
      <c r="BI222" s="40">
        <f t="shared" si="141"/>
        <v>1</v>
      </c>
      <c r="BJ222" s="40">
        <f t="shared" si="142"/>
        <v>1</v>
      </c>
      <c r="BK222" s="40">
        <f t="shared" si="143"/>
        <v>1</v>
      </c>
      <c r="BL222" s="40">
        <f t="shared" si="144"/>
        <v>1</v>
      </c>
      <c r="BM222" s="40">
        <f t="shared" si="145"/>
        <v>1</v>
      </c>
      <c r="BN222" s="40">
        <f t="shared" si="146"/>
        <v>1</v>
      </c>
      <c r="BO222" s="40">
        <f t="shared" si="147"/>
        <v>1</v>
      </c>
      <c r="BP222" s="40">
        <f t="shared" si="148"/>
        <v>1</v>
      </c>
      <c r="BQ222" s="15">
        <v>1</v>
      </c>
      <c r="BR222" s="63">
        <f t="shared" si="149"/>
        <v>15</v>
      </c>
      <c r="BT222" s="4">
        <f>(BP222*U185)+(BO222*U186)+(BN222*U187)+(BM222*U188)+(BL222*U189)+(BK222*U190)+(BJ222*U191)+(BI222*U192)+(BH222*U193)+(BG222*U194)+(BF222*U195)+(BE222*U196)+(BD222*U197)+(BC222*U198)+(BB222*U199)+(BA222*U200)+(AZ222*U201)+(AY222*U202)+(AX222*U203)+(AW222*U204)+(AV222*U205)+(AU222*U206)+(AT222*U207)+(AS222*U208)+(AR222*U209)+(AQ222*U210)+(AP222*U211)+(AO222*U212)+(AN222*U213)+(AM222*U214)+(AL222*U215)+(AK222*U216)+(AJ222*U217)+(AI222*U218)+(AH222*U219)+(AG222*U220)+(AF222*U221)+($U$96)+U222</f>
        <v>0.4776785714285714</v>
      </c>
    </row>
    <row r="223" spans="1:72" s="15" customFormat="1">
      <c r="A223" s="25">
        <f t="shared" si="150"/>
        <v>219</v>
      </c>
      <c r="B223" s="26" t="s">
        <v>28</v>
      </c>
      <c r="C223" s="12">
        <v>41584</v>
      </c>
      <c r="D223" s="12">
        <v>41585</v>
      </c>
      <c r="E223" s="12">
        <v>41585</v>
      </c>
      <c r="F223" s="14">
        <v>1.4169</v>
      </c>
      <c r="G223" s="14"/>
      <c r="H223" s="14"/>
      <c r="I223" s="14">
        <v>1.4059999999999999</v>
      </c>
      <c r="J223" s="14">
        <v>1.3992</v>
      </c>
      <c r="K223" s="5" t="s">
        <v>1</v>
      </c>
      <c r="M223" s="16">
        <f>(F223-I223)*10000</f>
        <v>109.00000000000132</v>
      </c>
      <c r="O223" s="16">
        <f>(I223-J223)*10000</f>
        <v>67.999999999999176</v>
      </c>
      <c r="Q223" s="22">
        <f>((S222*U223)/M223)*O223</f>
        <v>734659.55036319327</v>
      </c>
      <c r="S223" s="3">
        <f>Q223+S222</f>
        <v>33707908.781370848</v>
      </c>
      <c r="T223" s="3"/>
      <c r="U223" s="4">
        <f>$AC$4/W223</f>
        <v>3.5714285714285712E-2</v>
      </c>
      <c r="V223" s="4"/>
      <c r="W223" s="2">
        <v>7</v>
      </c>
      <c r="X223" s="3"/>
      <c r="Y223" s="30">
        <f>E223-D223+1</f>
        <v>1</v>
      </c>
      <c r="Z223" s="30"/>
      <c r="AA223" s="4">
        <f>(S223-S222)/S222</f>
        <v>2.2280471821755712E-2</v>
      </c>
      <c r="AB223" s="3"/>
      <c r="AC223" s="38"/>
      <c r="AD223" s="40">
        <f>IF(E222&gt;D223,IF(E222&gt;E223,Y223,E222-D223+1),0)</f>
        <v>0</v>
      </c>
      <c r="AE223" s="3"/>
      <c r="AF223" s="40">
        <f t="shared" si="112"/>
        <v>0</v>
      </c>
      <c r="AG223" s="40">
        <f t="shared" si="113"/>
        <v>0</v>
      </c>
      <c r="AH223" s="40">
        <f t="shared" si="114"/>
        <v>0</v>
      </c>
      <c r="AI223" s="40">
        <f t="shared" si="115"/>
        <v>0</v>
      </c>
      <c r="AJ223" s="40">
        <f t="shared" si="116"/>
        <v>0</v>
      </c>
      <c r="AK223" s="40">
        <f t="shared" si="117"/>
        <v>0</v>
      </c>
      <c r="AL223" s="40">
        <f t="shared" si="118"/>
        <v>0</v>
      </c>
      <c r="AM223" s="40">
        <f t="shared" si="119"/>
        <v>0</v>
      </c>
      <c r="AN223" s="40">
        <f t="shared" si="120"/>
        <v>0</v>
      </c>
      <c r="AO223" s="40">
        <f t="shared" si="121"/>
        <v>0</v>
      </c>
      <c r="AP223" s="40">
        <f t="shared" si="122"/>
        <v>0</v>
      </c>
      <c r="AQ223" s="40">
        <f t="shared" si="123"/>
        <v>0</v>
      </c>
      <c r="AR223" s="40">
        <f t="shared" si="124"/>
        <v>0</v>
      </c>
      <c r="AS223" s="40">
        <f t="shared" si="125"/>
        <v>0</v>
      </c>
      <c r="AT223" s="40">
        <f t="shared" si="126"/>
        <v>0</v>
      </c>
      <c r="AU223" s="40">
        <f t="shared" si="127"/>
        <v>0</v>
      </c>
      <c r="AV223" s="40">
        <f t="shared" si="128"/>
        <v>0</v>
      </c>
      <c r="AW223" s="40">
        <f t="shared" si="129"/>
        <v>0</v>
      </c>
      <c r="AX223" s="40">
        <f t="shared" si="130"/>
        <v>0</v>
      </c>
      <c r="AY223" s="40">
        <f t="shared" si="131"/>
        <v>0</v>
      </c>
      <c r="AZ223" s="40">
        <f t="shared" si="132"/>
        <v>0</v>
      </c>
      <c r="BA223" s="40">
        <f t="shared" si="133"/>
        <v>0</v>
      </c>
      <c r="BB223" s="40">
        <f t="shared" si="134"/>
        <v>0</v>
      </c>
      <c r="BC223" s="40">
        <f t="shared" si="135"/>
        <v>0</v>
      </c>
      <c r="BD223" s="40">
        <f t="shared" si="136"/>
        <v>0</v>
      </c>
      <c r="BE223" s="40">
        <f t="shared" si="137"/>
        <v>1</v>
      </c>
      <c r="BF223" s="40">
        <f t="shared" si="138"/>
        <v>1</v>
      </c>
      <c r="BG223" s="40">
        <f t="shared" si="139"/>
        <v>1</v>
      </c>
      <c r="BH223" s="40">
        <f t="shared" si="140"/>
        <v>1</v>
      </c>
      <c r="BI223" s="40">
        <f t="shared" si="141"/>
        <v>1</v>
      </c>
      <c r="BJ223" s="40">
        <f t="shared" si="142"/>
        <v>1</v>
      </c>
      <c r="BK223" s="40">
        <f t="shared" si="143"/>
        <v>1</v>
      </c>
      <c r="BL223" s="40">
        <f t="shared" si="144"/>
        <v>1</v>
      </c>
      <c r="BM223" s="40">
        <f t="shared" si="145"/>
        <v>1</v>
      </c>
      <c r="BN223" s="40">
        <f t="shared" si="146"/>
        <v>1</v>
      </c>
      <c r="BO223" s="40">
        <f t="shared" si="147"/>
        <v>1</v>
      </c>
      <c r="BP223" s="40">
        <f t="shared" si="148"/>
        <v>0</v>
      </c>
      <c r="BQ223" s="15">
        <v>1</v>
      </c>
      <c r="BR223" s="63">
        <f t="shared" si="149"/>
        <v>13</v>
      </c>
      <c r="BT223" s="4">
        <f>(BP223*U186)+(BO223*U187)+(BN223*U188)+(BM223*U189)+(BL223*U190)+(BK223*U191)+(BJ223*U192)+(BI223*U193)+(BH223*U194)+(BG223*U195)+(BF223*U196)+(BE223*U197)+(BD223*U198)+(BC223*U199)+(BB223*U200)+(BA223*U201)+(AZ223*U202)+(AY223*U203)+(AX223*U204)+(AW223*U205)+(AV223*U206)+(AU223*U207)+(AT223*U208)+(AS223*U209)+(AR223*U210)+(AQ223*U211)+(AP223*U212)+(AO223*U213)+(AN223*U214)+(AM223*U215)+(AL223*U216)+(AK223*U217)+(AJ223*U218)+(AI223*U219)+(AH223*U220)+(AG223*U221)+(AF223*U222)+($U$96)+U223</f>
        <v>0.4151785714285714</v>
      </c>
    </row>
    <row r="224" spans="1:72" s="15" customFormat="1">
      <c r="A224" s="25">
        <f t="shared" si="150"/>
        <v>220</v>
      </c>
      <c r="B224" s="26" t="s">
        <v>28</v>
      </c>
      <c r="C224" s="12">
        <v>41604</v>
      </c>
      <c r="D224" s="12">
        <v>41605</v>
      </c>
      <c r="E224" s="12">
        <v>41607</v>
      </c>
      <c r="F224" s="14">
        <v>1.4236</v>
      </c>
      <c r="G224" s="14">
        <v>1.4339</v>
      </c>
      <c r="H224" s="14">
        <v>1.4440999999999999</v>
      </c>
      <c r="I224" s="14"/>
      <c r="J224" s="14"/>
      <c r="K224" s="5" t="s">
        <v>1</v>
      </c>
      <c r="M224" s="16">
        <f>(G224-F224)*10000</f>
        <v>102.99999999999976</v>
      </c>
      <c r="O224" s="16">
        <f>(H224-G224)*10000</f>
        <v>101.99999999999987</v>
      </c>
      <c r="Q224" s="22">
        <f>((S223*U224)/M224)*O224</f>
        <v>1192165.9832523682</v>
      </c>
      <c r="S224" s="3">
        <f>Q224+S223</f>
        <v>34900074.764623217</v>
      </c>
      <c r="T224" s="3"/>
      <c r="U224" s="4">
        <f>$AC$4/W224</f>
        <v>3.5714285714285712E-2</v>
      </c>
      <c r="V224" s="4"/>
      <c r="W224" s="2">
        <v>7</v>
      </c>
      <c r="X224" s="3"/>
      <c r="Y224" s="30">
        <f>E224-D224+1</f>
        <v>3</v>
      </c>
      <c r="Z224" s="30"/>
      <c r="AA224" s="4">
        <f>(S224-S223)/S223</f>
        <v>3.5367545076282994E-2</v>
      </c>
      <c r="AB224" s="3"/>
      <c r="AC224" s="38"/>
      <c r="AD224" s="40">
        <f>IF(E223&gt;D224,IF(E223&gt;E224,Y224,E223-D224+1),0)</f>
        <v>0</v>
      </c>
      <c r="AE224" s="3"/>
      <c r="AF224" s="40">
        <f t="shared" si="112"/>
        <v>0</v>
      </c>
      <c r="AG224" s="40">
        <f t="shared" si="113"/>
        <v>0</v>
      </c>
      <c r="AH224" s="40">
        <f t="shared" si="114"/>
        <v>0</v>
      </c>
      <c r="AI224" s="40">
        <f t="shared" si="115"/>
        <v>0</v>
      </c>
      <c r="AJ224" s="40">
        <f t="shared" si="116"/>
        <v>0</v>
      </c>
      <c r="AK224" s="40">
        <f t="shared" si="117"/>
        <v>0</v>
      </c>
      <c r="AL224" s="40">
        <f t="shared" si="118"/>
        <v>0</v>
      </c>
      <c r="AM224" s="40">
        <f t="shared" si="119"/>
        <v>0</v>
      </c>
      <c r="AN224" s="40">
        <f t="shared" si="120"/>
        <v>0</v>
      </c>
      <c r="AO224" s="40">
        <f t="shared" si="121"/>
        <v>0</v>
      </c>
      <c r="AP224" s="40">
        <f t="shared" si="122"/>
        <v>0</v>
      </c>
      <c r="AQ224" s="40">
        <f t="shared" si="123"/>
        <v>0</v>
      </c>
      <c r="AR224" s="40">
        <f t="shared" si="124"/>
        <v>0</v>
      </c>
      <c r="AS224" s="40">
        <f t="shared" si="125"/>
        <v>0</v>
      </c>
      <c r="AT224" s="40">
        <f t="shared" si="126"/>
        <v>0</v>
      </c>
      <c r="AU224" s="40">
        <f t="shared" si="127"/>
        <v>0</v>
      </c>
      <c r="AV224" s="40">
        <f t="shared" si="128"/>
        <v>0</v>
      </c>
      <c r="AW224" s="40">
        <f t="shared" si="129"/>
        <v>0</v>
      </c>
      <c r="AX224" s="40">
        <f t="shared" si="130"/>
        <v>0</v>
      </c>
      <c r="AY224" s="40">
        <f t="shared" si="131"/>
        <v>0</v>
      </c>
      <c r="AZ224" s="40">
        <f t="shared" si="132"/>
        <v>0</v>
      </c>
      <c r="BA224" s="40">
        <f t="shared" si="133"/>
        <v>0</v>
      </c>
      <c r="BB224" s="40">
        <f t="shared" si="134"/>
        <v>0</v>
      </c>
      <c r="BC224" s="40">
        <f t="shared" si="135"/>
        <v>0</v>
      </c>
      <c r="BD224" s="40">
        <f t="shared" si="136"/>
        <v>0</v>
      </c>
      <c r="BE224" s="40">
        <f t="shared" si="137"/>
        <v>0</v>
      </c>
      <c r="BF224" s="40">
        <f t="shared" si="138"/>
        <v>1</v>
      </c>
      <c r="BG224" s="40">
        <f t="shared" si="139"/>
        <v>1</v>
      </c>
      <c r="BH224" s="40">
        <f t="shared" si="140"/>
        <v>1</v>
      </c>
      <c r="BI224" s="40">
        <f t="shared" si="141"/>
        <v>1</v>
      </c>
      <c r="BJ224" s="40">
        <f t="shared" si="142"/>
        <v>1</v>
      </c>
      <c r="BK224" s="40">
        <f t="shared" si="143"/>
        <v>1</v>
      </c>
      <c r="BL224" s="40">
        <f t="shared" si="144"/>
        <v>1</v>
      </c>
      <c r="BM224" s="40">
        <f t="shared" si="145"/>
        <v>1</v>
      </c>
      <c r="BN224" s="40">
        <f t="shared" si="146"/>
        <v>1</v>
      </c>
      <c r="BO224" s="40">
        <f t="shared" si="147"/>
        <v>1</v>
      </c>
      <c r="BP224" s="40">
        <f t="shared" si="148"/>
        <v>1</v>
      </c>
      <c r="BQ224" s="15">
        <v>1</v>
      </c>
      <c r="BR224" s="63">
        <f t="shared" si="149"/>
        <v>13</v>
      </c>
      <c r="BT224" s="4">
        <f>(BP224*U187)+(BO224*U188)+(BN224*U189)+(BM224*U190)+(BL224*U191)+(BK224*U192)+(BJ224*U193)+(BI224*U194)+(BH224*U195)+(BG224*U196)+(BF224*U197)+(BE224*U198)+(BD224*U199)+(BC224*U200)+(BB224*U201)+(BA224*U202)+(AZ224*U203)+(AY224*U204)+(AX224*U205)+(AW224*U206)+(AV224*U207)+(AU224*U208)+(AT224*U209)+(AS224*U210)+(AR224*U211)+(AQ224*U212)+(AP224*U213)+(AO224*U214)+(AN224*U215)+(AM224*U216)+(AL224*U217)+(AK224*U218)+(AJ224*U219)+(AI224*U220)+(AH224*U221)+(AG224*U222)+(AF224*U223)+($U$96)+U224</f>
        <v>0.4151785714285714</v>
      </c>
    </row>
    <row r="225" spans="1:72" s="15" customFormat="1">
      <c r="A225" s="25">
        <f t="shared" si="150"/>
        <v>221</v>
      </c>
      <c r="B225" s="26" t="s">
        <v>28</v>
      </c>
      <c r="C225" s="12">
        <v>41649</v>
      </c>
      <c r="D225" s="12">
        <v>41653</v>
      </c>
      <c r="E225" s="12">
        <v>41662</v>
      </c>
      <c r="F225" s="14">
        <v>1.4737</v>
      </c>
      <c r="G225" s="14">
        <v>1.4967999999999999</v>
      </c>
      <c r="H225" s="14">
        <v>1.5257000000000001</v>
      </c>
      <c r="I225" s="14"/>
      <c r="J225" s="14"/>
      <c r="K225" s="5" t="s">
        <v>1</v>
      </c>
      <c r="M225" s="16">
        <f>(G225-F225)*10000</f>
        <v>230.99999999999898</v>
      </c>
      <c r="O225" s="16">
        <f>(H225-G225)*10000</f>
        <v>289.00000000000148</v>
      </c>
      <c r="Q225" s="22">
        <f>((S224*U225)/M225)*O225</f>
        <v>1559388.0035522887</v>
      </c>
      <c r="S225" s="3">
        <f>Q225+S224</f>
        <v>36459462.768175505</v>
      </c>
      <c r="T225" s="3"/>
      <c r="U225" s="4">
        <f>$AC$4/W225</f>
        <v>3.5714285714285712E-2</v>
      </c>
      <c r="V225" s="4"/>
      <c r="W225" s="2">
        <v>7</v>
      </c>
      <c r="X225" s="3"/>
      <c r="Y225" s="30">
        <f>E225-D225+1</f>
        <v>10</v>
      </c>
      <c r="Z225" s="30"/>
      <c r="AA225" s="4">
        <f>(S225-S224)/S224</f>
        <v>4.4681508967223643E-2</v>
      </c>
      <c r="AB225" s="3"/>
      <c r="AC225" s="38"/>
      <c r="AD225" s="40">
        <f>IF(E224&gt;D225,IF(E224&gt;E225,Y225,E224-D225+1),0)</f>
        <v>0</v>
      </c>
      <c r="AE225" s="3"/>
      <c r="AF225" s="40">
        <f t="shared" si="112"/>
        <v>0</v>
      </c>
      <c r="AG225" s="40">
        <f t="shared" si="113"/>
        <v>0</v>
      </c>
      <c r="AH225" s="40">
        <f t="shared" si="114"/>
        <v>0</v>
      </c>
      <c r="AI225" s="40">
        <f t="shared" si="115"/>
        <v>0</v>
      </c>
      <c r="AJ225" s="40">
        <f t="shared" si="116"/>
        <v>0</v>
      </c>
      <c r="AK225" s="40">
        <f t="shared" si="117"/>
        <v>0</v>
      </c>
      <c r="AL225" s="40">
        <f t="shared" si="118"/>
        <v>0</v>
      </c>
      <c r="AM225" s="40">
        <f t="shared" si="119"/>
        <v>0</v>
      </c>
      <c r="AN225" s="40">
        <f t="shared" si="120"/>
        <v>0</v>
      </c>
      <c r="AO225" s="40">
        <f t="shared" si="121"/>
        <v>0</v>
      </c>
      <c r="AP225" s="40">
        <f t="shared" si="122"/>
        <v>0</v>
      </c>
      <c r="AQ225" s="40">
        <f t="shared" si="123"/>
        <v>0</v>
      </c>
      <c r="AR225" s="40">
        <f t="shared" si="124"/>
        <v>0</v>
      </c>
      <c r="AS225" s="40">
        <f t="shared" si="125"/>
        <v>0</v>
      </c>
      <c r="AT225" s="40">
        <f t="shared" si="126"/>
        <v>0</v>
      </c>
      <c r="AU225" s="40">
        <f t="shared" si="127"/>
        <v>0</v>
      </c>
      <c r="AV225" s="40">
        <f t="shared" si="128"/>
        <v>0</v>
      </c>
      <c r="AW225" s="40">
        <f t="shared" si="129"/>
        <v>0</v>
      </c>
      <c r="AX225" s="40">
        <f t="shared" si="130"/>
        <v>0</v>
      </c>
      <c r="AY225" s="40">
        <f t="shared" si="131"/>
        <v>0</v>
      </c>
      <c r="AZ225" s="40">
        <f t="shared" si="132"/>
        <v>0</v>
      </c>
      <c r="BA225" s="40">
        <f t="shared" si="133"/>
        <v>0</v>
      </c>
      <c r="BB225" s="40">
        <f t="shared" si="134"/>
        <v>0</v>
      </c>
      <c r="BC225" s="40">
        <f t="shared" si="135"/>
        <v>0</v>
      </c>
      <c r="BD225" s="40">
        <f t="shared" si="136"/>
        <v>0</v>
      </c>
      <c r="BE225" s="40">
        <f t="shared" si="137"/>
        <v>0</v>
      </c>
      <c r="BF225" s="40">
        <f t="shared" si="138"/>
        <v>0</v>
      </c>
      <c r="BG225" s="40">
        <f t="shared" si="139"/>
        <v>1</v>
      </c>
      <c r="BH225" s="40">
        <f t="shared" si="140"/>
        <v>1</v>
      </c>
      <c r="BI225" s="40">
        <f t="shared" si="141"/>
        <v>1</v>
      </c>
      <c r="BJ225" s="40">
        <f t="shared" si="142"/>
        <v>1</v>
      </c>
      <c r="BK225" s="40">
        <f t="shared" si="143"/>
        <v>1</v>
      </c>
      <c r="BL225" s="40">
        <f t="shared" si="144"/>
        <v>1</v>
      </c>
      <c r="BM225" s="40">
        <f t="shared" si="145"/>
        <v>1</v>
      </c>
      <c r="BN225" s="40">
        <f t="shared" si="146"/>
        <v>1</v>
      </c>
      <c r="BO225" s="40">
        <f t="shared" si="147"/>
        <v>1</v>
      </c>
      <c r="BP225" s="40">
        <f t="shared" si="148"/>
        <v>0</v>
      </c>
      <c r="BQ225" s="15">
        <v>1</v>
      </c>
      <c r="BR225" s="63">
        <f t="shared" si="149"/>
        <v>11</v>
      </c>
      <c r="BT225" s="4">
        <f>(BP225*U188)+(BO225*U189)+(BN225*U190)+(BM225*U191)+(BL225*U192)+(BK225*U193)+(BJ225*U194)+(BI225*U195)+(BH225*U196)+(BG225*U197)+(BF225*U198)+(BE225*U199)+(BD225*U200)+(BC225*U201)+(BB225*U202)+(BA225*U203)+(AZ225*U204)+(AY225*U205)+(AX225*U206)+(AW225*U207)+(AV225*U208)+(AU225*U209)+(AT225*U210)+(AS225*U211)+(AR225*U212)+(AQ225*U213)+(AP225*U214)+(AO225*U215)+(AN225*U216)+(AM225*U217)+(AL225*U218)+(AK225*U219)+(AJ225*U220)+(AI225*U221)+(AH225*U222)+(AG225*U223)+(AF225*U224)+($U$96)+U225</f>
        <v>0.3526785714285714</v>
      </c>
    </row>
    <row r="226" spans="1:72" s="15" customFormat="1">
      <c r="A226" s="25">
        <f t="shared" si="150"/>
        <v>222</v>
      </c>
      <c r="B226" s="26" t="s">
        <v>28</v>
      </c>
      <c r="C226" s="12">
        <v>41689</v>
      </c>
      <c r="D226" s="12">
        <v>41691</v>
      </c>
      <c r="E226" s="12">
        <v>41717</v>
      </c>
      <c r="F226" s="14">
        <v>1.4998</v>
      </c>
      <c r="G226" s="14">
        <v>1.5250999999999999</v>
      </c>
      <c r="H226" s="14">
        <v>1.5569999999999999</v>
      </c>
      <c r="I226" s="14"/>
      <c r="J226" s="14"/>
      <c r="K226" s="5" t="s">
        <v>1</v>
      </c>
      <c r="M226" s="16">
        <f>(G226-F226)*10000</f>
        <v>252.99999999999878</v>
      </c>
      <c r="O226" s="16">
        <f>(H226-G226)*10000</f>
        <v>319.0000000000004</v>
      </c>
      <c r="Q226" s="22">
        <f>((S225*U226)/M226)*O226</f>
        <v>1641808.1060203353</v>
      </c>
      <c r="S226" s="3">
        <f>Q226+S225</f>
        <v>38101270.874195844</v>
      </c>
      <c r="T226" s="3"/>
      <c r="U226" s="4">
        <f>$AC$4/W226</f>
        <v>3.5714285714285712E-2</v>
      </c>
      <c r="V226" s="4"/>
      <c r="W226" s="2">
        <v>7</v>
      </c>
      <c r="X226" s="3"/>
      <c r="Y226" s="30">
        <f>E226-D226+1</f>
        <v>27</v>
      </c>
      <c r="Z226" s="30"/>
      <c r="AA226" s="4">
        <f>(S226-S225)/S225</f>
        <v>4.5031055900621481E-2</v>
      </c>
      <c r="AB226" s="3"/>
      <c r="AC226" s="38"/>
      <c r="AD226" s="40">
        <f>IF(E225&gt;D226,IF(E225&gt;E226,Y226,E225-D226+1),0)</f>
        <v>0</v>
      </c>
      <c r="AE226" s="3"/>
      <c r="AF226" s="40">
        <f t="shared" si="112"/>
        <v>0</v>
      </c>
      <c r="AG226" s="40">
        <f t="shared" si="113"/>
        <v>0</v>
      </c>
      <c r="AH226" s="40">
        <f t="shared" si="114"/>
        <v>0</v>
      </c>
      <c r="AI226" s="40">
        <f t="shared" si="115"/>
        <v>0</v>
      </c>
      <c r="AJ226" s="40">
        <f t="shared" si="116"/>
        <v>0</v>
      </c>
      <c r="AK226" s="40">
        <f t="shared" si="117"/>
        <v>0</v>
      </c>
      <c r="AL226" s="40">
        <f t="shared" si="118"/>
        <v>0</v>
      </c>
      <c r="AM226" s="40">
        <f t="shared" si="119"/>
        <v>0</v>
      </c>
      <c r="AN226" s="40">
        <f t="shared" si="120"/>
        <v>0</v>
      </c>
      <c r="AO226" s="40">
        <f t="shared" si="121"/>
        <v>0</v>
      </c>
      <c r="AP226" s="40">
        <f t="shared" si="122"/>
        <v>0</v>
      </c>
      <c r="AQ226" s="40">
        <f t="shared" si="123"/>
        <v>0</v>
      </c>
      <c r="AR226" s="40">
        <f t="shared" si="124"/>
        <v>0</v>
      </c>
      <c r="AS226" s="40">
        <f t="shared" si="125"/>
        <v>0</v>
      </c>
      <c r="AT226" s="40">
        <f t="shared" si="126"/>
        <v>0</v>
      </c>
      <c r="AU226" s="40">
        <f t="shared" si="127"/>
        <v>0</v>
      </c>
      <c r="AV226" s="40">
        <f t="shared" si="128"/>
        <v>0</v>
      </c>
      <c r="AW226" s="40">
        <f t="shared" si="129"/>
        <v>0</v>
      </c>
      <c r="AX226" s="40">
        <f t="shared" si="130"/>
        <v>0</v>
      </c>
      <c r="AY226" s="40">
        <f t="shared" si="131"/>
        <v>0</v>
      </c>
      <c r="AZ226" s="40">
        <f t="shared" si="132"/>
        <v>0</v>
      </c>
      <c r="BA226" s="40">
        <f t="shared" si="133"/>
        <v>0</v>
      </c>
      <c r="BB226" s="40">
        <f t="shared" si="134"/>
        <v>0</v>
      </c>
      <c r="BC226" s="40">
        <f t="shared" si="135"/>
        <v>0</v>
      </c>
      <c r="BD226" s="40">
        <f t="shared" si="136"/>
        <v>0</v>
      </c>
      <c r="BE226" s="40">
        <f t="shared" si="137"/>
        <v>0</v>
      </c>
      <c r="BF226" s="40">
        <f t="shared" si="138"/>
        <v>0</v>
      </c>
      <c r="BG226" s="40">
        <f t="shared" si="139"/>
        <v>0</v>
      </c>
      <c r="BH226" s="40">
        <f t="shared" si="140"/>
        <v>1</v>
      </c>
      <c r="BI226" s="40">
        <f t="shared" si="141"/>
        <v>1</v>
      </c>
      <c r="BJ226" s="40">
        <f t="shared" si="142"/>
        <v>1</v>
      </c>
      <c r="BK226" s="40">
        <f t="shared" si="143"/>
        <v>1</v>
      </c>
      <c r="BL226" s="40">
        <f t="shared" si="144"/>
        <v>1</v>
      </c>
      <c r="BM226" s="40">
        <f t="shared" si="145"/>
        <v>1</v>
      </c>
      <c r="BN226" s="40">
        <f t="shared" si="146"/>
        <v>1</v>
      </c>
      <c r="BO226" s="40">
        <f t="shared" si="147"/>
        <v>1</v>
      </c>
      <c r="BP226" s="40">
        <f t="shared" si="148"/>
        <v>0</v>
      </c>
      <c r="BQ226" s="15">
        <v>1</v>
      </c>
      <c r="BR226" s="63">
        <f t="shared" si="149"/>
        <v>10</v>
      </c>
      <c r="BT226" s="4">
        <f>(BP226*U189)+(BO226*U190)+(BN226*U191)+(BM226*U192)+(BL226*U193)+(BK226*U194)+(BJ226*U195)+(BI226*U196)+(BH226*U197)+(BG226*U198)+(BF226*U199)+(BE226*U200)+(BD226*U201)+(BC226*U202)+(BB226*U203)+(BA226*U204)+(AZ226*U205)+(AY226*U206)+(AX226*U207)+(AW226*U208)+(AV226*U209)+(AU226*U210)+(AT226*U211)+(AS226*U212)+(AR226*U213)+(AQ226*U214)+(AP226*U215)+(AO226*U216)+(AN226*U217)+(AM226*U218)+(AL226*U219)+(AK226*U220)+(AJ226*U221)+(AI226*U222)+(AH226*U223)+(AG226*U224)+(AF226*U225)+($U$96)+U226</f>
        <v>0.3214285714285714</v>
      </c>
    </row>
    <row r="227" spans="1:72" s="15" customFormat="1">
      <c r="A227" s="25">
        <f t="shared" si="150"/>
        <v>223</v>
      </c>
      <c r="B227" s="26" t="s">
        <v>28</v>
      </c>
      <c r="C227" s="12">
        <v>41725</v>
      </c>
      <c r="D227" s="12">
        <v>41726</v>
      </c>
      <c r="E227" s="12">
        <v>41774</v>
      </c>
      <c r="F227" s="14">
        <v>1.5316000000000001</v>
      </c>
      <c r="G227" s="14"/>
      <c r="H227" s="14"/>
      <c r="I227" s="14">
        <v>1.5117</v>
      </c>
      <c r="J227" s="14">
        <v>1.4875</v>
      </c>
      <c r="K227" s="5" t="s">
        <v>1</v>
      </c>
      <c r="M227" s="16">
        <f>(F227-I227)*10000</f>
        <v>199.00000000000028</v>
      </c>
      <c r="O227" s="16">
        <f>(I227-J227)*10000</f>
        <v>242</v>
      </c>
      <c r="Q227" s="22">
        <f>((S226*U227)/M227)*O227</f>
        <v>1654793.171492351</v>
      </c>
      <c r="S227" s="3">
        <f>Q227+S226</f>
        <v>39756064.045688197</v>
      </c>
      <c r="T227" s="3"/>
      <c r="U227" s="4">
        <f>$AC$4/W227</f>
        <v>3.5714285714285712E-2</v>
      </c>
      <c r="V227" s="4"/>
      <c r="W227" s="2">
        <v>7</v>
      </c>
      <c r="X227" s="3"/>
      <c r="Y227" s="30">
        <f>E227-D227+1</f>
        <v>49</v>
      </c>
      <c r="Z227" s="30"/>
      <c r="AA227" s="4">
        <f>(S227-S226)/S226</f>
        <v>4.343144292893035E-2</v>
      </c>
      <c r="AB227" s="3"/>
      <c r="AC227" s="38"/>
      <c r="AD227" s="40">
        <f>IF(E226&gt;D227,IF(E226&gt;E227,Y227,E226-D227+1),0)</f>
        <v>0</v>
      </c>
      <c r="AE227" s="3"/>
      <c r="AF227" s="40">
        <f t="shared" si="112"/>
        <v>0</v>
      </c>
      <c r="AG227" s="40">
        <f t="shared" si="113"/>
        <v>0</v>
      </c>
      <c r="AH227" s="40">
        <f t="shared" si="114"/>
        <v>0</v>
      </c>
      <c r="AI227" s="40">
        <f t="shared" si="115"/>
        <v>0</v>
      </c>
      <c r="AJ227" s="40">
        <f t="shared" si="116"/>
        <v>0</v>
      </c>
      <c r="AK227" s="40">
        <f t="shared" si="117"/>
        <v>0</v>
      </c>
      <c r="AL227" s="40">
        <f t="shared" si="118"/>
        <v>0</v>
      </c>
      <c r="AM227" s="40">
        <f t="shared" si="119"/>
        <v>0</v>
      </c>
      <c r="AN227" s="40">
        <f t="shared" si="120"/>
        <v>0</v>
      </c>
      <c r="AO227" s="40">
        <f t="shared" si="121"/>
        <v>0</v>
      </c>
      <c r="AP227" s="40">
        <f t="shared" si="122"/>
        <v>0</v>
      </c>
      <c r="AQ227" s="40">
        <f t="shared" si="123"/>
        <v>0</v>
      </c>
      <c r="AR227" s="40">
        <f t="shared" si="124"/>
        <v>0</v>
      </c>
      <c r="AS227" s="40">
        <f t="shared" si="125"/>
        <v>0</v>
      </c>
      <c r="AT227" s="40">
        <f t="shared" si="126"/>
        <v>0</v>
      </c>
      <c r="AU227" s="40">
        <f t="shared" si="127"/>
        <v>0</v>
      </c>
      <c r="AV227" s="40">
        <f t="shared" si="128"/>
        <v>0</v>
      </c>
      <c r="AW227" s="40">
        <f t="shared" si="129"/>
        <v>0</v>
      </c>
      <c r="AX227" s="40">
        <f t="shared" si="130"/>
        <v>0</v>
      </c>
      <c r="AY227" s="40">
        <f t="shared" si="131"/>
        <v>0</v>
      </c>
      <c r="AZ227" s="40">
        <f t="shared" si="132"/>
        <v>0</v>
      </c>
      <c r="BA227" s="40">
        <f t="shared" si="133"/>
        <v>0</v>
      </c>
      <c r="BB227" s="40">
        <f t="shared" si="134"/>
        <v>0</v>
      </c>
      <c r="BC227" s="40">
        <f t="shared" si="135"/>
        <v>0</v>
      </c>
      <c r="BD227" s="40">
        <f t="shared" si="136"/>
        <v>0</v>
      </c>
      <c r="BE227" s="40">
        <f t="shared" si="137"/>
        <v>0</v>
      </c>
      <c r="BF227" s="40">
        <f t="shared" si="138"/>
        <v>0</v>
      </c>
      <c r="BG227" s="40">
        <f t="shared" si="139"/>
        <v>0</v>
      </c>
      <c r="BH227" s="40">
        <f t="shared" si="140"/>
        <v>0</v>
      </c>
      <c r="BI227" s="40">
        <f t="shared" si="141"/>
        <v>1</v>
      </c>
      <c r="BJ227" s="40">
        <f t="shared" si="142"/>
        <v>1</v>
      </c>
      <c r="BK227" s="40">
        <f t="shared" si="143"/>
        <v>1</v>
      </c>
      <c r="BL227" s="40">
        <f t="shared" si="144"/>
        <v>1</v>
      </c>
      <c r="BM227" s="40">
        <f t="shared" si="145"/>
        <v>1</v>
      </c>
      <c r="BN227" s="40">
        <f t="shared" si="146"/>
        <v>1</v>
      </c>
      <c r="BO227" s="40">
        <f t="shared" si="147"/>
        <v>1</v>
      </c>
      <c r="BP227" s="40">
        <f t="shared" si="148"/>
        <v>1</v>
      </c>
      <c r="BQ227" s="15">
        <v>1</v>
      </c>
      <c r="BR227" s="63">
        <f t="shared" si="149"/>
        <v>10</v>
      </c>
      <c r="BT227" s="4">
        <f>(BP227*U190)+(BO227*U191)+(BN227*U192)+(BM227*U193)+(BL227*U194)+(BK227*U195)+(BJ227*U196)+(BI227*U197)+(BH227*U198)+(BG227*U199)+(BF227*U200)+(BE227*U201)+(BD227*U202)+(BC227*U203)+(BB227*U204)+(BA227*U205)+(AZ227*U206)+(AY227*U207)+(AX227*U208)+(AW227*U209)+(AV227*U210)+(AU227*U211)+(AT227*U212)+(AS227*U213)+(AR227*U214)+(AQ227*U215)+(AP227*U216)+(AO227*U217)+(AN227*U218)+(AM227*U219)+(AL227*U220)+(AK227*U221)+(AJ227*U222)+(AI227*U223)+(AH227*U224)+(AG227*U225)+(AF227*U226)+($U$96)+U227</f>
        <v>0.3214285714285714</v>
      </c>
    </row>
    <row r="228" spans="1:72" s="15" customFormat="1">
      <c r="A228" s="25">
        <f t="shared" si="150"/>
        <v>224</v>
      </c>
      <c r="B228" s="26" t="s">
        <v>28</v>
      </c>
      <c r="C228" s="12">
        <v>41852</v>
      </c>
      <c r="D228" s="12">
        <v>41859</v>
      </c>
      <c r="E228" s="12">
        <v>41863</v>
      </c>
      <c r="F228" s="14">
        <v>1.4593</v>
      </c>
      <c r="G228" s="14">
        <v>1.4689000000000001</v>
      </c>
      <c r="H228" s="14">
        <v>1.4593</v>
      </c>
      <c r="I228" s="14"/>
      <c r="J228" s="14"/>
      <c r="K228" s="5" t="s">
        <v>0</v>
      </c>
      <c r="M228" s="16">
        <f>(G228-F228)*10000</f>
        <v>96.000000000000526</v>
      </c>
      <c r="O228" s="16">
        <f>(H228-G228)*10000</f>
        <v>-96.000000000000526</v>
      </c>
      <c r="Q228" s="22">
        <f>((S227*U228)/M228)*O228</f>
        <v>-1419859.4302031498</v>
      </c>
      <c r="S228" s="3">
        <f>Q228+S227</f>
        <v>38336204.61548505</v>
      </c>
      <c r="T228" s="3"/>
      <c r="U228" s="4">
        <f>$AC$4/W228</f>
        <v>3.5714285714285712E-2</v>
      </c>
      <c r="V228" s="4"/>
      <c r="W228" s="2">
        <v>7</v>
      </c>
      <c r="X228" s="3"/>
      <c r="Y228" s="30">
        <f>E228-D228+1</f>
        <v>5</v>
      </c>
      <c r="Z228" s="30"/>
      <c r="AA228" s="4">
        <f>(S228-S227)/S227</f>
        <v>-3.571428571428565E-2</v>
      </c>
      <c r="AB228" s="3"/>
      <c r="AC228" s="38"/>
      <c r="AD228" s="40">
        <f>IF(E227&gt;D228,IF(E227&gt;E228,Y228,E227-D228+1),0)</f>
        <v>0</v>
      </c>
      <c r="AE228" s="3"/>
      <c r="AF228" s="40">
        <f t="shared" si="112"/>
        <v>0</v>
      </c>
      <c r="AG228" s="40">
        <f t="shared" si="113"/>
        <v>0</v>
      </c>
      <c r="AH228" s="40">
        <f t="shared" si="114"/>
        <v>0</v>
      </c>
      <c r="AI228" s="40">
        <f t="shared" si="115"/>
        <v>0</v>
      </c>
      <c r="AJ228" s="40">
        <f t="shared" si="116"/>
        <v>0</v>
      </c>
      <c r="AK228" s="40">
        <f t="shared" si="117"/>
        <v>0</v>
      </c>
      <c r="AL228" s="40">
        <f t="shared" si="118"/>
        <v>0</v>
      </c>
      <c r="AM228" s="40">
        <f t="shared" si="119"/>
        <v>0</v>
      </c>
      <c r="AN228" s="40">
        <f t="shared" si="120"/>
        <v>0</v>
      </c>
      <c r="AO228" s="40">
        <f t="shared" si="121"/>
        <v>0</v>
      </c>
      <c r="AP228" s="40">
        <f t="shared" si="122"/>
        <v>0</v>
      </c>
      <c r="AQ228" s="40">
        <f t="shared" si="123"/>
        <v>0</v>
      </c>
      <c r="AR228" s="40">
        <f t="shared" si="124"/>
        <v>0</v>
      </c>
      <c r="AS228" s="40">
        <f t="shared" si="125"/>
        <v>0</v>
      </c>
      <c r="AT228" s="40">
        <f t="shared" si="126"/>
        <v>0</v>
      </c>
      <c r="AU228" s="40">
        <f t="shared" si="127"/>
        <v>0</v>
      </c>
      <c r="AV228" s="40">
        <f t="shared" si="128"/>
        <v>0</v>
      </c>
      <c r="AW228" s="40">
        <f t="shared" si="129"/>
        <v>0</v>
      </c>
      <c r="AX228" s="40">
        <f t="shared" si="130"/>
        <v>0</v>
      </c>
      <c r="AY228" s="40">
        <f t="shared" si="131"/>
        <v>0</v>
      </c>
      <c r="AZ228" s="40">
        <f t="shared" si="132"/>
        <v>0</v>
      </c>
      <c r="BA228" s="40">
        <f t="shared" si="133"/>
        <v>0</v>
      </c>
      <c r="BB228" s="40">
        <f t="shared" si="134"/>
        <v>0</v>
      </c>
      <c r="BC228" s="40">
        <f t="shared" si="135"/>
        <v>0</v>
      </c>
      <c r="BD228" s="40">
        <f t="shared" si="136"/>
        <v>0</v>
      </c>
      <c r="BE228" s="40">
        <f t="shared" si="137"/>
        <v>0</v>
      </c>
      <c r="BF228" s="40">
        <f t="shared" si="138"/>
        <v>0</v>
      </c>
      <c r="BG228" s="40">
        <f t="shared" si="139"/>
        <v>0</v>
      </c>
      <c r="BH228" s="40">
        <f t="shared" si="140"/>
        <v>0</v>
      </c>
      <c r="BI228" s="40">
        <f t="shared" si="141"/>
        <v>0</v>
      </c>
      <c r="BJ228" s="40">
        <f t="shared" si="142"/>
        <v>1</v>
      </c>
      <c r="BK228" s="40">
        <f t="shared" si="143"/>
        <v>1</v>
      </c>
      <c r="BL228" s="40">
        <f t="shared" si="144"/>
        <v>1</v>
      </c>
      <c r="BM228" s="40">
        <f t="shared" si="145"/>
        <v>1</v>
      </c>
      <c r="BN228" s="40">
        <f t="shared" si="146"/>
        <v>0</v>
      </c>
      <c r="BO228" s="40">
        <f t="shared" si="147"/>
        <v>0</v>
      </c>
      <c r="BP228" s="40">
        <f t="shared" si="148"/>
        <v>0</v>
      </c>
      <c r="BQ228" s="15">
        <v>1</v>
      </c>
      <c r="BR228" s="63">
        <f t="shared" si="149"/>
        <v>6</v>
      </c>
      <c r="BT228" s="4">
        <f>(BP228*U191)+(BO228*U192)+(BN228*U193)+(BM228*U194)+(BL228*U195)+(BK228*U196)+(BJ228*U197)+(BI228*U198)+(BH228*U199)+(BG228*U200)+(BF228*U201)+(BE228*U202)+(BD228*U203)+(BC228*U204)+(BB228*U205)+(BA228*U206)+(AZ228*U207)+(AY228*U208)+(AX228*U209)+(AW228*U210)+(AV228*U211)+(AU228*U212)+(AT228*U213)+(AS228*U214)+(AR228*U215)+(AQ228*U216)+(AP228*U217)+(AO228*U218)+(AN228*U219)+(AM228*U220)+(AL228*U221)+(AK228*U222)+(AJ228*U223)+(AI228*U224)+(AH228*U225)+(AG228*U226)+(AF228*U227)+($U$96)+U228</f>
        <v>0.1964285714285714</v>
      </c>
    </row>
    <row r="229" spans="1:72" s="15" customFormat="1">
      <c r="A229" s="25">
        <f t="shared" si="150"/>
        <v>225</v>
      </c>
      <c r="B229" s="26" t="s">
        <v>28</v>
      </c>
      <c r="C229" s="12">
        <v>41871</v>
      </c>
      <c r="D229" s="12">
        <v>41873</v>
      </c>
      <c r="E229" s="12">
        <v>41876</v>
      </c>
      <c r="F229" s="14">
        <v>1.4577</v>
      </c>
      <c r="G229" s="14"/>
      <c r="H229" s="14"/>
      <c r="I229" s="14">
        <v>1.4508000000000001</v>
      </c>
      <c r="J229" s="14">
        <v>1.4454</v>
      </c>
      <c r="K229" s="5" t="s">
        <v>1</v>
      </c>
      <c r="M229" s="16">
        <f>(F229-I229)*10000</f>
        <v>68.999999999999062</v>
      </c>
      <c r="O229" s="16">
        <f>(I229-J229)*10000</f>
        <v>54.000000000000711</v>
      </c>
      <c r="Q229" s="22">
        <f>((S228*U229)/M229)*O229</f>
        <v>1071508.8246564432</v>
      </c>
      <c r="S229" s="3">
        <f>Q229+S228</f>
        <v>39407713.440141492</v>
      </c>
      <c r="T229" s="3"/>
      <c r="U229" s="4">
        <f>$AC$4/W229</f>
        <v>3.5714285714285712E-2</v>
      </c>
      <c r="V229" s="4"/>
      <c r="W229" s="2">
        <v>7</v>
      </c>
      <c r="X229" s="3"/>
      <c r="Y229" s="30">
        <f>E229-D229+1</f>
        <v>4</v>
      </c>
      <c r="Z229" s="30"/>
      <c r="AA229" s="4">
        <f>(S229-S228)/S228</f>
        <v>2.7950310559006927E-2</v>
      </c>
      <c r="AB229" s="3"/>
      <c r="AC229" s="38"/>
      <c r="AD229" s="40">
        <f>IF(E228&gt;D229,IF(E228&gt;E229,Y229,E228-D229+1),0)</f>
        <v>0</v>
      </c>
      <c r="AE229" s="3"/>
      <c r="AF229" s="40">
        <f t="shared" si="112"/>
        <v>0</v>
      </c>
      <c r="AG229" s="40">
        <f t="shared" si="113"/>
        <v>0</v>
      </c>
      <c r="AH229" s="40">
        <f t="shared" si="114"/>
        <v>0</v>
      </c>
      <c r="AI229" s="40">
        <f t="shared" si="115"/>
        <v>0</v>
      </c>
      <c r="AJ229" s="40">
        <f t="shared" si="116"/>
        <v>0</v>
      </c>
      <c r="AK229" s="40">
        <f t="shared" si="117"/>
        <v>0</v>
      </c>
      <c r="AL229" s="40">
        <f t="shared" si="118"/>
        <v>0</v>
      </c>
      <c r="AM229" s="40">
        <f t="shared" si="119"/>
        <v>0</v>
      </c>
      <c r="AN229" s="40">
        <f t="shared" si="120"/>
        <v>0</v>
      </c>
      <c r="AO229" s="40">
        <f t="shared" si="121"/>
        <v>0</v>
      </c>
      <c r="AP229" s="40">
        <f t="shared" si="122"/>
        <v>0</v>
      </c>
      <c r="AQ229" s="40">
        <f t="shared" si="123"/>
        <v>0</v>
      </c>
      <c r="AR229" s="40">
        <f t="shared" si="124"/>
        <v>0</v>
      </c>
      <c r="AS229" s="40">
        <f t="shared" si="125"/>
        <v>0</v>
      </c>
      <c r="AT229" s="40">
        <f t="shared" si="126"/>
        <v>0</v>
      </c>
      <c r="AU229" s="40">
        <f t="shared" si="127"/>
        <v>0</v>
      </c>
      <c r="AV229" s="40">
        <f t="shared" si="128"/>
        <v>0</v>
      </c>
      <c r="AW229" s="40">
        <f t="shared" si="129"/>
        <v>0</v>
      </c>
      <c r="AX229" s="40">
        <f t="shared" si="130"/>
        <v>0</v>
      </c>
      <c r="AY229" s="40">
        <f t="shared" si="131"/>
        <v>0</v>
      </c>
      <c r="AZ229" s="40">
        <f t="shared" si="132"/>
        <v>0</v>
      </c>
      <c r="BA229" s="40">
        <f t="shared" si="133"/>
        <v>0</v>
      </c>
      <c r="BB229" s="40">
        <f t="shared" si="134"/>
        <v>0</v>
      </c>
      <c r="BC229" s="40">
        <f t="shared" si="135"/>
        <v>0</v>
      </c>
      <c r="BD229" s="40">
        <f t="shared" si="136"/>
        <v>0</v>
      </c>
      <c r="BE229" s="40">
        <f t="shared" si="137"/>
        <v>0</v>
      </c>
      <c r="BF229" s="40">
        <f t="shared" si="138"/>
        <v>0</v>
      </c>
      <c r="BG229" s="40">
        <f t="shared" si="139"/>
        <v>0</v>
      </c>
      <c r="BH229" s="40">
        <f t="shared" si="140"/>
        <v>0</v>
      </c>
      <c r="BI229" s="40">
        <f t="shared" si="141"/>
        <v>0</v>
      </c>
      <c r="BJ229" s="40">
        <f t="shared" si="142"/>
        <v>0</v>
      </c>
      <c r="BK229" s="40">
        <f t="shared" si="143"/>
        <v>1</v>
      </c>
      <c r="BL229" s="40">
        <f t="shared" si="144"/>
        <v>1</v>
      </c>
      <c r="BM229" s="40">
        <f t="shared" si="145"/>
        <v>1</v>
      </c>
      <c r="BN229" s="40">
        <f t="shared" si="146"/>
        <v>1</v>
      </c>
      <c r="BO229" s="40">
        <f t="shared" si="147"/>
        <v>0</v>
      </c>
      <c r="BP229" s="40">
        <f t="shared" si="148"/>
        <v>0</v>
      </c>
      <c r="BQ229" s="15">
        <v>1</v>
      </c>
      <c r="BR229" s="63">
        <f t="shared" si="149"/>
        <v>6</v>
      </c>
      <c r="BT229" s="4">
        <f>(BP229*U192)+(BO229*U193)+(BN229*U194)+(BM229*U195)+(BL229*U196)+(BK229*U197)+(BJ229*U198)+(BI229*U199)+(BH229*U200)+(BG229*U201)+(BF229*U202)+(BE229*U203)+(BD229*U204)+(BC229*U205)+(BB229*U206)+(BA229*U207)+(AZ229*U208)+(AY229*U209)+(AX229*U210)+(AW229*U211)+(AV229*U212)+(AU229*U213)+(AT229*U214)+(AS229*U215)+(AR229*U216)+(AQ229*U217)+(AP229*U218)+(AO229*U219)+(AN229*U220)+(AM229*U221)+(AL229*U222)+(AK229*U223)+(AJ229*U224)+(AI229*U225)+(AH229*U226)+(AG229*U227)+(AF229*U228)+($U$96)+U229</f>
        <v>0.1964285714285714</v>
      </c>
    </row>
    <row r="230" spans="1:72" s="15" customFormat="1">
      <c r="A230" s="25">
        <f t="shared" si="150"/>
        <v>226</v>
      </c>
      <c r="B230" s="26" t="s">
        <v>28</v>
      </c>
      <c r="C230" s="12">
        <v>41926</v>
      </c>
      <c r="D230" s="12">
        <v>41927</v>
      </c>
      <c r="E230" s="12">
        <v>41927</v>
      </c>
      <c r="F230" s="14">
        <v>1.4197</v>
      </c>
      <c r="G230" s="14">
        <v>1.4328000000000001</v>
      </c>
      <c r="H230" s="14">
        <v>1.4471000000000001</v>
      </c>
      <c r="I230" s="14"/>
      <c r="J230" s="14"/>
      <c r="K230" s="5" t="s">
        <v>1</v>
      </c>
      <c r="M230" s="16">
        <f>(G230-F230)*10000</f>
        <v>131.00000000000111</v>
      </c>
      <c r="O230" s="16">
        <f>(H230-G230)*10000</f>
        <v>142.9999999999998</v>
      </c>
      <c r="Q230" s="22">
        <f>((S229*U230)/M230)*O230</f>
        <v>1536342.1542912154</v>
      </c>
      <c r="S230" s="3">
        <f>Q230+S229</f>
        <v>40944055.594432704</v>
      </c>
      <c r="T230" s="3"/>
      <c r="U230" s="4">
        <f>$AC$4/W230</f>
        <v>3.5714285714285712E-2</v>
      </c>
      <c r="V230" s="4"/>
      <c r="W230" s="2">
        <v>7</v>
      </c>
      <c r="X230" s="3"/>
      <c r="Y230" s="30">
        <f>E230-D230+1</f>
        <v>1</v>
      </c>
      <c r="Z230" s="30"/>
      <c r="AA230" s="4">
        <f>(S230-S229)/S229</f>
        <v>3.8985823336967922E-2</v>
      </c>
      <c r="AB230" s="3"/>
      <c r="AC230" s="38"/>
      <c r="AD230" s="40">
        <f>IF(E229&gt;D230,IF(E229&gt;E230,Y230,E229-D230+1),0)</f>
        <v>0</v>
      </c>
      <c r="AE230" s="3"/>
      <c r="AF230" s="40">
        <f t="shared" si="112"/>
        <v>0</v>
      </c>
      <c r="AG230" s="40">
        <f t="shared" si="113"/>
        <v>0</v>
      </c>
      <c r="AH230" s="40">
        <f t="shared" si="114"/>
        <v>0</v>
      </c>
      <c r="AI230" s="40">
        <f t="shared" si="115"/>
        <v>0</v>
      </c>
      <c r="AJ230" s="40">
        <f t="shared" si="116"/>
        <v>0</v>
      </c>
      <c r="AK230" s="40">
        <f t="shared" si="117"/>
        <v>0</v>
      </c>
      <c r="AL230" s="40">
        <f t="shared" si="118"/>
        <v>0</v>
      </c>
      <c r="AM230" s="40">
        <f t="shared" si="119"/>
        <v>0</v>
      </c>
      <c r="AN230" s="40">
        <f t="shared" si="120"/>
        <v>0</v>
      </c>
      <c r="AO230" s="40">
        <f t="shared" si="121"/>
        <v>0</v>
      </c>
      <c r="AP230" s="40">
        <f t="shared" si="122"/>
        <v>0</v>
      </c>
      <c r="AQ230" s="40">
        <f t="shared" si="123"/>
        <v>0</v>
      </c>
      <c r="AR230" s="40">
        <f t="shared" si="124"/>
        <v>0</v>
      </c>
      <c r="AS230" s="40">
        <f t="shared" si="125"/>
        <v>0</v>
      </c>
      <c r="AT230" s="40">
        <f t="shared" si="126"/>
        <v>0</v>
      </c>
      <c r="AU230" s="40">
        <f t="shared" si="127"/>
        <v>0</v>
      </c>
      <c r="AV230" s="40">
        <f t="shared" si="128"/>
        <v>0</v>
      </c>
      <c r="AW230" s="40">
        <f t="shared" si="129"/>
        <v>0</v>
      </c>
      <c r="AX230" s="40">
        <f t="shared" si="130"/>
        <v>0</v>
      </c>
      <c r="AY230" s="40">
        <f t="shared" si="131"/>
        <v>0</v>
      </c>
      <c r="AZ230" s="40">
        <f t="shared" si="132"/>
        <v>0</v>
      </c>
      <c r="BA230" s="40">
        <f t="shared" si="133"/>
        <v>0</v>
      </c>
      <c r="BB230" s="40">
        <f t="shared" si="134"/>
        <v>0</v>
      </c>
      <c r="BC230" s="40">
        <f t="shared" si="135"/>
        <v>0</v>
      </c>
      <c r="BD230" s="40">
        <f t="shared" si="136"/>
        <v>0</v>
      </c>
      <c r="BE230" s="40">
        <f t="shared" si="137"/>
        <v>0</v>
      </c>
      <c r="BF230" s="40">
        <f t="shared" si="138"/>
        <v>0</v>
      </c>
      <c r="BG230" s="40">
        <f t="shared" si="139"/>
        <v>0</v>
      </c>
      <c r="BH230" s="40">
        <f t="shared" si="140"/>
        <v>0</v>
      </c>
      <c r="BI230" s="40">
        <f t="shared" si="141"/>
        <v>0</v>
      </c>
      <c r="BJ230" s="40">
        <f t="shared" si="142"/>
        <v>0</v>
      </c>
      <c r="BK230" s="40">
        <f t="shared" si="143"/>
        <v>0</v>
      </c>
      <c r="BL230" s="40">
        <f t="shared" si="144"/>
        <v>1</v>
      </c>
      <c r="BM230" s="40">
        <f t="shared" si="145"/>
        <v>1</v>
      </c>
      <c r="BN230" s="40">
        <f t="shared" si="146"/>
        <v>1</v>
      </c>
      <c r="BO230" s="40">
        <f t="shared" si="147"/>
        <v>0</v>
      </c>
      <c r="BP230" s="40">
        <f t="shared" si="148"/>
        <v>0</v>
      </c>
      <c r="BQ230" s="15">
        <v>1</v>
      </c>
      <c r="BR230" s="63">
        <f t="shared" si="149"/>
        <v>5</v>
      </c>
      <c r="BT230" s="4">
        <f>(BP230*U193)+(BO230*U194)+(BN230*U195)+(BM230*U196)+(BL230*U197)+(BK230*U198)+(BJ230*U199)+(BI230*U200)+(BH230*U201)+(BG230*U202)+(BF230*U203)+(BE230*U204)+(BD230*U205)+(BC230*U206)+(BB230*U207)+(BA230*U208)+(AZ230*U209)+(AY230*U210)+(AX230*U211)+(AW230*U212)+(AV230*U213)+(AU230*U214)+(AT230*U215)+(AS230*U216)+(AR230*U217)+(AQ230*U218)+(AP230*U219)+(AO230*U220)+(AN230*U221)+(AM230*U222)+(AL230*U223)+(AK230*U224)+(AJ230*U225)+(AI230*U226)+(AH230*U227)+(AG230*U228)+(AF230*U229)+($U$96)+U230</f>
        <v>0.1651785714285714</v>
      </c>
    </row>
    <row r="231" spans="1:72" s="15" customFormat="1">
      <c r="A231" s="25">
        <f t="shared" si="150"/>
        <v>227</v>
      </c>
      <c r="B231" s="26" t="s">
        <v>28</v>
      </c>
      <c r="C231" s="12">
        <v>41940</v>
      </c>
      <c r="D231" s="12">
        <v>41941</v>
      </c>
      <c r="E231" s="12">
        <v>41942</v>
      </c>
      <c r="F231" s="14">
        <v>1.4305000000000001</v>
      </c>
      <c r="G231" s="14"/>
      <c r="H231" s="14"/>
      <c r="I231" s="14">
        <v>1.4198</v>
      </c>
      <c r="J231" s="14">
        <v>1.4091</v>
      </c>
      <c r="K231" s="5" t="s">
        <v>1</v>
      </c>
      <c r="M231" s="16">
        <f>(F231-I231)*10000</f>
        <v>107.00000000000153</v>
      </c>
      <c r="O231" s="16">
        <f>(I231-J231)*10000</f>
        <v>106.99999999999932</v>
      </c>
      <c r="Q231" s="22">
        <f>((S230*U231)/M231)*O231</f>
        <v>1462287.6998011377</v>
      </c>
      <c r="S231" s="3">
        <f>Q231+S230</f>
        <v>42406343.294233844</v>
      </c>
      <c r="T231" s="3"/>
      <c r="U231" s="4">
        <f>$AC$4/W231</f>
        <v>3.5714285714285712E-2</v>
      </c>
      <c r="V231" s="4"/>
      <c r="W231" s="2">
        <v>7</v>
      </c>
      <c r="X231" s="3"/>
      <c r="Y231" s="30">
        <f>E231-D231+1</f>
        <v>2</v>
      </c>
      <c r="Z231" s="30"/>
      <c r="AA231" s="4">
        <f>(S231-S230)/S230</f>
        <v>3.5714285714285018E-2</v>
      </c>
      <c r="AB231" s="3"/>
      <c r="AC231" s="38"/>
      <c r="AD231" s="40">
        <f>IF(E230&gt;D231,IF(E230&gt;E231,Y231,E230-D231+1),0)</f>
        <v>0</v>
      </c>
      <c r="AE231" s="3"/>
      <c r="AF231" s="40">
        <f t="shared" si="112"/>
        <v>0</v>
      </c>
      <c r="AG231" s="40">
        <f t="shared" si="113"/>
        <v>0</v>
      </c>
      <c r="AH231" s="40">
        <f t="shared" si="114"/>
        <v>0</v>
      </c>
      <c r="AI231" s="40">
        <f t="shared" si="115"/>
        <v>0</v>
      </c>
      <c r="AJ231" s="40">
        <f t="shared" si="116"/>
        <v>0</v>
      </c>
      <c r="AK231" s="40">
        <f t="shared" si="117"/>
        <v>0</v>
      </c>
      <c r="AL231" s="40">
        <f t="shared" si="118"/>
        <v>0</v>
      </c>
      <c r="AM231" s="40">
        <f t="shared" si="119"/>
        <v>0</v>
      </c>
      <c r="AN231" s="40">
        <f t="shared" si="120"/>
        <v>0</v>
      </c>
      <c r="AO231" s="40">
        <f t="shared" si="121"/>
        <v>0</v>
      </c>
      <c r="AP231" s="40">
        <f t="shared" si="122"/>
        <v>0</v>
      </c>
      <c r="AQ231" s="40">
        <f t="shared" si="123"/>
        <v>0</v>
      </c>
      <c r="AR231" s="40">
        <f t="shared" si="124"/>
        <v>0</v>
      </c>
      <c r="AS231" s="40">
        <f t="shared" si="125"/>
        <v>0</v>
      </c>
      <c r="AT231" s="40">
        <f t="shared" si="126"/>
        <v>0</v>
      </c>
      <c r="AU231" s="40">
        <f t="shared" si="127"/>
        <v>0</v>
      </c>
      <c r="AV231" s="40">
        <f t="shared" si="128"/>
        <v>0</v>
      </c>
      <c r="AW231" s="40">
        <f t="shared" si="129"/>
        <v>0</v>
      </c>
      <c r="AX231" s="40">
        <f t="shared" si="130"/>
        <v>0</v>
      </c>
      <c r="AY231" s="40">
        <f t="shared" si="131"/>
        <v>0</v>
      </c>
      <c r="AZ231" s="40">
        <f t="shared" si="132"/>
        <v>0</v>
      </c>
      <c r="BA231" s="40">
        <f t="shared" si="133"/>
        <v>0</v>
      </c>
      <c r="BB231" s="40">
        <f t="shared" si="134"/>
        <v>0</v>
      </c>
      <c r="BC231" s="40">
        <f t="shared" si="135"/>
        <v>0</v>
      </c>
      <c r="BD231" s="40">
        <f t="shared" si="136"/>
        <v>0</v>
      </c>
      <c r="BE231" s="40">
        <f t="shared" si="137"/>
        <v>0</v>
      </c>
      <c r="BF231" s="40">
        <f t="shared" si="138"/>
        <v>0</v>
      </c>
      <c r="BG231" s="40">
        <f t="shared" si="139"/>
        <v>0</v>
      </c>
      <c r="BH231" s="40">
        <f t="shared" si="140"/>
        <v>0</v>
      </c>
      <c r="BI231" s="40">
        <f t="shared" si="141"/>
        <v>0</v>
      </c>
      <c r="BJ231" s="40">
        <f t="shared" si="142"/>
        <v>0</v>
      </c>
      <c r="BK231" s="40">
        <f t="shared" si="143"/>
        <v>0</v>
      </c>
      <c r="BL231" s="40">
        <f t="shared" si="144"/>
        <v>0</v>
      </c>
      <c r="BM231" s="40">
        <f t="shared" si="145"/>
        <v>1</v>
      </c>
      <c r="BN231" s="40">
        <f t="shared" si="146"/>
        <v>1</v>
      </c>
      <c r="BO231" s="40">
        <f t="shared" si="147"/>
        <v>0</v>
      </c>
      <c r="BP231" s="40">
        <f t="shared" si="148"/>
        <v>0</v>
      </c>
      <c r="BQ231" s="15">
        <v>1</v>
      </c>
      <c r="BR231" s="63">
        <f t="shared" si="149"/>
        <v>4</v>
      </c>
      <c r="BT231" s="4">
        <f>(BP231*U194)+(BO231*U195)+(BN231*U196)+(BM231*U197)+(BL231*U198)+(BK231*U199)+(BJ231*U200)+(BI231*U201)+(BH231*U202)+(BG231*U203)+(BF231*U204)+(BE231*U205)+(BD231*U206)+(BC231*U207)+(BB231*U208)+(BA231*U209)+(AZ231*U210)+(AY231*U211)+(AX231*U212)+(AW231*U213)+(AV231*U214)+(AU231*U215)+(AT231*U216)+(AS231*U217)+(AR231*U218)+(AQ231*U219)+(AP231*U220)+(AO231*U221)+(AN231*U222)+(AM231*U223)+(AL231*U224)+(AK231*U225)+(AJ231*U226)+(AI231*U227)+(AH231*U228)+(AG231*U229)+(AF231*U230)+($U$96)+U231</f>
        <v>0.13392857142857142</v>
      </c>
    </row>
    <row r="232" spans="1:72" s="15" customFormat="1">
      <c r="A232" s="25">
        <f t="shared" si="150"/>
        <v>228</v>
      </c>
      <c r="B232" s="26" t="s">
        <v>28</v>
      </c>
      <c r="C232" s="12">
        <v>41978</v>
      </c>
      <c r="D232" s="12">
        <v>41981</v>
      </c>
      <c r="E232" s="12">
        <v>41981</v>
      </c>
      <c r="F232" s="14">
        <v>1.4119999999999999</v>
      </c>
      <c r="G232" s="14"/>
      <c r="H232" s="14"/>
      <c r="I232" s="14">
        <v>1.4012</v>
      </c>
      <c r="J232" s="14">
        <v>1.4119999999999999</v>
      </c>
      <c r="K232" s="5" t="s">
        <v>0</v>
      </c>
      <c r="M232" s="16">
        <f>(F232-I232)*10000</f>
        <v>107.9999999999992</v>
      </c>
      <c r="O232" s="16">
        <f>(I232-J232)*10000</f>
        <v>-107.9999999999992</v>
      </c>
      <c r="Q232" s="22">
        <f>((S231*U232)/M232)*O232</f>
        <v>-1514512.2605083515</v>
      </c>
      <c r="S232" s="3">
        <f>Q232+S231</f>
        <v>40891831.033725493</v>
      </c>
      <c r="T232" s="3"/>
      <c r="U232" s="4">
        <f>$AC$4/W232</f>
        <v>3.5714285714285712E-2</v>
      </c>
      <c r="V232" s="4"/>
      <c r="W232" s="2">
        <v>7</v>
      </c>
      <c r="X232" s="3"/>
      <c r="Y232" s="30">
        <f>E232-D232+1</f>
        <v>1</v>
      </c>
      <c r="Z232" s="30"/>
      <c r="AA232" s="4">
        <f>(S232-S231)/S231</f>
        <v>-3.5714285714285698E-2</v>
      </c>
      <c r="AB232" s="3"/>
      <c r="AC232" s="38"/>
      <c r="AD232" s="40">
        <f>IF(E231&gt;D232,IF(E231&gt;E232,Y232,E231-D232+1),0)</f>
        <v>0</v>
      </c>
      <c r="AE232" s="3"/>
      <c r="AF232" s="40">
        <f t="shared" si="112"/>
        <v>0</v>
      </c>
      <c r="AG232" s="40">
        <f t="shared" si="113"/>
        <v>0</v>
      </c>
      <c r="AH232" s="40">
        <f t="shared" si="114"/>
        <v>0</v>
      </c>
      <c r="AI232" s="40">
        <f t="shared" si="115"/>
        <v>0</v>
      </c>
      <c r="AJ232" s="40">
        <f t="shared" si="116"/>
        <v>0</v>
      </c>
      <c r="AK232" s="40">
        <f t="shared" si="117"/>
        <v>0</v>
      </c>
      <c r="AL232" s="40">
        <f t="shared" si="118"/>
        <v>0</v>
      </c>
      <c r="AM232" s="40">
        <f t="shared" si="119"/>
        <v>0</v>
      </c>
      <c r="AN232" s="40">
        <f t="shared" si="120"/>
        <v>0</v>
      </c>
      <c r="AO232" s="40">
        <f t="shared" si="121"/>
        <v>0</v>
      </c>
      <c r="AP232" s="40">
        <f t="shared" si="122"/>
        <v>0</v>
      </c>
      <c r="AQ232" s="40">
        <f t="shared" si="123"/>
        <v>0</v>
      </c>
      <c r="AR232" s="40">
        <f t="shared" si="124"/>
        <v>0</v>
      </c>
      <c r="AS232" s="40">
        <f t="shared" si="125"/>
        <v>0</v>
      </c>
      <c r="AT232" s="40">
        <f t="shared" si="126"/>
        <v>0</v>
      </c>
      <c r="AU232" s="40">
        <f t="shared" si="127"/>
        <v>0</v>
      </c>
      <c r="AV232" s="40">
        <f t="shared" si="128"/>
        <v>0</v>
      </c>
      <c r="AW232" s="40">
        <f t="shared" si="129"/>
        <v>0</v>
      </c>
      <c r="AX232" s="40">
        <f t="shared" si="130"/>
        <v>0</v>
      </c>
      <c r="AY232" s="40">
        <f t="shared" si="131"/>
        <v>0</v>
      </c>
      <c r="AZ232" s="40">
        <f t="shared" si="132"/>
        <v>0</v>
      </c>
      <c r="BA232" s="40">
        <f t="shared" si="133"/>
        <v>0</v>
      </c>
      <c r="BB232" s="40">
        <f t="shared" si="134"/>
        <v>0</v>
      </c>
      <c r="BC232" s="40">
        <f t="shared" si="135"/>
        <v>0</v>
      </c>
      <c r="BD232" s="40">
        <f t="shared" si="136"/>
        <v>0</v>
      </c>
      <c r="BE232" s="40">
        <f t="shared" si="137"/>
        <v>0</v>
      </c>
      <c r="BF232" s="40">
        <f t="shared" si="138"/>
        <v>0</v>
      </c>
      <c r="BG232" s="40">
        <f t="shared" si="139"/>
        <v>0</v>
      </c>
      <c r="BH232" s="40">
        <f t="shared" si="140"/>
        <v>0</v>
      </c>
      <c r="BI232" s="40">
        <f t="shared" si="141"/>
        <v>0</v>
      </c>
      <c r="BJ232" s="40">
        <f t="shared" si="142"/>
        <v>0</v>
      </c>
      <c r="BK232" s="40">
        <f t="shared" si="143"/>
        <v>0</v>
      </c>
      <c r="BL232" s="40">
        <f t="shared" si="144"/>
        <v>0</v>
      </c>
      <c r="BM232" s="40">
        <f t="shared" si="145"/>
        <v>0</v>
      </c>
      <c r="BN232" s="40">
        <f t="shared" si="146"/>
        <v>1</v>
      </c>
      <c r="BO232" s="40">
        <f t="shared" si="147"/>
        <v>1</v>
      </c>
      <c r="BP232" s="40">
        <f t="shared" si="148"/>
        <v>0</v>
      </c>
      <c r="BQ232" s="15">
        <v>1</v>
      </c>
      <c r="BR232" s="63">
        <f t="shared" si="149"/>
        <v>4</v>
      </c>
      <c r="BT232" s="4">
        <f>(BP232*U195)+(BO232*U196)+(BN232*U197)+(BM232*U198)+(BL232*U199)+(BK232*U200)+(BJ232*U201)+(BI232*U202)+(BH232*U203)+(BG232*U204)+(BF232*U205)+(BE232*U206)+(BD232*U207)+(BC232*U208)+(BB232*U209)+(BA232*U210)+(AZ232*U211)+(AY232*U212)+(AX232*U213)+(AW232*U214)+(AV232*U215)+(AU232*U216)+(AT232*U217)+(AS232*U218)+(AR232*U219)+(AQ232*U220)+(AP232*U221)+(AO232*U222)+(AN232*U223)+(AM232*U224)+(AL232*U225)+(AK232*U226)+(AJ232*U227)+(AI232*U228)+(AH232*U229)+(AG232*U230)+(AF232*U231)+($U$96)+U232</f>
        <v>0.13392857142857142</v>
      </c>
    </row>
    <row r="233" spans="1:72" s="15" customFormat="1">
      <c r="A233" s="25">
        <f t="shared" si="150"/>
        <v>229</v>
      </c>
      <c r="B233" s="26" t="s">
        <v>28</v>
      </c>
      <c r="C233" s="12">
        <v>41983</v>
      </c>
      <c r="D233" s="12">
        <v>41984</v>
      </c>
      <c r="E233" s="12">
        <v>41989</v>
      </c>
      <c r="F233" s="14">
        <v>1.4153</v>
      </c>
      <c r="G233" s="14">
        <v>1.4323999999999999</v>
      </c>
      <c r="H233" s="14">
        <v>1.4524999999999999</v>
      </c>
      <c r="I233" s="14"/>
      <c r="J233" s="14"/>
      <c r="K233" s="5" t="s">
        <v>1</v>
      </c>
      <c r="M233" s="16">
        <f>(G233-F233)*10000</f>
        <v>170.99999999999892</v>
      </c>
      <c r="O233" s="16">
        <f>(H233-G233)*10000</f>
        <v>201.00000000000006</v>
      </c>
      <c r="Q233" s="22">
        <f>((S232*U233)/M233)*O233</f>
        <v>1716637.0170799661</v>
      </c>
      <c r="S233" s="3">
        <f>Q233+S232</f>
        <v>42608468.050805457</v>
      </c>
      <c r="T233" s="3"/>
      <c r="U233" s="4">
        <f>$AC$4/W233</f>
        <v>3.5714285714285712E-2</v>
      </c>
      <c r="V233" s="4"/>
      <c r="W233" s="2">
        <v>7</v>
      </c>
      <c r="X233" s="3"/>
      <c r="Y233" s="30">
        <f>E233-D233+1</f>
        <v>6</v>
      </c>
      <c r="Z233" s="30"/>
      <c r="AA233" s="4">
        <f>(S233-S232)/S232</f>
        <v>4.1979949874686943E-2</v>
      </c>
      <c r="AB233" s="3"/>
      <c r="AC233" s="38"/>
      <c r="AD233" s="40">
        <f>IF(E232&gt;D233,IF(E232&gt;E233,Y233,E232-D233+1),0)</f>
        <v>0</v>
      </c>
      <c r="AE233" s="3"/>
      <c r="AF233" s="40">
        <f t="shared" si="112"/>
        <v>0</v>
      </c>
      <c r="AG233" s="40">
        <f t="shared" si="113"/>
        <v>0</v>
      </c>
      <c r="AH233" s="40">
        <f t="shared" si="114"/>
        <v>0</v>
      </c>
      <c r="AI233" s="40">
        <f t="shared" si="115"/>
        <v>0</v>
      </c>
      <c r="AJ233" s="40">
        <f t="shared" si="116"/>
        <v>0</v>
      </c>
      <c r="AK233" s="40">
        <f t="shared" si="117"/>
        <v>0</v>
      </c>
      <c r="AL233" s="40">
        <f t="shared" si="118"/>
        <v>0</v>
      </c>
      <c r="AM233" s="40">
        <f t="shared" si="119"/>
        <v>0</v>
      </c>
      <c r="AN233" s="40">
        <f t="shared" si="120"/>
        <v>0</v>
      </c>
      <c r="AO233" s="40">
        <f t="shared" si="121"/>
        <v>0</v>
      </c>
      <c r="AP233" s="40">
        <f t="shared" si="122"/>
        <v>0</v>
      </c>
      <c r="AQ233" s="40">
        <f t="shared" si="123"/>
        <v>0</v>
      </c>
      <c r="AR233" s="40">
        <f t="shared" si="124"/>
        <v>0</v>
      </c>
      <c r="AS233" s="40">
        <f t="shared" si="125"/>
        <v>0</v>
      </c>
      <c r="AT233" s="40">
        <f t="shared" si="126"/>
        <v>0</v>
      </c>
      <c r="AU233" s="40">
        <f t="shared" si="127"/>
        <v>0</v>
      </c>
      <c r="AV233" s="40">
        <f t="shared" si="128"/>
        <v>0</v>
      </c>
      <c r="AW233" s="40">
        <f t="shared" si="129"/>
        <v>0</v>
      </c>
      <c r="AX233" s="40">
        <f t="shared" si="130"/>
        <v>0</v>
      </c>
      <c r="AY233" s="40">
        <f t="shared" si="131"/>
        <v>0</v>
      </c>
      <c r="AZ233" s="40">
        <f t="shared" si="132"/>
        <v>0</v>
      </c>
      <c r="BA233" s="40">
        <f t="shared" si="133"/>
        <v>0</v>
      </c>
      <c r="BB233" s="40">
        <f t="shared" si="134"/>
        <v>0</v>
      </c>
      <c r="BC233" s="40">
        <f t="shared" si="135"/>
        <v>0</v>
      </c>
      <c r="BD233" s="40">
        <f t="shared" si="136"/>
        <v>0</v>
      </c>
      <c r="BE233" s="40">
        <f t="shared" si="137"/>
        <v>0</v>
      </c>
      <c r="BF233" s="40">
        <f t="shared" si="138"/>
        <v>0</v>
      </c>
      <c r="BG233" s="40">
        <f t="shared" si="139"/>
        <v>0</v>
      </c>
      <c r="BH233" s="40">
        <f t="shared" si="140"/>
        <v>0</v>
      </c>
      <c r="BI233" s="40">
        <f t="shared" si="141"/>
        <v>0</v>
      </c>
      <c r="BJ233" s="40">
        <f t="shared" si="142"/>
        <v>0</v>
      </c>
      <c r="BK233" s="40">
        <f t="shared" si="143"/>
        <v>0</v>
      </c>
      <c r="BL233" s="40">
        <f t="shared" si="144"/>
        <v>0</v>
      </c>
      <c r="BM233" s="40">
        <f t="shared" si="145"/>
        <v>0</v>
      </c>
      <c r="BN233" s="40">
        <f t="shared" si="146"/>
        <v>0</v>
      </c>
      <c r="BO233" s="40">
        <f t="shared" si="147"/>
        <v>1</v>
      </c>
      <c r="BP233" s="40">
        <f t="shared" si="148"/>
        <v>1</v>
      </c>
      <c r="BQ233" s="15">
        <v>1</v>
      </c>
      <c r="BR233" s="63">
        <f t="shared" si="149"/>
        <v>4</v>
      </c>
      <c r="BT233" s="4">
        <f>(BP233*U196)+(BO233*U197)+(BN233*U198)+(BM233*U199)+(BL233*U200)+(BK233*U201)+(BJ233*U202)+(BI233*U203)+(BH233*U204)+(BG233*U205)+(BF233*U206)+(BE233*U207)+(BD233*U208)+(BC233*U209)+(BB233*U210)+(BA233*U211)+(AZ233*U212)+(AY233*U213)+(AX233*U214)+(AW233*U215)+(AV233*U216)+(AU233*U217)+(AT233*U218)+(AS233*U219)+(AR233*U220)+(AQ233*U221)+(AP233*U222)+(AO233*U223)+(AN233*U224)+(AM233*U225)+(AL233*U226)+(AK233*U227)+(AJ233*U228)+(AI233*U229)+(AH233*U230)+(AG233*U231)+(AF233*U232)+($U$96)+U233</f>
        <v>0.13392857142857142</v>
      </c>
    </row>
    <row r="234" spans="1:72" s="15" customFormat="1">
      <c r="A234" s="25">
        <f t="shared" si="150"/>
        <v>230</v>
      </c>
      <c r="B234" s="26" t="s">
        <v>28</v>
      </c>
      <c r="C234" s="12">
        <v>41996</v>
      </c>
      <c r="D234" s="12">
        <v>42003</v>
      </c>
      <c r="E234" s="12">
        <v>42006</v>
      </c>
      <c r="F234" s="14">
        <v>1.4236</v>
      </c>
      <c r="G234" s="14"/>
      <c r="H234" s="14"/>
      <c r="I234" s="14">
        <v>1.4111</v>
      </c>
      <c r="J234" s="14">
        <v>1.4067000000000001</v>
      </c>
      <c r="K234" s="5" t="s">
        <v>2</v>
      </c>
      <c r="M234" s="16">
        <f>(F234-I234)*10000</f>
        <v>124.99999999999956</v>
      </c>
      <c r="O234" s="16">
        <f>(I234-J234)*10000</f>
        <v>43.999999999999595</v>
      </c>
      <c r="Q234" s="22">
        <f>((S233*U234)/M234)*O234</f>
        <v>535649.31263869407</v>
      </c>
      <c r="S234" s="3">
        <f>Q234+S233</f>
        <v>43144117.363444149</v>
      </c>
      <c r="T234" s="3"/>
      <c r="U234" s="4">
        <f>$AC$4/W234</f>
        <v>3.5714285714285712E-2</v>
      </c>
      <c r="V234" s="4"/>
      <c r="W234" s="2">
        <v>7</v>
      </c>
      <c r="X234" s="3"/>
      <c r="Y234" s="30">
        <f>E234-D234+1</f>
        <v>4</v>
      </c>
      <c r="Z234" s="30"/>
      <c r="AA234" s="4">
        <f>(S234-S233)/S233</f>
        <v>1.2571428571428463E-2</v>
      </c>
      <c r="AB234" s="3"/>
      <c r="AC234" s="38"/>
      <c r="AD234" s="40">
        <f>IF(E233&gt;D234,IF(E233&gt;E234,Y234,E233-D234+1),0)</f>
        <v>0</v>
      </c>
      <c r="AE234" s="3"/>
      <c r="AF234" s="40">
        <f t="shared" si="112"/>
        <v>0</v>
      </c>
      <c r="AG234" s="40">
        <f t="shared" si="113"/>
        <v>0</v>
      </c>
      <c r="AH234" s="40">
        <f t="shared" si="114"/>
        <v>0</v>
      </c>
      <c r="AI234" s="40">
        <f t="shared" si="115"/>
        <v>0</v>
      </c>
      <c r="AJ234" s="40">
        <f t="shared" si="116"/>
        <v>0</v>
      </c>
      <c r="AK234" s="40">
        <f t="shared" si="117"/>
        <v>0</v>
      </c>
      <c r="AL234" s="40">
        <f t="shared" si="118"/>
        <v>0</v>
      </c>
      <c r="AM234" s="40">
        <f t="shared" si="119"/>
        <v>0</v>
      </c>
      <c r="AN234" s="40">
        <f t="shared" si="120"/>
        <v>0</v>
      </c>
      <c r="AO234" s="40">
        <f t="shared" si="121"/>
        <v>0</v>
      </c>
      <c r="AP234" s="40">
        <f t="shared" si="122"/>
        <v>0</v>
      </c>
      <c r="AQ234" s="40">
        <f t="shared" si="123"/>
        <v>0</v>
      </c>
      <c r="AR234" s="40">
        <f t="shared" si="124"/>
        <v>0</v>
      </c>
      <c r="AS234" s="40">
        <f t="shared" si="125"/>
        <v>0</v>
      </c>
      <c r="AT234" s="40">
        <f t="shared" si="126"/>
        <v>0</v>
      </c>
      <c r="AU234" s="40">
        <f t="shared" si="127"/>
        <v>0</v>
      </c>
      <c r="AV234" s="40">
        <f t="shared" si="128"/>
        <v>0</v>
      </c>
      <c r="AW234" s="40">
        <f t="shared" si="129"/>
        <v>0</v>
      </c>
      <c r="AX234" s="40">
        <f t="shared" si="130"/>
        <v>0</v>
      </c>
      <c r="AY234" s="40">
        <f t="shared" si="131"/>
        <v>0</v>
      </c>
      <c r="AZ234" s="40">
        <f t="shared" si="132"/>
        <v>0</v>
      </c>
      <c r="BA234" s="40">
        <f t="shared" si="133"/>
        <v>0</v>
      </c>
      <c r="BB234" s="40">
        <f t="shared" si="134"/>
        <v>0</v>
      </c>
      <c r="BC234" s="40">
        <f t="shared" si="135"/>
        <v>0</v>
      </c>
      <c r="BD234" s="40">
        <f t="shared" si="136"/>
        <v>0</v>
      </c>
      <c r="BE234" s="40">
        <f t="shared" si="137"/>
        <v>0</v>
      </c>
      <c r="BF234" s="40">
        <f t="shared" si="138"/>
        <v>0</v>
      </c>
      <c r="BG234" s="40">
        <f t="shared" si="139"/>
        <v>0</v>
      </c>
      <c r="BH234" s="40">
        <f t="shared" si="140"/>
        <v>0</v>
      </c>
      <c r="BI234" s="40">
        <f t="shared" si="141"/>
        <v>0</v>
      </c>
      <c r="BJ234" s="40">
        <f t="shared" si="142"/>
        <v>0</v>
      </c>
      <c r="BK234" s="40">
        <f t="shared" si="143"/>
        <v>0</v>
      </c>
      <c r="BL234" s="40">
        <f t="shared" si="144"/>
        <v>0</v>
      </c>
      <c r="BM234" s="40">
        <f t="shared" si="145"/>
        <v>0</v>
      </c>
      <c r="BN234" s="40">
        <f t="shared" si="146"/>
        <v>0</v>
      </c>
      <c r="BO234" s="40">
        <f t="shared" si="147"/>
        <v>0</v>
      </c>
      <c r="BP234" s="40">
        <f t="shared" si="148"/>
        <v>1</v>
      </c>
      <c r="BQ234" s="15">
        <v>1</v>
      </c>
      <c r="BR234" s="63">
        <f t="shared" si="149"/>
        <v>3</v>
      </c>
      <c r="BT234" s="4">
        <f>(BP234*U197)+(BO234*U198)+(BN234*U199)+(BM234*U200)+(BL234*U201)+(BK234*U202)+(BJ234*U203)+(BI234*U204)+(BH234*U205)+(BG234*U206)+(BF234*U207)+(BE234*U208)+(BD234*U209)+(BC234*U210)+(BB234*U211)+(BA234*U212)+(AZ234*U213)+(AY234*U214)+(AX234*U215)+(AW234*U216)+(AV234*U217)+(AU234*U218)+(AT234*U219)+(AS234*U220)+(AR234*U221)+(AQ234*U222)+(AP234*U223)+(AO234*U224)+(AN234*U225)+(AM234*U226)+(AL234*U227)+(AK234*U228)+(AJ234*U229)+(AI234*U230)+(AH234*U231)+(AG234*U232)+(AF234*U233)+($U$96)+U234</f>
        <v>0.10267857142857142</v>
      </c>
    </row>
    <row r="235" spans="1:72" s="15" customFormat="1">
      <c r="A235" s="25">
        <f t="shared" si="150"/>
        <v>231</v>
      </c>
      <c r="B235" s="26" t="s">
        <v>28</v>
      </c>
      <c r="C235" s="12">
        <v>42031</v>
      </c>
      <c r="D235" s="12">
        <v>42032</v>
      </c>
      <c r="E235" s="12">
        <v>42034</v>
      </c>
      <c r="F235" s="14">
        <v>1.4000600000000001</v>
      </c>
      <c r="G235" s="14">
        <v>1.4162999999999999</v>
      </c>
      <c r="H235" s="14">
        <v>1.4342999999999999</v>
      </c>
      <c r="I235" s="14"/>
      <c r="J235" s="14"/>
      <c r="K235" s="5" t="s">
        <v>1</v>
      </c>
      <c r="M235" s="16">
        <f>(G235-F235)*10000</f>
        <v>162.3999999999981</v>
      </c>
      <c r="O235" s="16">
        <f>(H235-G235)*10000</f>
        <v>180.00000000000017</v>
      </c>
      <c r="Q235" s="22">
        <f>((S234*U235)/M235)*O235</f>
        <v>1707851.2327190456</v>
      </c>
      <c r="S235" s="3">
        <f>Q235+S234</f>
        <v>44851968.596163198</v>
      </c>
      <c r="T235" s="3"/>
      <c r="U235" s="4">
        <f>$AC$4/W235</f>
        <v>3.5714285714285712E-2</v>
      </c>
      <c r="V235" s="4"/>
      <c r="W235" s="2">
        <v>7</v>
      </c>
      <c r="X235" s="3"/>
      <c r="Y235" s="30">
        <f>E235-D235+1</f>
        <v>3</v>
      </c>
      <c r="Z235" s="30"/>
      <c r="AA235" s="4">
        <f>(S235-S234)/S234</f>
        <v>3.958479943701676E-2</v>
      </c>
      <c r="AB235" s="3"/>
      <c r="AC235" s="38"/>
      <c r="AD235" s="40">
        <f>IF(E234&gt;D235,IF(E234&gt;E235,Y235,E234-D235+1),0)</f>
        <v>0</v>
      </c>
      <c r="AE235" s="3"/>
      <c r="AF235" s="40">
        <f t="shared" ref="AF235:AF298" si="151">IF(E234&gt;=D235,1,0)</f>
        <v>0</v>
      </c>
      <c r="AG235" s="40">
        <f t="shared" ref="AG235:AG298" si="152">IF(E233&gt;=D235,1,0)</f>
        <v>0</v>
      </c>
      <c r="AH235" s="40">
        <f t="shared" ref="AH235:AH298" si="153">IF(E232&gt;=D235,1,0)</f>
        <v>0</v>
      </c>
      <c r="AI235" s="40">
        <f t="shared" ref="AI235:AI298" si="154">IF(E231&gt;=D235,1,0)</f>
        <v>0</v>
      </c>
      <c r="AJ235" s="40">
        <f t="shared" ref="AJ235:AJ298" si="155">IF(E230&gt;=D235,1,0)</f>
        <v>0</v>
      </c>
      <c r="AK235" s="40">
        <f t="shared" ref="AK235:AK298" si="156">IF(E229&gt;=D235,1,0)</f>
        <v>0</v>
      </c>
      <c r="AL235" s="40">
        <f t="shared" ref="AL235:AL298" si="157">IF(E228&gt;=D235,1,0)</f>
        <v>0</v>
      </c>
      <c r="AM235" s="40">
        <f t="shared" ref="AM235:AM298" si="158">IF(E227&gt;=D235,1,0)</f>
        <v>0</v>
      </c>
      <c r="AN235" s="40">
        <f t="shared" ref="AN235:AN298" si="159">IF(E226&gt;=D235,1,0)</f>
        <v>0</v>
      </c>
      <c r="AO235" s="40">
        <f t="shared" ref="AO235:AO298" si="160">IF(E225&gt;=D235,1,0)</f>
        <v>0</v>
      </c>
      <c r="AP235" s="40">
        <f t="shared" ref="AP235:AP298" si="161">IF(E224&gt;=D235,1,0)</f>
        <v>0</v>
      </c>
      <c r="AQ235" s="40">
        <f t="shared" ref="AQ235:AQ298" si="162">IF(E223&gt;=D235,1,0)</f>
        <v>0</v>
      </c>
      <c r="AR235" s="40">
        <f t="shared" ref="AR235:AR298" si="163">IF(E222&gt;=D235,1,0)</f>
        <v>0</v>
      </c>
      <c r="AS235" s="40">
        <f t="shared" ref="AS235:AS298" si="164">IF(E221&gt;=D235,1,0)</f>
        <v>0</v>
      </c>
      <c r="AT235" s="40">
        <f t="shared" ref="AT235:AT298" si="165">IF(E220&gt;=D235,1,0)</f>
        <v>0</v>
      </c>
      <c r="AU235" s="40">
        <f t="shared" ref="AU235:AU298" si="166">IF(E219&gt;=D235,1,0)</f>
        <v>0</v>
      </c>
      <c r="AV235" s="40">
        <f t="shared" ref="AV235:AV298" si="167">IF(E218&gt;=D235,1,0)</f>
        <v>0</v>
      </c>
      <c r="AW235" s="40">
        <f t="shared" ref="AW235:AW298" si="168">IF(E217&gt;=D235,1,0)</f>
        <v>0</v>
      </c>
      <c r="AX235" s="40">
        <f t="shared" ref="AX235:AX298" si="169">IF(E216&gt;=D235,1,0)</f>
        <v>0</v>
      </c>
      <c r="AY235" s="40">
        <f t="shared" ref="AY235:AY298" si="170">IF(E215&gt;=D235,1,0)</f>
        <v>0</v>
      </c>
      <c r="AZ235" s="40">
        <f t="shared" ref="AZ235:AZ298" si="171">IF(E214&gt;=D235,1,0)</f>
        <v>0</v>
      </c>
      <c r="BA235" s="40">
        <f t="shared" ref="BA235:BA298" si="172">IF(E213&gt;=D235,1,0)</f>
        <v>0</v>
      </c>
      <c r="BB235" s="40">
        <f t="shared" ref="BB235:BB298" si="173">IF(E212&gt;=D235,1,0)</f>
        <v>0</v>
      </c>
      <c r="BC235" s="40">
        <f t="shared" ref="BC235:BC298" si="174">IF(E211&gt;=D235,1,0)</f>
        <v>0</v>
      </c>
      <c r="BD235" s="40">
        <f t="shared" ref="BD235:BD298" si="175">IF(E210&gt;=D235,1,0)</f>
        <v>0</v>
      </c>
      <c r="BE235" s="40">
        <f t="shared" ref="BE235:BE298" si="176">IF(E209&gt;=D235,1,0)</f>
        <v>0</v>
      </c>
      <c r="BF235" s="40">
        <f t="shared" ref="BF235:BF298" si="177">IF(E208&gt;=D235,1,0)</f>
        <v>0</v>
      </c>
      <c r="BG235" s="40">
        <f t="shared" ref="BG235:BG298" si="178">IF(E207&gt;=D235,1,0)</f>
        <v>0</v>
      </c>
      <c r="BH235" s="40">
        <f t="shared" ref="BH235:BH298" si="179">IF(E206&gt;=D235,1,0)</f>
        <v>0</v>
      </c>
      <c r="BI235" s="40">
        <f t="shared" ref="BI235:BI298" si="180">IF(E205&gt;=D235,1,0)</f>
        <v>0</v>
      </c>
      <c r="BJ235" s="40">
        <f t="shared" ref="BJ235:BJ298" si="181">IF(E204&gt;=D235,1,0)</f>
        <v>0</v>
      </c>
      <c r="BK235" s="40">
        <f t="shared" ref="BK235:BK298" si="182">IF(E203&gt;=D235,1,0)</f>
        <v>0</v>
      </c>
      <c r="BL235" s="40">
        <f t="shared" ref="BL235:BL298" si="183">IF(E202&gt;=D235,1,0)</f>
        <v>0</v>
      </c>
      <c r="BM235" s="40">
        <f t="shared" ref="BM235:BM298" si="184">IF(E201&gt;=D235,1,0)</f>
        <v>0</v>
      </c>
      <c r="BN235" s="40">
        <f t="shared" ref="BN235:BN298" si="185">IF(E200&gt;=D235,1,0)</f>
        <v>0</v>
      </c>
      <c r="BO235" s="40">
        <f t="shared" ref="BO235:BO298" si="186">IF(E199&gt;=D235,1,0)</f>
        <v>0</v>
      </c>
      <c r="BP235" s="40">
        <f t="shared" ref="BP235:BP298" si="187">IF(E198&gt;=D235,1,0)</f>
        <v>0</v>
      </c>
      <c r="BQ235" s="15">
        <v>1</v>
      </c>
      <c r="BR235" s="63">
        <f t="shared" si="149"/>
        <v>2</v>
      </c>
      <c r="BT235" s="4">
        <f>(BP235*U198)+(BO235*U199)+(BN235*U200)+(BM235*U201)+(BL235*U202)+(BK235*U203)+(BJ235*U204)+(BI235*U205)+(BH235*U206)+(BG235*U207)+(BF235*U208)+(BE235*U209)+(BD235*U210)+(BC235*U211)+(BB235*U212)+(BA235*U213)+(AZ235*U214)+(AY235*U215)+(AX235*U216)+(AW235*U217)+(AV235*U218)+(AU235*U219)+(AT235*U220)+(AS235*U221)+(AR235*U222)+(AQ235*U223)+(AP235*U224)+(AO235*U225)+(AN235*U226)+(AM235*U227)+(AL235*U228)+(AK235*U229)+(AJ235*U230)+(AI235*U231)+(AH235*U232)+(AG235*U233)+(AF235*U234)+($U$96)+U235</f>
        <v>7.1428571428571425E-2</v>
      </c>
    </row>
    <row r="236" spans="1:72" s="15" customFormat="1">
      <c r="A236" s="25">
        <f t="shared" si="150"/>
        <v>232</v>
      </c>
      <c r="B236" s="26" t="s">
        <v>29</v>
      </c>
      <c r="C236" s="12">
        <v>40641</v>
      </c>
      <c r="D236" s="12">
        <v>40644</v>
      </c>
      <c r="E236" s="12">
        <v>40651</v>
      </c>
      <c r="F236" s="14">
        <v>0.87590000000000001</v>
      </c>
      <c r="G236" s="14">
        <v>0.88500000000000001</v>
      </c>
      <c r="H236" s="14">
        <v>0.87590000000000001</v>
      </c>
      <c r="I236" s="14"/>
      <c r="J236" s="14"/>
      <c r="K236" s="5" t="s">
        <v>0</v>
      </c>
      <c r="M236" s="16">
        <f>(G236-F236)*10000</f>
        <v>90.999999999999972</v>
      </c>
      <c r="O236" s="16">
        <f>(H236-G236)*10000</f>
        <v>-90.999999999999972</v>
      </c>
      <c r="Q236" s="22">
        <f>((S235*U236)/M236)*O236</f>
        <v>-1121299.2149040799</v>
      </c>
      <c r="S236" s="3">
        <f>Q236+S235</f>
        <v>43730669.381259121</v>
      </c>
      <c r="T236" s="3"/>
      <c r="U236" s="4">
        <f>$AC$4/W236</f>
        <v>2.5000000000000001E-2</v>
      </c>
      <c r="V236" s="4"/>
      <c r="W236" s="2">
        <v>10</v>
      </c>
      <c r="X236" s="3"/>
      <c r="Y236" s="30">
        <f>E236-D236+1</f>
        <v>8</v>
      </c>
      <c r="Z236" s="30"/>
      <c r="AA236" s="4">
        <f>(S236-S235)/S235</f>
        <v>-2.4999999999999942E-2</v>
      </c>
      <c r="AB236" s="3"/>
      <c r="AC236" s="38"/>
      <c r="AD236" s="40">
        <f>IF(E235&gt;D236,IF(E235&gt;E236,Y236,E235-D236+1),0)</f>
        <v>8</v>
      </c>
      <c r="AE236" s="3"/>
      <c r="AF236" s="40">
        <f t="shared" si="151"/>
        <v>1</v>
      </c>
      <c r="AG236" s="40">
        <f t="shared" si="152"/>
        <v>1</v>
      </c>
      <c r="AH236" s="40">
        <f t="shared" si="153"/>
        <v>1</v>
      </c>
      <c r="AI236" s="40">
        <f t="shared" si="154"/>
        <v>1</v>
      </c>
      <c r="AJ236" s="40">
        <f t="shared" si="155"/>
        <v>1</v>
      </c>
      <c r="AK236" s="40">
        <f t="shared" si="156"/>
        <v>1</v>
      </c>
      <c r="AL236" s="40">
        <f t="shared" si="157"/>
        <v>1</v>
      </c>
      <c r="AM236" s="40">
        <f t="shared" si="158"/>
        <v>1</v>
      </c>
      <c r="AN236" s="40">
        <f t="shared" si="159"/>
        <v>1</v>
      </c>
      <c r="AO236" s="40">
        <f t="shared" si="160"/>
        <v>1</v>
      </c>
      <c r="AP236" s="40">
        <f t="shared" si="161"/>
        <v>1</v>
      </c>
      <c r="AQ236" s="40">
        <f t="shared" si="162"/>
        <v>1</v>
      </c>
      <c r="AR236" s="40">
        <f t="shared" si="163"/>
        <v>1</v>
      </c>
      <c r="AS236" s="40">
        <f t="shared" si="164"/>
        <v>1</v>
      </c>
      <c r="AT236" s="40">
        <f t="shared" si="165"/>
        <v>1</v>
      </c>
      <c r="AU236" s="40">
        <f t="shared" si="166"/>
        <v>1</v>
      </c>
      <c r="AV236" s="40">
        <f t="shared" si="167"/>
        <v>1</v>
      </c>
      <c r="AW236" s="40">
        <f t="shared" si="168"/>
        <v>1</v>
      </c>
      <c r="AX236" s="40">
        <f t="shared" si="169"/>
        <v>1</v>
      </c>
      <c r="AY236" s="40">
        <f t="shared" si="170"/>
        <v>1</v>
      </c>
      <c r="AZ236" s="40">
        <f t="shared" si="171"/>
        <v>1</v>
      </c>
      <c r="BA236" s="40">
        <f t="shared" si="172"/>
        <v>1</v>
      </c>
      <c r="BB236" s="40">
        <f t="shared" si="173"/>
        <v>1</v>
      </c>
      <c r="BC236" s="40">
        <f t="shared" si="174"/>
        <v>1</v>
      </c>
      <c r="BD236" s="40">
        <f t="shared" si="175"/>
        <v>1</v>
      </c>
      <c r="BE236" s="40">
        <f t="shared" si="176"/>
        <v>1</v>
      </c>
      <c r="BF236" s="40">
        <f t="shared" si="177"/>
        <v>1</v>
      </c>
      <c r="BG236" s="40">
        <f t="shared" si="178"/>
        <v>1</v>
      </c>
      <c r="BH236" s="40">
        <f t="shared" si="179"/>
        <v>1</v>
      </c>
      <c r="BI236" s="40">
        <f t="shared" si="180"/>
        <v>1</v>
      </c>
      <c r="BJ236" s="40">
        <f t="shared" si="181"/>
        <v>1</v>
      </c>
      <c r="BK236" s="40">
        <f t="shared" si="182"/>
        <v>1</v>
      </c>
      <c r="BL236" s="40">
        <f t="shared" si="183"/>
        <v>1</v>
      </c>
      <c r="BM236" s="40">
        <f t="shared" si="184"/>
        <v>1</v>
      </c>
      <c r="BN236" s="40">
        <f t="shared" si="185"/>
        <v>1</v>
      </c>
      <c r="BO236" s="40">
        <f t="shared" si="186"/>
        <v>1</v>
      </c>
      <c r="BP236" s="40">
        <f t="shared" si="187"/>
        <v>1</v>
      </c>
      <c r="BQ236" s="15">
        <v>1</v>
      </c>
      <c r="BR236" s="63">
        <f t="shared" si="149"/>
        <v>39</v>
      </c>
      <c r="BT236" s="4">
        <f>(BP236*U199)+(BO236*U200)+(BN236*U201)+(BM236*U202)+(BL236*U203)+(BK236*U204)+(BJ236*U205)+(BI236*U206)+(BH236*U207)+(BG236*U208)+(BF236*U209)+(BE236*U210)+(BD236*U211)+(BC236*U212)+(BB236*U213)+(BA236*U214)+(AZ236*U215)+(AY236*U216)+(AX236*U217)+(AW236*U218)+(AV236*U219)+(AU236*U220)+(AT236*U221)+(AS236*U222)+(AR236*U223)+(AQ236*U224)+(AP236*U225)+(AO236*U226)+(AN236*U227)+(AM236*U228)+(AL236*U229)+(AK236*U230)+(AJ236*U231)+(AI236*U232)+(AH236*U233)+(AG236*U234)+(AF236*U235)+($U$96)+U236</f>
        <v>1.3821428571428576</v>
      </c>
    </row>
    <row r="237" spans="1:72" s="15" customFormat="1">
      <c r="A237" s="25">
        <f t="shared" si="150"/>
        <v>233</v>
      </c>
      <c r="B237" s="26" t="s">
        <v>29</v>
      </c>
      <c r="C237" s="12">
        <v>40653</v>
      </c>
      <c r="D237" s="12">
        <v>40659</v>
      </c>
      <c r="E237" s="12">
        <v>40667</v>
      </c>
      <c r="F237" s="14">
        <v>0.87760000000000005</v>
      </c>
      <c r="G237" s="14">
        <v>0.88839999999999997</v>
      </c>
      <c r="H237" s="14">
        <v>0.90190000000000003</v>
      </c>
      <c r="I237" s="14"/>
      <c r="J237" s="14"/>
      <c r="K237" s="5" t="s">
        <v>1</v>
      </c>
      <c r="M237" s="16">
        <f>(G237-F237)*10000</f>
        <v>107.9999999999992</v>
      </c>
      <c r="O237" s="16">
        <f>(H237-G237)*10000</f>
        <v>135.00000000000068</v>
      </c>
      <c r="Q237" s="22">
        <f>((S236*U237)/M237)*O237</f>
        <v>1366583.4181643645</v>
      </c>
      <c r="S237" s="3">
        <f>Q237+S236</f>
        <v>45097252.799423486</v>
      </c>
      <c r="T237" s="3"/>
      <c r="U237" s="4">
        <f>$AC$4/W237</f>
        <v>2.5000000000000001E-2</v>
      </c>
      <c r="V237" s="4"/>
      <c r="W237" s="2">
        <v>10</v>
      </c>
      <c r="X237" s="3"/>
      <c r="Y237" s="30">
        <f>E237-D237+1</f>
        <v>9</v>
      </c>
      <c r="Z237" s="30"/>
      <c r="AA237" s="4">
        <f>(S237-S236)/S236</f>
        <v>3.1250000000000402E-2</v>
      </c>
      <c r="AB237" s="3"/>
      <c r="AC237" s="38"/>
      <c r="AD237" s="40">
        <f>IF(E236&gt;D237,IF(E236&gt;E237,Y237,E236-D237+1),0)</f>
        <v>0</v>
      </c>
      <c r="AE237" s="3"/>
      <c r="AF237" s="40">
        <f t="shared" si="151"/>
        <v>0</v>
      </c>
      <c r="AG237" s="40">
        <f t="shared" si="152"/>
        <v>1</v>
      </c>
      <c r="AH237" s="40">
        <f t="shared" si="153"/>
        <v>1</v>
      </c>
      <c r="AI237" s="40">
        <f t="shared" si="154"/>
        <v>1</v>
      </c>
      <c r="AJ237" s="40">
        <f t="shared" si="155"/>
        <v>1</v>
      </c>
      <c r="AK237" s="40">
        <f t="shared" si="156"/>
        <v>1</v>
      </c>
      <c r="AL237" s="40">
        <f t="shared" si="157"/>
        <v>1</v>
      </c>
      <c r="AM237" s="40">
        <f t="shared" si="158"/>
        <v>1</v>
      </c>
      <c r="AN237" s="40">
        <f t="shared" si="159"/>
        <v>1</v>
      </c>
      <c r="AO237" s="40">
        <f t="shared" si="160"/>
        <v>1</v>
      </c>
      <c r="AP237" s="40">
        <f t="shared" si="161"/>
        <v>1</v>
      </c>
      <c r="AQ237" s="40">
        <f t="shared" si="162"/>
        <v>1</v>
      </c>
      <c r="AR237" s="40">
        <f t="shared" si="163"/>
        <v>1</v>
      </c>
      <c r="AS237" s="40">
        <f t="shared" si="164"/>
        <v>1</v>
      </c>
      <c r="AT237" s="40">
        <f t="shared" si="165"/>
        <v>1</v>
      </c>
      <c r="AU237" s="40">
        <f t="shared" si="166"/>
        <v>1</v>
      </c>
      <c r="AV237" s="40">
        <f t="shared" si="167"/>
        <v>1</v>
      </c>
      <c r="AW237" s="40">
        <f t="shared" si="168"/>
        <v>1</v>
      </c>
      <c r="AX237" s="40">
        <f t="shared" si="169"/>
        <v>1</v>
      </c>
      <c r="AY237" s="40">
        <f t="shared" si="170"/>
        <v>1</v>
      </c>
      <c r="AZ237" s="40">
        <f t="shared" si="171"/>
        <v>1</v>
      </c>
      <c r="BA237" s="40">
        <f t="shared" si="172"/>
        <v>1</v>
      </c>
      <c r="BB237" s="40">
        <f t="shared" si="173"/>
        <v>1</v>
      </c>
      <c r="BC237" s="40">
        <f t="shared" si="174"/>
        <v>1</v>
      </c>
      <c r="BD237" s="40">
        <f t="shared" si="175"/>
        <v>1</v>
      </c>
      <c r="BE237" s="40">
        <f t="shared" si="176"/>
        <v>1</v>
      </c>
      <c r="BF237" s="40">
        <f t="shared" si="177"/>
        <v>1</v>
      </c>
      <c r="BG237" s="40">
        <f t="shared" si="178"/>
        <v>1</v>
      </c>
      <c r="BH237" s="40">
        <f t="shared" si="179"/>
        <v>1</v>
      </c>
      <c r="BI237" s="40">
        <f t="shared" si="180"/>
        <v>1</v>
      </c>
      <c r="BJ237" s="40">
        <f t="shared" si="181"/>
        <v>1</v>
      </c>
      <c r="BK237" s="40">
        <f t="shared" si="182"/>
        <v>1</v>
      </c>
      <c r="BL237" s="40">
        <f t="shared" si="183"/>
        <v>1</v>
      </c>
      <c r="BM237" s="40">
        <f t="shared" si="184"/>
        <v>1</v>
      </c>
      <c r="BN237" s="40">
        <f t="shared" si="185"/>
        <v>1</v>
      </c>
      <c r="BO237" s="40">
        <f t="shared" si="186"/>
        <v>1</v>
      </c>
      <c r="BP237" s="40">
        <f t="shared" si="187"/>
        <v>1</v>
      </c>
      <c r="BQ237" s="15">
        <v>1</v>
      </c>
      <c r="BR237" s="63">
        <f t="shared" si="149"/>
        <v>38</v>
      </c>
      <c r="BT237" s="4">
        <f>(BP237*U200)+(BO237*U201)+(BN237*U202)+(BM237*U203)+(BL237*U204)+(BK237*U205)+(BJ237*U206)+(BI237*U207)+(BH237*U208)+(BG237*U209)+(BF237*U210)+(BE237*U211)+(BD237*U212)+(BC237*U213)+(BB237*U214)+(BA237*U215)+(AZ237*U216)+(AY237*U217)+(AX237*U218)+(AW237*U219)+(AV237*U220)+(AU237*U221)+(AT237*U222)+(AS237*U223)+(AR237*U224)+(AQ237*U225)+(AP237*U226)+(AO237*U227)+(AN237*U228)+(AM237*U229)+(AL237*U230)+(AK237*U231)+(AJ237*U232)+(AI237*U233)+(AH237*U234)+(AG237*U235)+(AF237*U236)+($U$96)+U237</f>
        <v>1.3464285714285718</v>
      </c>
    </row>
    <row r="238" spans="1:72" s="15" customFormat="1">
      <c r="A238" s="25">
        <f t="shared" si="150"/>
        <v>234</v>
      </c>
      <c r="B238" s="26" t="s">
        <v>29</v>
      </c>
      <c r="C238" s="12">
        <v>40675</v>
      </c>
      <c r="D238" s="12">
        <v>40676</v>
      </c>
      <c r="E238" s="12">
        <v>40683</v>
      </c>
      <c r="F238" s="14">
        <v>0.86699999999999999</v>
      </c>
      <c r="G238" s="14">
        <v>0.87590000000000001</v>
      </c>
      <c r="H238" s="14">
        <v>0.87739999999999996</v>
      </c>
      <c r="I238" s="14"/>
      <c r="J238" s="14"/>
      <c r="K238" s="5" t="s">
        <v>2</v>
      </c>
      <c r="M238" s="16">
        <f>(G238-F238)*10000</f>
        <v>89.000000000000185</v>
      </c>
      <c r="O238" s="16">
        <f>(H238-G238)*10000</f>
        <v>14.999999999999458</v>
      </c>
      <c r="Q238" s="22">
        <f>((S237*U238)/M238)*O238</f>
        <v>190016.51460430518</v>
      </c>
      <c r="S238" s="3">
        <f>Q238+S237</f>
        <v>45287269.314027794</v>
      </c>
      <c r="T238" s="3"/>
      <c r="U238" s="4">
        <f>$AC$4/W238</f>
        <v>2.5000000000000001E-2</v>
      </c>
      <c r="V238" s="4"/>
      <c r="W238" s="2">
        <v>10</v>
      </c>
      <c r="X238" s="3"/>
      <c r="Y238" s="30">
        <f>E238-D238+1</f>
        <v>8</v>
      </c>
      <c r="Z238" s="30"/>
      <c r="AA238" s="4">
        <f>(S238-S237)/S237</f>
        <v>4.2134831460673107E-3</v>
      </c>
      <c r="AB238" s="3"/>
      <c r="AC238" s="38"/>
      <c r="AD238" s="40">
        <f>IF(E237&gt;D238,IF(E237&gt;E238,Y238,E237-D238+1),0)</f>
        <v>0</v>
      </c>
      <c r="AE238" s="3"/>
      <c r="AF238" s="40">
        <f t="shared" si="151"/>
        <v>0</v>
      </c>
      <c r="AG238" s="40">
        <f t="shared" si="152"/>
        <v>0</v>
      </c>
      <c r="AH238" s="40">
        <f t="shared" si="153"/>
        <v>1</v>
      </c>
      <c r="AI238" s="40">
        <f t="shared" si="154"/>
        <v>1</v>
      </c>
      <c r="AJ238" s="40">
        <f t="shared" si="155"/>
        <v>1</v>
      </c>
      <c r="AK238" s="40">
        <f t="shared" si="156"/>
        <v>1</v>
      </c>
      <c r="AL238" s="40">
        <f t="shared" si="157"/>
        <v>1</v>
      </c>
      <c r="AM238" s="40">
        <f t="shared" si="158"/>
        <v>1</v>
      </c>
      <c r="AN238" s="40">
        <f t="shared" si="159"/>
        <v>1</v>
      </c>
      <c r="AO238" s="40">
        <f t="shared" si="160"/>
        <v>1</v>
      </c>
      <c r="AP238" s="40">
        <f t="shared" si="161"/>
        <v>1</v>
      </c>
      <c r="AQ238" s="40">
        <f t="shared" si="162"/>
        <v>1</v>
      </c>
      <c r="AR238" s="40">
        <f t="shared" si="163"/>
        <v>1</v>
      </c>
      <c r="AS238" s="40">
        <f t="shared" si="164"/>
        <v>1</v>
      </c>
      <c r="AT238" s="40">
        <f t="shared" si="165"/>
        <v>1</v>
      </c>
      <c r="AU238" s="40">
        <f t="shared" si="166"/>
        <v>1</v>
      </c>
      <c r="AV238" s="40">
        <f t="shared" si="167"/>
        <v>1</v>
      </c>
      <c r="AW238" s="40">
        <f t="shared" si="168"/>
        <v>1</v>
      </c>
      <c r="AX238" s="40">
        <f t="shared" si="169"/>
        <v>1</v>
      </c>
      <c r="AY238" s="40">
        <f t="shared" si="170"/>
        <v>1</v>
      </c>
      <c r="AZ238" s="40">
        <f t="shared" si="171"/>
        <v>1</v>
      </c>
      <c r="BA238" s="40">
        <f t="shared" si="172"/>
        <v>1</v>
      </c>
      <c r="BB238" s="40">
        <f t="shared" si="173"/>
        <v>1</v>
      </c>
      <c r="BC238" s="40">
        <f t="shared" si="174"/>
        <v>1</v>
      </c>
      <c r="BD238" s="40">
        <f t="shared" si="175"/>
        <v>1</v>
      </c>
      <c r="BE238" s="40">
        <f t="shared" si="176"/>
        <v>1</v>
      </c>
      <c r="BF238" s="40">
        <f t="shared" si="177"/>
        <v>1</v>
      </c>
      <c r="BG238" s="40">
        <f t="shared" si="178"/>
        <v>1</v>
      </c>
      <c r="BH238" s="40">
        <f t="shared" si="179"/>
        <v>1</v>
      </c>
      <c r="BI238" s="40">
        <f t="shared" si="180"/>
        <v>1</v>
      </c>
      <c r="BJ238" s="40">
        <f t="shared" si="181"/>
        <v>1</v>
      </c>
      <c r="BK238" s="40">
        <f t="shared" si="182"/>
        <v>1</v>
      </c>
      <c r="BL238" s="40">
        <f t="shared" si="183"/>
        <v>1</v>
      </c>
      <c r="BM238" s="40">
        <f t="shared" si="184"/>
        <v>1</v>
      </c>
      <c r="BN238" s="40">
        <f t="shared" si="185"/>
        <v>1</v>
      </c>
      <c r="BO238" s="40">
        <f t="shared" si="186"/>
        <v>1</v>
      </c>
      <c r="BP238" s="40">
        <f t="shared" si="187"/>
        <v>1</v>
      </c>
      <c r="BQ238" s="15">
        <v>1</v>
      </c>
      <c r="BR238" s="63">
        <f t="shared" si="149"/>
        <v>37</v>
      </c>
      <c r="BT238" s="4">
        <f>(BP238*U201)+(BO238*U202)+(BN238*U203)+(BM238*U204)+(BL238*U205)+(BK238*U206)+(BJ238*U207)+(BI238*U208)+(BH238*U209)+(BG238*U210)+(BF238*U211)+(BE238*U212)+(BD238*U213)+(BC238*U214)+(BB238*U215)+(BA238*U216)+(AZ238*U217)+(AY238*U218)+(AX238*U219)+(AW238*U220)+(AV238*U221)+(AU238*U222)+(AT238*U223)+(AS238*U224)+(AR238*U225)+(AQ238*U226)+(AP238*U227)+(AO238*U228)+(AN238*U229)+(AM238*U230)+(AL238*U231)+(AK238*U232)+(AJ238*U233)+(AI238*U234)+(AH238*U235)+(AG238*U236)+(AF238*U237)+($U$96)+U238</f>
        <v>1.3107142857142859</v>
      </c>
    </row>
    <row r="239" spans="1:72" s="15" customFormat="1">
      <c r="A239" s="25">
        <f t="shared" si="150"/>
        <v>235</v>
      </c>
      <c r="B239" s="26" t="s">
        <v>29</v>
      </c>
      <c r="C239" s="12">
        <v>40702</v>
      </c>
      <c r="D239" s="12">
        <v>40703</v>
      </c>
      <c r="E239" s="12">
        <v>40710</v>
      </c>
      <c r="F239" s="14">
        <v>0.89780000000000004</v>
      </c>
      <c r="G239" s="14"/>
      <c r="H239" s="14"/>
      <c r="I239" s="14">
        <v>0.88759999999999994</v>
      </c>
      <c r="J239" s="14">
        <v>0.87490000000000001</v>
      </c>
      <c r="K239" s="5" t="s">
        <v>1</v>
      </c>
      <c r="M239" s="16">
        <f>(F239-I239)*10000</f>
        <v>102.00000000000098</v>
      </c>
      <c r="O239" s="16">
        <f>(I239-J239)*10000</f>
        <v>126.99999999999933</v>
      </c>
      <c r="Q239" s="22">
        <f>((S238*U239)/M239)*O239</f>
        <v>1409677.2556081971</v>
      </c>
      <c r="S239" s="3">
        <f>Q239+S238</f>
        <v>46696946.569635987</v>
      </c>
      <c r="T239" s="3"/>
      <c r="U239" s="4">
        <f>$AC$4/W239</f>
        <v>2.5000000000000001E-2</v>
      </c>
      <c r="V239" s="4"/>
      <c r="W239" s="2">
        <v>10</v>
      </c>
      <c r="X239" s="3"/>
      <c r="Y239" s="30">
        <f>E239-D239+1</f>
        <v>8</v>
      </c>
      <c r="Z239" s="30"/>
      <c r="AA239" s="4">
        <f>(S239-S238)/S238</f>
        <v>3.1127450980391616E-2</v>
      </c>
      <c r="AB239" s="3"/>
      <c r="AC239" s="38"/>
      <c r="AD239" s="40">
        <f>IF(E238&gt;D239,IF(E238&gt;E239,Y239,E238-D239+1),0)</f>
        <v>0</v>
      </c>
      <c r="AE239" s="3"/>
      <c r="AF239" s="40">
        <f t="shared" si="151"/>
        <v>0</v>
      </c>
      <c r="AG239" s="40">
        <f t="shared" si="152"/>
        <v>0</v>
      </c>
      <c r="AH239" s="40">
        <f t="shared" si="153"/>
        <v>0</v>
      </c>
      <c r="AI239" s="40">
        <f t="shared" si="154"/>
        <v>1</v>
      </c>
      <c r="AJ239" s="40">
        <f t="shared" si="155"/>
        <v>1</v>
      </c>
      <c r="AK239" s="40">
        <f t="shared" si="156"/>
        <v>1</v>
      </c>
      <c r="AL239" s="40">
        <f t="shared" si="157"/>
        <v>1</v>
      </c>
      <c r="AM239" s="40">
        <f t="shared" si="158"/>
        <v>1</v>
      </c>
      <c r="AN239" s="40">
        <f t="shared" si="159"/>
        <v>1</v>
      </c>
      <c r="AO239" s="40">
        <f t="shared" si="160"/>
        <v>1</v>
      </c>
      <c r="AP239" s="40">
        <f t="shared" si="161"/>
        <v>1</v>
      </c>
      <c r="AQ239" s="40">
        <f t="shared" si="162"/>
        <v>1</v>
      </c>
      <c r="AR239" s="40">
        <f t="shared" si="163"/>
        <v>1</v>
      </c>
      <c r="AS239" s="40">
        <f t="shared" si="164"/>
        <v>1</v>
      </c>
      <c r="AT239" s="40">
        <f t="shared" si="165"/>
        <v>1</v>
      </c>
      <c r="AU239" s="40">
        <f t="shared" si="166"/>
        <v>1</v>
      </c>
      <c r="AV239" s="40">
        <f t="shared" si="167"/>
        <v>1</v>
      </c>
      <c r="AW239" s="40">
        <f t="shared" si="168"/>
        <v>1</v>
      </c>
      <c r="AX239" s="40">
        <f t="shared" si="169"/>
        <v>1</v>
      </c>
      <c r="AY239" s="40">
        <f t="shared" si="170"/>
        <v>1</v>
      </c>
      <c r="AZ239" s="40">
        <f t="shared" si="171"/>
        <v>1</v>
      </c>
      <c r="BA239" s="40">
        <f t="shared" si="172"/>
        <v>1</v>
      </c>
      <c r="BB239" s="40">
        <f t="shared" si="173"/>
        <v>1</v>
      </c>
      <c r="BC239" s="40">
        <f t="shared" si="174"/>
        <v>1</v>
      </c>
      <c r="BD239" s="40">
        <f t="shared" si="175"/>
        <v>1</v>
      </c>
      <c r="BE239" s="40">
        <f t="shared" si="176"/>
        <v>1</v>
      </c>
      <c r="BF239" s="40">
        <f t="shared" si="177"/>
        <v>1</v>
      </c>
      <c r="BG239" s="40">
        <f t="shared" si="178"/>
        <v>1</v>
      </c>
      <c r="BH239" s="40">
        <f t="shared" si="179"/>
        <v>1</v>
      </c>
      <c r="BI239" s="40">
        <f t="shared" si="180"/>
        <v>1</v>
      </c>
      <c r="BJ239" s="40">
        <f t="shared" si="181"/>
        <v>1</v>
      </c>
      <c r="BK239" s="40">
        <f t="shared" si="182"/>
        <v>1</v>
      </c>
      <c r="BL239" s="40">
        <f t="shared" si="183"/>
        <v>1</v>
      </c>
      <c r="BM239" s="40">
        <f t="shared" si="184"/>
        <v>1</v>
      </c>
      <c r="BN239" s="40">
        <f t="shared" si="185"/>
        <v>1</v>
      </c>
      <c r="BO239" s="40">
        <f t="shared" si="186"/>
        <v>1</v>
      </c>
      <c r="BP239" s="40">
        <f t="shared" si="187"/>
        <v>1</v>
      </c>
      <c r="BQ239" s="15">
        <v>1</v>
      </c>
      <c r="BR239" s="63">
        <f t="shared" si="149"/>
        <v>36</v>
      </c>
      <c r="BT239" s="4">
        <f>(BP239*U202)+(BO239*U203)+(BN239*U204)+(BM239*U205)+(BL239*U206)+(BK239*U207)+(BJ239*U208)+(BI239*U209)+(BH239*U210)+(BG239*U211)+(BF239*U212)+(BE239*U213)+(BD239*U214)+(BC239*U215)+(BB239*U216)+(BA239*U217)+(AZ239*U218)+(AY239*U219)+(AX239*U220)+(AW239*U221)+(AV239*U222)+(AU239*U223)+(AT239*U224)+(AS239*U225)+(AR239*U226)+(AQ239*U227)+(AP239*U228)+(AO239*U229)+(AN239*U230)+(AM239*U231)+(AL239*U232)+(AK239*U233)+(AJ239*U234)+(AI239*U235)+(AH239*U236)+(AG239*U237)+(AF239*U238)+($U$96)+U239</f>
        <v>1.2750000000000001</v>
      </c>
    </row>
    <row r="240" spans="1:72" s="15" customFormat="1">
      <c r="A240" s="25">
        <f t="shared" si="150"/>
        <v>236</v>
      </c>
      <c r="B240" s="26" t="s">
        <v>29</v>
      </c>
      <c r="C240" s="12">
        <v>40710</v>
      </c>
      <c r="D240" s="12">
        <v>40711</v>
      </c>
      <c r="E240" s="12">
        <v>40716</v>
      </c>
      <c r="F240" s="14">
        <v>0.87170000000000003</v>
      </c>
      <c r="G240" s="14">
        <v>0.88060000000000005</v>
      </c>
      <c r="H240" s="14">
        <v>0.89139999999999997</v>
      </c>
      <c r="I240" s="14"/>
      <c r="J240" s="14"/>
      <c r="K240" s="5" t="s">
        <v>1</v>
      </c>
      <c r="M240" s="16">
        <f>(G240-F240)*10000</f>
        <v>89.000000000000185</v>
      </c>
      <c r="O240" s="16">
        <f>(H240-G240)*10000</f>
        <v>107.9999999999992</v>
      </c>
      <c r="Q240" s="22">
        <f>((S239*U240)/M240)*O240</f>
        <v>1416648.940876584</v>
      </c>
      <c r="S240" s="3">
        <f>Q240+S239</f>
        <v>48113595.510512568</v>
      </c>
      <c r="T240" s="3"/>
      <c r="U240" s="4">
        <f>$AC$4/W240</f>
        <v>2.5000000000000001E-2</v>
      </c>
      <c r="V240" s="4"/>
      <c r="W240" s="2">
        <v>10</v>
      </c>
      <c r="X240" s="3"/>
      <c r="Y240" s="30">
        <f>E240-D240+1</f>
        <v>6</v>
      </c>
      <c r="Z240" s="30"/>
      <c r="AA240" s="4">
        <f>(S240-S239)/S239</f>
        <v>3.0337078651685039E-2</v>
      </c>
      <c r="AB240" s="3"/>
      <c r="AC240" s="38"/>
      <c r="AD240" s="40">
        <f>IF(E239&gt;D240,IF(E239&gt;E240,Y240,E239-D240+1),0)</f>
        <v>0</v>
      </c>
      <c r="AE240" s="3"/>
      <c r="AF240" s="40">
        <f t="shared" si="151"/>
        <v>0</v>
      </c>
      <c r="AG240" s="40">
        <f t="shared" si="152"/>
        <v>0</v>
      </c>
      <c r="AH240" s="40">
        <f t="shared" si="153"/>
        <v>0</v>
      </c>
      <c r="AI240" s="40">
        <f t="shared" si="154"/>
        <v>0</v>
      </c>
      <c r="AJ240" s="40">
        <f t="shared" si="155"/>
        <v>1</v>
      </c>
      <c r="AK240" s="40">
        <f t="shared" si="156"/>
        <v>1</v>
      </c>
      <c r="AL240" s="40">
        <f t="shared" si="157"/>
        <v>1</v>
      </c>
      <c r="AM240" s="40">
        <f t="shared" si="158"/>
        <v>1</v>
      </c>
      <c r="AN240" s="40">
        <f t="shared" si="159"/>
        <v>1</v>
      </c>
      <c r="AO240" s="40">
        <f t="shared" si="160"/>
        <v>1</v>
      </c>
      <c r="AP240" s="40">
        <f t="shared" si="161"/>
        <v>1</v>
      </c>
      <c r="AQ240" s="40">
        <f t="shared" si="162"/>
        <v>1</v>
      </c>
      <c r="AR240" s="40">
        <f t="shared" si="163"/>
        <v>1</v>
      </c>
      <c r="AS240" s="40">
        <f t="shared" si="164"/>
        <v>1</v>
      </c>
      <c r="AT240" s="40">
        <f t="shared" si="165"/>
        <v>1</v>
      </c>
      <c r="AU240" s="40">
        <f t="shared" si="166"/>
        <v>1</v>
      </c>
      <c r="AV240" s="40">
        <f t="shared" si="167"/>
        <v>1</v>
      </c>
      <c r="AW240" s="40">
        <f t="shared" si="168"/>
        <v>1</v>
      </c>
      <c r="AX240" s="40">
        <f t="shared" si="169"/>
        <v>1</v>
      </c>
      <c r="AY240" s="40">
        <f t="shared" si="170"/>
        <v>1</v>
      </c>
      <c r="AZ240" s="40">
        <f t="shared" si="171"/>
        <v>1</v>
      </c>
      <c r="BA240" s="40">
        <f t="shared" si="172"/>
        <v>1</v>
      </c>
      <c r="BB240" s="40">
        <f t="shared" si="173"/>
        <v>1</v>
      </c>
      <c r="BC240" s="40">
        <f t="shared" si="174"/>
        <v>1</v>
      </c>
      <c r="BD240" s="40">
        <f t="shared" si="175"/>
        <v>1</v>
      </c>
      <c r="BE240" s="40">
        <f t="shared" si="176"/>
        <v>1</v>
      </c>
      <c r="BF240" s="40">
        <f t="shared" si="177"/>
        <v>1</v>
      </c>
      <c r="BG240" s="40">
        <f t="shared" si="178"/>
        <v>1</v>
      </c>
      <c r="BH240" s="40">
        <f t="shared" si="179"/>
        <v>1</v>
      </c>
      <c r="BI240" s="40">
        <f t="shared" si="180"/>
        <v>1</v>
      </c>
      <c r="BJ240" s="40">
        <f t="shared" si="181"/>
        <v>1</v>
      </c>
      <c r="BK240" s="40">
        <f t="shared" si="182"/>
        <v>1</v>
      </c>
      <c r="BL240" s="40">
        <f t="shared" si="183"/>
        <v>1</v>
      </c>
      <c r="BM240" s="40">
        <f t="shared" si="184"/>
        <v>1</v>
      </c>
      <c r="BN240" s="40">
        <f t="shared" si="185"/>
        <v>1</v>
      </c>
      <c r="BO240" s="40">
        <f t="shared" si="186"/>
        <v>1</v>
      </c>
      <c r="BP240" s="40">
        <f t="shared" si="187"/>
        <v>1</v>
      </c>
      <c r="BQ240" s="15">
        <v>1</v>
      </c>
      <c r="BR240" s="63">
        <f t="shared" si="149"/>
        <v>35</v>
      </c>
      <c r="BT240" s="4">
        <f>(BP240*U203)+(BO240*U204)+(BN240*U205)+(BM240*U206)+(BL240*U207)+(BK240*U208)+(BJ240*U209)+(BI240*U210)+(BH240*U211)+(BG240*U212)+(BF240*U213)+(BE240*U214)+(BD240*U215)+(BC240*U216)+(BB240*U217)+(BA240*U218)+(AZ240*U219)+(AY240*U220)+(AX240*U221)+(AW240*U222)+(AV240*U223)+(AU240*U224)+(AT240*U225)+(AS240*U226)+(AR240*U227)+(AQ240*U228)+(AP240*U229)+(AO240*U230)+(AN240*U231)+(AM240*U232)+(AL240*U233)+(AK240*U234)+(AJ240*U235)+(AI240*U236)+(AH240*U237)+(AG240*U238)+(AF240*U239)+($U$96)+U240</f>
        <v>1.2392857142857143</v>
      </c>
    </row>
    <row r="241" spans="1:72" s="15" customFormat="1">
      <c r="A241" s="25">
        <f t="shared" si="150"/>
        <v>237</v>
      </c>
      <c r="B241" s="26" t="s">
        <v>29</v>
      </c>
      <c r="C241" s="12">
        <v>40742</v>
      </c>
      <c r="D241" s="12">
        <v>40743</v>
      </c>
      <c r="E241" s="12">
        <v>40751</v>
      </c>
      <c r="F241" s="14">
        <v>0.87019999999999997</v>
      </c>
      <c r="G241" s="14">
        <v>0.88029999999999997</v>
      </c>
      <c r="H241" s="14">
        <v>0.88029999999999997</v>
      </c>
      <c r="I241" s="14"/>
      <c r="J241" s="14"/>
      <c r="K241" s="5" t="s">
        <v>17</v>
      </c>
      <c r="M241" s="16">
        <f>(G241-F241)*10000</f>
        <v>100.99999999999997</v>
      </c>
      <c r="O241" s="16">
        <f>(H241-G241)*10000</f>
        <v>0</v>
      </c>
      <c r="Q241" s="22">
        <f>((S240*U241)/M241)*O241</f>
        <v>0</v>
      </c>
      <c r="S241" s="3">
        <f>Q241+S240</f>
        <v>48113595.510512568</v>
      </c>
      <c r="T241" s="3"/>
      <c r="U241" s="4">
        <f>$AC$4/W241</f>
        <v>2.5000000000000001E-2</v>
      </c>
      <c r="V241" s="4"/>
      <c r="W241" s="2">
        <v>10</v>
      </c>
      <c r="X241" s="3"/>
      <c r="Y241" s="30">
        <f>E241-D241+1</f>
        <v>9</v>
      </c>
      <c r="Z241" s="30"/>
      <c r="AA241" s="4">
        <f>(S241-S240)/S240</f>
        <v>0</v>
      </c>
      <c r="AB241" s="3"/>
      <c r="AC241" s="38"/>
      <c r="AD241" s="40">
        <f>IF(E240&gt;D241,IF(E240&gt;E241,Y241,E240-D241+1),0)</f>
        <v>0</v>
      </c>
      <c r="AE241" s="3"/>
      <c r="AF241" s="40">
        <f t="shared" si="151"/>
        <v>0</v>
      </c>
      <c r="AG241" s="40">
        <f t="shared" si="152"/>
        <v>0</v>
      </c>
      <c r="AH241" s="40">
        <f t="shared" si="153"/>
        <v>0</v>
      </c>
      <c r="AI241" s="40">
        <f t="shared" si="154"/>
        <v>0</v>
      </c>
      <c r="AJ241" s="40">
        <f t="shared" si="155"/>
        <v>0</v>
      </c>
      <c r="AK241" s="40">
        <f t="shared" si="156"/>
        <v>1</v>
      </c>
      <c r="AL241" s="40">
        <f t="shared" si="157"/>
        <v>1</v>
      </c>
      <c r="AM241" s="40">
        <f t="shared" si="158"/>
        <v>1</v>
      </c>
      <c r="AN241" s="40">
        <f t="shared" si="159"/>
        <v>1</v>
      </c>
      <c r="AO241" s="40">
        <f t="shared" si="160"/>
        <v>1</v>
      </c>
      <c r="AP241" s="40">
        <f t="shared" si="161"/>
        <v>1</v>
      </c>
      <c r="AQ241" s="40">
        <f t="shared" si="162"/>
        <v>1</v>
      </c>
      <c r="AR241" s="40">
        <f t="shared" si="163"/>
        <v>1</v>
      </c>
      <c r="AS241" s="40">
        <f t="shared" si="164"/>
        <v>1</v>
      </c>
      <c r="AT241" s="40">
        <f t="shared" si="165"/>
        <v>1</v>
      </c>
      <c r="AU241" s="40">
        <f t="shared" si="166"/>
        <v>1</v>
      </c>
      <c r="AV241" s="40">
        <f t="shared" si="167"/>
        <v>1</v>
      </c>
      <c r="AW241" s="40">
        <f t="shared" si="168"/>
        <v>1</v>
      </c>
      <c r="AX241" s="40">
        <f t="shared" si="169"/>
        <v>1</v>
      </c>
      <c r="AY241" s="40">
        <f t="shared" si="170"/>
        <v>1</v>
      </c>
      <c r="AZ241" s="40">
        <f t="shared" si="171"/>
        <v>1</v>
      </c>
      <c r="BA241" s="40">
        <f t="shared" si="172"/>
        <v>1</v>
      </c>
      <c r="BB241" s="40">
        <f t="shared" si="173"/>
        <v>1</v>
      </c>
      <c r="BC241" s="40">
        <f t="shared" si="174"/>
        <v>1</v>
      </c>
      <c r="BD241" s="40">
        <f t="shared" si="175"/>
        <v>1</v>
      </c>
      <c r="BE241" s="40">
        <f t="shared" si="176"/>
        <v>1</v>
      </c>
      <c r="BF241" s="40">
        <f t="shared" si="177"/>
        <v>1</v>
      </c>
      <c r="BG241" s="40">
        <f t="shared" si="178"/>
        <v>1</v>
      </c>
      <c r="BH241" s="40">
        <f t="shared" si="179"/>
        <v>1</v>
      </c>
      <c r="BI241" s="40">
        <f t="shared" si="180"/>
        <v>1</v>
      </c>
      <c r="BJ241" s="40">
        <f t="shared" si="181"/>
        <v>1</v>
      </c>
      <c r="BK241" s="40">
        <f t="shared" si="182"/>
        <v>1</v>
      </c>
      <c r="BL241" s="40">
        <f t="shared" si="183"/>
        <v>1</v>
      </c>
      <c r="BM241" s="40">
        <f t="shared" si="184"/>
        <v>1</v>
      </c>
      <c r="BN241" s="40">
        <f t="shared" si="185"/>
        <v>1</v>
      </c>
      <c r="BO241" s="40">
        <f t="shared" si="186"/>
        <v>1</v>
      </c>
      <c r="BP241" s="40">
        <f t="shared" si="187"/>
        <v>1</v>
      </c>
      <c r="BQ241" s="15">
        <v>1</v>
      </c>
      <c r="BR241" s="63">
        <f t="shared" si="149"/>
        <v>34</v>
      </c>
      <c r="BT241" s="4">
        <f>(BP241*U204)+(BO241*U205)+(BN241*U206)+(BM241*U207)+(BL241*U208)+(BK241*U209)+(BJ241*U210)+(BI241*U211)+(BH241*U212)+(BG241*U213)+(BF241*U214)+(BE241*U215)+(BD241*U216)+(BC241*U217)+(BB241*U218)+(BA241*U219)+(AZ241*U220)+(AY241*U221)+(AX241*U222)+(AW241*U223)+(AV241*U224)+(AU241*U225)+(AT241*U226)+(AS241*U227)+(AR241*U228)+(AQ241*U229)+(AP241*U230)+(AO241*U231)+(AN241*U232)+(AM241*U233)+(AL241*U234)+(AK241*U235)+(AJ241*U236)+(AI241*U237)+(AH241*U238)+(AG241*U239)+(AF241*U240)+($U$96)+U241</f>
        <v>1.2035714285714285</v>
      </c>
    </row>
    <row r="242" spans="1:72" s="15" customFormat="1">
      <c r="A242" s="25">
        <f t="shared" si="150"/>
        <v>238</v>
      </c>
      <c r="B242" s="26" t="s">
        <v>29</v>
      </c>
      <c r="C242" s="12">
        <v>40751</v>
      </c>
      <c r="D242" s="12">
        <v>40752</v>
      </c>
      <c r="E242" s="12">
        <v>40759</v>
      </c>
      <c r="F242" s="14">
        <v>0.8851</v>
      </c>
      <c r="G242" s="14"/>
      <c r="H242" s="14"/>
      <c r="I242" s="14">
        <v>0.87649999999999995</v>
      </c>
      <c r="J242" s="14">
        <v>0.86619999999999997</v>
      </c>
      <c r="K242" s="5" t="s">
        <v>1</v>
      </c>
      <c r="M242" s="16">
        <f>(F242-I242)*10000</f>
        <v>86.000000000000526</v>
      </c>
      <c r="O242" s="16">
        <f>(I242-J242)*10000</f>
        <v>102.99999999999976</v>
      </c>
      <c r="Q242" s="22">
        <f>((S241*U242)/M242)*O242</f>
        <v>1440610.5632508004</v>
      </c>
      <c r="S242" s="3">
        <f>Q242+S241</f>
        <v>49554206.073763371</v>
      </c>
      <c r="T242" s="3"/>
      <c r="U242" s="4">
        <f>$AC$4/W242</f>
        <v>2.5000000000000001E-2</v>
      </c>
      <c r="V242" s="4"/>
      <c r="W242" s="2">
        <v>10</v>
      </c>
      <c r="X242" s="3"/>
      <c r="Y242" s="30">
        <f>E242-D242+1</f>
        <v>8</v>
      </c>
      <c r="Z242" s="30"/>
      <c r="AA242" s="4">
        <f>(S242-S241)/S241</f>
        <v>2.9941860465116075E-2</v>
      </c>
      <c r="AB242" s="3"/>
      <c r="AC242" s="38"/>
      <c r="AD242" s="40">
        <f>IF(E241&gt;D242,IF(E241&gt;E242,Y242,E241-D242+1),0)</f>
        <v>0</v>
      </c>
      <c r="AE242" s="3"/>
      <c r="AF242" s="40">
        <f t="shared" si="151"/>
        <v>0</v>
      </c>
      <c r="AG242" s="40">
        <f t="shared" si="152"/>
        <v>0</v>
      </c>
      <c r="AH242" s="40">
        <f t="shared" si="153"/>
        <v>0</v>
      </c>
      <c r="AI242" s="40">
        <f t="shared" si="154"/>
        <v>0</v>
      </c>
      <c r="AJ242" s="40">
        <f t="shared" si="155"/>
        <v>0</v>
      </c>
      <c r="AK242" s="40">
        <f t="shared" si="156"/>
        <v>0</v>
      </c>
      <c r="AL242" s="40">
        <f t="shared" si="157"/>
        <v>1</v>
      </c>
      <c r="AM242" s="40">
        <f t="shared" si="158"/>
        <v>1</v>
      </c>
      <c r="AN242" s="40">
        <f t="shared" si="159"/>
        <v>1</v>
      </c>
      <c r="AO242" s="40">
        <f t="shared" si="160"/>
        <v>1</v>
      </c>
      <c r="AP242" s="40">
        <f t="shared" si="161"/>
        <v>1</v>
      </c>
      <c r="AQ242" s="40">
        <f t="shared" si="162"/>
        <v>1</v>
      </c>
      <c r="AR242" s="40">
        <f t="shared" si="163"/>
        <v>1</v>
      </c>
      <c r="AS242" s="40">
        <f t="shared" si="164"/>
        <v>1</v>
      </c>
      <c r="AT242" s="40">
        <f t="shared" si="165"/>
        <v>1</v>
      </c>
      <c r="AU242" s="40">
        <f t="shared" si="166"/>
        <v>1</v>
      </c>
      <c r="AV242" s="40">
        <f t="shared" si="167"/>
        <v>1</v>
      </c>
      <c r="AW242" s="40">
        <f t="shared" si="168"/>
        <v>1</v>
      </c>
      <c r="AX242" s="40">
        <f t="shared" si="169"/>
        <v>1</v>
      </c>
      <c r="AY242" s="40">
        <f t="shared" si="170"/>
        <v>1</v>
      </c>
      <c r="AZ242" s="40">
        <f t="shared" si="171"/>
        <v>1</v>
      </c>
      <c r="BA242" s="40">
        <f t="shared" si="172"/>
        <v>1</v>
      </c>
      <c r="BB242" s="40">
        <f t="shared" si="173"/>
        <v>1</v>
      </c>
      <c r="BC242" s="40">
        <f t="shared" si="174"/>
        <v>1</v>
      </c>
      <c r="BD242" s="40">
        <f t="shared" si="175"/>
        <v>1</v>
      </c>
      <c r="BE242" s="40">
        <f t="shared" si="176"/>
        <v>1</v>
      </c>
      <c r="BF242" s="40">
        <f t="shared" si="177"/>
        <v>1</v>
      </c>
      <c r="BG242" s="40">
        <f t="shared" si="178"/>
        <v>1</v>
      </c>
      <c r="BH242" s="40">
        <f t="shared" si="179"/>
        <v>1</v>
      </c>
      <c r="BI242" s="40">
        <f t="shared" si="180"/>
        <v>1</v>
      </c>
      <c r="BJ242" s="40">
        <f t="shared" si="181"/>
        <v>1</v>
      </c>
      <c r="BK242" s="40">
        <f t="shared" si="182"/>
        <v>1</v>
      </c>
      <c r="BL242" s="40">
        <f t="shared" si="183"/>
        <v>1</v>
      </c>
      <c r="BM242" s="40">
        <f t="shared" si="184"/>
        <v>1</v>
      </c>
      <c r="BN242" s="40">
        <f t="shared" si="185"/>
        <v>1</v>
      </c>
      <c r="BO242" s="40">
        <f t="shared" si="186"/>
        <v>1</v>
      </c>
      <c r="BP242" s="40">
        <f t="shared" si="187"/>
        <v>1</v>
      </c>
      <c r="BQ242" s="15">
        <v>1</v>
      </c>
      <c r="BR242" s="63">
        <f t="shared" si="149"/>
        <v>33</v>
      </c>
      <c r="BT242" s="4">
        <f>(BP242*U205)+(BO242*U206)+(BN242*U207)+(BM242*U208)+(BL242*U209)+(BK242*U210)+(BJ242*U211)+(BI242*U212)+(BH242*U213)+(BG242*U214)+(BF242*U215)+(BE242*U216)+(BD242*U217)+(BC242*U218)+(BB242*U219)+(BA242*U220)+(AZ242*U221)+(AY242*U222)+(AX242*U223)+(AW242*U224)+(AV242*U225)+(AU242*U226)+(AT242*U227)+(AS242*U228)+(AR242*U229)+(AQ242*U230)+(AP242*U231)+(AO242*U232)+(AN242*U233)+(AM242*U234)+(AL242*U235)+(AK242*U236)+(AJ242*U237)+(AI242*U238)+(AH242*U239)+(AG242*U240)+(AF242*U241)+($U$96)+U242</f>
        <v>1.1678571428571427</v>
      </c>
    </row>
    <row r="243" spans="1:72" s="15" customFormat="1">
      <c r="A243" s="25">
        <f t="shared" si="150"/>
        <v>239</v>
      </c>
      <c r="B243" s="26" t="s">
        <v>29</v>
      </c>
      <c r="C243" s="12">
        <v>40760</v>
      </c>
      <c r="D243" s="12">
        <v>40763</v>
      </c>
      <c r="E243" s="12">
        <v>40765</v>
      </c>
      <c r="F243" s="14">
        <v>0.86399999999999999</v>
      </c>
      <c r="G243" s="14">
        <v>0.87390000000000001</v>
      </c>
      <c r="H243" s="14">
        <v>0.88619999999999999</v>
      </c>
      <c r="I243" s="14"/>
      <c r="J243" s="14"/>
      <c r="K243" s="5" t="s">
        <v>1</v>
      </c>
      <c r="M243" s="16">
        <f>(G243-F243)*10000</f>
        <v>99.000000000000199</v>
      </c>
      <c r="O243" s="16">
        <f>(H243-G243)*10000</f>
        <v>122.99999999999977</v>
      </c>
      <c r="Q243" s="22">
        <f>((S242*U243)/M243)*O243</f>
        <v>1539183.6735032501</v>
      </c>
      <c r="S243" s="3">
        <f>Q243+S242</f>
        <v>51093389.74726662</v>
      </c>
      <c r="T243" s="3"/>
      <c r="U243" s="4">
        <f>$AC$4/W243</f>
        <v>2.5000000000000001E-2</v>
      </c>
      <c r="V243" s="4"/>
      <c r="W243" s="2">
        <v>10</v>
      </c>
      <c r="X243" s="3"/>
      <c r="Y243" s="30">
        <f>E243-D243+1</f>
        <v>3</v>
      </c>
      <c r="Z243" s="30"/>
      <c r="AA243" s="4">
        <f>(S243-S242)/S242</f>
        <v>3.1060606060605934E-2</v>
      </c>
      <c r="AB243" s="3"/>
      <c r="AC243" s="38"/>
      <c r="AD243" s="40">
        <f>IF(E242&gt;D243,IF(E242&gt;E243,Y243,E242-D243+1),0)</f>
        <v>0</v>
      </c>
      <c r="AE243" s="3"/>
      <c r="AF243" s="40">
        <f t="shared" si="151"/>
        <v>0</v>
      </c>
      <c r="AG243" s="40">
        <f t="shared" si="152"/>
        <v>0</v>
      </c>
      <c r="AH243" s="40">
        <f t="shared" si="153"/>
        <v>0</v>
      </c>
      <c r="AI243" s="40">
        <f t="shared" si="154"/>
        <v>0</v>
      </c>
      <c r="AJ243" s="40">
        <f t="shared" si="155"/>
        <v>0</v>
      </c>
      <c r="AK243" s="40">
        <f t="shared" si="156"/>
        <v>0</v>
      </c>
      <c r="AL243" s="40">
        <f t="shared" si="157"/>
        <v>0</v>
      </c>
      <c r="AM243" s="40">
        <f t="shared" si="158"/>
        <v>1</v>
      </c>
      <c r="AN243" s="40">
        <f t="shared" si="159"/>
        <v>1</v>
      </c>
      <c r="AO243" s="40">
        <f t="shared" si="160"/>
        <v>1</v>
      </c>
      <c r="AP243" s="40">
        <f t="shared" si="161"/>
        <v>1</v>
      </c>
      <c r="AQ243" s="40">
        <f t="shared" si="162"/>
        <v>1</v>
      </c>
      <c r="AR243" s="40">
        <f t="shared" si="163"/>
        <v>1</v>
      </c>
      <c r="AS243" s="40">
        <f t="shared" si="164"/>
        <v>1</v>
      </c>
      <c r="AT243" s="40">
        <f t="shared" si="165"/>
        <v>1</v>
      </c>
      <c r="AU243" s="40">
        <f t="shared" si="166"/>
        <v>1</v>
      </c>
      <c r="AV243" s="40">
        <f t="shared" si="167"/>
        <v>1</v>
      </c>
      <c r="AW243" s="40">
        <f t="shared" si="168"/>
        <v>1</v>
      </c>
      <c r="AX243" s="40">
        <f t="shared" si="169"/>
        <v>1</v>
      </c>
      <c r="AY243" s="40">
        <f t="shared" si="170"/>
        <v>1</v>
      </c>
      <c r="AZ243" s="40">
        <f t="shared" si="171"/>
        <v>1</v>
      </c>
      <c r="BA243" s="40">
        <f t="shared" si="172"/>
        <v>1</v>
      </c>
      <c r="BB243" s="40">
        <f t="shared" si="173"/>
        <v>1</v>
      </c>
      <c r="BC243" s="40">
        <f t="shared" si="174"/>
        <v>1</v>
      </c>
      <c r="BD243" s="40">
        <f t="shared" si="175"/>
        <v>1</v>
      </c>
      <c r="BE243" s="40">
        <f t="shared" si="176"/>
        <v>1</v>
      </c>
      <c r="BF243" s="40">
        <f t="shared" si="177"/>
        <v>1</v>
      </c>
      <c r="BG243" s="40">
        <f t="shared" si="178"/>
        <v>1</v>
      </c>
      <c r="BH243" s="40">
        <f t="shared" si="179"/>
        <v>1</v>
      </c>
      <c r="BI243" s="40">
        <f t="shared" si="180"/>
        <v>1</v>
      </c>
      <c r="BJ243" s="40">
        <f t="shared" si="181"/>
        <v>1</v>
      </c>
      <c r="BK243" s="40">
        <f t="shared" si="182"/>
        <v>1</v>
      </c>
      <c r="BL243" s="40">
        <f t="shared" si="183"/>
        <v>1</v>
      </c>
      <c r="BM243" s="40">
        <f t="shared" si="184"/>
        <v>1</v>
      </c>
      <c r="BN243" s="40">
        <f t="shared" si="185"/>
        <v>1</v>
      </c>
      <c r="BO243" s="40">
        <f t="shared" si="186"/>
        <v>1</v>
      </c>
      <c r="BP243" s="40">
        <f t="shared" si="187"/>
        <v>1</v>
      </c>
      <c r="BQ243" s="15">
        <v>1</v>
      </c>
      <c r="BR243" s="63">
        <f t="shared" si="149"/>
        <v>32</v>
      </c>
      <c r="BT243" s="4">
        <f>(BP243*U206)+(BO243*U207)+(BN243*U208)+(BM243*U209)+(BL243*U210)+(BK243*U211)+(BJ243*U212)+(BI243*U213)+(BH243*U214)+(BG243*U215)+(BF243*U216)+(BE243*U217)+(BD243*U218)+(BC243*U219)+(BB243*U220)+(BA243*U221)+(AZ243*U222)+(AY243*U223)+(AX243*U224)+(AW243*U225)+(AV243*U226)+(AU243*U227)+(AT243*U228)+(AS243*U229)+(AR243*U230)+(AQ243*U231)+(AP243*U232)+(AO243*U233)+(AN243*U234)+(AM243*U235)+(AL243*U236)+(AK243*U237)+(AJ243*U238)+(AI243*U239)+(AH243*U240)+(AG243*U241)+(AF243*U242)+($U$96)+U243</f>
        <v>1.1321428571428569</v>
      </c>
    </row>
    <row r="244" spans="1:72" s="15" customFormat="1">
      <c r="A244" s="25">
        <f t="shared" si="150"/>
        <v>240</v>
      </c>
      <c r="B244" s="26" t="s">
        <v>29</v>
      </c>
      <c r="C244" s="12">
        <v>40766</v>
      </c>
      <c r="D244" s="12">
        <v>40767</v>
      </c>
      <c r="E244" s="12">
        <v>40770</v>
      </c>
      <c r="F244" s="14">
        <v>0.88290000000000002</v>
      </c>
      <c r="G244" s="14"/>
      <c r="H244" s="14"/>
      <c r="I244" s="14">
        <v>0.873</v>
      </c>
      <c r="J244" s="14">
        <v>0.88290000000000002</v>
      </c>
      <c r="K244" s="5" t="s">
        <v>0</v>
      </c>
      <c r="M244" s="16">
        <f>(F244-I244)*10000</f>
        <v>99.000000000000199</v>
      </c>
      <c r="O244" s="16">
        <f>(I244-J244)*10000</f>
        <v>-99.000000000000199</v>
      </c>
      <c r="Q244" s="22">
        <f>((S243*U244)/M244)*O244</f>
        <v>-1277334.7436816655</v>
      </c>
      <c r="S244" s="3">
        <f>Q244+S243</f>
        <v>49816055.003584951</v>
      </c>
      <c r="T244" s="3"/>
      <c r="U244" s="4">
        <f>$AC$4/W244</f>
        <v>2.5000000000000001E-2</v>
      </c>
      <c r="V244" s="4"/>
      <c r="W244" s="2">
        <v>10</v>
      </c>
      <c r="X244" s="3"/>
      <c r="Y244" s="30">
        <f>E244-D244+1</f>
        <v>4</v>
      </c>
      <c r="Z244" s="30"/>
      <c r="AA244" s="4">
        <f>(S244-S243)/S243</f>
        <v>-2.5000000000000074E-2</v>
      </c>
      <c r="AB244" s="3"/>
      <c r="AC244" s="38"/>
      <c r="AD244" s="40">
        <f>IF(E243&gt;D244,IF(E243&gt;E244,Y244,E243-D244+1),0)</f>
        <v>0</v>
      </c>
      <c r="AE244" s="3"/>
      <c r="AF244" s="40">
        <f t="shared" si="151"/>
        <v>0</v>
      </c>
      <c r="AG244" s="40">
        <f t="shared" si="152"/>
        <v>0</v>
      </c>
      <c r="AH244" s="40">
        <f t="shared" si="153"/>
        <v>0</v>
      </c>
      <c r="AI244" s="40">
        <f t="shared" si="154"/>
        <v>0</v>
      </c>
      <c r="AJ244" s="40">
        <f t="shared" si="155"/>
        <v>0</v>
      </c>
      <c r="AK244" s="40">
        <f t="shared" si="156"/>
        <v>0</v>
      </c>
      <c r="AL244" s="40">
        <f t="shared" si="157"/>
        <v>0</v>
      </c>
      <c r="AM244" s="40">
        <f t="shared" si="158"/>
        <v>0</v>
      </c>
      <c r="AN244" s="40">
        <f t="shared" si="159"/>
        <v>1</v>
      </c>
      <c r="AO244" s="40">
        <f t="shared" si="160"/>
        <v>1</v>
      </c>
      <c r="AP244" s="40">
        <f t="shared" si="161"/>
        <v>1</v>
      </c>
      <c r="AQ244" s="40">
        <f t="shared" si="162"/>
        <v>1</v>
      </c>
      <c r="AR244" s="40">
        <f t="shared" si="163"/>
        <v>1</v>
      </c>
      <c r="AS244" s="40">
        <f t="shared" si="164"/>
        <v>1</v>
      </c>
      <c r="AT244" s="40">
        <f t="shared" si="165"/>
        <v>1</v>
      </c>
      <c r="AU244" s="40">
        <f t="shared" si="166"/>
        <v>1</v>
      </c>
      <c r="AV244" s="40">
        <f t="shared" si="167"/>
        <v>1</v>
      </c>
      <c r="AW244" s="40">
        <f t="shared" si="168"/>
        <v>1</v>
      </c>
      <c r="AX244" s="40">
        <f t="shared" si="169"/>
        <v>1</v>
      </c>
      <c r="AY244" s="40">
        <f t="shared" si="170"/>
        <v>1</v>
      </c>
      <c r="AZ244" s="40">
        <f t="shared" si="171"/>
        <v>1</v>
      </c>
      <c r="BA244" s="40">
        <f t="shared" si="172"/>
        <v>1</v>
      </c>
      <c r="BB244" s="40">
        <f t="shared" si="173"/>
        <v>1</v>
      </c>
      <c r="BC244" s="40">
        <f t="shared" si="174"/>
        <v>1</v>
      </c>
      <c r="BD244" s="40">
        <f t="shared" si="175"/>
        <v>1</v>
      </c>
      <c r="BE244" s="40">
        <f t="shared" si="176"/>
        <v>1</v>
      </c>
      <c r="BF244" s="40">
        <f t="shared" si="177"/>
        <v>1</v>
      </c>
      <c r="BG244" s="40">
        <f t="shared" si="178"/>
        <v>1</v>
      </c>
      <c r="BH244" s="40">
        <f t="shared" si="179"/>
        <v>1</v>
      </c>
      <c r="BI244" s="40">
        <f t="shared" si="180"/>
        <v>1</v>
      </c>
      <c r="BJ244" s="40">
        <f t="shared" si="181"/>
        <v>1</v>
      </c>
      <c r="BK244" s="40">
        <f t="shared" si="182"/>
        <v>1</v>
      </c>
      <c r="BL244" s="40">
        <f t="shared" si="183"/>
        <v>1</v>
      </c>
      <c r="BM244" s="40">
        <f t="shared" si="184"/>
        <v>1</v>
      </c>
      <c r="BN244" s="40">
        <f t="shared" si="185"/>
        <v>1</v>
      </c>
      <c r="BO244" s="40">
        <f t="shared" si="186"/>
        <v>1</v>
      </c>
      <c r="BP244" s="40">
        <f t="shared" si="187"/>
        <v>1</v>
      </c>
      <c r="BR244" s="63">
        <f t="shared" si="149"/>
        <v>30</v>
      </c>
      <c r="BT244" s="4">
        <f>(BP244*U207)+(BO244*U208)+(BN244*U209)+(BM244*U210)+(BL244*U211)+(BK244*U212)+(BJ244*U213)+(BI244*U214)+(BH244*U215)+(BG244*U216)+(BF244*U217)+(BE244*U218)+(BD244*U219)+(BC244*U220)+(BB244*U221)+(BA244*U222)+(AZ244*U223)+(AY244*U224)+(AX244*U225)+(AW244*U226)+(AV244*U227)+(AU244*U228)+(AT244*U229)+(AS244*U230)+(AR244*U231)+(AQ244*U232)+(AP244*U233)+(AO244*U234)+(AN244*U235)+(AM244*U236)+(AL244*U237)+(AK244*U238)+(AJ244*U239)+(AI244*U240)+(AH244*U241)+(AG244*U242)+(AF244*U243)+U244</f>
        <v>1.0607142857142853</v>
      </c>
    </row>
    <row r="245" spans="1:72" s="15" customFormat="1">
      <c r="A245" s="25">
        <f t="shared" si="150"/>
        <v>241</v>
      </c>
      <c r="B245" s="26" t="s">
        <v>29</v>
      </c>
      <c r="C245" s="12">
        <v>40774</v>
      </c>
      <c r="D245" s="12">
        <v>40777</v>
      </c>
      <c r="E245" s="12">
        <v>40786</v>
      </c>
      <c r="F245" s="14">
        <v>0.86499999999999999</v>
      </c>
      <c r="G245" s="14">
        <v>0.87529999999999997</v>
      </c>
      <c r="H245" s="14">
        <v>0.88819999999999999</v>
      </c>
      <c r="I245" s="14"/>
      <c r="J245" s="14"/>
      <c r="K245" s="5" t="s">
        <v>1</v>
      </c>
      <c r="M245" s="16">
        <f>(G245-F245)*10000</f>
        <v>102.99999999999976</v>
      </c>
      <c r="O245" s="16">
        <f>(H245-G245)*10000</f>
        <v>129.00000000000023</v>
      </c>
      <c r="Q245" s="22">
        <f>((S244*U245)/M245)*O245</f>
        <v>1559774.5377336128</v>
      </c>
      <c r="S245" s="3">
        <f>Q245+S244</f>
        <v>51375829.541318566</v>
      </c>
      <c r="T245" s="3"/>
      <c r="U245" s="4">
        <f>$AC$4/W245</f>
        <v>2.5000000000000001E-2</v>
      </c>
      <c r="V245" s="4"/>
      <c r="W245" s="2">
        <v>10</v>
      </c>
      <c r="X245" s="3"/>
      <c r="Y245" s="30">
        <f>E245-D245+1</f>
        <v>10</v>
      </c>
      <c r="Z245" s="30"/>
      <c r="AA245" s="4">
        <f>(S245-S244)/S244</f>
        <v>3.1310679611650648E-2</v>
      </c>
      <c r="AB245" s="3"/>
      <c r="AC245" s="38"/>
      <c r="AD245" s="40">
        <f>IF(E244&gt;D245,IF(E244&gt;E245,Y245,E244-D245+1),0)</f>
        <v>0</v>
      </c>
      <c r="AE245" s="3"/>
      <c r="AF245" s="40">
        <f t="shared" si="151"/>
        <v>0</v>
      </c>
      <c r="AG245" s="40">
        <f t="shared" si="152"/>
        <v>0</v>
      </c>
      <c r="AH245" s="40">
        <f t="shared" si="153"/>
        <v>0</v>
      </c>
      <c r="AI245" s="40">
        <f t="shared" si="154"/>
        <v>0</v>
      </c>
      <c r="AJ245" s="40">
        <f t="shared" si="155"/>
        <v>0</v>
      </c>
      <c r="AK245" s="40">
        <f t="shared" si="156"/>
        <v>0</v>
      </c>
      <c r="AL245" s="40">
        <f t="shared" si="157"/>
        <v>0</v>
      </c>
      <c r="AM245" s="40">
        <f t="shared" si="158"/>
        <v>0</v>
      </c>
      <c r="AN245" s="40">
        <f t="shared" si="159"/>
        <v>0</v>
      </c>
      <c r="AO245" s="40">
        <f t="shared" si="160"/>
        <v>1</v>
      </c>
      <c r="AP245" s="40">
        <f t="shared" si="161"/>
        <v>1</v>
      </c>
      <c r="AQ245" s="40">
        <f t="shared" si="162"/>
        <v>1</v>
      </c>
      <c r="AR245" s="40">
        <f t="shared" si="163"/>
        <v>1</v>
      </c>
      <c r="AS245" s="40">
        <f t="shared" si="164"/>
        <v>1</v>
      </c>
      <c r="AT245" s="40">
        <f t="shared" si="165"/>
        <v>1</v>
      </c>
      <c r="AU245" s="40">
        <f t="shared" si="166"/>
        <v>1</v>
      </c>
      <c r="AV245" s="40">
        <f t="shared" si="167"/>
        <v>1</v>
      </c>
      <c r="AW245" s="40">
        <f t="shared" si="168"/>
        <v>1</v>
      </c>
      <c r="AX245" s="40">
        <f t="shared" si="169"/>
        <v>1</v>
      </c>
      <c r="AY245" s="40">
        <f t="shared" si="170"/>
        <v>1</v>
      </c>
      <c r="AZ245" s="40">
        <f t="shared" si="171"/>
        <v>1</v>
      </c>
      <c r="BA245" s="40">
        <f t="shared" si="172"/>
        <v>1</v>
      </c>
      <c r="BB245" s="40">
        <f t="shared" si="173"/>
        <v>1</v>
      </c>
      <c r="BC245" s="40">
        <f t="shared" si="174"/>
        <v>1</v>
      </c>
      <c r="BD245" s="40">
        <f t="shared" si="175"/>
        <v>1</v>
      </c>
      <c r="BE245" s="40">
        <f t="shared" si="176"/>
        <v>1</v>
      </c>
      <c r="BF245" s="40">
        <f t="shared" si="177"/>
        <v>1</v>
      </c>
      <c r="BG245" s="40">
        <f t="shared" si="178"/>
        <v>1</v>
      </c>
      <c r="BH245" s="40">
        <f t="shared" si="179"/>
        <v>1</v>
      </c>
      <c r="BI245" s="40">
        <f t="shared" si="180"/>
        <v>1</v>
      </c>
      <c r="BJ245" s="40">
        <f t="shared" si="181"/>
        <v>1</v>
      </c>
      <c r="BK245" s="40">
        <f t="shared" si="182"/>
        <v>1</v>
      </c>
      <c r="BL245" s="40">
        <f t="shared" si="183"/>
        <v>1</v>
      </c>
      <c r="BM245" s="40">
        <f t="shared" si="184"/>
        <v>1</v>
      </c>
      <c r="BN245" s="40">
        <f t="shared" si="185"/>
        <v>1</v>
      </c>
      <c r="BO245" s="40">
        <f t="shared" si="186"/>
        <v>1</v>
      </c>
      <c r="BP245" s="40">
        <f t="shared" si="187"/>
        <v>1</v>
      </c>
      <c r="BR245" s="63">
        <f t="shared" si="149"/>
        <v>29</v>
      </c>
      <c r="BT245" s="4">
        <f>(BP245*U208)+(BO245*U209)+(BN245*U210)+(BM245*U211)+(BL245*U212)+(BK245*U213)+(BJ245*U214)+(BI245*U215)+(BH245*U216)+(BG245*U217)+(BF245*U218)+(BE245*U219)+(BD245*U220)+(BC245*U221)+(BB245*U222)+(BA245*U223)+(AZ245*U224)+(AY245*U225)+(AX245*U226)+(AW245*U227)+(AV245*U228)+(AU245*U229)+(AT245*U230)+(AS245*U231)+(AR245*U232)+(AQ245*U233)+(AP245*U234)+(AO245*U235)+(AN245*U236)+(AM245*U237)+(AL245*U238)+(AK245*U239)+(AJ245*U240)+(AI245*U241)+(AH245*U242)+(AG245*U243)+(AF245*U244)+U245</f>
        <v>1.0249999999999997</v>
      </c>
    </row>
    <row r="246" spans="1:72" s="15" customFormat="1">
      <c r="A246" s="25">
        <f t="shared" si="150"/>
        <v>242</v>
      </c>
      <c r="B246" s="26" t="s">
        <v>29</v>
      </c>
      <c r="C246" s="12">
        <v>40786</v>
      </c>
      <c r="D246" s="12">
        <v>40787</v>
      </c>
      <c r="E246" s="12">
        <v>40791</v>
      </c>
      <c r="F246" s="14">
        <v>0.88870000000000005</v>
      </c>
      <c r="G246" s="14"/>
      <c r="H246" s="14"/>
      <c r="I246" s="14">
        <v>0.88200000000000001</v>
      </c>
      <c r="J246" s="14">
        <v>0.87450000000000006</v>
      </c>
      <c r="K246" s="5" t="s">
        <v>1</v>
      </c>
      <c r="M246" s="16">
        <f>(F246-I246)*10000</f>
        <v>67.000000000000398</v>
      </c>
      <c r="O246" s="16">
        <f>(I246-J246)*10000</f>
        <v>74.999999999999517</v>
      </c>
      <c r="Q246" s="22">
        <f>((S245*U246)/M246)*O246</f>
        <v>1437756.4237309122</v>
      </c>
      <c r="S246" s="3">
        <f>Q246+S245</f>
        <v>52813585.965049475</v>
      </c>
      <c r="T246" s="3"/>
      <c r="U246" s="4">
        <f>$AC$4/W246</f>
        <v>2.5000000000000001E-2</v>
      </c>
      <c r="V246" s="4"/>
      <c r="W246" s="2">
        <v>10</v>
      </c>
      <c r="X246" s="3"/>
      <c r="Y246" s="30">
        <f>E246-D246+1</f>
        <v>5</v>
      </c>
      <c r="Z246" s="30"/>
      <c r="AA246" s="4">
        <f>(S246-S245)/S245</f>
        <v>2.7985074626865277E-2</v>
      </c>
      <c r="AB246" s="3"/>
      <c r="AC246" s="38"/>
      <c r="AD246" s="40">
        <f>IF(E245&gt;D246,IF(E245&gt;E246,Y246,E245-D246+1),0)</f>
        <v>0</v>
      </c>
      <c r="AE246" s="3"/>
      <c r="AF246" s="40">
        <f t="shared" si="151"/>
        <v>0</v>
      </c>
      <c r="AG246" s="40">
        <f t="shared" si="152"/>
        <v>0</v>
      </c>
      <c r="AH246" s="40">
        <f t="shared" si="153"/>
        <v>0</v>
      </c>
      <c r="AI246" s="40">
        <f t="shared" si="154"/>
        <v>0</v>
      </c>
      <c r="AJ246" s="40">
        <f t="shared" si="155"/>
        <v>0</v>
      </c>
      <c r="AK246" s="40">
        <f t="shared" si="156"/>
        <v>0</v>
      </c>
      <c r="AL246" s="40">
        <f t="shared" si="157"/>
        <v>0</v>
      </c>
      <c r="AM246" s="40">
        <f t="shared" si="158"/>
        <v>0</v>
      </c>
      <c r="AN246" s="40">
        <f t="shared" si="159"/>
        <v>0</v>
      </c>
      <c r="AO246" s="40">
        <f t="shared" si="160"/>
        <v>0</v>
      </c>
      <c r="AP246" s="40">
        <f t="shared" si="161"/>
        <v>1</v>
      </c>
      <c r="AQ246" s="40">
        <f t="shared" si="162"/>
        <v>1</v>
      </c>
      <c r="AR246" s="40">
        <f t="shared" si="163"/>
        <v>1</v>
      </c>
      <c r="AS246" s="40">
        <f t="shared" si="164"/>
        <v>1</v>
      </c>
      <c r="AT246" s="40">
        <f t="shared" si="165"/>
        <v>1</v>
      </c>
      <c r="AU246" s="40">
        <f t="shared" si="166"/>
        <v>1</v>
      </c>
      <c r="AV246" s="40">
        <f t="shared" si="167"/>
        <v>1</v>
      </c>
      <c r="AW246" s="40">
        <f t="shared" si="168"/>
        <v>1</v>
      </c>
      <c r="AX246" s="40">
        <f t="shared" si="169"/>
        <v>1</v>
      </c>
      <c r="AY246" s="40">
        <f t="shared" si="170"/>
        <v>1</v>
      </c>
      <c r="AZ246" s="40">
        <f t="shared" si="171"/>
        <v>1</v>
      </c>
      <c r="BA246" s="40">
        <f t="shared" si="172"/>
        <v>1</v>
      </c>
      <c r="BB246" s="40">
        <f t="shared" si="173"/>
        <v>1</v>
      </c>
      <c r="BC246" s="40">
        <f t="shared" si="174"/>
        <v>1</v>
      </c>
      <c r="BD246" s="40">
        <f t="shared" si="175"/>
        <v>1</v>
      </c>
      <c r="BE246" s="40">
        <f t="shared" si="176"/>
        <v>1</v>
      </c>
      <c r="BF246" s="40">
        <f t="shared" si="177"/>
        <v>1</v>
      </c>
      <c r="BG246" s="40">
        <f t="shared" si="178"/>
        <v>1</v>
      </c>
      <c r="BH246" s="40">
        <f t="shared" si="179"/>
        <v>1</v>
      </c>
      <c r="BI246" s="40">
        <f t="shared" si="180"/>
        <v>1</v>
      </c>
      <c r="BJ246" s="40">
        <f t="shared" si="181"/>
        <v>1</v>
      </c>
      <c r="BK246" s="40">
        <f t="shared" si="182"/>
        <v>1</v>
      </c>
      <c r="BL246" s="40">
        <f t="shared" si="183"/>
        <v>1</v>
      </c>
      <c r="BM246" s="40">
        <f t="shared" si="184"/>
        <v>1</v>
      </c>
      <c r="BN246" s="40">
        <f t="shared" si="185"/>
        <v>1</v>
      </c>
      <c r="BO246" s="40">
        <f t="shared" si="186"/>
        <v>1</v>
      </c>
      <c r="BP246" s="40">
        <f t="shared" si="187"/>
        <v>1</v>
      </c>
      <c r="BR246" s="63">
        <f t="shared" si="149"/>
        <v>28</v>
      </c>
      <c r="BT246" s="4">
        <f>(BP246*U209)+(BO246*U210)+(BN246*U211)+(BM246*U212)+(BL246*U213)+(BK246*U214)+(BJ246*U215)+(BI246*U216)+(BH246*U217)+(BG246*U218)+(BF246*U219)+(BE246*U220)+(BD246*U221)+(BC246*U222)+(BB246*U223)+(BA246*U224)+(AZ246*U225)+(AY246*U226)+(AX246*U227)+(AW246*U228)+(AV246*U229)+(AU246*U230)+(AT246*U231)+(AS246*U232)+(AR246*U233)+(AQ246*U234)+(AP246*U235)+(AO246*U236)+(AN246*U237)+(AM246*U238)+(AL246*U239)+(AK246*U240)+(AJ246*U241)+(AI246*U242)+(AH246*U243)+(AG246*U244)+(AF246*U245)+U246</f>
        <v>0.98928571428571399</v>
      </c>
    </row>
    <row r="247" spans="1:72" s="15" customFormat="1">
      <c r="A247" s="25">
        <f t="shared" si="150"/>
        <v>243</v>
      </c>
      <c r="B247" s="26" t="s">
        <v>29</v>
      </c>
      <c r="C247" s="12">
        <v>40792</v>
      </c>
      <c r="D247" s="12">
        <v>40793</v>
      </c>
      <c r="E247" s="12">
        <v>40794</v>
      </c>
      <c r="F247" s="14">
        <v>0.873</v>
      </c>
      <c r="G247" s="14">
        <v>0.88270000000000004</v>
      </c>
      <c r="H247" s="14">
        <v>0.873</v>
      </c>
      <c r="I247" s="14"/>
      <c r="J247" s="14"/>
      <c r="K247" s="5" t="s">
        <v>0</v>
      </c>
      <c r="M247" s="16">
        <f>(G247-F247)*10000</f>
        <v>97.000000000000426</v>
      </c>
      <c r="O247" s="16">
        <f>(H247-G247)*10000</f>
        <v>-97.000000000000426</v>
      </c>
      <c r="Q247" s="22">
        <f>((S246*U247)/M247)*O247</f>
        <v>-1320339.649126237</v>
      </c>
      <c r="S247" s="3">
        <f>Q247+S246</f>
        <v>51493246.315923236</v>
      </c>
      <c r="T247" s="3"/>
      <c r="U247" s="4">
        <f>$AC$4/W247</f>
        <v>2.5000000000000001E-2</v>
      </c>
      <c r="V247" s="4"/>
      <c r="W247" s="2">
        <v>10</v>
      </c>
      <c r="X247" s="3"/>
      <c r="Y247" s="30">
        <f>E247-D247+1</f>
        <v>2</v>
      </c>
      <c r="Z247" s="30"/>
      <c r="AA247" s="4">
        <f>(S247-S246)/S246</f>
        <v>-2.5000000000000043E-2</v>
      </c>
      <c r="AB247" s="3"/>
      <c r="AC247" s="38"/>
      <c r="AD247" s="40">
        <f>IF(E246&gt;D247,IF(E246&gt;E247,Y247,E246-D247+1),0)</f>
        <v>0</v>
      </c>
      <c r="AE247" s="3"/>
      <c r="AF247" s="40">
        <f t="shared" si="151"/>
        <v>0</v>
      </c>
      <c r="AG247" s="40">
        <f t="shared" si="152"/>
        <v>0</v>
      </c>
      <c r="AH247" s="40">
        <f t="shared" si="153"/>
        <v>0</v>
      </c>
      <c r="AI247" s="40">
        <f t="shared" si="154"/>
        <v>0</v>
      </c>
      <c r="AJ247" s="40">
        <f t="shared" si="155"/>
        <v>0</v>
      </c>
      <c r="AK247" s="40">
        <f t="shared" si="156"/>
        <v>0</v>
      </c>
      <c r="AL247" s="40">
        <f t="shared" si="157"/>
        <v>0</v>
      </c>
      <c r="AM247" s="40">
        <f t="shared" si="158"/>
        <v>0</v>
      </c>
      <c r="AN247" s="40">
        <f t="shared" si="159"/>
        <v>0</v>
      </c>
      <c r="AO247" s="40">
        <f t="shared" si="160"/>
        <v>0</v>
      </c>
      <c r="AP247" s="40">
        <f t="shared" si="161"/>
        <v>0</v>
      </c>
      <c r="AQ247" s="40">
        <f t="shared" si="162"/>
        <v>1</v>
      </c>
      <c r="AR247" s="40">
        <f t="shared" si="163"/>
        <v>1</v>
      </c>
      <c r="AS247" s="40">
        <f t="shared" si="164"/>
        <v>1</v>
      </c>
      <c r="AT247" s="40">
        <f t="shared" si="165"/>
        <v>1</v>
      </c>
      <c r="AU247" s="40">
        <f t="shared" si="166"/>
        <v>1</v>
      </c>
      <c r="AV247" s="40">
        <f t="shared" si="167"/>
        <v>1</v>
      </c>
      <c r="AW247" s="40">
        <f t="shared" si="168"/>
        <v>1</v>
      </c>
      <c r="AX247" s="40">
        <f t="shared" si="169"/>
        <v>1</v>
      </c>
      <c r="AY247" s="40">
        <f t="shared" si="170"/>
        <v>1</v>
      </c>
      <c r="AZ247" s="40">
        <f t="shared" si="171"/>
        <v>1</v>
      </c>
      <c r="BA247" s="40">
        <f t="shared" si="172"/>
        <v>1</v>
      </c>
      <c r="BB247" s="40">
        <f t="shared" si="173"/>
        <v>1</v>
      </c>
      <c r="BC247" s="40">
        <f t="shared" si="174"/>
        <v>1</v>
      </c>
      <c r="BD247" s="40">
        <f t="shared" si="175"/>
        <v>1</v>
      </c>
      <c r="BE247" s="40">
        <f t="shared" si="176"/>
        <v>1</v>
      </c>
      <c r="BF247" s="40">
        <f t="shared" si="177"/>
        <v>1</v>
      </c>
      <c r="BG247" s="40">
        <f t="shared" si="178"/>
        <v>1</v>
      </c>
      <c r="BH247" s="40">
        <f t="shared" si="179"/>
        <v>1</v>
      </c>
      <c r="BI247" s="40">
        <f t="shared" si="180"/>
        <v>1</v>
      </c>
      <c r="BJ247" s="40">
        <f t="shared" si="181"/>
        <v>1</v>
      </c>
      <c r="BK247" s="40">
        <f t="shared" si="182"/>
        <v>1</v>
      </c>
      <c r="BL247" s="40">
        <f t="shared" si="183"/>
        <v>1</v>
      </c>
      <c r="BM247" s="40">
        <f t="shared" si="184"/>
        <v>1</v>
      </c>
      <c r="BN247" s="40">
        <f t="shared" si="185"/>
        <v>1</v>
      </c>
      <c r="BO247" s="40">
        <f t="shared" si="186"/>
        <v>1</v>
      </c>
      <c r="BP247" s="40">
        <f t="shared" si="187"/>
        <v>1</v>
      </c>
      <c r="BR247" s="63">
        <f t="shared" si="149"/>
        <v>27</v>
      </c>
      <c r="BT247" s="4">
        <f>(BP247*U210)+(BO247*U211)+(BN247*U212)+(BM247*U213)+(BL247*U214)+(BK247*U215)+(BJ247*U216)+(BI247*U217)+(BH247*U218)+(BG247*U219)+(BF247*U220)+(BE247*U221)+(BD247*U222)+(BC247*U223)+(BB247*U224)+(BA247*U225)+(AZ247*U226)+(AY247*U227)+(AX247*U228)+(AW247*U229)+(AV247*U230)+(AU247*U231)+(AT247*U232)+(AS247*U233)+(AR247*U234)+(AQ247*U235)+(AP247*U236)+(AO247*U237)+(AN247*U238)+(AM247*U239)+(AL247*U240)+(AK247*U241)+(AJ247*U242)+(AI247*U243)+(AH247*U244)+(AG247*U245)+(AF247*U246)+U247</f>
        <v>0.95357142857142829</v>
      </c>
    </row>
    <row r="248" spans="1:72" s="15" customFormat="1">
      <c r="A248" s="25">
        <f t="shared" si="150"/>
        <v>244</v>
      </c>
      <c r="B248" s="26" t="s">
        <v>29</v>
      </c>
      <c r="C248" s="12">
        <v>40806</v>
      </c>
      <c r="D248" s="12">
        <v>40812</v>
      </c>
      <c r="E248" s="12">
        <v>40814</v>
      </c>
      <c r="F248" s="14">
        <v>0.87390000000000001</v>
      </c>
      <c r="G248" s="14"/>
      <c r="H248" s="14"/>
      <c r="I248" s="14">
        <v>0.86699999999999999</v>
      </c>
      <c r="J248" s="14">
        <v>0.87390000000000001</v>
      </c>
      <c r="K248" s="5" t="s">
        <v>0</v>
      </c>
      <c r="M248" s="16">
        <f>(F248-I248)*10000</f>
        <v>69.000000000000171</v>
      </c>
      <c r="O248" s="16">
        <f>(I248-J248)*10000</f>
        <v>-69.000000000000171</v>
      </c>
      <c r="Q248" s="22">
        <f>((S247*U248)/M248)*O248</f>
        <v>-1287331.157898081</v>
      </c>
      <c r="S248" s="3">
        <f>Q248+S247</f>
        <v>50205915.158025153</v>
      </c>
      <c r="T248" s="3"/>
      <c r="U248" s="4">
        <f>$AC$4/W248</f>
        <v>2.5000000000000001E-2</v>
      </c>
      <c r="V248" s="4"/>
      <c r="W248" s="2">
        <v>10</v>
      </c>
      <c r="X248" s="3"/>
      <c r="Y248" s="30">
        <f>E248-D248+1</f>
        <v>3</v>
      </c>
      <c r="Z248" s="30"/>
      <c r="AA248" s="4">
        <f>(S248-S247)/S247</f>
        <v>-2.5000000000000046E-2</v>
      </c>
      <c r="AB248" s="3"/>
      <c r="AC248" s="38"/>
      <c r="AD248" s="40">
        <f>IF(E247&gt;D248,IF(E247&gt;E248,Y248,E247-D248+1),0)</f>
        <v>0</v>
      </c>
      <c r="AE248" s="3"/>
      <c r="AF248" s="40">
        <f t="shared" si="151"/>
        <v>0</v>
      </c>
      <c r="AG248" s="40">
        <f t="shared" si="152"/>
        <v>0</v>
      </c>
      <c r="AH248" s="40">
        <f t="shared" si="153"/>
        <v>0</v>
      </c>
      <c r="AI248" s="40">
        <f t="shared" si="154"/>
        <v>0</v>
      </c>
      <c r="AJ248" s="40">
        <f t="shared" si="155"/>
        <v>0</v>
      </c>
      <c r="AK248" s="40">
        <f t="shared" si="156"/>
        <v>0</v>
      </c>
      <c r="AL248" s="40">
        <f t="shared" si="157"/>
        <v>0</v>
      </c>
      <c r="AM248" s="40">
        <f t="shared" si="158"/>
        <v>0</v>
      </c>
      <c r="AN248" s="40">
        <f t="shared" si="159"/>
        <v>0</v>
      </c>
      <c r="AO248" s="40">
        <f t="shared" si="160"/>
        <v>0</v>
      </c>
      <c r="AP248" s="40">
        <f t="shared" si="161"/>
        <v>0</v>
      </c>
      <c r="AQ248" s="40">
        <f t="shared" si="162"/>
        <v>0</v>
      </c>
      <c r="AR248" s="40">
        <f t="shared" si="163"/>
        <v>1</v>
      </c>
      <c r="AS248" s="40">
        <f t="shared" si="164"/>
        <v>1</v>
      </c>
      <c r="AT248" s="40">
        <f t="shared" si="165"/>
        <v>1</v>
      </c>
      <c r="AU248" s="40">
        <f t="shared" si="166"/>
        <v>1</v>
      </c>
      <c r="AV248" s="40">
        <f t="shared" si="167"/>
        <v>1</v>
      </c>
      <c r="AW248" s="40">
        <f t="shared" si="168"/>
        <v>1</v>
      </c>
      <c r="AX248" s="40">
        <f t="shared" si="169"/>
        <v>1</v>
      </c>
      <c r="AY248" s="40">
        <f t="shared" si="170"/>
        <v>1</v>
      </c>
      <c r="AZ248" s="40">
        <f t="shared" si="171"/>
        <v>1</v>
      </c>
      <c r="BA248" s="40">
        <f t="shared" si="172"/>
        <v>1</v>
      </c>
      <c r="BB248" s="40">
        <f t="shared" si="173"/>
        <v>1</v>
      </c>
      <c r="BC248" s="40">
        <f t="shared" si="174"/>
        <v>1</v>
      </c>
      <c r="BD248" s="40">
        <f t="shared" si="175"/>
        <v>1</v>
      </c>
      <c r="BE248" s="40">
        <f t="shared" si="176"/>
        <v>1</v>
      </c>
      <c r="BF248" s="40">
        <f t="shared" si="177"/>
        <v>1</v>
      </c>
      <c r="BG248" s="40">
        <f t="shared" si="178"/>
        <v>1</v>
      </c>
      <c r="BH248" s="40">
        <f t="shared" si="179"/>
        <v>1</v>
      </c>
      <c r="BI248" s="40">
        <f t="shared" si="180"/>
        <v>1</v>
      </c>
      <c r="BJ248" s="40">
        <f t="shared" si="181"/>
        <v>1</v>
      </c>
      <c r="BK248" s="40">
        <f t="shared" si="182"/>
        <v>1</v>
      </c>
      <c r="BL248" s="40">
        <f t="shared" si="183"/>
        <v>1</v>
      </c>
      <c r="BM248" s="40">
        <f t="shared" si="184"/>
        <v>1</v>
      </c>
      <c r="BN248" s="40">
        <f t="shared" si="185"/>
        <v>1</v>
      </c>
      <c r="BO248" s="40">
        <f t="shared" si="186"/>
        <v>1</v>
      </c>
      <c r="BP248" s="40">
        <f t="shared" si="187"/>
        <v>1</v>
      </c>
      <c r="BR248" s="63">
        <f t="shared" si="149"/>
        <v>26</v>
      </c>
      <c r="BT248" s="4">
        <f>(BP248*U211)+(BO248*U212)+(BN248*U213)+(BM248*U214)+(BL248*U215)+(BK248*U216)+(BJ248*U217)+(BI248*U218)+(BH248*U219)+(BG248*U220)+(BF248*U221)+(BE248*U222)+(BD248*U223)+(BC248*U224)+(BB248*U225)+(BA248*U226)+(AZ248*U227)+(AY248*U228)+(AX248*U229)+(AW248*U230)+(AV248*U231)+(AU248*U232)+(AT248*U233)+(AS248*U234)+(AR248*U235)+(AQ248*U236)+(AP248*U237)+(AO248*U238)+(AN248*U239)+(AM248*U240)+(AL248*U241)+(AK248*U242)+(AJ248*U243)+(AI248*U244)+(AH248*U245)+(AG248*U246)+(AF248*U247)+U248</f>
        <v>0.91785714285714259</v>
      </c>
    </row>
    <row r="249" spans="1:72" s="15" customFormat="1">
      <c r="A249" s="25">
        <f t="shared" si="150"/>
        <v>245</v>
      </c>
      <c r="B249" s="26" t="s">
        <v>29</v>
      </c>
      <c r="C249" s="12">
        <v>40820</v>
      </c>
      <c r="D249" s="12">
        <v>40822</v>
      </c>
      <c r="E249" s="12">
        <v>40834</v>
      </c>
      <c r="F249" s="14">
        <v>0.85260000000000002</v>
      </c>
      <c r="G249" s="14">
        <v>0.86519999999999997</v>
      </c>
      <c r="H249" s="14">
        <v>0.87060000000000004</v>
      </c>
      <c r="I249" s="14"/>
      <c r="J249" s="14"/>
      <c r="K249" s="5" t="s">
        <v>2</v>
      </c>
      <c r="M249" s="16">
        <f>(G249-F249)*10000</f>
        <v>125.99999999999945</v>
      </c>
      <c r="O249" s="16">
        <f>(H249-G249)*10000</f>
        <v>54.000000000000711</v>
      </c>
      <c r="Q249" s="22">
        <f>((S248*U249)/M249)*O249</f>
        <v>537920.51955027902</v>
      </c>
      <c r="S249" s="3">
        <f>Q249+S248</f>
        <v>50743835.677575432</v>
      </c>
      <c r="T249" s="3"/>
      <c r="U249" s="4">
        <f>$AC$4/W249</f>
        <v>2.5000000000000001E-2</v>
      </c>
      <c r="V249" s="4"/>
      <c r="W249" s="2">
        <v>10</v>
      </c>
      <c r="X249" s="3"/>
      <c r="Y249" s="30">
        <f>E249-D249+1</f>
        <v>13</v>
      </c>
      <c r="Z249" s="30"/>
      <c r="AA249" s="4">
        <f>(S249-S248)/S248</f>
        <v>1.07142857142859E-2</v>
      </c>
      <c r="AB249" s="3"/>
      <c r="AC249" s="38"/>
      <c r="AD249" s="40">
        <f>IF(E248&gt;D249,IF(E248&gt;E249,Y249,E248-D249+1),0)</f>
        <v>0</v>
      </c>
      <c r="AE249" s="3"/>
      <c r="AF249" s="40">
        <f t="shared" si="151"/>
        <v>0</v>
      </c>
      <c r="AG249" s="40">
        <f t="shared" si="152"/>
        <v>0</v>
      </c>
      <c r="AH249" s="40">
        <f t="shared" si="153"/>
        <v>0</v>
      </c>
      <c r="AI249" s="40">
        <f t="shared" si="154"/>
        <v>0</v>
      </c>
      <c r="AJ249" s="40">
        <f t="shared" si="155"/>
        <v>0</v>
      </c>
      <c r="AK249" s="40">
        <f t="shared" si="156"/>
        <v>0</v>
      </c>
      <c r="AL249" s="40">
        <f t="shared" si="157"/>
        <v>0</v>
      </c>
      <c r="AM249" s="40">
        <f t="shared" si="158"/>
        <v>0</v>
      </c>
      <c r="AN249" s="40">
        <f t="shared" si="159"/>
        <v>0</v>
      </c>
      <c r="AO249" s="40">
        <f t="shared" si="160"/>
        <v>0</v>
      </c>
      <c r="AP249" s="40">
        <f t="shared" si="161"/>
        <v>0</v>
      </c>
      <c r="AQ249" s="40">
        <f t="shared" si="162"/>
        <v>0</v>
      </c>
      <c r="AR249" s="40">
        <f t="shared" si="163"/>
        <v>0</v>
      </c>
      <c r="AS249" s="40">
        <f t="shared" si="164"/>
        <v>1</v>
      </c>
      <c r="AT249" s="40">
        <f t="shared" si="165"/>
        <v>1</v>
      </c>
      <c r="AU249" s="40">
        <f t="shared" si="166"/>
        <v>1</v>
      </c>
      <c r="AV249" s="40">
        <f t="shared" si="167"/>
        <v>1</v>
      </c>
      <c r="AW249" s="40">
        <f t="shared" si="168"/>
        <v>1</v>
      </c>
      <c r="AX249" s="40">
        <f t="shared" si="169"/>
        <v>1</v>
      </c>
      <c r="AY249" s="40">
        <f t="shared" si="170"/>
        <v>1</v>
      </c>
      <c r="AZ249" s="40">
        <f t="shared" si="171"/>
        <v>1</v>
      </c>
      <c r="BA249" s="40">
        <f t="shared" si="172"/>
        <v>1</v>
      </c>
      <c r="BB249" s="40">
        <f t="shared" si="173"/>
        <v>1</v>
      </c>
      <c r="BC249" s="40">
        <f t="shared" si="174"/>
        <v>1</v>
      </c>
      <c r="BD249" s="40">
        <f t="shared" si="175"/>
        <v>1</v>
      </c>
      <c r="BE249" s="40">
        <f t="shared" si="176"/>
        <v>1</v>
      </c>
      <c r="BF249" s="40">
        <f t="shared" si="177"/>
        <v>1</v>
      </c>
      <c r="BG249" s="40">
        <f t="shared" si="178"/>
        <v>1</v>
      </c>
      <c r="BH249" s="40">
        <f t="shared" si="179"/>
        <v>1</v>
      </c>
      <c r="BI249" s="40">
        <f t="shared" si="180"/>
        <v>1</v>
      </c>
      <c r="BJ249" s="40">
        <f t="shared" si="181"/>
        <v>1</v>
      </c>
      <c r="BK249" s="40">
        <f t="shared" si="182"/>
        <v>1</v>
      </c>
      <c r="BL249" s="40">
        <f t="shared" si="183"/>
        <v>1</v>
      </c>
      <c r="BM249" s="40">
        <f t="shared" si="184"/>
        <v>1</v>
      </c>
      <c r="BN249" s="40">
        <f t="shared" si="185"/>
        <v>1</v>
      </c>
      <c r="BO249" s="40">
        <f t="shared" si="186"/>
        <v>1</v>
      </c>
      <c r="BP249" s="40">
        <f t="shared" si="187"/>
        <v>1</v>
      </c>
      <c r="BR249" s="63">
        <f t="shared" si="149"/>
        <v>25</v>
      </c>
      <c r="BT249" s="4">
        <f>(BP249*U212)+(BO249*U213)+(BN249*U214)+(BM249*U215)+(BL249*U216)+(BK249*U217)+(BJ249*U218)+(BI249*U219)+(BH249*U220)+(BG249*U221)+(BF249*U222)+(BE249*U223)+(BD249*U224)+(BC249*U225)+(BB249*U226)+(BA249*U227)+(AZ249*U228)+(AY249*U229)+(AX249*U230)+(AW249*U231)+(AV249*U232)+(AU249*U233)+(AT249*U234)+(AS249*U235)+(AR249*U236)+(AQ249*U237)+(AP249*U238)+(AO249*U239)+(AN249*U240)+(AM249*U241)+(AL249*U242)+(AK249*U243)+(AJ249*U244)+(AI249*U245)+(AH249*U246)+(AG249*U247)+(AF249*U248)+U249</f>
        <v>0.8821428571428569</v>
      </c>
    </row>
    <row r="250" spans="1:72" s="15" customFormat="1">
      <c r="A250" s="25">
        <f t="shared" si="150"/>
        <v>246</v>
      </c>
      <c r="B250" s="26" t="s">
        <v>29</v>
      </c>
      <c r="C250" s="12">
        <v>40842</v>
      </c>
      <c r="D250" s="12">
        <v>40843</v>
      </c>
      <c r="E250" s="12">
        <v>40843</v>
      </c>
      <c r="F250" s="14">
        <v>0.86699999999999999</v>
      </c>
      <c r="G250" s="14">
        <v>0.87280000000000002</v>
      </c>
      <c r="H250" s="14">
        <v>0.87909999999999999</v>
      </c>
      <c r="I250" s="14"/>
      <c r="J250" s="14"/>
      <c r="K250" s="5" t="s">
        <v>1</v>
      </c>
      <c r="M250" s="16">
        <f>(G250-F250)*10000</f>
        <v>58.00000000000027</v>
      </c>
      <c r="O250" s="16">
        <f>(H250-G250)*10000</f>
        <v>62.999999999999723</v>
      </c>
      <c r="Q250" s="22">
        <f>((S249*U250)/M250)*O250</f>
        <v>1377957.6067617342</v>
      </c>
      <c r="S250" s="3">
        <f>Q250+S249</f>
        <v>52121793.284337163</v>
      </c>
      <c r="T250" s="3"/>
      <c r="U250" s="4">
        <f>$AC$4/W250</f>
        <v>2.5000000000000001E-2</v>
      </c>
      <c r="V250" s="4"/>
      <c r="W250" s="2">
        <v>10</v>
      </c>
      <c r="X250" s="3"/>
      <c r="Y250" s="30">
        <f>E250-D250+1</f>
        <v>1</v>
      </c>
      <c r="Z250" s="30"/>
      <c r="AA250" s="4">
        <f>(S250-S249)/S249</f>
        <v>2.71551724137928E-2</v>
      </c>
      <c r="AB250" s="3"/>
      <c r="AC250" s="38"/>
      <c r="AD250" s="40">
        <f>IF(E249&gt;D250,IF(E249&gt;E250,Y250,E249-D250+1),0)</f>
        <v>0</v>
      </c>
      <c r="AE250" s="3"/>
      <c r="AF250" s="40">
        <f t="shared" si="151"/>
        <v>0</v>
      </c>
      <c r="AG250" s="40">
        <f t="shared" si="152"/>
        <v>0</v>
      </c>
      <c r="AH250" s="40">
        <f t="shared" si="153"/>
        <v>0</v>
      </c>
      <c r="AI250" s="40">
        <f t="shared" si="154"/>
        <v>0</v>
      </c>
      <c r="AJ250" s="40">
        <f t="shared" si="155"/>
        <v>0</v>
      </c>
      <c r="AK250" s="40">
        <f t="shared" si="156"/>
        <v>0</v>
      </c>
      <c r="AL250" s="40">
        <f t="shared" si="157"/>
        <v>0</v>
      </c>
      <c r="AM250" s="40">
        <f t="shared" si="158"/>
        <v>0</v>
      </c>
      <c r="AN250" s="40">
        <f t="shared" si="159"/>
        <v>0</v>
      </c>
      <c r="AO250" s="40">
        <f t="shared" si="160"/>
        <v>0</v>
      </c>
      <c r="AP250" s="40">
        <f t="shared" si="161"/>
        <v>0</v>
      </c>
      <c r="AQ250" s="40">
        <f t="shared" si="162"/>
        <v>0</v>
      </c>
      <c r="AR250" s="40">
        <f t="shared" si="163"/>
        <v>0</v>
      </c>
      <c r="AS250" s="40">
        <f t="shared" si="164"/>
        <v>0</v>
      </c>
      <c r="AT250" s="40">
        <f t="shared" si="165"/>
        <v>1</v>
      </c>
      <c r="AU250" s="40">
        <f t="shared" si="166"/>
        <v>1</v>
      </c>
      <c r="AV250" s="40">
        <f t="shared" si="167"/>
        <v>1</v>
      </c>
      <c r="AW250" s="40">
        <f t="shared" si="168"/>
        <v>1</v>
      </c>
      <c r="AX250" s="40">
        <f t="shared" si="169"/>
        <v>1</v>
      </c>
      <c r="AY250" s="40">
        <f t="shared" si="170"/>
        <v>1</v>
      </c>
      <c r="AZ250" s="40">
        <f t="shared" si="171"/>
        <v>1</v>
      </c>
      <c r="BA250" s="40">
        <f t="shared" si="172"/>
        <v>1</v>
      </c>
      <c r="BB250" s="40">
        <f t="shared" si="173"/>
        <v>1</v>
      </c>
      <c r="BC250" s="40">
        <f t="shared" si="174"/>
        <v>1</v>
      </c>
      <c r="BD250" s="40">
        <f t="shared" si="175"/>
        <v>1</v>
      </c>
      <c r="BE250" s="40">
        <f t="shared" si="176"/>
        <v>1</v>
      </c>
      <c r="BF250" s="40">
        <f t="shared" si="177"/>
        <v>1</v>
      </c>
      <c r="BG250" s="40">
        <f t="shared" si="178"/>
        <v>1</v>
      </c>
      <c r="BH250" s="40">
        <f t="shared" si="179"/>
        <v>1</v>
      </c>
      <c r="BI250" s="40">
        <f t="shared" si="180"/>
        <v>1</v>
      </c>
      <c r="BJ250" s="40">
        <f t="shared" si="181"/>
        <v>1</v>
      </c>
      <c r="BK250" s="40">
        <f t="shared" si="182"/>
        <v>1</v>
      </c>
      <c r="BL250" s="40">
        <f t="shared" si="183"/>
        <v>1</v>
      </c>
      <c r="BM250" s="40">
        <f t="shared" si="184"/>
        <v>1</v>
      </c>
      <c r="BN250" s="40">
        <f t="shared" si="185"/>
        <v>1</v>
      </c>
      <c r="BO250" s="40">
        <f t="shared" si="186"/>
        <v>1</v>
      </c>
      <c r="BP250" s="40">
        <f t="shared" si="187"/>
        <v>1</v>
      </c>
      <c r="BR250" s="63">
        <f t="shared" si="149"/>
        <v>24</v>
      </c>
      <c r="BT250" s="4">
        <f>(BP250*U213)+(BO250*U214)+(BN250*U215)+(BM250*U216)+(BL250*U217)+(BK250*U218)+(BJ250*U219)+(BI250*U220)+(BH250*U221)+(BG250*U222)+(BF250*U223)+(BE250*U224)+(BD250*U225)+(BC250*U226)+(BB250*U227)+(BA250*U228)+(AZ250*U229)+(AY250*U230)+(AX250*U231)+(AW250*U232)+(AV250*U233)+(AU250*U234)+(AT250*U235)+(AS250*U236)+(AR250*U237)+(AQ250*U238)+(AP250*U239)+(AO250*U240)+(AN250*U241)+(AM250*U242)+(AL250*U243)+(AK250*U244)+(AJ250*U245)+(AI250*U246)+(AH250*U247)+(AG250*U248)+(AF250*U249)+U250</f>
        <v>0.8464285714285712</v>
      </c>
    </row>
    <row r="251" spans="1:72" s="15" customFormat="1">
      <c r="A251" s="25">
        <f t="shared" si="150"/>
        <v>247</v>
      </c>
      <c r="B251" s="26" t="s">
        <v>29</v>
      </c>
      <c r="C251" s="12">
        <v>40847</v>
      </c>
      <c r="D251" s="12">
        <v>40848</v>
      </c>
      <c r="E251" s="12">
        <v>40898</v>
      </c>
      <c r="F251" s="14">
        <v>0.87870000000000004</v>
      </c>
      <c r="G251" s="14"/>
      <c r="H251" s="14"/>
      <c r="I251" s="14">
        <v>0.85899999999999999</v>
      </c>
      <c r="J251" s="14">
        <v>0.83689999999999998</v>
      </c>
      <c r="K251" s="5" t="s">
        <v>2</v>
      </c>
      <c r="M251" s="16">
        <f>(F251-I251)*10000</f>
        <v>197.00000000000051</v>
      </c>
      <c r="O251" s="16">
        <f>(I251-J251)*10000</f>
        <v>221.00000000000009</v>
      </c>
      <c r="Q251" s="22">
        <f>((S250*U251)/M251)*O251</f>
        <v>1461791.410639402</v>
      </c>
      <c r="S251" s="3">
        <f>Q251+S250</f>
        <v>53583584.694976568</v>
      </c>
      <c r="T251" s="3"/>
      <c r="U251" s="4">
        <f>$AC$4/W251</f>
        <v>2.5000000000000001E-2</v>
      </c>
      <c r="V251" s="4"/>
      <c r="W251" s="2">
        <v>10</v>
      </c>
      <c r="X251" s="3"/>
      <c r="Y251" s="30">
        <f>E251-D251+1</f>
        <v>51</v>
      </c>
      <c r="Z251" s="30"/>
      <c r="AA251" s="4">
        <f>(S251-S250)/S250</f>
        <v>2.8045685279187819E-2</v>
      </c>
      <c r="AB251" s="3"/>
      <c r="AC251" s="38"/>
      <c r="AD251" s="40">
        <f>IF(E250&gt;D251,IF(E250&gt;E251,Y251,E250-D251+1),0)</f>
        <v>0</v>
      </c>
      <c r="AE251" s="3"/>
      <c r="AF251" s="40">
        <f t="shared" si="151"/>
        <v>0</v>
      </c>
      <c r="AG251" s="40">
        <f t="shared" si="152"/>
        <v>0</v>
      </c>
      <c r="AH251" s="40">
        <f t="shared" si="153"/>
        <v>0</v>
      </c>
      <c r="AI251" s="40">
        <f t="shared" si="154"/>
        <v>0</v>
      </c>
      <c r="AJ251" s="40">
        <f t="shared" si="155"/>
        <v>0</v>
      </c>
      <c r="AK251" s="40">
        <f t="shared" si="156"/>
        <v>0</v>
      </c>
      <c r="AL251" s="40">
        <f t="shared" si="157"/>
        <v>0</v>
      </c>
      <c r="AM251" s="40">
        <f t="shared" si="158"/>
        <v>0</v>
      </c>
      <c r="AN251" s="40">
        <f t="shared" si="159"/>
        <v>0</v>
      </c>
      <c r="AO251" s="40">
        <f t="shared" si="160"/>
        <v>0</v>
      </c>
      <c r="AP251" s="40">
        <f t="shared" si="161"/>
        <v>0</v>
      </c>
      <c r="AQ251" s="40">
        <f t="shared" si="162"/>
        <v>0</v>
      </c>
      <c r="AR251" s="40">
        <f t="shared" si="163"/>
        <v>0</v>
      </c>
      <c r="AS251" s="40">
        <f t="shared" si="164"/>
        <v>0</v>
      </c>
      <c r="AT251" s="40">
        <f t="shared" si="165"/>
        <v>0</v>
      </c>
      <c r="AU251" s="40">
        <f t="shared" si="166"/>
        <v>1</v>
      </c>
      <c r="AV251" s="40">
        <f t="shared" si="167"/>
        <v>1</v>
      </c>
      <c r="AW251" s="40">
        <f t="shared" si="168"/>
        <v>1</v>
      </c>
      <c r="AX251" s="40">
        <f t="shared" si="169"/>
        <v>1</v>
      </c>
      <c r="AY251" s="40">
        <f t="shared" si="170"/>
        <v>1</v>
      </c>
      <c r="AZ251" s="40">
        <f t="shared" si="171"/>
        <v>1</v>
      </c>
      <c r="BA251" s="40">
        <f t="shared" si="172"/>
        <v>1</v>
      </c>
      <c r="BB251" s="40">
        <f t="shared" si="173"/>
        <v>1</v>
      </c>
      <c r="BC251" s="40">
        <f t="shared" si="174"/>
        <v>1</v>
      </c>
      <c r="BD251" s="40">
        <f t="shared" si="175"/>
        <v>1</v>
      </c>
      <c r="BE251" s="40">
        <f t="shared" si="176"/>
        <v>1</v>
      </c>
      <c r="BF251" s="40">
        <f t="shared" si="177"/>
        <v>1</v>
      </c>
      <c r="BG251" s="40">
        <f t="shared" si="178"/>
        <v>1</v>
      </c>
      <c r="BH251" s="40">
        <f t="shared" si="179"/>
        <v>1</v>
      </c>
      <c r="BI251" s="40">
        <f t="shared" si="180"/>
        <v>1</v>
      </c>
      <c r="BJ251" s="40">
        <f t="shared" si="181"/>
        <v>1</v>
      </c>
      <c r="BK251" s="40">
        <f t="shared" si="182"/>
        <v>1</v>
      </c>
      <c r="BL251" s="40">
        <f t="shared" si="183"/>
        <v>1</v>
      </c>
      <c r="BM251" s="40">
        <f t="shared" si="184"/>
        <v>1</v>
      </c>
      <c r="BN251" s="40">
        <f t="shared" si="185"/>
        <v>1</v>
      </c>
      <c r="BO251" s="40">
        <f t="shared" si="186"/>
        <v>1</v>
      </c>
      <c r="BP251" s="40">
        <f t="shared" si="187"/>
        <v>1</v>
      </c>
      <c r="BR251" s="63">
        <f t="shared" si="149"/>
        <v>23</v>
      </c>
      <c r="BT251" s="4">
        <f>(BP251*U214)+(BO251*U215)+(BN251*U216)+(BM251*U217)+(BL251*U218)+(BK251*U219)+(BJ251*U220)+(BI251*U221)+(BH251*U222)+(BG251*U223)+(BF251*U224)+(BE251*U225)+(BD251*U226)+(BC251*U227)+(BB251*U228)+(BA251*U229)+(AZ251*U230)+(AY251*U231)+(AX251*U232)+(AW251*U233)+(AV251*U234)+(AU251*U235)+(AT251*U236)+(AS251*U237)+(AR251*U238)+(AQ251*U239)+(AP251*U240)+(AO251*U241)+(AN251*U242)+(AM251*U243)+(AL251*U244)+(AK251*U245)+(AJ251*U246)+(AI251*U247)+(AH251*U248)+(AG251*U249)+(AF251*U250)+U251</f>
        <v>0.8107142857142855</v>
      </c>
    </row>
    <row r="252" spans="1:72" s="15" customFormat="1">
      <c r="A252" s="25">
        <f t="shared" si="150"/>
        <v>248</v>
      </c>
      <c r="B252" s="26" t="s">
        <v>29</v>
      </c>
      <c r="C252" s="12">
        <v>40907</v>
      </c>
      <c r="D252" s="12">
        <v>40912</v>
      </c>
      <c r="E252" s="12">
        <v>40918</v>
      </c>
      <c r="F252" s="14">
        <v>0.84119999999999995</v>
      </c>
      <c r="G252" s="14"/>
      <c r="H252" s="14"/>
      <c r="I252" s="14">
        <v>0.83199999999999996</v>
      </c>
      <c r="J252" s="14">
        <v>0.82830000000000004</v>
      </c>
      <c r="K252" s="5" t="s">
        <v>2</v>
      </c>
      <c r="M252" s="16">
        <f>(F252-I252)*10000</f>
        <v>91.999999999999858</v>
      </c>
      <c r="O252" s="16">
        <f>(I252-J252)*10000</f>
        <v>36.999999999999254</v>
      </c>
      <c r="Q252" s="22">
        <f>((S251*U252)/M252)*O252</f>
        <v>538747.99829187396</v>
      </c>
      <c r="S252" s="3">
        <f>Q252+S251</f>
        <v>54122332.693268441</v>
      </c>
      <c r="T252" s="3"/>
      <c r="U252" s="4">
        <f>$AC$4/W252</f>
        <v>2.5000000000000001E-2</v>
      </c>
      <c r="V252" s="4"/>
      <c r="W252" s="2">
        <v>10</v>
      </c>
      <c r="X252" s="3"/>
      <c r="Y252" s="30">
        <f>E252-D252+1</f>
        <v>7</v>
      </c>
      <c r="Z252" s="30"/>
      <c r="AA252" s="4">
        <f>(S252-S251)/S251</f>
        <v>1.0054347826086741E-2</v>
      </c>
      <c r="AB252" s="3"/>
      <c r="AC252" s="38"/>
      <c r="AD252" s="40">
        <f>IF(E251&gt;D252,IF(E251&gt;E252,Y252,E251-D252+1),0)</f>
        <v>0</v>
      </c>
      <c r="AE252" s="3"/>
      <c r="AF252" s="40">
        <f t="shared" si="151"/>
        <v>0</v>
      </c>
      <c r="AG252" s="40">
        <f t="shared" si="152"/>
        <v>0</v>
      </c>
      <c r="AH252" s="40">
        <f t="shared" si="153"/>
        <v>0</v>
      </c>
      <c r="AI252" s="40">
        <f t="shared" si="154"/>
        <v>0</v>
      </c>
      <c r="AJ252" s="40">
        <f t="shared" si="155"/>
        <v>0</v>
      </c>
      <c r="AK252" s="40">
        <f t="shared" si="156"/>
        <v>0</v>
      </c>
      <c r="AL252" s="40">
        <f t="shared" si="157"/>
        <v>0</v>
      </c>
      <c r="AM252" s="40">
        <f t="shared" si="158"/>
        <v>0</v>
      </c>
      <c r="AN252" s="40">
        <f t="shared" si="159"/>
        <v>0</v>
      </c>
      <c r="AO252" s="40">
        <f t="shared" si="160"/>
        <v>0</v>
      </c>
      <c r="AP252" s="40">
        <f t="shared" si="161"/>
        <v>0</v>
      </c>
      <c r="AQ252" s="40">
        <f t="shared" si="162"/>
        <v>0</v>
      </c>
      <c r="AR252" s="40">
        <f t="shared" si="163"/>
        <v>0</v>
      </c>
      <c r="AS252" s="40">
        <f t="shared" si="164"/>
        <v>0</v>
      </c>
      <c r="AT252" s="40">
        <f t="shared" si="165"/>
        <v>0</v>
      </c>
      <c r="AU252" s="40">
        <f t="shared" si="166"/>
        <v>0</v>
      </c>
      <c r="AV252" s="40">
        <f t="shared" si="167"/>
        <v>1</v>
      </c>
      <c r="AW252" s="40">
        <f t="shared" si="168"/>
        <v>1</v>
      </c>
      <c r="AX252" s="40">
        <f t="shared" si="169"/>
        <v>1</v>
      </c>
      <c r="AY252" s="40">
        <f t="shared" si="170"/>
        <v>1</v>
      </c>
      <c r="AZ252" s="40">
        <f t="shared" si="171"/>
        <v>1</v>
      </c>
      <c r="BA252" s="40">
        <f t="shared" si="172"/>
        <v>1</v>
      </c>
      <c r="BB252" s="40">
        <f t="shared" si="173"/>
        <v>1</v>
      </c>
      <c r="BC252" s="40">
        <f t="shared" si="174"/>
        <v>1</v>
      </c>
      <c r="BD252" s="40">
        <f t="shared" si="175"/>
        <v>1</v>
      </c>
      <c r="BE252" s="40">
        <f t="shared" si="176"/>
        <v>1</v>
      </c>
      <c r="BF252" s="40">
        <f t="shared" si="177"/>
        <v>1</v>
      </c>
      <c r="BG252" s="40">
        <f t="shared" si="178"/>
        <v>1</v>
      </c>
      <c r="BH252" s="40">
        <f t="shared" si="179"/>
        <v>1</v>
      </c>
      <c r="BI252" s="40">
        <f t="shared" si="180"/>
        <v>1</v>
      </c>
      <c r="BJ252" s="40">
        <f t="shared" si="181"/>
        <v>1</v>
      </c>
      <c r="BK252" s="40">
        <f t="shared" si="182"/>
        <v>1</v>
      </c>
      <c r="BL252" s="40">
        <f t="shared" si="183"/>
        <v>1</v>
      </c>
      <c r="BM252" s="40">
        <f t="shared" si="184"/>
        <v>1</v>
      </c>
      <c r="BN252" s="40">
        <f t="shared" si="185"/>
        <v>1</v>
      </c>
      <c r="BO252" s="40">
        <f t="shared" si="186"/>
        <v>1</v>
      </c>
      <c r="BP252" s="40">
        <f t="shared" si="187"/>
        <v>1</v>
      </c>
      <c r="BR252" s="63">
        <f t="shared" si="149"/>
        <v>22</v>
      </c>
      <c r="BT252" s="4">
        <f>(BP252*U215)+(BO252*U216)+(BN252*U217)+(BM252*U218)+(BL252*U219)+(BK252*U220)+(BJ252*U221)+(BI252*U222)+(BH252*U223)+(BG252*U224)+(BF252*U225)+(BE252*U226)+(BD252*U227)+(BC252*U228)+(BB252*U229)+(BA252*U230)+(AZ252*U231)+(AY252*U232)+(AX252*U233)+(AW252*U234)+(AV252*U235)+(AU252*U236)+(AT252*U237)+(AS252*U238)+(AR252*U239)+(AQ252*U240)+(AP252*U241)+(AO252*U242)+(AN252*U243)+(AM252*U244)+(AL252*U245)+(AK252*U246)+(AJ252*U247)+(AI252*U248)+(AH252*U249)+(AG252*U250)+(AF252*U251)+U252</f>
        <v>0.7749999999999998</v>
      </c>
    </row>
    <row r="253" spans="1:72" s="15" customFormat="1">
      <c r="A253" s="25">
        <f t="shared" si="150"/>
        <v>249</v>
      </c>
      <c r="B253" s="26" t="s">
        <v>29</v>
      </c>
      <c r="C253" s="12">
        <v>40917</v>
      </c>
      <c r="D253" s="12">
        <v>40918</v>
      </c>
      <c r="E253" s="12">
        <v>40920</v>
      </c>
      <c r="F253" s="14">
        <v>0.82179999999999997</v>
      </c>
      <c r="G253" s="14">
        <v>0.82840000000000003</v>
      </c>
      <c r="H253" s="14">
        <v>0.83579999999999999</v>
      </c>
      <c r="I253" s="14"/>
      <c r="J253" s="14"/>
      <c r="K253" s="5" t="s">
        <v>1</v>
      </c>
      <c r="M253" s="16">
        <f>(G253-F253)*10000</f>
        <v>66.000000000000497</v>
      </c>
      <c r="O253" s="16">
        <f>(H253-G253)*10000</f>
        <v>73.999999999999616</v>
      </c>
      <c r="Q253" s="22">
        <f>((S252*U253)/M253)*O253</f>
        <v>1517065.3860991718</v>
      </c>
      <c r="S253" s="3">
        <f>Q253+S252</f>
        <v>55639398.079367615</v>
      </c>
      <c r="T253" s="3"/>
      <c r="U253" s="4">
        <f>$AC$4/W253</f>
        <v>2.5000000000000001E-2</v>
      </c>
      <c r="V253" s="4"/>
      <c r="W253" s="2">
        <v>10</v>
      </c>
      <c r="X253" s="3"/>
      <c r="Y253" s="30">
        <f>E253-D253+1</f>
        <v>3</v>
      </c>
      <c r="Z253" s="30"/>
      <c r="AA253" s="4">
        <f>(S253-S252)/S252</f>
        <v>2.8030303030302725E-2</v>
      </c>
      <c r="AB253" s="3"/>
      <c r="AC253" s="38"/>
      <c r="AD253" s="40">
        <f>IF(E252&gt;D253,IF(E252&gt;E253,Y253,E252-D253+1),0)</f>
        <v>0</v>
      </c>
      <c r="AE253" s="3"/>
      <c r="AF253" s="40">
        <f t="shared" si="151"/>
        <v>1</v>
      </c>
      <c r="AG253" s="40">
        <f t="shared" si="152"/>
        <v>0</v>
      </c>
      <c r="AH253" s="40">
        <f t="shared" si="153"/>
        <v>0</v>
      </c>
      <c r="AI253" s="40">
        <f t="shared" si="154"/>
        <v>0</v>
      </c>
      <c r="AJ253" s="40">
        <f t="shared" si="155"/>
        <v>0</v>
      </c>
      <c r="AK253" s="40">
        <f t="shared" si="156"/>
        <v>0</v>
      </c>
      <c r="AL253" s="40">
        <f t="shared" si="157"/>
        <v>0</v>
      </c>
      <c r="AM253" s="40">
        <f t="shared" si="158"/>
        <v>0</v>
      </c>
      <c r="AN253" s="40">
        <f t="shared" si="159"/>
        <v>0</v>
      </c>
      <c r="AO253" s="40">
        <f t="shared" si="160"/>
        <v>0</v>
      </c>
      <c r="AP253" s="40">
        <f t="shared" si="161"/>
        <v>0</v>
      </c>
      <c r="AQ253" s="40">
        <f t="shared" si="162"/>
        <v>0</v>
      </c>
      <c r="AR253" s="40">
        <f t="shared" si="163"/>
        <v>0</v>
      </c>
      <c r="AS253" s="40">
        <f t="shared" si="164"/>
        <v>0</v>
      </c>
      <c r="AT253" s="40">
        <f t="shared" si="165"/>
        <v>0</v>
      </c>
      <c r="AU253" s="40">
        <f t="shared" si="166"/>
        <v>0</v>
      </c>
      <c r="AV253" s="40">
        <f t="shared" si="167"/>
        <v>0</v>
      </c>
      <c r="AW253" s="40">
        <f t="shared" si="168"/>
        <v>1</v>
      </c>
      <c r="AX253" s="40">
        <f t="shared" si="169"/>
        <v>1</v>
      </c>
      <c r="AY253" s="40">
        <f t="shared" si="170"/>
        <v>1</v>
      </c>
      <c r="AZ253" s="40">
        <f t="shared" si="171"/>
        <v>1</v>
      </c>
      <c r="BA253" s="40">
        <f t="shared" si="172"/>
        <v>1</v>
      </c>
      <c r="BB253" s="40">
        <f t="shared" si="173"/>
        <v>1</v>
      </c>
      <c r="BC253" s="40">
        <f t="shared" si="174"/>
        <v>1</v>
      </c>
      <c r="BD253" s="40">
        <f t="shared" si="175"/>
        <v>1</v>
      </c>
      <c r="BE253" s="40">
        <f t="shared" si="176"/>
        <v>1</v>
      </c>
      <c r="BF253" s="40">
        <f t="shared" si="177"/>
        <v>1</v>
      </c>
      <c r="BG253" s="40">
        <f t="shared" si="178"/>
        <v>1</v>
      </c>
      <c r="BH253" s="40">
        <f t="shared" si="179"/>
        <v>1</v>
      </c>
      <c r="BI253" s="40">
        <f t="shared" si="180"/>
        <v>1</v>
      </c>
      <c r="BJ253" s="40">
        <f t="shared" si="181"/>
        <v>1</v>
      </c>
      <c r="BK253" s="40">
        <f t="shared" si="182"/>
        <v>1</v>
      </c>
      <c r="BL253" s="40">
        <f t="shared" si="183"/>
        <v>1</v>
      </c>
      <c r="BM253" s="40">
        <f t="shared" si="184"/>
        <v>1</v>
      </c>
      <c r="BN253" s="40">
        <f t="shared" si="185"/>
        <v>1</v>
      </c>
      <c r="BO253" s="40">
        <f t="shared" si="186"/>
        <v>1</v>
      </c>
      <c r="BP253" s="40">
        <f t="shared" si="187"/>
        <v>1</v>
      </c>
      <c r="BR253" s="63">
        <f t="shared" si="149"/>
        <v>22</v>
      </c>
      <c r="BT253" s="4">
        <f>(BP253*U216)+(BO253*U217)+(BN253*U218)+(BM253*U219)+(BL253*U220)+(BK253*U221)+(BJ253*U222)+(BI253*U223)+(BH253*U224)+(BG253*U225)+(BF253*U226)+(BE253*U227)+(BD253*U228)+(BC253*U229)+(BB253*U230)+(BA253*U231)+(AZ253*U232)+(AY253*U233)+(AX253*U234)+(AW253*U235)+(AV253*U236)+(AU253*U237)+(AT253*U238)+(AS253*U239)+(AR253*U240)+(AQ253*U241)+(AP253*U242)+(AO253*U243)+(AN253*U244)+(AM253*U245)+(AL253*U246)+(AK253*U247)+(AJ253*U248)+(AI253*U249)+(AH253*U250)+(AG253*U251)+(AF253*U252)+U253</f>
        <v>0.76428571428571412</v>
      </c>
    </row>
    <row r="254" spans="1:72" s="15" customFormat="1">
      <c r="A254" s="25">
        <f t="shared" si="150"/>
        <v>250</v>
      </c>
      <c r="B254" s="26" t="s">
        <v>29</v>
      </c>
      <c r="C254" s="12">
        <v>40942</v>
      </c>
      <c r="D254" s="12">
        <v>40946</v>
      </c>
      <c r="E254" s="12">
        <v>40953</v>
      </c>
      <c r="F254" s="14">
        <v>0.82869999999999999</v>
      </c>
      <c r="G254" s="14">
        <v>0.83460000000000001</v>
      </c>
      <c r="H254" s="14">
        <v>0.8357</v>
      </c>
      <c r="I254" s="14"/>
      <c r="J254" s="14"/>
      <c r="K254" s="5" t="s">
        <v>2</v>
      </c>
      <c r="M254" s="16">
        <f>(G254-F254)*10000</f>
        <v>59.000000000000163</v>
      </c>
      <c r="O254" s="16">
        <f>(H254-G254)*10000</f>
        <v>10.999999999999899</v>
      </c>
      <c r="Q254" s="22">
        <f>((S253*U254)/M254)*O254</f>
        <v>259336.17748857479</v>
      </c>
      <c r="S254" s="3">
        <f>Q254+S253</f>
        <v>55898734.256856188</v>
      </c>
      <c r="T254" s="3"/>
      <c r="U254" s="4">
        <f>$AC$4/W254</f>
        <v>2.5000000000000001E-2</v>
      </c>
      <c r="V254" s="4"/>
      <c r="W254" s="2">
        <v>10</v>
      </c>
      <c r="X254" s="3"/>
      <c r="Y254" s="30">
        <f>E254-D254+1</f>
        <v>8</v>
      </c>
      <c r="Z254" s="30"/>
      <c r="AA254" s="4">
        <f>(S254-S253)/S253</f>
        <v>4.6610169491524533E-3</v>
      </c>
      <c r="AB254" s="3"/>
      <c r="AC254" s="38"/>
      <c r="AD254" s="40">
        <f>IF(E253&gt;D254,IF(E253&gt;E254,Y254,E253-D254+1),0)</f>
        <v>0</v>
      </c>
      <c r="AE254" s="3"/>
      <c r="AF254" s="40">
        <f t="shared" si="151"/>
        <v>0</v>
      </c>
      <c r="AG254" s="40">
        <f t="shared" si="152"/>
        <v>0</v>
      </c>
      <c r="AH254" s="40">
        <f t="shared" si="153"/>
        <v>0</v>
      </c>
      <c r="AI254" s="40">
        <f t="shared" si="154"/>
        <v>0</v>
      </c>
      <c r="AJ254" s="40">
        <f t="shared" si="155"/>
        <v>0</v>
      </c>
      <c r="AK254" s="40">
        <f t="shared" si="156"/>
        <v>0</v>
      </c>
      <c r="AL254" s="40">
        <f t="shared" si="157"/>
        <v>0</v>
      </c>
      <c r="AM254" s="40">
        <f t="shared" si="158"/>
        <v>0</v>
      </c>
      <c r="AN254" s="40">
        <f t="shared" si="159"/>
        <v>0</v>
      </c>
      <c r="AO254" s="40">
        <f t="shared" si="160"/>
        <v>0</v>
      </c>
      <c r="AP254" s="40">
        <f t="shared" si="161"/>
        <v>0</v>
      </c>
      <c r="AQ254" s="40">
        <f t="shared" si="162"/>
        <v>0</v>
      </c>
      <c r="AR254" s="40">
        <f t="shared" si="163"/>
        <v>0</v>
      </c>
      <c r="AS254" s="40">
        <f t="shared" si="164"/>
        <v>0</v>
      </c>
      <c r="AT254" s="40">
        <f t="shared" si="165"/>
        <v>0</v>
      </c>
      <c r="AU254" s="40">
        <f t="shared" si="166"/>
        <v>0</v>
      </c>
      <c r="AV254" s="40">
        <f t="shared" si="167"/>
        <v>0</v>
      </c>
      <c r="AW254" s="40">
        <f t="shared" si="168"/>
        <v>0</v>
      </c>
      <c r="AX254" s="40">
        <f t="shared" si="169"/>
        <v>1</v>
      </c>
      <c r="AY254" s="40">
        <f t="shared" si="170"/>
        <v>1</v>
      </c>
      <c r="AZ254" s="40">
        <f t="shared" si="171"/>
        <v>1</v>
      </c>
      <c r="BA254" s="40">
        <f t="shared" si="172"/>
        <v>1</v>
      </c>
      <c r="BB254" s="40">
        <f t="shared" si="173"/>
        <v>1</v>
      </c>
      <c r="BC254" s="40">
        <f t="shared" si="174"/>
        <v>1</v>
      </c>
      <c r="BD254" s="40">
        <f t="shared" si="175"/>
        <v>1</v>
      </c>
      <c r="BE254" s="40">
        <f t="shared" si="176"/>
        <v>1</v>
      </c>
      <c r="BF254" s="40">
        <f t="shared" si="177"/>
        <v>1</v>
      </c>
      <c r="BG254" s="40">
        <f t="shared" si="178"/>
        <v>1</v>
      </c>
      <c r="BH254" s="40">
        <f t="shared" si="179"/>
        <v>1</v>
      </c>
      <c r="BI254" s="40">
        <f t="shared" si="180"/>
        <v>1</v>
      </c>
      <c r="BJ254" s="40">
        <f t="shared" si="181"/>
        <v>1</v>
      </c>
      <c r="BK254" s="40">
        <f t="shared" si="182"/>
        <v>1</v>
      </c>
      <c r="BL254" s="40">
        <f t="shared" si="183"/>
        <v>1</v>
      </c>
      <c r="BM254" s="40">
        <f t="shared" si="184"/>
        <v>1</v>
      </c>
      <c r="BN254" s="40">
        <f t="shared" si="185"/>
        <v>1</v>
      </c>
      <c r="BO254" s="40">
        <f t="shared" si="186"/>
        <v>1</v>
      </c>
      <c r="BP254" s="40">
        <f t="shared" si="187"/>
        <v>1</v>
      </c>
      <c r="BR254" s="63">
        <f t="shared" si="149"/>
        <v>20</v>
      </c>
      <c r="BT254" s="4">
        <f>(BP254*U217)+(BO254*U218)+(BN254*U219)+(BM254*U220)+(BL254*U221)+(BK254*U222)+(BJ254*U223)+(BI254*U224)+(BH254*U225)+(BG254*U226)+(BF254*U227)+(BE254*U228)+(BD254*U229)+(BC254*U230)+(BB254*U231)+(BA254*U232)+(AZ254*U233)+(AY254*U234)+(AX254*U235)+(AW254*U236)+(AV254*U237)+(AU254*U238)+(AT254*U239)+(AS254*U240)+(AR254*U241)+(AQ254*U242)+(AP254*U243)+(AO254*U244)+(AN254*U245)+(AM254*U246)+(AL254*U247)+(AK254*U248)+(AJ254*U249)+(AI254*U250)+(AH254*U251)+(AG254*U252)+(AF254*U253)+U254</f>
        <v>0.7035714285714284</v>
      </c>
    </row>
    <row r="255" spans="1:72" s="15" customFormat="1">
      <c r="A255" s="25">
        <f t="shared" si="150"/>
        <v>251</v>
      </c>
      <c r="B255" s="26" t="s">
        <v>29</v>
      </c>
      <c r="C255" s="12">
        <v>40952</v>
      </c>
      <c r="D255" s="12">
        <v>40953</v>
      </c>
      <c r="E255" s="12">
        <v>40955</v>
      </c>
      <c r="F255" s="14">
        <v>0.84050000000000002</v>
      </c>
      <c r="G255" s="14"/>
      <c r="H255" s="14"/>
      <c r="I255" s="14">
        <v>0.83560000000000001</v>
      </c>
      <c r="J255" s="14">
        <v>0.83069999999999999</v>
      </c>
      <c r="K255" s="5" t="s">
        <v>1</v>
      </c>
      <c r="M255" s="16">
        <f>(F255-I255)*10000</f>
        <v>49.000000000000156</v>
      </c>
      <c r="O255" s="16">
        <f>(I255-J255)*10000</f>
        <v>49.000000000000156</v>
      </c>
      <c r="Q255" s="22">
        <f>((S254*U255)/M255)*O255</f>
        <v>1397468.3564214048</v>
      </c>
      <c r="S255" s="3">
        <f>Q255+S254</f>
        <v>57296202.613277592</v>
      </c>
      <c r="T255" s="3"/>
      <c r="U255" s="4">
        <f>$AC$4/W255</f>
        <v>2.5000000000000001E-2</v>
      </c>
      <c r="V255" s="4"/>
      <c r="W255" s="2">
        <v>10</v>
      </c>
      <c r="X255" s="3"/>
      <c r="Y255" s="30">
        <f>E255-D255+1</f>
        <v>3</v>
      </c>
      <c r="Z255" s="30"/>
      <c r="AA255" s="4">
        <f>(S255-S254)/S254</f>
        <v>2.4999999999999981E-2</v>
      </c>
      <c r="AB255" s="3"/>
      <c r="AC255" s="38"/>
      <c r="AD255" s="40">
        <f>IF(E254&gt;D255,IF(E254&gt;E255,Y255,E254-D255+1),0)</f>
        <v>0</v>
      </c>
      <c r="AE255" s="3"/>
      <c r="AF255" s="40">
        <f t="shared" si="151"/>
        <v>1</v>
      </c>
      <c r="AG255" s="40">
        <f t="shared" si="152"/>
        <v>0</v>
      </c>
      <c r="AH255" s="40">
        <f t="shared" si="153"/>
        <v>0</v>
      </c>
      <c r="AI255" s="40">
        <f t="shared" si="154"/>
        <v>0</v>
      </c>
      <c r="AJ255" s="40">
        <f t="shared" si="155"/>
        <v>0</v>
      </c>
      <c r="AK255" s="40">
        <f t="shared" si="156"/>
        <v>0</v>
      </c>
      <c r="AL255" s="40">
        <f t="shared" si="157"/>
        <v>0</v>
      </c>
      <c r="AM255" s="40">
        <f t="shared" si="158"/>
        <v>0</v>
      </c>
      <c r="AN255" s="40">
        <f t="shared" si="159"/>
        <v>0</v>
      </c>
      <c r="AO255" s="40">
        <f t="shared" si="160"/>
        <v>0</v>
      </c>
      <c r="AP255" s="40">
        <f t="shared" si="161"/>
        <v>0</v>
      </c>
      <c r="AQ255" s="40">
        <f t="shared" si="162"/>
        <v>0</v>
      </c>
      <c r="AR255" s="40">
        <f t="shared" si="163"/>
        <v>0</v>
      </c>
      <c r="AS255" s="40">
        <f t="shared" si="164"/>
        <v>0</v>
      </c>
      <c r="AT255" s="40">
        <f t="shared" si="165"/>
        <v>0</v>
      </c>
      <c r="AU255" s="40">
        <f t="shared" si="166"/>
        <v>0</v>
      </c>
      <c r="AV255" s="40">
        <f t="shared" si="167"/>
        <v>0</v>
      </c>
      <c r="AW255" s="40">
        <f t="shared" si="168"/>
        <v>0</v>
      </c>
      <c r="AX255" s="40">
        <f t="shared" si="169"/>
        <v>0</v>
      </c>
      <c r="AY255" s="40">
        <f t="shared" si="170"/>
        <v>1</v>
      </c>
      <c r="AZ255" s="40">
        <f t="shared" si="171"/>
        <v>1</v>
      </c>
      <c r="BA255" s="40">
        <f t="shared" si="172"/>
        <v>1</v>
      </c>
      <c r="BB255" s="40">
        <f t="shared" si="173"/>
        <v>1</v>
      </c>
      <c r="BC255" s="40">
        <f t="shared" si="174"/>
        <v>1</v>
      </c>
      <c r="BD255" s="40">
        <f t="shared" si="175"/>
        <v>1</v>
      </c>
      <c r="BE255" s="40">
        <f t="shared" si="176"/>
        <v>1</v>
      </c>
      <c r="BF255" s="40">
        <f t="shared" si="177"/>
        <v>1</v>
      </c>
      <c r="BG255" s="40">
        <f t="shared" si="178"/>
        <v>1</v>
      </c>
      <c r="BH255" s="40">
        <f t="shared" si="179"/>
        <v>1</v>
      </c>
      <c r="BI255" s="40">
        <f t="shared" si="180"/>
        <v>1</v>
      </c>
      <c r="BJ255" s="40">
        <f t="shared" si="181"/>
        <v>1</v>
      </c>
      <c r="BK255" s="40">
        <f t="shared" si="182"/>
        <v>1</v>
      </c>
      <c r="BL255" s="40">
        <f t="shared" si="183"/>
        <v>1</v>
      </c>
      <c r="BM255" s="40">
        <f t="shared" si="184"/>
        <v>1</v>
      </c>
      <c r="BN255" s="40">
        <f t="shared" si="185"/>
        <v>1</v>
      </c>
      <c r="BO255" s="40">
        <f t="shared" si="186"/>
        <v>1</v>
      </c>
      <c r="BP255" s="40">
        <f t="shared" si="187"/>
        <v>1</v>
      </c>
      <c r="BR255" s="63">
        <f t="shared" si="149"/>
        <v>20</v>
      </c>
      <c r="BT255" s="4">
        <f>(BP255*U218)+(BO255*U219)+(BN255*U220)+(BM255*U221)+(BL255*U222)+(BK255*U223)+(BJ255*U224)+(BI255*U225)+(BH255*U226)+(BG255*U227)+(BF255*U228)+(BE255*U229)+(BD255*U230)+(BC255*U231)+(BB255*U232)+(BA255*U233)+(AZ255*U234)+(AY255*U235)+(AX255*U236)+(AW255*U237)+(AV255*U238)+(AU255*U239)+(AT255*U240)+(AS255*U241)+(AR255*U242)+(AQ255*U243)+(AP255*U244)+(AO255*U245)+(AN255*U246)+(AM255*U247)+(AL255*U248)+(AK255*U249)+(AJ255*U250)+(AI255*U251)+(AH255*U252)+(AG255*U253)+(AF255*U254)+U255</f>
        <v>0.69285714285714273</v>
      </c>
    </row>
    <row r="256" spans="1:72" s="15" customFormat="1">
      <c r="A256" s="25">
        <f t="shared" si="150"/>
        <v>252</v>
      </c>
      <c r="B256" s="26" t="s">
        <v>29</v>
      </c>
      <c r="C256" s="12">
        <v>40959</v>
      </c>
      <c r="D256" s="12">
        <v>40960</v>
      </c>
      <c r="E256" s="12">
        <v>40961</v>
      </c>
      <c r="F256" s="14">
        <v>0.8306</v>
      </c>
      <c r="G256" s="14">
        <v>0.83740000000000003</v>
      </c>
      <c r="H256" s="14">
        <v>0.84489999999999998</v>
      </c>
      <c r="I256" s="14"/>
      <c r="J256" s="14"/>
      <c r="K256" s="5" t="s">
        <v>1</v>
      </c>
      <c r="M256" s="16">
        <f>(G256-F256)*10000</f>
        <v>68.000000000000284</v>
      </c>
      <c r="O256" s="16">
        <f>(H256-G256)*10000</f>
        <v>74.999999999999517</v>
      </c>
      <c r="Q256" s="22">
        <f>((S255*U256)/M256)*O256</f>
        <v>1579858.5279396228</v>
      </c>
      <c r="S256" s="3">
        <f>Q256+S255</f>
        <v>58876061.141217217</v>
      </c>
      <c r="T256" s="3"/>
      <c r="U256" s="4">
        <f>$AC$4/W256</f>
        <v>2.5000000000000001E-2</v>
      </c>
      <c r="V256" s="4"/>
      <c r="W256" s="2">
        <v>10</v>
      </c>
      <c r="X256" s="3"/>
      <c r="Y256" s="30">
        <f>E256-D256+1</f>
        <v>2</v>
      </c>
      <c r="Z256" s="30"/>
      <c r="AA256" s="4">
        <f>(S256-S255)/S255</f>
        <v>2.7573529411764455E-2</v>
      </c>
      <c r="AB256" s="3"/>
      <c r="AC256" s="38"/>
      <c r="AD256" s="40">
        <f>IF(E255&gt;D256,IF(E255&gt;E256,Y256,E255-D256+1),0)</f>
        <v>0</v>
      </c>
      <c r="AE256" s="3"/>
      <c r="AF256" s="40">
        <f t="shared" si="151"/>
        <v>0</v>
      </c>
      <c r="AG256" s="40">
        <f t="shared" si="152"/>
        <v>0</v>
      </c>
      <c r="AH256" s="40">
        <f t="shared" si="153"/>
        <v>0</v>
      </c>
      <c r="AI256" s="40">
        <f t="shared" si="154"/>
        <v>0</v>
      </c>
      <c r="AJ256" s="40">
        <f t="shared" si="155"/>
        <v>0</v>
      </c>
      <c r="AK256" s="40">
        <f t="shared" si="156"/>
        <v>0</v>
      </c>
      <c r="AL256" s="40">
        <f t="shared" si="157"/>
        <v>0</v>
      </c>
      <c r="AM256" s="40">
        <f t="shared" si="158"/>
        <v>0</v>
      </c>
      <c r="AN256" s="40">
        <f t="shared" si="159"/>
        <v>0</v>
      </c>
      <c r="AO256" s="40">
        <f t="shared" si="160"/>
        <v>0</v>
      </c>
      <c r="AP256" s="40">
        <f t="shared" si="161"/>
        <v>0</v>
      </c>
      <c r="AQ256" s="40">
        <f t="shared" si="162"/>
        <v>0</v>
      </c>
      <c r="AR256" s="40">
        <f t="shared" si="163"/>
        <v>0</v>
      </c>
      <c r="AS256" s="40">
        <f t="shared" si="164"/>
        <v>0</v>
      </c>
      <c r="AT256" s="40">
        <f t="shared" si="165"/>
        <v>0</v>
      </c>
      <c r="AU256" s="40">
        <f t="shared" si="166"/>
        <v>0</v>
      </c>
      <c r="AV256" s="40">
        <f t="shared" si="167"/>
        <v>0</v>
      </c>
      <c r="AW256" s="40">
        <f t="shared" si="168"/>
        <v>0</v>
      </c>
      <c r="AX256" s="40">
        <f t="shared" si="169"/>
        <v>0</v>
      </c>
      <c r="AY256" s="40">
        <f t="shared" si="170"/>
        <v>0</v>
      </c>
      <c r="AZ256" s="40">
        <f t="shared" si="171"/>
        <v>1</v>
      </c>
      <c r="BA256" s="40">
        <f t="shared" si="172"/>
        <v>1</v>
      </c>
      <c r="BB256" s="40">
        <f t="shared" si="173"/>
        <v>1</v>
      </c>
      <c r="BC256" s="40">
        <f t="shared" si="174"/>
        <v>1</v>
      </c>
      <c r="BD256" s="40">
        <f t="shared" si="175"/>
        <v>1</v>
      </c>
      <c r="BE256" s="40">
        <f t="shared" si="176"/>
        <v>1</v>
      </c>
      <c r="BF256" s="40">
        <f t="shared" si="177"/>
        <v>1</v>
      </c>
      <c r="BG256" s="40">
        <f t="shared" si="178"/>
        <v>1</v>
      </c>
      <c r="BH256" s="40">
        <f t="shared" si="179"/>
        <v>1</v>
      </c>
      <c r="BI256" s="40">
        <f t="shared" si="180"/>
        <v>1</v>
      </c>
      <c r="BJ256" s="40">
        <f t="shared" si="181"/>
        <v>1</v>
      </c>
      <c r="BK256" s="40">
        <f t="shared" si="182"/>
        <v>1</v>
      </c>
      <c r="BL256" s="40">
        <f t="shared" si="183"/>
        <v>1</v>
      </c>
      <c r="BM256" s="40">
        <f t="shared" si="184"/>
        <v>1</v>
      </c>
      <c r="BN256" s="40">
        <f t="shared" si="185"/>
        <v>1</v>
      </c>
      <c r="BO256" s="40">
        <f t="shared" si="186"/>
        <v>1</v>
      </c>
      <c r="BP256" s="40">
        <f t="shared" si="187"/>
        <v>1</v>
      </c>
      <c r="BR256" s="63">
        <f t="shared" si="149"/>
        <v>18</v>
      </c>
      <c r="BT256" s="4">
        <f>(BP256*U219)+(BO256*U220)+(BN256*U221)+(BM256*U222)+(BL256*U223)+(BK256*U224)+(BJ256*U225)+(BI256*U226)+(BH256*U227)+(BG256*U228)+(BF256*U229)+(BE256*U230)+(BD256*U231)+(BC256*U232)+(BB256*U233)+(BA256*U234)+(AZ256*U235)+(AY256*U236)+(AX256*U237)+(AW256*U238)+(AV256*U239)+(AU256*U240)+(AT256*U241)+(AS256*U242)+(AR256*U243)+(AQ256*U244)+(AP256*U245)+(AO256*U246)+(AN256*U247)+(AM256*U248)+(AL256*U249)+(AK256*U250)+(AJ256*U251)+(AI256*U252)+(AH256*U253)+(AG256*U254)+(AF256*U255)+U256</f>
        <v>0.63214285714285701</v>
      </c>
    </row>
    <row r="257" spans="1:72" s="15" customFormat="1">
      <c r="A257" s="25">
        <f t="shared" si="150"/>
        <v>253</v>
      </c>
      <c r="B257" s="26" t="s">
        <v>29</v>
      </c>
      <c r="C257" s="12">
        <v>40966</v>
      </c>
      <c r="D257" s="12">
        <v>40968</v>
      </c>
      <c r="E257" s="12">
        <v>40968</v>
      </c>
      <c r="F257" s="14">
        <v>0.84889999999999999</v>
      </c>
      <c r="G257" s="14"/>
      <c r="H257" s="14"/>
      <c r="I257" s="14">
        <v>0.84330000000000005</v>
      </c>
      <c r="J257" s="14">
        <v>0.83730000000000004</v>
      </c>
      <c r="K257" s="5" t="s">
        <v>1</v>
      </c>
      <c r="M257" s="16">
        <f>(F257-I257)*10000</f>
        <v>55.999999999999382</v>
      </c>
      <c r="O257" s="16">
        <f>(I257-J257)*10000</f>
        <v>60.000000000000057</v>
      </c>
      <c r="Q257" s="22">
        <f>((S256*U257)/M257)*O257</f>
        <v>1577037.3519969087</v>
      </c>
      <c r="S257" s="3">
        <f>Q257+S256</f>
        <v>60453098.493214123</v>
      </c>
      <c r="T257" s="3"/>
      <c r="U257" s="4">
        <f>$AC$4/W257</f>
        <v>2.5000000000000001E-2</v>
      </c>
      <c r="V257" s="4"/>
      <c r="W257" s="2">
        <v>10</v>
      </c>
      <c r="X257" s="3"/>
      <c r="Y257" s="30">
        <f>E257-D257+1</f>
        <v>1</v>
      </c>
      <c r="Z257" s="30"/>
      <c r="AA257" s="4">
        <f>(S257-S256)/S256</f>
        <v>2.6785714285714565E-2</v>
      </c>
      <c r="AB257" s="3"/>
      <c r="AC257" s="38"/>
      <c r="AD257" s="40">
        <f>IF(E256&gt;D257,IF(E256&gt;E257,Y257,E256-D257+1),0)</f>
        <v>0</v>
      </c>
      <c r="AE257" s="3"/>
      <c r="AF257" s="40">
        <f t="shared" si="151"/>
        <v>0</v>
      </c>
      <c r="AG257" s="40">
        <f t="shared" si="152"/>
        <v>0</v>
      </c>
      <c r="AH257" s="40">
        <f t="shared" si="153"/>
        <v>0</v>
      </c>
      <c r="AI257" s="40">
        <f t="shared" si="154"/>
        <v>0</v>
      </c>
      <c r="AJ257" s="40">
        <f t="shared" si="155"/>
        <v>0</v>
      </c>
      <c r="AK257" s="40">
        <f t="shared" si="156"/>
        <v>0</v>
      </c>
      <c r="AL257" s="40">
        <f t="shared" si="157"/>
        <v>0</v>
      </c>
      <c r="AM257" s="40">
        <f t="shared" si="158"/>
        <v>0</v>
      </c>
      <c r="AN257" s="40">
        <f t="shared" si="159"/>
        <v>0</v>
      </c>
      <c r="AO257" s="40">
        <f t="shared" si="160"/>
        <v>0</v>
      </c>
      <c r="AP257" s="40">
        <f t="shared" si="161"/>
        <v>0</v>
      </c>
      <c r="AQ257" s="40">
        <f t="shared" si="162"/>
        <v>0</v>
      </c>
      <c r="AR257" s="40">
        <f t="shared" si="163"/>
        <v>0</v>
      </c>
      <c r="AS257" s="40">
        <f t="shared" si="164"/>
        <v>0</v>
      </c>
      <c r="AT257" s="40">
        <f t="shared" si="165"/>
        <v>0</v>
      </c>
      <c r="AU257" s="40">
        <f t="shared" si="166"/>
        <v>0</v>
      </c>
      <c r="AV257" s="40">
        <f t="shared" si="167"/>
        <v>0</v>
      </c>
      <c r="AW257" s="40">
        <f t="shared" si="168"/>
        <v>0</v>
      </c>
      <c r="AX257" s="40">
        <f t="shared" si="169"/>
        <v>0</v>
      </c>
      <c r="AY257" s="40">
        <f t="shared" si="170"/>
        <v>0</v>
      </c>
      <c r="AZ257" s="40">
        <f t="shared" si="171"/>
        <v>0</v>
      </c>
      <c r="BA257" s="40">
        <f t="shared" si="172"/>
        <v>1</v>
      </c>
      <c r="BB257" s="40">
        <f t="shared" si="173"/>
        <v>1</v>
      </c>
      <c r="BC257" s="40">
        <f t="shared" si="174"/>
        <v>1</v>
      </c>
      <c r="BD257" s="40">
        <f t="shared" si="175"/>
        <v>1</v>
      </c>
      <c r="BE257" s="40">
        <f t="shared" si="176"/>
        <v>1</v>
      </c>
      <c r="BF257" s="40">
        <f t="shared" si="177"/>
        <v>1</v>
      </c>
      <c r="BG257" s="40">
        <f t="shared" si="178"/>
        <v>1</v>
      </c>
      <c r="BH257" s="40">
        <f t="shared" si="179"/>
        <v>1</v>
      </c>
      <c r="BI257" s="40">
        <f t="shared" si="180"/>
        <v>1</v>
      </c>
      <c r="BJ257" s="40">
        <f t="shared" si="181"/>
        <v>1</v>
      </c>
      <c r="BK257" s="40">
        <f t="shared" si="182"/>
        <v>1</v>
      </c>
      <c r="BL257" s="40">
        <f t="shared" si="183"/>
        <v>1</v>
      </c>
      <c r="BM257" s="40">
        <f t="shared" si="184"/>
        <v>1</v>
      </c>
      <c r="BN257" s="40">
        <f t="shared" si="185"/>
        <v>1</v>
      </c>
      <c r="BO257" s="40">
        <f t="shared" si="186"/>
        <v>1</v>
      </c>
      <c r="BP257" s="40">
        <f t="shared" si="187"/>
        <v>1</v>
      </c>
      <c r="BR257" s="63">
        <f t="shared" si="149"/>
        <v>17</v>
      </c>
      <c r="BT257" s="4">
        <f>(BP257*U220)+(BO257*U221)+(BN257*U222)+(BM257*U223)+(BL257*U224)+(BK257*U225)+(BJ257*U226)+(BI257*U227)+(BH257*U228)+(BG257*U229)+(BF257*U230)+(BE257*U231)+(BD257*U232)+(BC257*U233)+(BB257*U234)+(BA257*U235)+(AZ257*U236)+(AY257*U237)+(AX257*U238)+(AW257*U239)+(AV257*U240)+(AU257*U241)+(AT257*U242)+(AS257*U243)+(AR257*U244)+(AQ257*U245)+(AP257*U246)+(AO257*U247)+(AN257*U248)+(AM257*U249)+(AL257*U250)+(AK257*U251)+(AJ257*U252)+(AI257*U253)+(AH257*U254)+(AG257*U255)+(AF257*U256)+U257</f>
        <v>0.59642857142857131</v>
      </c>
    </row>
    <row r="258" spans="1:72" s="15" customFormat="1">
      <c r="A258" s="25">
        <f t="shared" si="150"/>
        <v>254</v>
      </c>
      <c r="B258" s="26" t="s">
        <v>29</v>
      </c>
      <c r="C258" s="12">
        <v>40974</v>
      </c>
      <c r="D258" s="12">
        <v>40975</v>
      </c>
      <c r="E258" s="12">
        <v>40976</v>
      </c>
      <c r="F258" s="14">
        <v>0.83150000000000002</v>
      </c>
      <c r="G258" s="14">
        <v>0.8357</v>
      </c>
      <c r="H258" s="14">
        <v>0.83960000000000001</v>
      </c>
      <c r="I258" s="14"/>
      <c r="J258" s="14"/>
      <c r="K258" s="5" t="s">
        <v>1</v>
      </c>
      <c r="M258" s="16">
        <f>(G258-F258)*10000</f>
        <v>41.999999999999815</v>
      </c>
      <c r="O258" s="16">
        <f>(H258-G258)*10000</f>
        <v>39.000000000000142</v>
      </c>
      <c r="Q258" s="22">
        <f>((S257*U258)/M258)*O258</f>
        <v>1403375.5007353392</v>
      </c>
      <c r="S258" s="3">
        <f>Q258+S257</f>
        <v>61856473.993949465</v>
      </c>
      <c r="T258" s="3"/>
      <c r="U258" s="4">
        <f>$AC$4/W258</f>
        <v>2.5000000000000001E-2</v>
      </c>
      <c r="V258" s="4"/>
      <c r="W258" s="2">
        <v>10</v>
      </c>
      <c r="X258" s="3"/>
      <c r="Y258" s="30">
        <f>E258-D258+1</f>
        <v>2</v>
      </c>
      <c r="Z258" s="30"/>
      <c r="AA258" s="4">
        <f>(S258-S257)/S257</f>
        <v>2.3214285714285958E-2</v>
      </c>
      <c r="AB258" s="3"/>
      <c r="AC258" s="38"/>
      <c r="AD258" s="40">
        <f>IF(E257&gt;D258,IF(E257&gt;E258,Y258,E257-D258+1),0)</f>
        <v>0</v>
      </c>
      <c r="AE258" s="3"/>
      <c r="AF258" s="40">
        <f t="shared" si="151"/>
        <v>0</v>
      </c>
      <c r="AG258" s="40">
        <f t="shared" si="152"/>
        <v>0</v>
      </c>
      <c r="AH258" s="40">
        <f t="shared" si="153"/>
        <v>0</v>
      </c>
      <c r="AI258" s="40">
        <f t="shared" si="154"/>
        <v>0</v>
      </c>
      <c r="AJ258" s="40">
        <f t="shared" si="155"/>
        <v>0</v>
      </c>
      <c r="AK258" s="40">
        <f t="shared" si="156"/>
        <v>0</v>
      </c>
      <c r="AL258" s="40">
        <f t="shared" si="157"/>
        <v>0</v>
      </c>
      <c r="AM258" s="40">
        <f t="shared" si="158"/>
        <v>0</v>
      </c>
      <c r="AN258" s="40">
        <f t="shared" si="159"/>
        <v>0</v>
      </c>
      <c r="AO258" s="40">
        <f t="shared" si="160"/>
        <v>0</v>
      </c>
      <c r="AP258" s="40">
        <f t="shared" si="161"/>
        <v>0</v>
      </c>
      <c r="AQ258" s="40">
        <f t="shared" si="162"/>
        <v>0</v>
      </c>
      <c r="AR258" s="40">
        <f t="shared" si="163"/>
        <v>0</v>
      </c>
      <c r="AS258" s="40">
        <f t="shared" si="164"/>
        <v>0</v>
      </c>
      <c r="AT258" s="40">
        <f t="shared" si="165"/>
        <v>0</v>
      </c>
      <c r="AU258" s="40">
        <f t="shared" si="166"/>
        <v>0</v>
      </c>
      <c r="AV258" s="40">
        <f t="shared" si="167"/>
        <v>0</v>
      </c>
      <c r="AW258" s="40">
        <f t="shared" si="168"/>
        <v>0</v>
      </c>
      <c r="AX258" s="40">
        <f t="shared" si="169"/>
        <v>0</v>
      </c>
      <c r="AY258" s="40">
        <f t="shared" si="170"/>
        <v>0</v>
      </c>
      <c r="AZ258" s="40">
        <f t="shared" si="171"/>
        <v>0</v>
      </c>
      <c r="BA258" s="40">
        <f t="shared" si="172"/>
        <v>0</v>
      </c>
      <c r="BB258" s="40">
        <f t="shared" si="173"/>
        <v>1</v>
      </c>
      <c r="BC258" s="40">
        <f t="shared" si="174"/>
        <v>1</v>
      </c>
      <c r="BD258" s="40">
        <f t="shared" si="175"/>
        <v>1</v>
      </c>
      <c r="BE258" s="40">
        <f t="shared" si="176"/>
        <v>1</v>
      </c>
      <c r="BF258" s="40">
        <f t="shared" si="177"/>
        <v>1</v>
      </c>
      <c r="BG258" s="40">
        <f t="shared" si="178"/>
        <v>1</v>
      </c>
      <c r="BH258" s="40">
        <f t="shared" si="179"/>
        <v>1</v>
      </c>
      <c r="BI258" s="40">
        <f t="shared" si="180"/>
        <v>1</v>
      </c>
      <c r="BJ258" s="40">
        <f t="shared" si="181"/>
        <v>1</v>
      </c>
      <c r="BK258" s="40">
        <f t="shared" si="182"/>
        <v>1</v>
      </c>
      <c r="BL258" s="40">
        <f t="shared" si="183"/>
        <v>1</v>
      </c>
      <c r="BM258" s="40">
        <f t="shared" si="184"/>
        <v>1</v>
      </c>
      <c r="BN258" s="40">
        <f t="shared" si="185"/>
        <v>1</v>
      </c>
      <c r="BO258" s="40">
        <f t="shared" si="186"/>
        <v>1</v>
      </c>
      <c r="BP258" s="40">
        <f t="shared" si="187"/>
        <v>1</v>
      </c>
      <c r="BR258" s="63">
        <f t="shared" si="149"/>
        <v>16</v>
      </c>
      <c r="BT258" s="4">
        <f>(BP258*U221)+(BO258*U222)+(BN258*U223)+(BM258*U224)+(BL258*U225)+(BK258*U226)+(BJ258*U227)+(BI258*U228)+(BH258*U229)+(BG258*U230)+(BF258*U231)+(BE258*U232)+(BD258*U233)+(BC258*U234)+(BB258*U235)+(BA258*U236)+(AZ258*U237)+(AY258*U238)+(AX258*U239)+(AW258*U240)+(AV258*U241)+(AU258*U242)+(AT258*U243)+(AS258*U244)+(AR258*U245)+(AQ258*U246)+(AP258*U247)+(AO258*U248)+(AN258*U249)+(AM258*U250)+(AL258*U251)+(AK258*U252)+(AJ258*U253)+(AI258*U254)+(AH258*U255)+(AG258*U256)+(AF258*U257)+U258</f>
        <v>0.56071428571428561</v>
      </c>
    </row>
    <row r="259" spans="1:72" s="15" customFormat="1">
      <c r="A259" s="25">
        <f t="shared" si="150"/>
        <v>255</v>
      </c>
      <c r="B259" s="26" t="s">
        <v>29</v>
      </c>
      <c r="C259" s="12">
        <v>40997</v>
      </c>
      <c r="D259" s="12">
        <v>40998</v>
      </c>
      <c r="E259" s="12">
        <v>41004</v>
      </c>
      <c r="F259" s="14">
        <v>0.83879999999999999</v>
      </c>
      <c r="G259" s="14"/>
      <c r="H259" s="14"/>
      <c r="I259" s="14">
        <v>0.83260000000000001</v>
      </c>
      <c r="J259" s="14">
        <v>0.82569999999999999</v>
      </c>
      <c r="K259" s="5" t="s">
        <v>1</v>
      </c>
      <c r="M259" s="16">
        <f>(F259-I259)*10000</f>
        <v>61.999999999999829</v>
      </c>
      <c r="O259" s="16">
        <f>(I259-J259)*10000</f>
        <v>69.000000000000171</v>
      </c>
      <c r="Q259" s="22">
        <f>((S258*U259)/M259)*O259</f>
        <v>1721006.7361219903</v>
      </c>
      <c r="S259" s="3">
        <f>Q259+S258</f>
        <v>63577480.730071455</v>
      </c>
      <c r="T259" s="3"/>
      <c r="U259" s="4">
        <f>$AC$4/W259</f>
        <v>2.5000000000000001E-2</v>
      </c>
      <c r="V259" s="4"/>
      <c r="W259" s="2">
        <v>10</v>
      </c>
      <c r="X259" s="3"/>
      <c r="Y259" s="30">
        <f>E259-D259+1</f>
        <v>7</v>
      </c>
      <c r="Z259" s="30"/>
      <c r="AA259" s="4">
        <f>(S259-S258)/S258</f>
        <v>2.7822580645161431E-2</v>
      </c>
      <c r="AB259" s="3"/>
      <c r="AC259" s="38"/>
      <c r="AD259" s="40">
        <f>IF(E258&gt;D259,IF(E258&gt;E259,Y259,E258-D259+1),0)</f>
        <v>0</v>
      </c>
      <c r="AE259" s="3"/>
      <c r="AF259" s="40">
        <f t="shared" si="151"/>
        <v>0</v>
      </c>
      <c r="AG259" s="40">
        <f t="shared" si="152"/>
        <v>0</v>
      </c>
      <c r="AH259" s="40">
        <f t="shared" si="153"/>
        <v>0</v>
      </c>
      <c r="AI259" s="40">
        <f t="shared" si="154"/>
        <v>0</v>
      </c>
      <c r="AJ259" s="40">
        <f t="shared" si="155"/>
        <v>0</v>
      </c>
      <c r="AK259" s="40">
        <f t="shared" si="156"/>
        <v>0</v>
      </c>
      <c r="AL259" s="40">
        <f t="shared" si="157"/>
        <v>0</v>
      </c>
      <c r="AM259" s="40">
        <f t="shared" si="158"/>
        <v>0</v>
      </c>
      <c r="AN259" s="40">
        <f t="shared" si="159"/>
        <v>0</v>
      </c>
      <c r="AO259" s="40">
        <f t="shared" si="160"/>
        <v>0</v>
      </c>
      <c r="AP259" s="40">
        <f t="shared" si="161"/>
        <v>0</v>
      </c>
      <c r="AQ259" s="40">
        <f t="shared" si="162"/>
        <v>0</v>
      </c>
      <c r="AR259" s="40">
        <f t="shared" si="163"/>
        <v>0</v>
      </c>
      <c r="AS259" s="40">
        <f t="shared" si="164"/>
        <v>0</v>
      </c>
      <c r="AT259" s="40">
        <f t="shared" si="165"/>
        <v>0</v>
      </c>
      <c r="AU259" s="40">
        <f t="shared" si="166"/>
        <v>0</v>
      </c>
      <c r="AV259" s="40">
        <f t="shared" si="167"/>
        <v>0</v>
      </c>
      <c r="AW259" s="40">
        <f t="shared" si="168"/>
        <v>0</v>
      </c>
      <c r="AX259" s="40">
        <f t="shared" si="169"/>
        <v>0</v>
      </c>
      <c r="AY259" s="40">
        <f t="shared" si="170"/>
        <v>0</v>
      </c>
      <c r="AZ259" s="40">
        <f t="shared" si="171"/>
        <v>0</v>
      </c>
      <c r="BA259" s="40">
        <f t="shared" si="172"/>
        <v>0</v>
      </c>
      <c r="BB259" s="40">
        <f t="shared" si="173"/>
        <v>0</v>
      </c>
      <c r="BC259" s="40">
        <f t="shared" si="174"/>
        <v>1</v>
      </c>
      <c r="BD259" s="40">
        <f t="shared" si="175"/>
        <v>1</v>
      </c>
      <c r="BE259" s="40">
        <f t="shared" si="176"/>
        <v>1</v>
      </c>
      <c r="BF259" s="40">
        <f t="shared" si="177"/>
        <v>1</v>
      </c>
      <c r="BG259" s="40">
        <f t="shared" si="178"/>
        <v>1</v>
      </c>
      <c r="BH259" s="40">
        <f t="shared" si="179"/>
        <v>1</v>
      </c>
      <c r="BI259" s="40">
        <f t="shared" si="180"/>
        <v>1</v>
      </c>
      <c r="BJ259" s="40">
        <f t="shared" si="181"/>
        <v>1</v>
      </c>
      <c r="BK259" s="40">
        <f t="shared" si="182"/>
        <v>1</v>
      </c>
      <c r="BL259" s="40">
        <f t="shared" si="183"/>
        <v>1</v>
      </c>
      <c r="BM259" s="40">
        <f t="shared" si="184"/>
        <v>1</v>
      </c>
      <c r="BN259" s="40">
        <f t="shared" si="185"/>
        <v>1</v>
      </c>
      <c r="BO259" s="40">
        <f t="shared" si="186"/>
        <v>1</v>
      </c>
      <c r="BP259" s="40">
        <f t="shared" si="187"/>
        <v>1</v>
      </c>
      <c r="BR259" s="63">
        <f t="shared" si="149"/>
        <v>15</v>
      </c>
      <c r="BT259" s="4">
        <f>(BP259*U222)+(BO259*U223)+(BN259*U224)+(BM259*U225)+(BL259*U226)+(BK259*U227)+(BJ259*U228)+(BI259*U229)+(BH259*U230)+(BG259*U231)+(BF259*U232)+(BE259*U233)+(BD259*U234)+(BC259*U235)+(BB259*U236)+(BA259*U237)+(AZ259*U238)+(AY259*U239)+(AX259*U240)+(AW259*U241)+(AV259*U242)+(AU259*U243)+(AT259*U244)+(AS259*U245)+(AR259*U246)+(AQ259*U247)+(AP259*U248)+(AO259*U249)+(AN259*U250)+(AM259*U251)+(AL259*U252)+(AK259*U253)+(AJ259*U254)+(AI259*U255)+(AH259*U256)+(AG259*U257)+(AF259*U258)+U259</f>
        <v>0.5249999999999998</v>
      </c>
    </row>
    <row r="260" spans="1:72" s="15" customFormat="1">
      <c r="A260" s="25">
        <f t="shared" si="150"/>
        <v>256</v>
      </c>
      <c r="B260" s="26" t="s">
        <v>29</v>
      </c>
      <c r="C260" s="12">
        <v>41051</v>
      </c>
      <c r="D260" s="12">
        <v>41052</v>
      </c>
      <c r="E260" s="12">
        <v>41057</v>
      </c>
      <c r="F260" s="14">
        <v>0.81040000000000001</v>
      </c>
      <c r="G260" s="14"/>
      <c r="H260" s="14"/>
      <c r="I260" s="14">
        <v>0.8034</v>
      </c>
      <c r="J260" s="14">
        <v>0.8034</v>
      </c>
      <c r="K260" s="5" t="s">
        <v>17</v>
      </c>
      <c r="M260" s="16">
        <f>(F260-I260)*10000</f>
        <v>70.000000000000057</v>
      </c>
      <c r="O260" s="16">
        <f>(I260-J260)*10000</f>
        <v>0</v>
      </c>
      <c r="Q260" s="22">
        <f>((S259*U260)/M260)*O260</f>
        <v>0</v>
      </c>
      <c r="S260" s="3">
        <f>Q260+S259</f>
        <v>63577480.730071455</v>
      </c>
      <c r="T260" s="3"/>
      <c r="U260" s="4">
        <f>$AC$4/W260</f>
        <v>2.5000000000000001E-2</v>
      </c>
      <c r="V260" s="4"/>
      <c r="W260" s="2">
        <v>10</v>
      </c>
      <c r="X260" s="3"/>
      <c r="Y260" s="30">
        <f>E260-D260+1</f>
        <v>6</v>
      </c>
      <c r="Z260" s="30"/>
      <c r="AA260" s="4">
        <f>(S260-S259)/S259</f>
        <v>0</v>
      </c>
      <c r="AB260" s="3"/>
      <c r="AC260" s="38"/>
      <c r="AD260" s="40">
        <f>IF(E259&gt;D260,IF(E259&gt;E260,Y260,E259-D260+1),0)</f>
        <v>0</v>
      </c>
      <c r="AE260" s="3"/>
      <c r="AF260" s="40">
        <f t="shared" si="151"/>
        <v>0</v>
      </c>
      <c r="AG260" s="40">
        <f t="shared" si="152"/>
        <v>0</v>
      </c>
      <c r="AH260" s="40">
        <f t="shared" si="153"/>
        <v>0</v>
      </c>
      <c r="AI260" s="40">
        <f t="shared" si="154"/>
        <v>0</v>
      </c>
      <c r="AJ260" s="40">
        <f t="shared" si="155"/>
        <v>0</v>
      </c>
      <c r="AK260" s="40">
        <f t="shared" si="156"/>
        <v>0</v>
      </c>
      <c r="AL260" s="40">
        <f t="shared" si="157"/>
        <v>0</v>
      </c>
      <c r="AM260" s="40">
        <f t="shared" si="158"/>
        <v>0</v>
      </c>
      <c r="AN260" s="40">
        <f t="shared" si="159"/>
        <v>0</v>
      </c>
      <c r="AO260" s="40">
        <f t="shared" si="160"/>
        <v>0</v>
      </c>
      <c r="AP260" s="40">
        <f t="shared" si="161"/>
        <v>0</v>
      </c>
      <c r="AQ260" s="40">
        <f t="shared" si="162"/>
        <v>0</v>
      </c>
      <c r="AR260" s="40">
        <f t="shared" si="163"/>
        <v>0</v>
      </c>
      <c r="AS260" s="40">
        <f t="shared" si="164"/>
        <v>0</v>
      </c>
      <c r="AT260" s="40">
        <f t="shared" si="165"/>
        <v>0</v>
      </c>
      <c r="AU260" s="40">
        <f t="shared" si="166"/>
        <v>0</v>
      </c>
      <c r="AV260" s="40">
        <f t="shared" si="167"/>
        <v>0</v>
      </c>
      <c r="AW260" s="40">
        <f t="shared" si="168"/>
        <v>0</v>
      </c>
      <c r="AX260" s="40">
        <f t="shared" si="169"/>
        <v>0</v>
      </c>
      <c r="AY260" s="40">
        <f t="shared" si="170"/>
        <v>0</v>
      </c>
      <c r="AZ260" s="40">
        <f t="shared" si="171"/>
        <v>0</v>
      </c>
      <c r="BA260" s="40">
        <f t="shared" si="172"/>
        <v>0</v>
      </c>
      <c r="BB260" s="40">
        <f t="shared" si="173"/>
        <v>0</v>
      </c>
      <c r="BC260" s="40">
        <f t="shared" si="174"/>
        <v>0</v>
      </c>
      <c r="BD260" s="40">
        <f t="shared" si="175"/>
        <v>1</v>
      </c>
      <c r="BE260" s="40">
        <f t="shared" si="176"/>
        <v>1</v>
      </c>
      <c r="BF260" s="40">
        <f t="shared" si="177"/>
        <v>1</v>
      </c>
      <c r="BG260" s="40">
        <f t="shared" si="178"/>
        <v>1</v>
      </c>
      <c r="BH260" s="40">
        <f t="shared" si="179"/>
        <v>1</v>
      </c>
      <c r="BI260" s="40">
        <f t="shared" si="180"/>
        <v>1</v>
      </c>
      <c r="BJ260" s="40">
        <f t="shared" si="181"/>
        <v>1</v>
      </c>
      <c r="BK260" s="40">
        <f t="shared" si="182"/>
        <v>1</v>
      </c>
      <c r="BL260" s="40">
        <f t="shared" si="183"/>
        <v>1</v>
      </c>
      <c r="BM260" s="40">
        <f t="shared" si="184"/>
        <v>1</v>
      </c>
      <c r="BN260" s="40">
        <f t="shared" si="185"/>
        <v>1</v>
      </c>
      <c r="BO260" s="40">
        <f t="shared" si="186"/>
        <v>1</v>
      </c>
      <c r="BP260" s="40">
        <f t="shared" si="187"/>
        <v>1</v>
      </c>
      <c r="BR260" s="63">
        <f t="shared" si="149"/>
        <v>14</v>
      </c>
      <c r="BT260" s="4">
        <f>(BP260*U223)+(BO260*U224)+(BN260*U225)+(BM260*U226)+(BL260*U227)+(BK260*U228)+(BJ260*U229)+(BI260*U230)+(BH260*U231)+(BG260*U232)+(BF260*U233)+(BE260*U234)+(BD260*U235)+(BC260*U236)+(BB260*U237)+(BA260*U238)+(AZ260*U239)+(AY260*U240)+(AX260*U241)+(AW260*U242)+(AV260*U243)+(AU260*U244)+(AT260*U245)+(AS260*U246)+(AR260*U247)+(AQ260*U248)+(AP260*U249)+(AO260*U250)+(AN260*U251)+(AM260*U252)+(AL260*U253)+(AK260*U254)+(AJ260*U255)+(AI260*U256)+(AH260*U257)+(AG260*U258)+(AF260*U259)+U260</f>
        <v>0.48928571428571416</v>
      </c>
    </row>
    <row r="261" spans="1:72" s="15" customFormat="1">
      <c r="A261" s="25">
        <f t="shared" si="150"/>
        <v>257</v>
      </c>
      <c r="B261" s="26" t="s">
        <v>29</v>
      </c>
      <c r="C261" s="12">
        <v>41060</v>
      </c>
      <c r="D261" s="12">
        <v>41061</v>
      </c>
      <c r="E261" s="12">
        <v>41064</v>
      </c>
      <c r="F261" s="14">
        <v>0.7984</v>
      </c>
      <c r="G261" s="14">
        <v>0.80420000000000003</v>
      </c>
      <c r="H261" s="14">
        <v>0.81030000000000002</v>
      </c>
      <c r="I261" s="14"/>
      <c r="J261" s="14"/>
      <c r="K261" s="5" t="s">
        <v>1</v>
      </c>
      <c r="M261" s="16">
        <f>(G261-F261)*10000</f>
        <v>58.00000000000027</v>
      </c>
      <c r="O261" s="16">
        <f>(H261-G261)*10000</f>
        <v>60.999999999999943</v>
      </c>
      <c r="Q261" s="22">
        <f>((S260*U261)/M261)*O261</f>
        <v>1671649.2778165247</v>
      </c>
      <c r="S261" s="3">
        <f>Q261+S260</f>
        <v>65249130.007887982</v>
      </c>
      <c r="T261" s="3"/>
      <c r="U261" s="4">
        <f>$AC$4/W261</f>
        <v>2.5000000000000001E-2</v>
      </c>
      <c r="V261" s="4"/>
      <c r="W261" s="2">
        <v>10</v>
      </c>
      <c r="X261" s="3"/>
      <c r="Y261" s="30">
        <f>E261-D261+1</f>
        <v>4</v>
      </c>
      <c r="Z261" s="30"/>
      <c r="AA261" s="4">
        <f>(S261-S260)/S260</f>
        <v>2.6293103448275745E-2</v>
      </c>
      <c r="AB261" s="3"/>
      <c r="AC261" s="38"/>
      <c r="AD261" s="40">
        <f>IF(E260&gt;D261,IF(E260&gt;E261,Y261,E260-D261+1),0)</f>
        <v>0</v>
      </c>
      <c r="AE261" s="3"/>
      <c r="AF261" s="40">
        <f t="shared" si="151"/>
        <v>0</v>
      </c>
      <c r="AG261" s="40">
        <f t="shared" si="152"/>
        <v>0</v>
      </c>
      <c r="AH261" s="40">
        <f t="shared" si="153"/>
        <v>0</v>
      </c>
      <c r="AI261" s="40">
        <f t="shared" si="154"/>
        <v>0</v>
      </c>
      <c r="AJ261" s="40">
        <f t="shared" si="155"/>
        <v>0</v>
      </c>
      <c r="AK261" s="40">
        <f t="shared" si="156"/>
        <v>0</v>
      </c>
      <c r="AL261" s="40">
        <f t="shared" si="157"/>
        <v>0</v>
      </c>
      <c r="AM261" s="40">
        <f t="shared" si="158"/>
        <v>0</v>
      </c>
      <c r="AN261" s="40">
        <f t="shared" si="159"/>
        <v>0</v>
      </c>
      <c r="AO261" s="40">
        <f t="shared" si="160"/>
        <v>0</v>
      </c>
      <c r="AP261" s="40">
        <f t="shared" si="161"/>
        <v>0</v>
      </c>
      <c r="AQ261" s="40">
        <f t="shared" si="162"/>
        <v>0</v>
      </c>
      <c r="AR261" s="40">
        <f t="shared" si="163"/>
        <v>0</v>
      </c>
      <c r="AS261" s="40">
        <f t="shared" si="164"/>
        <v>0</v>
      </c>
      <c r="AT261" s="40">
        <f t="shared" si="165"/>
        <v>0</v>
      </c>
      <c r="AU261" s="40">
        <f t="shared" si="166"/>
        <v>0</v>
      </c>
      <c r="AV261" s="40">
        <f t="shared" si="167"/>
        <v>0</v>
      </c>
      <c r="AW261" s="40">
        <f t="shared" si="168"/>
        <v>0</v>
      </c>
      <c r="AX261" s="40">
        <f t="shared" si="169"/>
        <v>0</v>
      </c>
      <c r="AY261" s="40">
        <f t="shared" si="170"/>
        <v>0</v>
      </c>
      <c r="AZ261" s="40">
        <f t="shared" si="171"/>
        <v>0</v>
      </c>
      <c r="BA261" s="40">
        <f t="shared" si="172"/>
        <v>0</v>
      </c>
      <c r="BB261" s="40">
        <f t="shared" si="173"/>
        <v>0</v>
      </c>
      <c r="BC261" s="40">
        <f t="shared" si="174"/>
        <v>0</v>
      </c>
      <c r="BD261" s="40">
        <f t="shared" si="175"/>
        <v>0</v>
      </c>
      <c r="BE261" s="40">
        <f t="shared" si="176"/>
        <v>1</v>
      </c>
      <c r="BF261" s="40">
        <f t="shared" si="177"/>
        <v>1</v>
      </c>
      <c r="BG261" s="40">
        <f t="shared" si="178"/>
        <v>1</v>
      </c>
      <c r="BH261" s="40">
        <f t="shared" si="179"/>
        <v>1</v>
      </c>
      <c r="BI261" s="40">
        <f t="shared" si="180"/>
        <v>1</v>
      </c>
      <c r="BJ261" s="40">
        <f t="shared" si="181"/>
        <v>1</v>
      </c>
      <c r="BK261" s="40">
        <f t="shared" si="182"/>
        <v>1</v>
      </c>
      <c r="BL261" s="40">
        <f t="shared" si="183"/>
        <v>1</v>
      </c>
      <c r="BM261" s="40">
        <f t="shared" si="184"/>
        <v>1</v>
      </c>
      <c r="BN261" s="40">
        <f t="shared" si="185"/>
        <v>1</v>
      </c>
      <c r="BO261" s="40">
        <f t="shared" si="186"/>
        <v>1</v>
      </c>
      <c r="BP261" s="40">
        <f t="shared" si="187"/>
        <v>1</v>
      </c>
      <c r="BR261" s="63">
        <f t="shared" si="149"/>
        <v>13</v>
      </c>
      <c r="BT261" s="4">
        <f>(BP261*U224)+(BO261*U225)+(BN261*U226)+(BM261*U227)+(BL261*U228)+(BK261*U229)+(BJ261*U230)+(BI261*U231)+(BH261*U232)+(BG261*U233)+(BF261*U234)+(BE261*U235)+(BD261*U236)+(BC261*U237)+(BB261*U238)+(BA261*U239)+(AZ261*U240)+(AY261*U241)+(AX261*U242)+(AW261*U243)+(AV261*U244)+(AU261*U245)+(AT261*U246)+(AS261*U247)+(AR261*U248)+(AQ261*U249)+(AP261*U250)+(AO261*U251)+(AN261*U252)+(AM261*U253)+(AL261*U254)+(AK261*U255)+(AJ261*U256)+(AI261*U257)+(AH261*U258)+(AG261*U259)+(AF261*U260)+U261</f>
        <v>0.45357142857142846</v>
      </c>
    </row>
    <row r="262" spans="1:72" s="15" customFormat="1">
      <c r="A262" s="25">
        <f t="shared" si="150"/>
        <v>258</v>
      </c>
      <c r="B262" s="26" t="s">
        <v>29</v>
      </c>
      <c r="C262" s="12">
        <v>41067</v>
      </c>
      <c r="D262" s="12">
        <v>41071</v>
      </c>
      <c r="E262" s="12">
        <v>41071</v>
      </c>
      <c r="F262" s="14">
        <v>0.81340000000000001</v>
      </c>
      <c r="G262" s="14"/>
      <c r="H262" s="14"/>
      <c r="I262" s="14">
        <v>0.80569999999999997</v>
      </c>
      <c r="J262" s="14">
        <v>0.81340000000000001</v>
      </c>
      <c r="K262" s="5" t="s">
        <v>0</v>
      </c>
      <c r="M262" s="16">
        <f>(F262-I262)*10000</f>
        <v>77.000000000000398</v>
      </c>
      <c r="O262" s="16">
        <f>(I262-J262)*10000</f>
        <v>-77.000000000000398</v>
      </c>
      <c r="Q262" s="22">
        <f>((S261*U262)/M262)*O262</f>
        <v>-1631228.2501971996</v>
      </c>
      <c r="S262" s="3">
        <f>Q262+S261</f>
        <v>63617901.75769078</v>
      </c>
      <c r="T262" s="3"/>
      <c r="U262" s="4">
        <f>$AC$4/W262</f>
        <v>2.5000000000000001E-2</v>
      </c>
      <c r="V262" s="4"/>
      <c r="W262" s="2">
        <v>10</v>
      </c>
      <c r="X262" s="3"/>
      <c r="Y262" s="30">
        <f>E262-D262+1</f>
        <v>1</v>
      </c>
      <c r="Z262" s="30"/>
      <c r="AA262" s="4">
        <f>(S262-S261)/S261</f>
        <v>-2.5000000000000036E-2</v>
      </c>
      <c r="AB262" s="3"/>
      <c r="AC262" s="38"/>
      <c r="AD262" s="40">
        <f>IF(E261&gt;D262,IF(E261&gt;E262,Y262,E261-D262+1),0)</f>
        <v>0</v>
      </c>
      <c r="AE262" s="3"/>
      <c r="AF262" s="40">
        <f t="shared" si="151"/>
        <v>0</v>
      </c>
      <c r="AG262" s="40">
        <f t="shared" si="152"/>
        <v>0</v>
      </c>
      <c r="AH262" s="40">
        <f t="shared" si="153"/>
        <v>0</v>
      </c>
      <c r="AI262" s="40">
        <f t="shared" si="154"/>
        <v>0</v>
      </c>
      <c r="AJ262" s="40">
        <f t="shared" si="155"/>
        <v>0</v>
      </c>
      <c r="AK262" s="40">
        <f t="shared" si="156"/>
        <v>0</v>
      </c>
      <c r="AL262" s="40">
        <f t="shared" si="157"/>
        <v>0</v>
      </c>
      <c r="AM262" s="40">
        <f t="shared" si="158"/>
        <v>0</v>
      </c>
      <c r="AN262" s="40">
        <f t="shared" si="159"/>
        <v>0</v>
      </c>
      <c r="AO262" s="40">
        <f t="shared" si="160"/>
        <v>0</v>
      </c>
      <c r="AP262" s="40">
        <f t="shared" si="161"/>
        <v>0</v>
      </c>
      <c r="AQ262" s="40">
        <f t="shared" si="162"/>
        <v>0</v>
      </c>
      <c r="AR262" s="40">
        <f t="shared" si="163"/>
        <v>0</v>
      </c>
      <c r="AS262" s="40">
        <f t="shared" si="164"/>
        <v>0</v>
      </c>
      <c r="AT262" s="40">
        <f t="shared" si="165"/>
        <v>0</v>
      </c>
      <c r="AU262" s="40">
        <f t="shared" si="166"/>
        <v>0</v>
      </c>
      <c r="AV262" s="40">
        <f t="shared" si="167"/>
        <v>0</v>
      </c>
      <c r="AW262" s="40">
        <f t="shared" si="168"/>
        <v>0</v>
      </c>
      <c r="AX262" s="40">
        <f t="shared" si="169"/>
        <v>0</v>
      </c>
      <c r="AY262" s="40">
        <f t="shared" si="170"/>
        <v>0</v>
      </c>
      <c r="AZ262" s="40">
        <f t="shared" si="171"/>
        <v>0</v>
      </c>
      <c r="BA262" s="40">
        <f t="shared" si="172"/>
        <v>0</v>
      </c>
      <c r="BB262" s="40">
        <f t="shared" si="173"/>
        <v>0</v>
      </c>
      <c r="BC262" s="40">
        <f t="shared" si="174"/>
        <v>0</v>
      </c>
      <c r="BD262" s="40">
        <f t="shared" si="175"/>
        <v>0</v>
      </c>
      <c r="BE262" s="40">
        <f t="shared" si="176"/>
        <v>0</v>
      </c>
      <c r="BF262" s="40">
        <f t="shared" si="177"/>
        <v>1</v>
      </c>
      <c r="BG262" s="40">
        <f t="shared" si="178"/>
        <v>1</v>
      </c>
      <c r="BH262" s="40">
        <f t="shared" si="179"/>
        <v>1</v>
      </c>
      <c r="BI262" s="40">
        <f t="shared" si="180"/>
        <v>1</v>
      </c>
      <c r="BJ262" s="40">
        <f t="shared" si="181"/>
        <v>1</v>
      </c>
      <c r="BK262" s="40">
        <f t="shared" si="182"/>
        <v>1</v>
      </c>
      <c r="BL262" s="40">
        <f t="shared" si="183"/>
        <v>1</v>
      </c>
      <c r="BM262" s="40">
        <f t="shared" si="184"/>
        <v>1</v>
      </c>
      <c r="BN262" s="40">
        <f t="shared" si="185"/>
        <v>1</v>
      </c>
      <c r="BO262" s="40">
        <f t="shared" si="186"/>
        <v>1</v>
      </c>
      <c r="BP262" s="40">
        <f t="shared" si="187"/>
        <v>1</v>
      </c>
      <c r="BR262" s="63">
        <f t="shared" si="149"/>
        <v>12</v>
      </c>
      <c r="BT262" s="4">
        <f>(BP262*U225)+(BO262*U226)+(BN262*U227)+(BM262*U228)+(BL262*U229)+(BK262*U230)+(BJ262*U231)+(BI262*U232)+(BH262*U233)+(BG262*U234)+(BF262*U235)+(BE262*U236)+(BD262*U237)+(BC262*U238)+(BB262*U239)+(BA262*U240)+(AZ262*U241)+(AY262*U242)+(AX262*U243)+(AW262*U244)+(AV262*U245)+(AU262*U246)+(AT262*U247)+(AS262*U248)+(AR262*U249)+(AQ262*U250)+(AP262*U251)+(AO262*U252)+(AN262*U253)+(AM262*U254)+(AL262*U255)+(AK262*U256)+(AJ262*U257)+(AI262*U258)+(AH262*U259)+(AG262*U260)+(AF262*U261)+U262</f>
        <v>0.41785714285714276</v>
      </c>
    </row>
    <row r="263" spans="1:72" s="15" customFormat="1">
      <c r="A263" s="25">
        <f t="shared" si="150"/>
        <v>259</v>
      </c>
      <c r="B263" s="26" t="s">
        <v>29</v>
      </c>
      <c r="C263" s="12">
        <v>41074</v>
      </c>
      <c r="D263" s="12">
        <v>41075</v>
      </c>
      <c r="E263" s="12">
        <v>41075</v>
      </c>
      <c r="F263" s="14">
        <v>0.80810000000000004</v>
      </c>
      <c r="G263" s="14">
        <v>0.81269999999999998</v>
      </c>
      <c r="H263" s="14">
        <v>0.80810000000000004</v>
      </c>
      <c r="I263" s="14"/>
      <c r="J263" s="14"/>
      <c r="K263" s="5" t="s">
        <v>0</v>
      </c>
      <c r="M263" s="16">
        <f>(G263-F263)*10000</f>
        <v>45.999999999999375</v>
      </c>
      <c r="O263" s="16">
        <f>(H263-G263)*10000</f>
        <v>-45.999999999999375</v>
      </c>
      <c r="Q263" s="22">
        <f>((S262*U263)/M263)*O263</f>
        <v>-1590447.5439422699</v>
      </c>
      <c r="S263" s="3">
        <f>Q263+S262</f>
        <v>62027454.213748507</v>
      </c>
      <c r="T263" s="3"/>
      <c r="U263" s="4">
        <f>$AC$4/W263</f>
        <v>2.5000000000000001E-2</v>
      </c>
      <c r="V263" s="4"/>
      <c r="W263" s="2">
        <v>10</v>
      </c>
      <c r="X263" s="3"/>
      <c r="Y263" s="30">
        <f>E263-D263+1</f>
        <v>1</v>
      </c>
      <c r="Z263" s="30"/>
      <c r="AA263" s="4">
        <f>(S263-S262)/S262</f>
        <v>-2.500000000000005E-2</v>
      </c>
      <c r="AB263" s="3"/>
      <c r="AC263" s="38"/>
      <c r="AD263" s="40">
        <f>IF(E262&gt;D263,IF(E262&gt;E263,Y263,E262-D263+1),0)</f>
        <v>0</v>
      </c>
      <c r="AE263" s="3"/>
      <c r="AF263" s="40">
        <f t="shared" si="151"/>
        <v>0</v>
      </c>
      <c r="AG263" s="40">
        <f t="shared" si="152"/>
        <v>0</v>
      </c>
      <c r="AH263" s="40">
        <f t="shared" si="153"/>
        <v>0</v>
      </c>
      <c r="AI263" s="40">
        <f t="shared" si="154"/>
        <v>0</v>
      </c>
      <c r="AJ263" s="40">
        <f t="shared" si="155"/>
        <v>0</v>
      </c>
      <c r="AK263" s="40">
        <f t="shared" si="156"/>
        <v>0</v>
      </c>
      <c r="AL263" s="40">
        <f t="shared" si="157"/>
        <v>0</v>
      </c>
      <c r="AM263" s="40">
        <f t="shared" si="158"/>
        <v>0</v>
      </c>
      <c r="AN263" s="40">
        <f t="shared" si="159"/>
        <v>0</v>
      </c>
      <c r="AO263" s="40">
        <f t="shared" si="160"/>
        <v>0</v>
      </c>
      <c r="AP263" s="40">
        <f t="shared" si="161"/>
        <v>0</v>
      </c>
      <c r="AQ263" s="40">
        <f t="shared" si="162"/>
        <v>0</v>
      </c>
      <c r="AR263" s="40">
        <f t="shared" si="163"/>
        <v>0</v>
      </c>
      <c r="AS263" s="40">
        <f t="shared" si="164"/>
        <v>0</v>
      </c>
      <c r="AT263" s="40">
        <f t="shared" si="165"/>
        <v>0</v>
      </c>
      <c r="AU263" s="40">
        <f t="shared" si="166"/>
        <v>0</v>
      </c>
      <c r="AV263" s="40">
        <f t="shared" si="167"/>
        <v>0</v>
      </c>
      <c r="AW263" s="40">
        <f t="shared" si="168"/>
        <v>0</v>
      </c>
      <c r="AX263" s="40">
        <f t="shared" si="169"/>
        <v>0</v>
      </c>
      <c r="AY263" s="40">
        <f t="shared" si="170"/>
        <v>0</v>
      </c>
      <c r="AZ263" s="40">
        <f t="shared" si="171"/>
        <v>0</v>
      </c>
      <c r="BA263" s="40">
        <f t="shared" si="172"/>
        <v>0</v>
      </c>
      <c r="BB263" s="40">
        <f t="shared" si="173"/>
        <v>0</v>
      </c>
      <c r="BC263" s="40">
        <f t="shared" si="174"/>
        <v>0</v>
      </c>
      <c r="BD263" s="40">
        <f t="shared" si="175"/>
        <v>0</v>
      </c>
      <c r="BE263" s="40">
        <f t="shared" si="176"/>
        <v>0</v>
      </c>
      <c r="BF263" s="40">
        <f t="shared" si="177"/>
        <v>0</v>
      </c>
      <c r="BG263" s="40">
        <f t="shared" si="178"/>
        <v>1</v>
      </c>
      <c r="BH263" s="40">
        <f t="shared" si="179"/>
        <v>1</v>
      </c>
      <c r="BI263" s="40">
        <f t="shared" si="180"/>
        <v>1</v>
      </c>
      <c r="BJ263" s="40">
        <f t="shared" si="181"/>
        <v>1</v>
      </c>
      <c r="BK263" s="40">
        <f t="shared" si="182"/>
        <v>1</v>
      </c>
      <c r="BL263" s="40">
        <f t="shared" si="183"/>
        <v>1</v>
      </c>
      <c r="BM263" s="40">
        <f t="shared" si="184"/>
        <v>1</v>
      </c>
      <c r="BN263" s="40">
        <f t="shared" si="185"/>
        <v>1</v>
      </c>
      <c r="BO263" s="40">
        <f t="shared" si="186"/>
        <v>1</v>
      </c>
      <c r="BP263" s="40">
        <f t="shared" si="187"/>
        <v>1</v>
      </c>
      <c r="BR263" s="63">
        <f t="shared" ref="BR263:BR326" si="188">SUM(AF263:BQ263)+1</f>
        <v>11</v>
      </c>
      <c r="BT263" s="4">
        <f>(BP263*U226)+(BO263*U227)+(BN263*U228)+(BM263*U229)+(BL263*U230)+(BK263*U231)+(BJ263*U232)+(BI263*U233)+(BH263*U234)+(BG263*U235)+(BF263*U236)+(BE263*U237)+(BD263*U238)+(BC263*U239)+(BB263*U240)+(BA263*U241)+(AZ263*U242)+(AY263*U243)+(AX263*U244)+(AW263*U245)+(AV263*U246)+(AU263*U247)+(AT263*U248)+(AS263*U249)+(AR263*U250)+(AQ263*U251)+(AP263*U252)+(AO263*U253)+(AN263*U254)+(AM263*U255)+(AL263*U256)+(AK263*U257)+(AJ263*U258)+(AI263*U259)+(AH263*U260)+(AG263*U261)+(AF263*U262)+U263</f>
        <v>0.38214285714285706</v>
      </c>
    </row>
    <row r="264" spans="1:72" s="15" customFormat="1">
      <c r="A264" s="25">
        <f t="shared" si="150"/>
        <v>260</v>
      </c>
      <c r="B264" s="26" t="s">
        <v>29</v>
      </c>
      <c r="C264" s="12">
        <v>41075</v>
      </c>
      <c r="D264" s="12">
        <v>41078</v>
      </c>
      <c r="E264" s="12">
        <v>41100</v>
      </c>
      <c r="F264" s="14">
        <v>0.81559999999999999</v>
      </c>
      <c r="G264" s="14"/>
      <c r="H264" s="14"/>
      <c r="I264" s="14">
        <v>0.80420000000000003</v>
      </c>
      <c r="J264" s="14">
        <v>0.78969999999999996</v>
      </c>
      <c r="K264" s="5" t="s">
        <v>1</v>
      </c>
      <c r="M264" s="16">
        <f>(F264-I264)*10000</f>
        <v>113.99999999999966</v>
      </c>
      <c r="O264" s="16">
        <f>(I264-J264)*10000</f>
        <v>145.00000000000068</v>
      </c>
      <c r="Q264" s="22">
        <f>((S263*U264)/M264)*O264</f>
        <v>1972364.2239021058</v>
      </c>
      <c r="S264" s="3">
        <f>Q264+S263</f>
        <v>63999818.437650613</v>
      </c>
      <c r="T264" s="3"/>
      <c r="U264" s="4">
        <f>$AC$4/W264</f>
        <v>2.5000000000000001E-2</v>
      </c>
      <c r="V264" s="4"/>
      <c r="W264" s="2">
        <v>10</v>
      </c>
      <c r="X264" s="3"/>
      <c r="Y264" s="30">
        <f>E264-D264+1</f>
        <v>23</v>
      </c>
      <c r="Z264" s="30"/>
      <c r="AA264" s="4">
        <f>(S264-S263)/S263</f>
        <v>3.1798245614035339E-2</v>
      </c>
      <c r="AB264" s="3"/>
      <c r="AC264" s="38"/>
      <c r="AD264" s="40">
        <f>IF(E263&gt;D264,IF(E263&gt;E264,Y264,E263-D264+1),0)</f>
        <v>0</v>
      </c>
      <c r="AE264" s="3"/>
      <c r="AF264" s="40">
        <f t="shared" si="151"/>
        <v>0</v>
      </c>
      <c r="AG264" s="40">
        <f t="shared" si="152"/>
        <v>0</v>
      </c>
      <c r="AH264" s="40">
        <f t="shared" si="153"/>
        <v>0</v>
      </c>
      <c r="AI264" s="40">
        <f t="shared" si="154"/>
        <v>0</v>
      </c>
      <c r="AJ264" s="40">
        <f t="shared" si="155"/>
        <v>0</v>
      </c>
      <c r="AK264" s="40">
        <f t="shared" si="156"/>
        <v>0</v>
      </c>
      <c r="AL264" s="40">
        <f t="shared" si="157"/>
        <v>0</v>
      </c>
      <c r="AM264" s="40">
        <f t="shared" si="158"/>
        <v>0</v>
      </c>
      <c r="AN264" s="40">
        <f t="shared" si="159"/>
        <v>0</v>
      </c>
      <c r="AO264" s="40">
        <f t="shared" si="160"/>
        <v>0</v>
      </c>
      <c r="AP264" s="40">
        <f t="shared" si="161"/>
        <v>0</v>
      </c>
      <c r="AQ264" s="40">
        <f t="shared" si="162"/>
        <v>0</v>
      </c>
      <c r="AR264" s="40">
        <f t="shared" si="163"/>
        <v>0</v>
      </c>
      <c r="AS264" s="40">
        <f t="shared" si="164"/>
        <v>0</v>
      </c>
      <c r="AT264" s="40">
        <f t="shared" si="165"/>
        <v>0</v>
      </c>
      <c r="AU264" s="40">
        <f t="shared" si="166"/>
        <v>0</v>
      </c>
      <c r="AV264" s="40">
        <f t="shared" si="167"/>
        <v>0</v>
      </c>
      <c r="AW264" s="40">
        <f t="shared" si="168"/>
        <v>0</v>
      </c>
      <c r="AX264" s="40">
        <f t="shared" si="169"/>
        <v>0</v>
      </c>
      <c r="AY264" s="40">
        <f t="shared" si="170"/>
        <v>0</v>
      </c>
      <c r="AZ264" s="40">
        <f t="shared" si="171"/>
        <v>0</v>
      </c>
      <c r="BA264" s="40">
        <f t="shared" si="172"/>
        <v>0</v>
      </c>
      <c r="BB264" s="40">
        <f t="shared" si="173"/>
        <v>0</v>
      </c>
      <c r="BC264" s="40">
        <f t="shared" si="174"/>
        <v>0</v>
      </c>
      <c r="BD264" s="40">
        <f t="shared" si="175"/>
        <v>0</v>
      </c>
      <c r="BE264" s="40">
        <f t="shared" si="176"/>
        <v>0</v>
      </c>
      <c r="BF264" s="40">
        <f t="shared" si="177"/>
        <v>0</v>
      </c>
      <c r="BG264" s="40">
        <f t="shared" si="178"/>
        <v>0</v>
      </c>
      <c r="BH264" s="40">
        <f t="shared" si="179"/>
        <v>1</v>
      </c>
      <c r="BI264" s="40">
        <f t="shared" si="180"/>
        <v>1</v>
      </c>
      <c r="BJ264" s="40">
        <f t="shared" si="181"/>
        <v>1</v>
      </c>
      <c r="BK264" s="40">
        <f t="shared" si="182"/>
        <v>1</v>
      </c>
      <c r="BL264" s="40">
        <f t="shared" si="183"/>
        <v>1</v>
      </c>
      <c r="BM264" s="40">
        <f t="shared" si="184"/>
        <v>1</v>
      </c>
      <c r="BN264" s="40">
        <f t="shared" si="185"/>
        <v>1</v>
      </c>
      <c r="BO264" s="40">
        <f t="shared" si="186"/>
        <v>1</v>
      </c>
      <c r="BP264" s="40">
        <f t="shared" si="187"/>
        <v>1</v>
      </c>
      <c r="BR264" s="63">
        <f t="shared" si="188"/>
        <v>10</v>
      </c>
      <c r="BT264" s="4">
        <f>(BP264*U227)+(BO264*U228)+(BN264*U229)+(BM264*U230)+(BL264*U231)+(BK264*U232)+(BJ264*U233)+(BI264*U234)+(BH264*U235)+(BG264*U236)+(BF264*U237)+(BE264*U238)+(BD264*U239)+(BC264*U240)+(BB264*U241)+(BA264*U242)+(AZ264*U243)+(AY264*U244)+(AX264*U245)+(AW264*U246)+(AV264*U247)+(AU264*U248)+(AT264*U249)+(AS264*U250)+(AR264*U251)+(AQ264*U252)+(AP264*U253)+(AO264*U254)+(AN264*U255)+(AM264*U256)+(AL264*U257)+(AK264*U258)+(AJ264*U259)+(AI264*U260)+(AH264*U261)+(AG264*U262)+(AF264*U263)+U264</f>
        <v>0.34642857142857136</v>
      </c>
    </row>
    <row r="265" spans="1:72" s="15" customFormat="1">
      <c r="A265" s="25">
        <f t="shared" si="150"/>
        <v>261</v>
      </c>
      <c r="B265" s="26" t="s">
        <v>29</v>
      </c>
      <c r="C265" s="12">
        <v>41137</v>
      </c>
      <c r="D265" s="12">
        <v>41138</v>
      </c>
      <c r="E265" s="12">
        <v>41145</v>
      </c>
      <c r="F265" s="14">
        <v>0.78090000000000004</v>
      </c>
      <c r="G265" s="14">
        <v>0.78659999999999997</v>
      </c>
      <c r="H265" s="14">
        <v>0.79269999999999996</v>
      </c>
      <c r="I265" s="14"/>
      <c r="J265" s="14"/>
      <c r="K265" s="5" t="s">
        <v>1</v>
      </c>
      <c r="M265" s="16">
        <f>(G265-F265)*10000</f>
        <v>56.999999999999275</v>
      </c>
      <c r="O265" s="16">
        <f>(H265-G265)*10000</f>
        <v>60.999999999999943</v>
      </c>
      <c r="Q265" s="22">
        <f>((S264*U265)/M265)*O265</f>
        <v>1712275.8441652339</v>
      </c>
      <c r="S265" s="3">
        <f>Q265+S264</f>
        <v>65712094.281815849</v>
      </c>
      <c r="T265" s="3"/>
      <c r="U265" s="4">
        <f>$AC$4/W265</f>
        <v>2.5000000000000001E-2</v>
      </c>
      <c r="V265" s="4"/>
      <c r="W265" s="2">
        <v>10</v>
      </c>
      <c r="X265" s="3"/>
      <c r="Y265" s="30">
        <f>E265-D265+1</f>
        <v>8</v>
      </c>
      <c r="Z265" s="30"/>
      <c r="AA265" s="4">
        <f>(S265-S264)/S264</f>
        <v>2.6754385964912624E-2</v>
      </c>
      <c r="AB265" s="3"/>
      <c r="AC265" s="38"/>
      <c r="AD265" s="40">
        <f>IF(E264&gt;D265,IF(E264&gt;E265,Y265,E264-D265+1),0)</f>
        <v>0</v>
      </c>
      <c r="AE265" s="3"/>
      <c r="AF265" s="40">
        <f t="shared" si="151"/>
        <v>0</v>
      </c>
      <c r="AG265" s="40">
        <f t="shared" si="152"/>
        <v>0</v>
      </c>
      <c r="AH265" s="40">
        <f t="shared" si="153"/>
        <v>0</v>
      </c>
      <c r="AI265" s="40">
        <f t="shared" si="154"/>
        <v>0</v>
      </c>
      <c r="AJ265" s="40">
        <f t="shared" si="155"/>
        <v>0</v>
      </c>
      <c r="AK265" s="40">
        <f t="shared" si="156"/>
        <v>0</v>
      </c>
      <c r="AL265" s="40">
        <f t="shared" si="157"/>
        <v>0</v>
      </c>
      <c r="AM265" s="40">
        <f t="shared" si="158"/>
        <v>0</v>
      </c>
      <c r="AN265" s="40">
        <f t="shared" si="159"/>
        <v>0</v>
      </c>
      <c r="AO265" s="40">
        <f t="shared" si="160"/>
        <v>0</v>
      </c>
      <c r="AP265" s="40">
        <f t="shared" si="161"/>
        <v>0</v>
      </c>
      <c r="AQ265" s="40">
        <f t="shared" si="162"/>
        <v>0</v>
      </c>
      <c r="AR265" s="40">
        <f t="shared" si="163"/>
        <v>0</v>
      </c>
      <c r="AS265" s="40">
        <f t="shared" si="164"/>
        <v>0</v>
      </c>
      <c r="AT265" s="40">
        <f t="shared" si="165"/>
        <v>0</v>
      </c>
      <c r="AU265" s="40">
        <f t="shared" si="166"/>
        <v>0</v>
      </c>
      <c r="AV265" s="40">
        <f t="shared" si="167"/>
        <v>0</v>
      </c>
      <c r="AW265" s="40">
        <f t="shared" si="168"/>
        <v>0</v>
      </c>
      <c r="AX265" s="40">
        <f t="shared" si="169"/>
        <v>0</v>
      </c>
      <c r="AY265" s="40">
        <f t="shared" si="170"/>
        <v>0</v>
      </c>
      <c r="AZ265" s="40">
        <f t="shared" si="171"/>
        <v>0</v>
      </c>
      <c r="BA265" s="40">
        <f t="shared" si="172"/>
        <v>0</v>
      </c>
      <c r="BB265" s="40">
        <f t="shared" si="173"/>
        <v>0</v>
      </c>
      <c r="BC265" s="40">
        <f t="shared" si="174"/>
        <v>0</v>
      </c>
      <c r="BD265" s="40">
        <f t="shared" si="175"/>
        <v>0</v>
      </c>
      <c r="BE265" s="40">
        <f t="shared" si="176"/>
        <v>0</v>
      </c>
      <c r="BF265" s="40">
        <f t="shared" si="177"/>
        <v>0</v>
      </c>
      <c r="BG265" s="40">
        <f t="shared" si="178"/>
        <v>0</v>
      </c>
      <c r="BH265" s="40">
        <f t="shared" si="179"/>
        <v>0</v>
      </c>
      <c r="BI265" s="40">
        <f t="shared" si="180"/>
        <v>1</v>
      </c>
      <c r="BJ265" s="40">
        <f t="shared" si="181"/>
        <v>1</v>
      </c>
      <c r="BK265" s="40">
        <f t="shared" si="182"/>
        <v>1</v>
      </c>
      <c r="BL265" s="40">
        <f t="shared" si="183"/>
        <v>1</v>
      </c>
      <c r="BM265" s="40">
        <f t="shared" si="184"/>
        <v>1</v>
      </c>
      <c r="BN265" s="40">
        <f t="shared" si="185"/>
        <v>1</v>
      </c>
      <c r="BO265" s="40">
        <f t="shared" si="186"/>
        <v>1</v>
      </c>
      <c r="BP265" s="40">
        <f t="shared" si="187"/>
        <v>1</v>
      </c>
      <c r="BR265" s="63">
        <f t="shared" si="188"/>
        <v>9</v>
      </c>
      <c r="BT265" s="4">
        <f>(BP265*U228)+(BO265*U229)+(BN265*U230)+(BM265*U231)+(BL265*U232)+(BK265*U233)+(BJ265*U234)+(BI265*U235)+(BH265*U236)+(BG265*U237)+(BF265*U238)+(BE265*U239)+(BD265*U240)+(BC265*U241)+(BB265*U242)+(BA265*U243)+(AZ265*U244)+(AY265*U245)+(AX265*U246)+(AW265*U247)+(AV265*U248)+(AU265*U249)+(AT265*U250)+(AS265*U251)+(AR265*U252)+(AQ265*U253)+(AP265*U254)+(AO265*U255)+(AN265*U256)+(AM265*U257)+(AL265*U258)+(AK265*U259)+(AJ265*U260)+(AI265*U261)+(AH265*U262)+(AG265*U263)+(AF265*U264)+U265</f>
        <v>0.31071428571428567</v>
      </c>
    </row>
    <row r="266" spans="1:72" s="15" customFormat="1">
      <c r="A266" s="25">
        <f t="shared" ref="A266:A286" si="189">A265+1</f>
        <v>262</v>
      </c>
      <c r="B266" s="26" t="s">
        <v>29</v>
      </c>
      <c r="C266" s="12">
        <v>41150</v>
      </c>
      <c r="D266" s="12">
        <v>41157</v>
      </c>
      <c r="E266" s="12">
        <v>41159</v>
      </c>
      <c r="F266" s="14">
        <v>0.79490000000000005</v>
      </c>
      <c r="G266" s="14"/>
      <c r="H266" s="14"/>
      <c r="I266" s="14">
        <v>0.78979999999999995</v>
      </c>
      <c r="J266" s="14">
        <v>0.79490000000000005</v>
      </c>
      <c r="K266" s="5" t="s">
        <v>0</v>
      </c>
      <c r="M266" s="16">
        <f>(F266-I266)*10000</f>
        <v>51.000000000001044</v>
      </c>
      <c r="O266" s="16">
        <f>(I266-J266)*10000</f>
        <v>-51.000000000001044</v>
      </c>
      <c r="Q266" s="22">
        <f>((S265*U266)/M266)*O266</f>
        <v>-1642802.3570453962</v>
      </c>
      <c r="S266" s="3">
        <f>Q266+S265</f>
        <v>64069291.924770452</v>
      </c>
      <c r="T266" s="3"/>
      <c r="U266" s="4">
        <f>$AC$4/W266</f>
        <v>2.5000000000000001E-2</v>
      </c>
      <c r="V266" s="4"/>
      <c r="W266" s="2">
        <v>10</v>
      </c>
      <c r="X266" s="3"/>
      <c r="Y266" s="30">
        <f>E266-D266+1</f>
        <v>3</v>
      </c>
      <c r="Z266" s="30"/>
      <c r="AA266" s="4">
        <f>(S266-S265)/S265</f>
        <v>-2.5000000000000015E-2</v>
      </c>
      <c r="AB266" s="3"/>
      <c r="AC266" s="38"/>
      <c r="AD266" s="40">
        <f>IF(E265&gt;D266,IF(E265&gt;E266,Y266,E265-D266+1),0)</f>
        <v>0</v>
      </c>
      <c r="AE266" s="3"/>
      <c r="AF266" s="40">
        <f t="shared" si="151"/>
        <v>0</v>
      </c>
      <c r="AG266" s="40">
        <f t="shared" si="152"/>
        <v>0</v>
      </c>
      <c r="AH266" s="40">
        <f t="shared" si="153"/>
        <v>0</v>
      </c>
      <c r="AI266" s="40">
        <f t="shared" si="154"/>
        <v>0</v>
      </c>
      <c r="AJ266" s="40">
        <f t="shared" si="155"/>
        <v>0</v>
      </c>
      <c r="AK266" s="40">
        <f t="shared" si="156"/>
        <v>0</v>
      </c>
      <c r="AL266" s="40">
        <f t="shared" si="157"/>
        <v>0</v>
      </c>
      <c r="AM266" s="40">
        <f t="shared" si="158"/>
        <v>0</v>
      </c>
      <c r="AN266" s="40">
        <f t="shared" si="159"/>
        <v>0</v>
      </c>
      <c r="AO266" s="40">
        <f t="shared" si="160"/>
        <v>0</v>
      </c>
      <c r="AP266" s="40">
        <f t="shared" si="161"/>
        <v>0</v>
      </c>
      <c r="AQ266" s="40">
        <f t="shared" si="162"/>
        <v>0</v>
      </c>
      <c r="AR266" s="40">
        <f t="shared" si="163"/>
        <v>0</v>
      </c>
      <c r="AS266" s="40">
        <f t="shared" si="164"/>
        <v>0</v>
      </c>
      <c r="AT266" s="40">
        <f t="shared" si="165"/>
        <v>0</v>
      </c>
      <c r="AU266" s="40">
        <f t="shared" si="166"/>
        <v>0</v>
      </c>
      <c r="AV266" s="40">
        <f t="shared" si="167"/>
        <v>0</v>
      </c>
      <c r="AW266" s="40">
        <f t="shared" si="168"/>
        <v>0</v>
      </c>
      <c r="AX266" s="40">
        <f t="shared" si="169"/>
        <v>0</v>
      </c>
      <c r="AY266" s="40">
        <f t="shared" si="170"/>
        <v>0</v>
      </c>
      <c r="AZ266" s="40">
        <f t="shared" si="171"/>
        <v>0</v>
      </c>
      <c r="BA266" s="40">
        <f t="shared" si="172"/>
        <v>0</v>
      </c>
      <c r="BB266" s="40">
        <f t="shared" si="173"/>
        <v>0</v>
      </c>
      <c r="BC266" s="40">
        <f t="shared" si="174"/>
        <v>0</v>
      </c>
      <c r="BD266" s="40">
        <f t="shared" si="175"/>
        <v>0</v>
      </c>
      <c r="BE266" s="40">
        <f t="shared" si="176"/>
        <v>0</v>
      </c>
      <c r="BF266" s="40">
        <f t="shared" si="177"/>
        <v>0</v>
      </c>
      <c r="BG266" s="40">
        <f t="shared" si="178"/>
        <v>0</v>
      </c>
      <c r="BH266" s="40">
        <f t="shared" si="179"/>
        <v>0</v>
      </c>
      <c r="BI266" s="40">
        <f t="shared" si="180"/>
        <v>0</v>
      </c>
      <c r="BJ266" s="40">
        <f t="shared" si="181"/>
        <v>1</v>
      </c>
      <c r="BK266" s="40">
        <f t="shared" si="182"/>
        <v>1</v>
      </c>
      <c r="BL266" s="40">
        <f t="shared" si="183"/>
        <v>1</v>
      </c>
      <c r="BM266" s="40">
        <f t="shared" si="184"/>
        <v>1</v>
      </c>
      <c r="BN266" s="40">
        <f t="shared" si="185"/>
        <v>1</v>
      </c>
      <c r="BO266" s="40">
        <f t="shared" si="186"/>
        <v>1</v>
      </c>
      <c r="BP266" s="40">
        <f t="shared" si="187"/>
        <v>1</v>
      </c>
      <c r="BR266" s="63">
        <f t="shared" si="188"/>
        <v>8</v>
      </c>
      <c r="BT266" s="4">
        <f>(BP266*U229)+(BO266*U230)+(BN266*U231)+(BM266*U232)+(BL266*U233)+(BK266*U234)+(BJ266*U235)+(BI266*U236)+(BH266*U237)+(BG266*U238)+(BF266*U239)+(BE266*U240)+(BD266*U241)+(BC266*U242)+(BB266*U243)+(BA266*U244)+(AZ266*U245)+(AY266*U246)+(AX266*U247)+(AW266*U248)+(AV266*U249)+(AU266*U250)+(AT266*U251)+(AS266*U252)+(AR266*U253)+(AQ266*U254)+(AP266*U255)+(AO266*U256)+(AN266*U257)+(AM266*U258)+(AL266*U259)+(AK266*U260)+(AJ266*U261)+(AI266*U262)+(AH266*U263)+(AG266*U264)+(AF266*U265)+U266</f>
        <v>0.27499999999999997</v>
      </c>
    </row>
    <row r="267" spans="1:72" s="15" customFormat="1">
      <c r="A267" s="25">
        <f t="shared" si="189"/>
        <v>263</v>
      </c>
      <c r="B267" s="26" t="s">
        <v>29</v>
      </c>
      <c r="C267" s="12">
        <v>41170</v>
      </c>
      <c r="D267" s="12">
        <v>41172</v>
      </c>
      <c r="E267" s="12">
        <v>41177</v>
      </c>
      <c r="F267" s="14">
        <v>0.8075</v>
      </c>
      <c r="G267" s="14"/>
      <c r="H267" s="14"/>
      <c r="I267" s="14">
        <v>0.8014</v>
      </c>
      <c r="J267" s="14">
        <v>0.79469999999999996</v>
      </c>
      <c r="K267" s="5" t="s">
        <v>1</v>
      </c>
      <c r="M267" s="16">
        <f>(F267-I267)*10000</f>
        <v>60.999999999999943</v>
      </c>
      <c r="O267" s="16">
        <f>(I267-J267)*10000</f>
        <v>67.000000000000398</v>
      </c>
      <c r="Q267" s="22">
        <f>((S266*U267)/M267)*O267</f>
        <v>1759279.737278545</v>
      </c>
      <c r="S267" s="3">
        <f>Q267+S266</f>
        <v>65828571.662048995</v>
      </c>
      <c r="T267" s="3"/>
      <c r="U267" s="4">
        <f>$AC$4/W267</f>
        <v>2.5000000000000001E-2</v>
      </c>
      <c r="V267" s="4"/>
      <c r="W267" s="2">
        <v>10</v>
      </c>
      <c r="X267" s="3"/>
      <c r="Y267" s="30">
        <f>E267-D267+1</f>
        <v>6</v>
      </c>
      <c r="Z267" s="30"/>
      <c r="AA267" s="4">
        <f>(S267-S266)/S266</f>
        <v>2.7459016393442788E-2</v>
      </c>
      <c r="AB267" s="3"/>
      <c r="AC267" s="38"/>
      <c r="AD267" s="40">
        <f>IF(E266&gt;D267,IF(E266&gt;E267,Y267,E266-D267+1),0)</f>
        <v>0</v>
      </c>
      <c r="AE267" s="3"/>
      <c r="AF267" s="40">
        <f t="shared" si="151"/>
        <v>0</v>
      </c>
      <c r="AG267" s="40">
        <f t="shared" si="152"/>
        <v>0</v>
      </c>
      <c r="AH267" s="40">
        <f t="shared" si="153"/>
        <v>0</v>
      </c>
      <c r="AI267" s="40">
        <f t="shared" si="154"/>
        <v>0</v>
      </c>
      <c r="AJ267" s="40">
        <f t="shared" si="155"/>
        <v>0</v>
      </c>
      <c r="AK267" s="40">
        <f t="shared" si="156"/>
        <v>0</v>
      </c>
      <c r="AL267" s="40">
        <f t="shared" si="157"/>
        <v>0</v>
      </c>
      <c r="AM267" s="40">
        <f t="shared" si="158"/>
        <v>0</v>
      </c>
      <c r="AN267" s="40">
        <f t="shared" si="159"/>
        <v>0</v>
      </c>
      <c r="AO267" s="40">
        <f t="shared" si="160"/>
        <v>0</v>
      </c>
      <c r="AP267" s="40">
        <f t="shared" si="161"/>
        <v>0</v>
      </c>
      <c r="AQ267" s="40">
        <f t="shared" si="162"/>
        <v>0</v>
      </c>
      <c r="AR267" s="40">
        <f t="shared" si="163"/>
        <v>0</v>
      </c>
      <c r="AS267" s="40">
        <f t="shared" si="164"/>
        <v>0</v>
      </c>
      <c r="AT267" s="40">
        <f t="shared" si="165"/>
        <v>0</v>
      </c>
      <c r="AU267" s="40">
        <f t="shared" si="166"/>
        <v>0</v>
      </c>
      <c r="AV267" s="40">
        <f t="shared" si="167"/>
        <v>0</v>
      </c>
      <c r="AW267" s="40">
        <f t="shared" si="168"/>
        <v>0</v>
      </c>
      <c r="AX267" s="40">
        <f t="shared" si="169"/>
        <v>0</v>
      </c>
      <c r="AY267" s="40">
        <f t="shared" si="170"/>
        <v>0</v>
      </c>
      <c r="AZ267" s="40">
        <f t="shared" si="171"/>
        <v>0</v>
      </c>
      <c r="BA267" s="40">
        <f t="shared" si="172"/>
        <v>0</v>
      </c>
      <c r="BB267" s="40">
        <f t="shared" si="173"/>
        <v>0</v>
      </c>
      <c r="BC267" s="40">
        <f t="shared" si="174"/>
        <v>0</v>
      </c>
      <c r="BD267" s="40">
        <f t="shared" si="175"/>
        <v>0</v>
      </c>
      <c r="BE267" s="40">
        <f t="shared" si="176"/>
        <v>0</v>
      </c>
      <c r="BF267" s="40">
        <f t="shared" si="177"/>
        <v>0</v>
      </c>
      <c r="BG267" s="40">
        <f t="shared" si="178"/>
        <v>0</v>
      </c>
      <c r="BH267" s="40">
        <f t="shared" si="179"/>
        <v>0</v>
      </c>
      <c r="BI267" s="40">
        <f t="shared" si="180"/>
        <v>0</v>
      </c>
      <c r="BJ267" s="40">
        <f t="shared" si="181"/>
        <v>0</v>
      </c>
      <c r="BK267" s="40">
        <f t="shared" si="182"/>
        <v>1</v>
      </c>
      <c r="BL267" s="40">
        <f t="shared" si="183"/>
        <v>1</v>
      </c>
      <c r="BM267" s="40">
        <f t="shared" si="184"/>
        <v>1</v>
      </c>
      <c r="BN267" s="40">
        <f t="shared" si="185"/>
        <v>1</v>
      </c>
      <c r="BO267" s="40">
        <f t="shared" si="186"/>
        <v>1</v>
      </c>
      <c r="BP267" s="40">
        <f t="shared" si="187"/>
        <v>1</v>
      </c>
      <c r="BR267" s="63">
        <f t="shared" si="188"/>
        <v>7</v>
      </c>
      <c r="BT267" s="4">
        <f>(BP267*U230)+(BO267*U231)+(BN267*U232)+(BM267*U233)+(BL267*U234)+(BK267*U235)+(BJ267*U236)+(BI267*U237)+(BH267*U238)+(BG267*U239)+(BF267*U240)+(BE267*U241)+(BD267*U242)+(BC267*U243)+(BB267*U244)+(BA267*U245)+(AZ267*U246)+(AY267*U247)+(AX267*U248)+(AW267*U249)+(AV267*U250)+(AU267*U251)+(AT267*U252)+(AS267*U253)+(AR267*U254)+(AQ267*U255)+(AP267*U256)+(AO267*U257)+(AN267*U258)+(AM267*U259)+(AL267*U260)+(AK267*U261)+(AJ267*U262)+(AI267*U263)+(AH267*U264)+(AG267*U265)+(AF267*U266)+U267</f>
        <v>0.23928571428571424</v>
      </c>
    </row>
    <row r="268" spans="1:72" s="15" customFormat="1">
      <c r="A268" s="25">
        <f t="shared" si="189"/>
        <v>264</v>
      </c>
      <c r="B268" s="26" t="s">
        <v>29</v>
      </c>
      <c r="C268" s="12">
        <v>41183</v>
      </c>
      <c r="D268" s="12">
        <v>41184</v>
      </c>
      <c r="E268" s="12">
        <v>41190</v>
      </c>
      <c r="F268" s="14">
        <v>0.79390000000000005</v>
      </c>
      <c r="G268" s="14">
        <v>0.80100000000000005</v>
      </c>
      <c r="H268" s="14">
        <v>0.80920000000000003</v>
      </c>
      <c r="I268" s="14"/>
      <c r="J268" s="14"/>
      <c r="K268" s="5" t="s">
        <v>1</v>
      </c>
      <c r="M268" s="16">
        <f>(G268-F268)*10000</f>
        <v>70.999999999999957</v>
      </c>
      <c r="O268" s="16">
        <f>(H268-G268)*10000</f>
        <v>81.999999999999858</v>
      </c>
      <c r="Q268" s="22">
        <f>((S267*U268)/M268)*O268</f>
        <v>1900684.1113690182</v>
      </c>
      <c r="S268" s="3">
        <f>Q268+S267</f>
        <v>67729255.773418009</v>
      </c>
      <c r="T268" s="3"/>
      <c r="U268" s="4">
        <f>$AC$4/W268</f>
        <v>2.5000000000000001E-2</v>
      </c>
      <c r="V268" s="4"/>
      <c r="W268" s="2">
        <v>10</v>
      </c>
      <c r="X268" s="3"/>
      <c r="Y268" s="30">
        <f>E268-D268+1</f>
        <v>7</v>
      </c>
      <c r="Z268" s="30"/>
      <c r="AA268" s="4">
        <f>(S268-S267)/S267</f>
        <v>2.8873239436619621E-2</v>
      </c>
      <c r="AB268" s="3"/>
      <c r="AC268" s="38"/>
      <c r="AD268" s="40">
        <f>IF(E267&gt;D268,IF(E267&gt;E268,Y268,E267-D268+1),0)</f>
        <v>0</v>
      </c>
      <c r="AE268" s="3"/>
      <c r="AF268" s="40">
        <f t="shared" si="151"/>
        <v>0</v>
      </c>
      <c r="AG268" s="40">
        <f t="shared" si="152"/>
        <v>0</v>
      </c>
      <c r="AH268" s="40">
        <f t="shared" si="153"/>
        <v>0</v>
      </c>
      <c r="AI268" s="40">
        <f t="shared" si="154"/>
        <v>0</v>
      </c>
      <c r="AJ268" s="40">
        <f t="shared" si="155"/>
        <v>0</v>
      </c>
      <c r="AK268" s="40">
        <f t="shared" si="156"/>
        <v>0</v>
      </c>
      <c r="AL268" s="40">
        <f t="shared" si="157"/>
        <v>0</v>
      </c>
      <c r="AM268" s="40">
        <f t="shared" si="158"/>
        <v>0</v>
      </c>
      <c r="AN268" s="40">
        <f t="shared" si="159"/>
        <v>0</v>
      </c>
      <c r="AO268" s="40">
        <f t="shared" si="160"/>
        <v>0</v>
      </c>
      <c r="AP268" s="40">
        <f t="shared" si="161"/>
        <v>0</v>
      </c>
      <c r="AQ268" s="40">
        <f t="shared" si="162"/>
        <v>0</v>
      </c>
      <c r="AR268" s="40">
        <f t="shared" si="163"/>
        <v>0</v>
      </c>
      <c r="AS268" s="40">
        <f t="shared" si="164"/>
        <v>0</v>
      </c>
      <c r="AT268" s="40">
        <f t="shared" si="165"/>
        <v>0</v>
      </c>
      <c r="AU268" s="40">
        <f t="shared" si="166"/>
        <v>0</v>
      </c>
      <c r="AV268" s="40">
        <f t="shared" si="167"/>
        <v>0</v>
      </c>
      <c r="AW268" s="40">
        <f t="shared" si="168"/>
        <v>0</v>
      </c>
      <c r="AX268" s="40">
        <f t="shared" si="169"/>
        <v>0</v>
      </c>
      <c r="AY268" s="40">
        <f t="shared" si="170"/>
        <v>0</v>
      </c>
      <c r="AZ268" s="40">
        <f t="shared" si="171"/>
        <v>0</v>
      </c>
      <c r="BA268" s="40">
        <f t="shared" si="172"/>
        <v>0</v>
      </c>
      <c r="BB268" s="40">
        <f t="shared" si="173"/>
        <v>0</v>
      </c>
      <c r="BC268" s="40">
        <f t="shared" si="174"/>
        <v>0</v>
      </c>
      <c r="BD268" s="40">
        <f t="shared" si="175"/>
        <v>0</v>
      </c>
      <c r="BE268" s="40">
        <f t="shared" si="176"/>
        <v>0</v>
      </c>
      <c r="BF268" s="40">
        <f t="shared" si="177"/>
        <v>0</v>
      </c>
      <c r="BG268" s="40">
        <f t="shared" si="178"/>
        <v>0</v>
      </c>
      <c r="BH268" s="40">
        <f t="shared" si="179"/>
        <v>0</v>
      </c>
      <c r="BI268" s="40">
        <f t="shared" si="180"/>
        <v>0</v>
      </c>
      <c r="BJ268" s="40">
        <f t="shared" si="181"/>
        <v>0</v>
      </c>
      <c r="BK268" s="40">
        <f t="shared" si="182"/>
        <v>0</v>
      </c>
      <c r="BL268" s="40">
        <f t="shared" si="183"/>
        <v>1</v>
      </c>
      <c r="BM268" s="40">
        <f t="shared" si="184"/>
        <v>1</v>
      </c>
      <c r="BN268" s="40">
        <f t="shared" si="185"/>
        <v>1</v>
      </c>
      <c r="BO268" s="40">
        <f t="shared" si="186"/>
        <v>1</v>
      </c>
      <c r="BP268" s="40">
        <f t="shared" si="187"/>
        <v>1</v>
      </c>
      <c r="BR268" s="63">
        <f t="shared" si="188"/>
        <v>6</v>
      </c>
      <c r="BT268" s="4">
        <f>(BP268*U231)+(BO268*U232)+(BN268*U233)+(BM268*U234)+(BL268*U235)+(BK268*U236)+(BJ268*U237)+(BI268*U238)+(BH268*U239)+(BG268*U240)+(BF268*U241)+(BE268*U242)+(BD268*U243)+(BC268*U244)+(BB268*U245)+(BA268*U246)+(AZ268*U247)+(AY268*U248)+(AX268*U249)+(AW268*U250)+(AV268*U251)+(AU268*U252)+(AT268*U253)+(AS268*U254)+(AR268*U255)+(AQ268*U256)+(AP268*U257)+(AO268*U258)+(AN268*U259)+(AM268*U260)+(AL268*U261)+(AK268*U262)+(AJ268*U263)+(AI268*U264)+(AH268*U265)+(AG268*U266)+(AF268*U267)+U268</f>
        <v>0.20357142857142854</v>
      </c>
    </row>
    <row r="269" spans="1:72" s="15" customFormat="1">
      <c r="A269" s="25">
        <f t="shared" si="189"/>
        <v>265</v>
      </c>
      <c r="B269" s="26" t="s">
        <v>29</v>
      </c>
      <c r="C269" s="12">
        <v>41191</v>
      </c>
      <c r="D269" s="12">
        <v>41192</v>
      </c>
      <c r="E269" s="12">
        <v>41198</v>
      </c>
      <c r="F269" s="14">
        <v>0.81020000000000003</v>
      </c>
      <c r="G269" s="14"/>
      <c r="H269" s="14"/>
      <c r="I269" s="14">
        <v>0.80349999999999999</v>
      </c>
      <c r="J269" s="14">
        <v>0.81020000000000003</v>
      </c>
      <c r="K269" s="5" t="s">
        <v>0</v>
      </c>
      <c r="M269" s="16">
        <f>(F269-I269)*10000</f>
        <v>67.000000000000398</v>
      </c>
      <c r="O269" s="16">
        <f>(I269-J269)*10000</f>
        <v>-67.000000000000398</v>
      </c>
      <c r="Q269" s="22">
        <f>((S268*U269)/M269)*O269</f>
        <v>-1693231.3943354504</v>
      </c>
      <c r="S269" s="3">
        <f>Q269+S268</f>
        <v>66036024.379082561</v>
      </c>
      <c r="T269" s="3"/>
      <c r="U269" s="4">
        <f>$AC$4/W269</f>
        <v>2.5000000000000001E-2</v>
      </c>
      <c r="V269" s="4"/>
      <c r="W269" s="2">
        <v>10</v>
      </c>
      <c r="X269" s="3"/>
      <c r="Y269" s="30">
        <f>E269-D269+1</f>
        <v>7</v>
      </c>
      <c r="Z269" s="30"/>
      <c r="AA269" s="4">
        <f>(S269-S268)/S268</f>
        <v>-2.4999999999999977E-2</v>
      </c>
      <c r="AB269" s="3"/>
      <c r="AC269" s="38"/>
      <c r="AD269" s="40">
        <f>IF(E268&gt;D269,IF(E268&gt;E269,Y269,E268-D269+1),0)</f>
        <v>0</v>
      </c>
      <c r="AE269" s="3"/>
      <c r="AF269" s="40">
        <f t="shared" si="151"/>
        <v>0</v>
      </c>
      <c r="AG269" s="40">
        <f t="shared" si="152"/>
        <v>0</v>
      </c>
      <c r="AH269" s="40">
        <f t="shared" si="153"/>
        <v>0</v>
      </c>
      <c r="AI269" s="40">
        <f t="shared" si="154"/>
        <v>0</v>
      </c>
      <c r="AJ269" s="40">
        <f t="shared" si="155"/>
        <v>0</v>
      </c>
      <c r="AK269" s="40">
        <f t="shared" si="156"/>
        <v>0</v>
      </c>
      <c r="AL269" s="40">
        <f t="shared" si="157"/>
        <v>0</v>
      </c>
      <c r="AM269" s="40">
        <f t="shared" si="158"/>
        <v>0</v>
      </c>
      <c r="AN269" s="40">
        <f t="shared" si="159"/>
        <v>0</v>
      </c>
      <c r="AO269" s="40">
        <f t="shared" si="160"/>
        <v>0</v>
      </c>
      <c r="AP269" s="40">
        <f t="shared" si="161"/>
        <v>0</v>
      </c>
      <c r="AQ269" s="40">
        <f t="shared" si="162"/>
        <v>0</v>
      </c>
      <c r="AR269" s="40">
        <f t="shared" si="163"/>
        <v>0</v>
      </c>
      <c r="AS269" s="40">
        <f t="shared" si="164"/>
        <v>0</v>
      </c>
      <c r="AT269" s="40">
        <f t="shared" si="165"/>
        <v>0</v>
      </c>
      <c r="AU269" s="40">
        <f t="shared" si="166"/>
        <v>0</v>
      </c>
      <c r="AV269" s="40">
        <f t="shared" si="167"/>
        <v>0</v>
      </c>
      <c r="AW269" s="40">
        <f t="shared" si="168"/>
        <v>0</v>
      </c>
      <c r="AX269" s="40">
        <f t="shared" si="169"/>
        <v>0</v>
      </c>
      <c r="AY269" s="40">
        <f t="shared" si="170"/>
        <v>0</v>
      </c>
      <c r="AZ269" s="40">
        <f t="shared" si="171"/>
        <v>0</v>
      </c>
      <c r="BA269" s="40">
        <f t="shared" si="172"/>
        <v>0</v>
      </c>
      <c r="BB269" s="40">
        <f t="shared" si="173"/>
        <v>0</v>
      </c>
      <c r="BC269" s="40">
        <f t="shared" si="174"/>
        <v>0</v>
      </c>
      <c r="BD269" s="40">
        <f t="shared" si="175"/>
        <v>0</v>
      </c>
      <c r="BE269" s="40">
        <f t="shared" si="176"/>
        <v>0</v>
      </c>
      <c r="BF269" s="40">
        <f t="shared" si="177"/>
        <v>0</v>
      </c>
      <c r="BG269" s="40">
        <f t="shared" si="178"/>
        <v>0</v>
      </c>
      <c r="BH269" s="40">
        <f t="shared" si="179"/>
        <v>0</v>
      </c>
      <c r="BI269" s="40">
        <f t="shared" si="180"/>
        <v>0</v>
      </c>
      <c r="BJ269" s="40">
        <f t="shared" si="181"/>
        <v>0</v>
      </c>
      <c r="BK269" s="40">
        <f t="shared" si="182"/>
        <v>0</v>
      </c>
      <c r="BL269" s="40">
        <f t="shared" si="183"/>
        <v>0</v>
      </c>
      <c r="BM269" s="40">
        <f t="shared" si="184"/>
        <v>1</v>
      </c>
      <c r="BN269" s="40">
        <f t="shared" si="185"/>
        <v>1</v>
      </c>
      <c r="BO269" s="40">
        <f t="shared" si="186"/>
        <v>1</v>
      </c>
      <c r="BP269" s="40">
        <f t="shared" si="187"/>
        <v>1</v>
      </c>
      <c r="BR269" s="63">
        <f t="shared" si="188"/>
        <v>5</v>
      </c>
      <c r="BT269" s="4">
        <f>(BP269*U232)+(BO269*U233)+(BN269*U234)+(BM269*U235)+(BL269*U236)+(BK269*U237)+(BJ269*U238)+(BI269*U239)+(BH269*U240)+(BG269*U241)+(BF269*U242)+(BE269*U243)+(BD269*U244)+(BC269*U245)+(BB269*U246)+(BA269*U247)+(AZ269*U248)+(AY269*U249)+(AX269*U250)+(AW269*U251)+(AV269*U252)+(AU269*U253)+(AT269*U254)+(AS269*U255)+(AR269*U256)+(AQ269*U257)+(AP269*U258)+(AO269*U259)+(AN269*U260)+(AM269*U261)+(AL269*U262)+(AK269*U263)+(AJ269*U264)+(AI269*U265)+(AH269*U266)+(AG269*U267)+(AF269*U268)+U269</f>
        <v>0.16785714285714284</v>
      </c>
    </row>
    <row r="270" spans="1:72" s="15" customFormat="1">
      <c r="A270" s="25">
        <f>A269+1</f>
        <v>266</v>
      </c>
      <c r="B270" s="26" t="s">
        <v>29</v>
      </c>
      <c r="C270" s="12">
        <v>41254</v>
      </c>
      <c r="D270" s="12">
        <v>41255</v>
      </c>
      <c r="E270" s="12">
        <v>41257</v>
      </c>
      <c r="F270" s="14">
        <v>0.80400000000000005</v>
      </c>
      <c r="G270" s="14">
        <v>0.80840000000000001</v>
      </c>
      <c r="H270" s="14">
        <v>0.8125</v>
      </c>
      <c r="I270" s="14"/>
      <c r="J270" s="14"/>
      <c r="K270" s="5" t="s">
        <v>1</v>
      </c>
      <c r="M270" s="16">
        <f>(G270-F270)*10000</f>
        <v>43.999999999999595</v>
      </c>
      <c r="O270" s="16">
        <f>(H270-G270)*10000</f>
        <v>40.999999999999929</v>
      </c>
      <c r="Q270" s="22">
        <f>((S269*U270)/M270)*O270</f>
        <v>1538339.2042854577</v>
      </c>
      <c r="S270" s="3">
        <f>Q270+S269</f>
        <v>67574363.583368018</v>
      </c>
      <c r="T270" s="3"/>
      <c r="U270" s="4">
        <f>$AC$4/W270</f>
        <v>2.5000000000000001E-2</v>
      </c>
      <c r="V270" s="4"/>
      <c r="W270" s="2">
        <v>10</v>
      </c>
      <c r="X270" s="3"/>
      <c r="Y270" s="30">
        <f>E270-D270+1</f>
        <v>3</v>
      </c>
      <c r="Z270" s="30"/>
      <c r="AA270" s="4">
        <f>(S270-S269)/S269</f>
        <v>2.3295454545454723E-2</v>
      </c>
      <c r="AB270" s="3"/>
      <c r="AC270" s="38"/>
      <c r="AD270" s="40">
        <f>IF(E269&gt;D270,IF(E269&gt;E270,Y270,E269-D270+1),0)</f>
        <v>0</v>
      </c>
      <c r="AE270" s="3"/>
      <c r="AF270" s="40">
        <f t="shared" si="151"/>
        <v>0</v>
      </c>
      <c r="AG270" s="40">
        <f t="shared" si="152"/>
        <v>0</v>
      </c>
      <c r="AH270" s="40">
        <f t="shared" si="153"/>
        <v>0</v>
      </c>
      <c r="AI270" s="40">
        <f t="shared" si="154"/>
        <v>0</v>
      </c>
      <c r="AJ270" s="40">
        <f t="shared" si="155"/>
        <v>0</v>
      </c>
      <c r="AK270" s="40">
        <f t="shared" si="156"/>
        <v>0</v>
      </c>
      <c r="AL270" s="40">
        <f t="shared" si="157"/>
        <v>0</v>
      </c>
      <c r="AM270" s="40">
        <f t="shared" si="158"/>
        <v>0</v>
      </c>
      <c r="AN270" s="40">
        <f t="shared" si="159"/>
        <v>0</v>
      </c>
      <c r="AO270" s="40">
        <f t="shared" si="160"/>
        <v>0</v>
      </c>
      <c r="AP270" s="40">
        <f t="shared" si="161"/>
        <v>0</v>
      </c>
      <c r="AQ270" s="40">
        <f t="shared" si="162"/>
        <v>0</v>
      </c>
      <c r="AR270" s="40">
        <f t="shared" si="163"/>
        <v>0</v>
      </c>
      <c r="AS270" s="40">
        <f t="shared" si="164"/>
        <v>0</v>
      </c>
      <c r="AT270" s="40">
        <f t="shared" si="165"/>
        <v>0</v>
      </c>
      <c r="AU270" s="40">
        <f t="shared" si="166"/>
        <v>0</v>
      </c>
      <c r="AV270" s="40">
        <f t="shared" si="167"/>
        <v>0</v>
      </c>
      <c r="AW270" s="40">
        <f t="shared" si="168"/>
        <v>0</v>
      </c>
      <c r="AX270" s="40">
        <f t="shared" si="169"/>
        <v>0</v>
      </c>
      <c r="AY270" s="40">
        <f t="shared" si="170"/>
        <v>0</v>
      </c>
      <c r="AZ270" s="40">
        <f t="shared" si="171"/>
        <v>0</v>
      </c>
      <c r="BA270" s="40">
        <f t="shared" si="172"/>
        <v>0</v>
      </c>
      <c r="BB270" s="40">
        <f t="shared" si="173"/>
        <v>0</v>
      </c>
      <c r="BC270" s="40">
        <f t="shared" si="174"/>
        <v>0</v>
      </c>
      <c r="BD270" s="40">
        <f t="shared" si="175"/>
        <v>0</v>
      </c>
      <c r="BE270" s="40">
        <f t="shared" si="176"/>
        <v>0</v>
      </c>
      <c r="BF270" s="40">
        <f t="shared" si="177"/>
        <v>0</v>
      </c>
      <c r="BG270" s="40">
        <f t="shared" si="178"/>
        <v>0</v>
      </c>
      <c r="BH270" s="40">
        <f t="shared" si="179"/>
        <v>0</v>
      </c>
      <c r="BI270" s="40">
        <f t="shared" si="180"/>
        <v>0</v>
      </c>
      <c r="BJ270" s="40">
        <f t="shared" si="181"/>
        <v>0</v>
      </c>
      <c r="BK270" s="40">
        <f t="shared" si="182"/>
        <v>0</v>
      </c>
      <c r="BL270" s="40">
        <f t="shared" si="183"/>
        <v>0</v>
      </c>
      <c r="BM270" s="40">
        <f t="shared" si="184"/>
        <v>0</v>
      </c>
      <c r="BN270" s="40">
        <f t="shared" si="185"/>
        <v>1</v>
      </c>
      <c r="BO270" s="40">
        <f t="shared" si="186"/>
        <v>1</v>
      </c>
      <c r="BP270" s="40">
        <f t="shared" si="187"/>
        <v>1</v>
      </c>
      <c r="BR270" s="63">
        <f t="shared" si="188"/>
        <v>4</v>
      </c>
      <c r="BT270" s="4">
        <f>(BP270*U233)+(BO270*U234)+(BN270*U235)+(BM270*U236)+(BL270*U237)+(BK270*U238)+(BJ270*U239)+(BI270*U240)+(BH270*U241)+(BG270*U242)+(BF270*U243)+(BE270*U244)+(BD270*U245)+(BC270*U246)+(BB270*U247)+(BA270*U248)+(AZ270*U249)+(AY270*U250)+(AX270*U251)+(AW270*U252)+(AV270*U253)+(AU270*U254)+(AT270*U255)+(AS270*U256)+(AR270*U257)+(AQ270*U258)+(AP270*U259)+(AO270*U260)+(AN270*U261)+(AM270*U262)+(AL270*U263)+(AK270*U264)+(AJ270*U265)+(AI270*U266)+(AH270*U267)+(AG270*U268)+(AF270*U269)+U270</f>
        <v>0.13214285714285715</v>
      </c>
    </row>
    <row r="271" spans="1:72" s="15" customFormat="1">
      <c r="A271" s="25">
        <f t="shared" si="189"/>
        <v>267</v>
      </c>
      <c r="B271" s="26" t="s">
        <v>29</v>
      </c>
      <c r="C271" s="12">
        <v>41263</v>
      </c>
      <c r="D271" s="12">
        <v>41274</v>
      </c>
      <c r="E271" s="12">
        <v>41274</v>
      </c>
      <c r="F271" s="14">
        <v>0.81640000000000001</v>
      </c>
      <c r="G271" s="14"/>
      <c r="H271" s="14"/>
      <c r="I271" s="14">
        <v>0.81089999999999995</v>
      </c>
      <c r="J271" s="14">
        <v>0.81640000000000001</v>
      </c>
      <c r="K271" s="5" t="s">
        <v>0</v>
      </c>
      <c r="M271" s="16">
        <f>(F271-I271)*10000</f>
        <v>55.000000000000604</v>
      </c>
      <c r="O271" s="16">
        <f>(I271-J271)*10000</f>
        <v>-55.000000000000604</v>
      </c>
      <c r="Q271" s="22">
        <f>((S270*U271)/M271)*O271</f>
        <v>-1689359.0895842006</v>
      </c>
      <c r="S271" s="3">
        <f>Q271+S270</f>
        <v>65885004.493783817</v>
      </c>
      <c r="T271" s="3"/>
      <c r="U271" s="4">
        <f>$AC$4/W271</f>
        <v>2.5000000000000001E-2</v>
      </c>
      <c r="V271" s="4"/>
      <c r="W271" s="2">
        <v>10</v>
      </c>
      <c r="X271" s="3"/>
      <c r="Y271" s="30">
        <f>E271-D271+1</f>
        <v>1</v>
      </c>
      <c r="Z271" s="30"/>
      <c r="AA271" s="4">
        <f>(S271-S270)/S270</f>
        <v>-2.5000000000000015E-2</v>
      </c>
      <c r="AB271" s="3"/>
      <c r="AC271" s="38"/>
      <c r="AD271" s="40">
        <f>IF(E270&gt;D271,IF(E270&gt;E271,Y271,E270-D271+1),0)</f>
        <v>0</v>
      </c>
      <c r="AE271" s="3"/>
      <c r="AF271" s="40">
        <f t="shared" si="151"/>
        <v>0</v>
      </c>
      <c r="AG271" s="40">
        <f t="shared" si="152"/>
        <v>0</v>
      </c>
      <c r="AH271" s="40">
        <f t="shared" si="153"/>
        <v>0</v>
      </c>
      <c r="AI271" s="40">
        <f t="shared" si="154"/>
        <v>0</v>
      </c>
      <c r="AJ271" s="40">
        <f t="shared" si="155"/>
        <v>0</v>
      </c>
      <c r="AK271" s="40">
        <f t="shared" si="156"/>
        <v>0</v>
      </c>
      <c r="AL271" s="40">
        <f t="shared" si="157"/>
        <v>0</v>
      </c>
      <c r="AM271" s="40">
        <f t="shared" si="158"/>
        <v>0</v>
      </c>
      <c r="AN271" s="40">
        <f t="shared" si="159"/>
        <v>0</v>
      </c>
      <c r="AO271" s="40">
        <f t="shared" si="160"/>
        <v>0</v>
      </c>
      <c r="AP271" s="40">
        <f t="shared" si="161"/>
        <v>0</v>
      </c>
      <c r="AQ271" s="40">
        <f t="shared" si="162"/>
        <v>0</v>
      </c>
      <c r="AR271" s="40">
        <f t="shared" si="163"/>
        <v>0</v>
      </c>
      <c r="AS271" s="40">
        <f t="shared" si="164"/>
        <v>0</v>
      </c>
      <c r="AT271" s="40">
        <f t="shared" si="165"/>
        <v>0</v>
      </c>
      <c r="AU271" s="40">
        <f t="shared" si="166"/>
        <v>0</v>
      </c>
      <c r="AV271" s="40">
        <f t="shared" si="167"/>
        <v>0</v>
      </c>
      <c r="AW271" s="40">
        <f t="shared" si="168"/>
        <v>0</v>
      </c>
      <c r="AX271" s="40">
        <f t="shared" si="169"/>
        <v>0</v>
      </c>
      <c r="AY271" s="40">
        <f t="shared" si="170"/>
        <v>0</v>
      </c>
      <c r="AZ271" s="40">
        <f t="shared" si="171"/>
        <v>0</v>
      </c>
      <c r="BA271" s="40">
        <f t="shared" si="172"/>
        <v>0</v>
      </c>
      <c r="BB271" s="40">
        <f t="shared" si="173"/>
        <v>0</v>
      </c>
      <c r="BC271" s="40">
        <f t="shared" si="174"/>
        <v>0</v>
      </c>
      <c r="BD271" s="40">
        <f t="shared" si="175"/>
        <v>0</v>
      </c>
      <c r="BE271" s="40">
        <f t="shared" si="176"/>
        <v>0</v>
      </c>
      <c r="BF271" s="40">
        <f t="shared" si="177"/>
        <v>0</v>
      </c>
      <c r="BG271" s="40">
        <f t="shared" si="178"/>
        <v>0</v>
      </c>
      <c r="BH271" s="40">
        <f t="shared" si="179"/>
        <v>0</v>
      </c>
      <c r="BI271" s="40">
        <f t="shared" si="180"/>
        <v>0</v>
      </c>
      <c r="BJ271" s="40">
        <f t="shared" si="181"/>
        <v>0</v>
      </c>
      <c r="BK271" s="40">
        <f t="shared" si="182"/>
        <v>0</v>
      </c>
      <c r="BL271" s="40">
        <f t="shared" si="183"/>
        <v>0</v>
      </c>
      <c r="BM271" s="40">
        <f t="shared" si="184"/>
        <v>0</v>
      </c>
      <c r="BN271" s="40">
        <f t="shared" si="185"/>
        <v>0</v>
      </c>
      <c r="BO271" s="40">
        <f t="shared" si="186"/>
        <v>1</v>
      </c>
      <c r="BP271" s="40">
        <f t="shared" si="187"/>
        <v>1</v>
      </c>
      <c r="BR271" s="63">
        <f t="shared" si="188"/>
        <v>3</v>
      </c>
      <c r="BT271" s="4">
        <f>(BP271*U234)+(BO271*U235)+(BN271*U236)+(BM271*U237)+(BL271*U238)+(BK271*U239)+(BJ271*U240)+(BI271*U241)+(BH271*U242)+(BG271*U243)+(BF271*U244)+(BE271*U245)+(BD271*U246)+(BC271*U247)+(BB271*U248)+(BA271*U249)+(AZ271*U250)+(AY271*U251)+(AX271*U252)+(AW271*U253)+(AV271*U254)+(AU271*U255)+(AT271*U256)+(AS271*U257)+(AR271*U258)+(AQ271*U259)+(AP271*U260)+(AO271*U261)+(AN271*U262)+(AM271*U263)+(AL271*U264)+(AK271*U265)+(AJ271*U266)+(AI271*U267)+(AH271*U268)+(AG271*U269)+(AF271*U270)+U271</f>
        <v>9.6428571428571419E-2</v>
      </c>
    </row>
    <row r="272" spans="1:72" s="15" customFormat="1">
      <c r="A272" s="25">
        <f t="shared" si="189"/>
        <v>268</v>
      </c>
      <c r="B272" s="26" t="s">
        <v>29</v>
      </c>
      <c r="C272" s="12">
        <v>41278</v>
      </c>
      <c r="D272" s="12">
        <v>41281</v>
      </c>
      <c r="E272" s="12">
        <v>41285</v>
      </c>
      <c r="F272" s="14">
        <v>0.80940000000000001</v>
      </c>
      <c r="G272" s="14">
        <v>0.81499999999999995</v>
      </c>
      <c r="H272" s="14">
        <v>0.82099999999999995</v>
      </c>
      <c r="I272" s="14"/>
      <c r="J272" s="14"/>
      <c r="K272" s="5" t="s">
        <v>1</v>
      </c>
      <c r="M272" s="16">
        <f>(G272-F272)*10000</f>
        <v>55.999999999999382</v>
      </c>
      <c r="O272" s="16">
        <f>(H272-G272)*10000</f>
        <v>60.000000000000057</v>
      </c>
      <c r="Q272" s="22">
        <f>((S271*U272)/M272)*O272</f>
        <v>1764776.9060835165</v>
      </c>
      <c r="S272" s="3">
        <f>Q272+S271</f>
        <v>67649781.399867326</v>
      </c>
      <c r="T272" s="3"/>
      <c r="U272" s="4">
        <f>$AC$4/W272</f>
        <v>2.5000000000000001E-2</v>
      </c>
      <c r="V272" s="4"/>
      <c r="W272" s="2">
        <v>10</v>
      </c>
      <c r="X272" s="3"/>
      <c r="Y272" s="30">
        <f>E272-D272+1</f>
        <v>5</v>
      </c>
      <c r="Z272" s="30"/>
      <c r="AA272" s="4">
        <f>(S272-S271)/S271</f>
        <v>2.6785714285714503E-2</v>
      </c>
      <c r="AB272" s="3"/>
      <c r="AC272" s="38"/>
      <c r="AD272" s="40">
        <f>IF(E271&gt;D272,IF(E271&gt;E272,Y272,E271-D272+1),0)</f>
        <v>0</v>
      </c>
      <c r="AE272" s="3"/>
      <c r="AF272" s="40">
        <f t="shared" si="151"/>
        <v>0</v>
      </c>
      <c r="AG272" s="40">
        <f t="shared" si="152"/>
        <v>0</v>
      </c>
      <c r="AH272" s="40">
        <f t="shared" si="153"/>
        <v>0</v>
      </c>
      <c r="AI272" s="40">
        <f t="shared" si="154"/>
        <v>0</v>
      </c>
      <c r="AJ272" s="40">
        <f t="shared" si="155"/>
        <v>0</v>
      </c>
      <c r="AK272" s="40">
        <f t="shared" si="156"/>
        <v>0</v>
      </c>
      <c r="AL272" s="40">
        <f t="shared" si="157"/>
        <v>0</v>
      </c>
      <c r="AM272" s="40">
        <f t="shared" si="158"/>
        <v>0</v>
      </c>
      <c r="AN272" s="40">
        <f t="shared" si="159"/>
        <v>0</v>
      </c>
      <c r="AO272" s="40">
        <f t="shared" si="160"/>
        <v>0</v>
      </c>
      <c r="AP272" s="40">
        <f t="shared" si="161"/>
        <v>0</v>
      </c>
      <c r="AQ272" s="40">
        <f t="shared" si="162"/>
        <v>0</v>
      </c>
      <c r="AR272" s="40">
        <f t="shared" si="163"/>
        <v>0</v>
      </c>
      <c r="AS272" s="40">
        <f t="shared" si="164"/>
        <v>0</v>
      </c>
      <c r="AT272" s="40">
        <f t="shared" si="165"/>
        <v>0</v>
      </c>
      <c r="AU272" s="40">
        <f t="shared" si="166"/>
        <v>0</v>
      </c>
      <c r="AV272" s="40">
        <f t="shared" si="167"/>
        <v>0</v>
      </c>
      <c r="AW272" s="40">
        <f t="shared" si="168"/>
        <v>0</v>
      </c>
      <c r="AX272" s="40">
        <f t="shared" si="169"/>
        <v>0</v>
      </c>
      <c r="AY272" s="40">
        <f t="shared" si="170"/>
        <v>0</v>
      </c>
      <c r="AZ272" s="40">
        <f t="shared" si="171"/>
        <v>0</v>
      </c>
      <c r="BA272" s="40">
        <f t="shared" si="172"/>
        <v>0</v>
      </c>
      <c r="BB272" s="40">
        <f t="shared" si="173"/>
        <v>0</v>
      </c>
      <c r="BC272" s="40">
        <f t="shared" si="174"/>
        <v>0</v>
      </c>
      <c r="BD272" s="40">
        <f t="shared" si="175"/>
        <v>0</v>
      </c>
      <c r="BE272" s="40">
        <f t="shared" si="176"/>
        <v>0</v>
      </c>
      <c r="BF272" s="40">
        <f t="shared" si="177"/>
        <v>0</v>
      </c>
      <c r="BG272" s="40">
        <f t="shared" si="178"/>
        <v>0</v>
      </c>
      <c r="BH272" s="40">
        <f t="shared" si="179"/>
        <v>0</v>
      </c>
      <c r="BI272" s="40">
        <f t="shared" si="180"/>
        <v>0</v>
      </c>
      <c r="BJ272" s="40">
        <f t="shared" si="181"/>
        <v>0</v>
      </c>
      <c r="BK272" s="40">
        <f t="shared" si="182"/>
        <v>0</v>
      </c>
      <c r="BL272" s="40">
        <f t="shared" si="183"/>
        <v>0</v>
      </c>
      <c r="BM272" s="40">
        <f t="shared" si="184"/>
        <v>0</v>
      </c>
      <c r="BN272" s="40">
        <f t="shared" si="185"/>
        <v>0</v>
      </c>
      <c r="BO272" s="40">
        <f t="shared" si="186"/>
        <v>0</v>
      </c>
      <c r="BP272" s="40">
        <f t="shared" si="187"/>
        <v>1</v>
      </c>
      <c r="BR272" s="63">
        <f t="shared" si="188"/>
        <v>2</v>
      </c>
      <c r="BT272" s="4">
        <f>(BP272*U235)+(BO272*U236)+(BN272*U237)+(BM272*U238)+(BL272*U239)+(BK272*U240)+(BJ272*U241)+(BI272*U242)+(BH272*U243)+(BG272*U244)+(BF272*U245)+(BE272*U246)+(BD272*U247)+(BC272*U248)+(BB272*U249)+(BA272*U250)+(AZ272*U251)+(AY272*U252)+(AX272*U253)+(AW272*U254)+(AV272*U255)+(AU272*U256)+(AT272*U257)+(AS272*U258)+(AR272*U259)+(AQ272*U260)+(AP272*U261)+(AO272*U262)+(AN272*U263)+(AM272*U264)+(AL272*U265)+(AK272*U266)+(AJ272*U267)+(AI272*U268)+(AH272*U269)+(AG272*U270)+(AF272*U271)+U272</f>
        <v>6.0714285714285714E-2</v>
      </c>
    </row>
    <row r="273" spans="1:72" s="15" customFormat="1">
      <c r="A273" s="25">
        <f t="shared" si="189"/>
        <v>269</v>
      </c>
      <c r="B273" s="26" t="s">
        <v>29</v>
      </c>
      <c r="C273" s="12">
        <v>41305</v>
      </c>
      <c r="D273" s="12">
        <v>41312</v>
      </c>
      <c r="E273" s="12">
        <v>41313</v>
      </c>
      <c r="F273" s="14">
        <v>0.85960000000000003</v>
      </c>
      <c r="G273" s="14"/>
      <c r="H273" s="14"/>
      <c r="I273" s="14">
        <v>0.85460000000000003</v>
      </c>
      <c r="J273" s="14">
        <v>0.84970000000000001</v>
      </c>
      <c r="K273" s="5" t="s">
        <v>1</v>
      </c>
      <c r="M273" s="16">
        <f>(F273-I273)*10000</f>
        <v>50.000000000000043</v>
      </c>
      <c r="O273" s="16">
        <f>(I273-J273)*10000</f>
        <v>49.000000000000156</v>
      </c>
      <c r="Q273" s="22">
        <f>((S272*U273)/M273)*O273</f>
        <v>1657419.6442967537</v>
      </c>
      <c r="S273" s="3">
        <f>Q273+S272</f>
        <v>69307201.044164076</v>
      </c>
      <c r="T273" s="3"/>
      <c r="U273" s="4">
        <f>$AC$4/W273</f>
        <v>2.5000000000000001E-2</v>
      </c>
      <c r="V273" s="4"/>
      <c r="W273" s="2">
        <v>10</v>
      </c>
      <c r="X273" s="3"/>
      <c r="Y273" s="30">
        <f>E273-D273+1</f>
        <v>2</v>
      </c>
      <c r="Z273" s="30"/>
      <c r="AA273" s="4">
        <f>(S273-S272)/S272</f>
        <v>2.4500000000000015E-2</v>
      </c>
      <c r="AB273" s="3"/>
      <c r="AC273" s="38"/>
      <c r="AD273" s="40">
        <f>IF(E272&gt;D273,IF(E272&gt;E273,Y273,E272-D273+1),0)</f>
        <v>0</v>
      </c>
      <c r="AE273" s="3"/>
      <c r="AF273" s="40">
        <f t="shared" si="151"/>
        <v>0</v>
      </c>
      <c r="AG273" s="40">
        <f t="shared" si="152"/>
        <v>0</v>
      </c>
      <c r="AH273" s="40">
        <f t="shared" si="153"/>
        <v>0</v>
      </c>
      <c r="AI273" s="40">
        <f t="shared" si="154"/>
        <v>0</v>
      </c>
      <c r="AJ273" s="40">
        <f t="shared" si="155"/>
        <v>0</v>
      </c>
      <c r="AK273" s="40">
        <f t="shared" si="156"/>
        <v>0</v>
      </c>
      <c r="AL273" s="40">
        <f t="shared" si="157"/>
        <v>0</v>
      </c>
      <c r="AM273" s="40">
        <f t="shared" si="158"/>
        <v>0</v>
      </c>
      <c r="AN273" s="40">
        <f t="shared" si="159"/>
        <v>0</v>
      </c>
      <c r="AO273" s="40">
        <f t="shared" si="160"/>
        <v>0</v>
      </c>
      <c r="AP273" s="40">
        <f t="shared" si="161"/>
        <v>0</v>
      </c>
      <c r="AQ273" s="40">
        <f t="shared" si="162"/>
        <v>0</v>
      </c>
      <c r="AR273" s="40">
        <f t="shared" si="163"/>
        <v>0</v>
      </c>
      <c r="AS273" s="40">
        <f t="shared" si="164"/>
        <v>0</v>
      </c>
      <c r="AT273" s="40">
        <f t="shared" si="165"/>
        <v>0</v>
      </c>
      <c r="AU273" s="40">
        <f t="shared" si="166"/>
        <v>0</v>
      </c>
      <c r="AV273" s="40">
        <f t="shared" si="167"/>
        <v>0</v>
      </c>
      <c r="AW273" s="40">
        <f t="shared" si="168"/>
        <v>0</v>
      </c>
      <c r="AX273" s="40">
        <f t="shared" si="169"/>
        <v>0</v>
      </c>
      <c r="AY273" s="40">
        <f t="shared" si="170"/>
        <v>0</v>
      </c>
      <c r="AZ273" s="40">
        <f t="shared" si="171"/>
        <v>0</v>
      </c>
      <c r="BA273" s="40">
        <f t="shared" si="172"/>
        <v>0</v>
      </c>
      <c r="BB273" s="40">
        <f t="shared" si="173"/>
        <v>0</v>
      </c>
      <c r="BC273" s="40">
        <f t="shared" si="174"/>
        <v>0</v>
      </c>
      <c r="BD273" s="40">
        <f t="shared" si="175"/>
        <v>0</v>
      </c>
      <c r="BE273" s="40">
        <f t="shared" si="176"/>
        <v>0</v>
      </c>
      <c r="BF273" s="40">
        <f t="shared" si="177"/>
        <v>0</v>
      </c>
      <c r="BG273" s="40">
        <f t="shared" si="178"/>
        <v>0</v>
      </c>
      <c r="BH273" s="40">
        <f t="shared" si="179"/>
        <v>0</v>
      </c>
      <c r="BI273" s="40">
        <f t="shared" si="180"/>
        <v>0</v>
      </c>
      <c r="BJ273" s="40">
        <f t="shared" si="181"/>
        <v>0</v>
      </c>
      <c r="BK273" s="40">
        <f t="shared" si="182"/>
        <v>0</v>
      </c>
      <c r="BL273" s="40">
        <f t="shared" si="183"/>
        <v>0</v>
      </c>
      <c r="BM273" s="40">
        <f t="shared" si="184"/>
        <v>0</v>
      </c>
      <c r="BN273" s="40">
        <f t="shared" si="185"/>
        <v>0</v>
      </c>
      <c r="BO273" s="40">
        <f t="shared" si="186"/>
        <v>0</v>
      </c>
      <c r="BP273" s="40">
        <f t="shared" si="187"/>
        <v>0</v>
      </c>
      <c r="BR273" s="63">
        <f t="shared" si="188"/>
        <v>1</v>
      </c>
      <c r="BT273" s="4">
        <f>(BP273*U236)+(BO273*U237)+(BN273*U238)+(BM273*U239)+(BL273*U240)+(BK273*U241)+(BJ273*U242)+(BI273*U243)+(BH273*U244)+(BG273*U245)+(BF273*U246)+(BE273*U247)+(BD273*U248)+(BC273*U249)+(BB273*U250)+(BA273*U251)+(AZ273*U252)+(AY273*U253)+(AX273*U254)+(AW273*U255)+(AV273*U256)+(AU273*U257)+(AT273*U258)+(AS273*U259)+(AR273*U260)+(AQ273*U261)+(AP273*U262)+(AO273*U263)+(AN273*U264)+(AM273*U265)+(AL273*U266)+(AK273*U267)+(AJ273*U268)+(AI273*U269)+(AH273*U270)+(AG273*U271)+(AF273*U272)+U273</f>
        <v>2.5000000000000001E-2</v>
      </c>
    </row>
    <row r="274" spans="1:72" s="15" customFormat="1">
      <c r="A274" s="25">
        <f t="shared" si="189"/>
        <v>270</v>
      </c>
      <c r="B274" s="26" t="s">
        <v>29</v>
      </c>
      <c r="C274" s="12">
        <v>41316</v>
      </c>
      <c r="D274" s="12">
        <v>41317</v>
      </c>
      <c r="E274" s="12">
        <v>41325</v>
      </c>
      <c r="F274" s="14">
        <v>0.84519999999999995</v>
      </c>
      <c r="G274" s="14">
        <v>0.85799999999999998</v>
      </c>
      <c r="H274" s="14">
        <v>0.87470000000000003</v>
      </c>
      <c r="I274" s="14"/>
      <c r="J274" s="14"/>
      <c r="K274" s="5" t="s">
        <v>1</v>
      </c>
      <c r="M274" s="16">
        <f>(G274-F274)*10000</f>
        <v>128.00000000000034</v>
      </c>
      <c r="O274" s="16">
        <f>(H274-G274)*10000</f>
        <v>167.00000000000048</v>
      </c>
      <c r="Q274" s="22">
        <f>((S273*U274)/M274)*O274</f>
        <v>2260605.9715576959</v>
      </c>
      <c r="S274" s="3">
        <f>Q274+S273</f>
        <v>71567807.015721768</v>
      </c>
      <c r="T274" s="3"/>
      <c r="U274" s="4">
        <f>$AC$4/W274</f>
        <v>2.5000000000000001E-2</v>
      </c>
      <c r="V274" s="4"/>
      <c r="W274" s="2">
        <v>10</v>
      </c>
      <c r="X274" s="3"/>
      <c r="Y274" s="30">
        <f>E274-D274+1</f>
        <v>9</v>
      </c>
      <c r="Z274" s="30"/>
      <c r="AA274" s="4">
        <f>(S274-S273)/S273</f>
        <v>3.2617187499999943E-2</v>
      </c>
      <c r="AB274" s="3"/>
      <c r="AC274" s="38"/>
      <c r="AD274" s="40">
        <f>IF(E273&gt;D274,IF(E273&gt;E274,Y274,E273-D274+1),0)</f>
        <v>0</v>
      </c>
      <c r="AE274" s="3"/>
      <c r="AF274" s="40">
        <f t="shared" si="151"/>
        <v>0</v>
      </c>
      <c r="AG274" s="40">
        <f t="shared" si="152"/>
        <v>0</v>
      </c>
      <c r="AH274" s="40">
        <f t="shared" si="153"/>
        <v>0</v>
      </c>
      <c r="AI274" s="40">
        <f t="shared" si="154"/>
        <v>0</v>
      </c>
      <c r="AJ274" s="40">
        <f t="shared" si="155"/>
        <v>0</v>
      </c>
      <c r="AK274" s="40">
        <f t="shared" si="156"/>
        <v>0</v>
      </c>
      <c r="AL274" s="40">
        <f t="shared" si="157"/>
        <v>0</v>
      </c>
      <c r="AM274" s="40">
        <f t="shared" si="158"/>
        <v>0</v>
      </c>
      <c r="AN274" s="40">
        <f t="shared" si="159"/>
        <v>0</v>
      </c>
      <c r="AO274" s="40">
        <f t="shared" si="160"/>
        <v>0</v>
      </c>
      <c r="AP274" s="40">
        <f t="shared" si="161"/>
        <v>0</v>
      </c>
      <c r="AQ274" s="40">
        <f t="shared" si="162"/>
        <v>0</v>
      </c>
      <c r="AR274" s="40">
        <f t="shared" si="163"/>
        <v>0</v>
      </c>
      <c r="AS274" s="40">
        <f t="shared" si="164"/>
        <v>0</v>
      </c>
      <c r="AT274" s="40">
        <f t="shared" si="165"/>
        <v>0</v>
      </c>
      <c r="AU274" s="40">
        <f t="shared" si="166"/>
        <v>0</v>
      </c>
      <c r="AV274" s="40">
        <f t="shared" si="167"/>
        <v>0</v>
      </c>
      <c r="AW274" s="40">
        <f t="shared" si="168"/>
        <v>0</v>
      </c>
      <c r="AX274" s="40">
        <f t="shared" si="169"/>
        <v>0</v>
      </c>
      <c r="AY274" s="40">
        <f t="shared" si="170"/>
        <v>0</v>
      </c>
      <c r="AZ274" s="40">
        <f t="shared" si="171"/>
        <v>0</v>
      </c>
      <c r="BA274" s="40">
        <f t="shared" si="172"/>
        <v>0</v>
      </c>
      <c r="BB274" s="40">
        <f t="shared" si="173"/>
        <v>0</v>
      </c>
      <c r="BC274" s="40">
        <f t="shared" si="174"/>
        <v>0</v>
      </c>
      <c r="BD274" s="40">
        <f t="shared" si="175"/>
        <v>0</v>
      </c>
      <c r="BE274" s="40">
        <f t="shared" si="176"/>
        <v>0</v>
      </c>
      <c r="BF274" s="40">
        <f t="shared" si="177"/>
        <v>0</v>
      </c>
      <c r="BG274" s="40">
        <f t="shared" si="178"/>
        <v>0</v>
      </c>
      <c r="BH274" s="40">
        <f t="shared" si="179"/>
        <v>0</v>
      </c>
      <c r="BI274" s="40">
        <f t="shared" si="180"/>
        <v>0</v>
      </c>
      <c r="BJ274" s="40">
        <f t="shared" si="181"/>
        <v>0</v>
      </c>
      <c r="BK274" s="40">
        <f t="shared" si="182"/>
        <v>0</v>
      </c>
      <c r="BL274" s="40">
        <f t="shared" si="183"/>
        <v>0</v>
      </c>
      <c r="BM274" s="40">
        <f t="shared" si="184"/>
        <v>0</v>
      </c>
      <c r="BN274" s="40">
        <f t="shared" si="185"/>
        <v>0</v>
      </c>
      <c r="BO274" s="40">
        <f t="shared" si="186"/>
        <v>0</v>
      </c>
      <c r="BP274" s="40">
        <f t="shared" si="187"/>
        <v>0</v>
      </c>
      <c r="BR274" s="63">
        <f t="shared" si="188"/>
        <v>1</v>
      </c>
      <c r="BT274" s="4">
        <f>(BP274*U237)+(BO274*U238)+(BN274*U239)+(BM274*U240)+(BL274*U241)+(BK274*U242)+(BJ274*U243)+(BI274*U244)+(BH274*U245)+(BG274*U246)+(BF274*U247)+(BE274*U248)+(BD274*U249)+(BC274*U250)+(BB274*U251)+(BA274*U252)+(AZ274*U253)+(AY274*U254)+(AX274*U255)+(AW274*U256)+(AV274*U257)+(AU274*U258)+(AT274*U259)+(AS274*U260)+(AR274*U261)+(AQ274*U262)+(AP274*U263)+(AO274*U264)+(AN274*U265)+(AM274*U266)+(AL274*U267)+(AK274*U268)+(AJ274*U269)+(AI274*U270)+(AH274*U271)+(AG274*U272)+(AF274*U273)+U274</f>
        <v>2.5000000000000001E-2</v>
      </c>
    </row>
    <row r="275" spans="1:72" s="15" customFormat="1">
      <c r="A275" s="25">
        <f t="shared" si="189"/>
        <v>271</v>
      </c>
      <c r="B275" s="26" t="s">
        <v>29</v>
      </c>
      <c r="C275" s="12">
        <v>41334</v>
      </c>
      <c r="D275" s="12">
        <v>41340</v>
      </c>
      <c r="E275" s="12">
        <v>41346</v>
      </c>
      <c r="F275" s="14">
        <v>0.86029999999999995</v>
      </c>
      <c r="G275" s="14">
        <v>0.86909999999999998</v>
      </c>
      <c r="H275" s="14">
        <v>0.87190000000000001</v>
      </c>
      <c r="I275" s="14"/>
      <c r="J275" s="14"/>
      <c r="K275" s="5" t="s">
        <v>2</v>
      </c>
      <c r="M275" s="16">
        <f>(G275-F275)*10000</f>
        <v>88.000000000000298</v>
      </c>
      <c r="O275" s="16">
        <f>(H275-G275)*10000</f>
        <v>28.000000000000249</v>
      </c>
      <c r="Q275" s="22">
        <f>((S274*U275)/M275)*O275</f>
        <v>569289.37398869905</v>
      </c>
      <c r="S275" s="3">
        <f>Q275+S274</f>
        <v>72137096.389710471</v>
      </c>
      <c r="T275" s="3"/>
      <c r="U275" s="4">
        <f>$AC$4/W275</f>
        <v>2.5000000000000001E-2</v>
      </c>
      <c r="V275" s="4"/>
      <c r="W275" s="2">
        <v>10</v>
      </c>
      <c r="X275" s="3"/>
      <c r="Y275" s="30">
        <f>E275-D275+1</f>
        <v>7</v>
      </c>
      <c r="Z275" s="30"/>
      <c r="AA275" s="4">
        <f>(S275-S274)/S274</f>
        <v>7.9545454545455526E-3</v>
      </c>
      <c r="AB275" s="3"/>
      <c r="AC275" s="38"/>
      <c r="AD275" s="40">
        <f>IF(E274&gt;D275,IF(E274&gt;E275,Y275,E274-D275+1),0)</f>
        <v>0</v>
      </c>
      <c r="AE275" s="3"/>
      <c r="AF275" s="40">
        <f t="shared" si="151"/>
        <v>0</v>
      </c>
      <c r="AG275" s="40">
        <f t="shared" si="152"/>
        <v>0</v>
      </c>
      <c r="AH275" s="40">
        <f t="shared" si="153"/>
        <v>0</v>
      </c>
      <c r="AI275" s="40">
        <f t="shared" si="154"/>
        <v>0</v>
      </c>
      <c r="AJ275" s="40">
        <f t="shared" si="155"/>
        <v>0</v>
      </c>
      <c r="AK275" s="40">
        <f t="shared" si="156"/>
        <v>0</v>
      </c>
      <c r="AL275" s="40">
        <f t="shared" si="157"/>
        <v>0</v>
      </c>
      <c r="AM275" s="40">
        <f t="shared" si="158"/>
        <v>0</v>
      </c>
      <c r="AN275" s="40">
        <f t="shared" si="159"/>
        <v>0</v>
      </c>
      <c r="AO275" s="40">
        <f t="shared" si="160"/>
        <v>0</v>
      </c>
      <c r="AP275" s="40">
        <f t="shared" si="161"/>
        <v>0</v>
      </c>
      <c r="AQ275" s="40">
        <f t="shared" si="162"/>
        <v>0</v>
      </c>
      <c r="AR275" s="40">
        <f t="shared" si="163"/>
        <v>0</v>
      </c>
      <c r="AS275" s="40">
        <f t="shared" si="164"/>
        <v>0</v>
      </c>
      <c r="AT275" s="40">
        <f t="shared" si="165"/>
        <v>0</v>
      </c>
      <c r="AU275" s="40">
        <f t="shared" si="166"/>
        <v>0</v>
      </c>
      <c r="AV275" s="40">
        <f t="shared" si="167"/>
        <v>0</v>
      </c>
      <c r="AW275" s="40">
        <f t="shared" si="168"/>
        <v>0</v>
      </c>
      <c r="AX275" s="40">
        <f t="shared" si="169"/>
        <v>0</v>
      </c>
      <c r="AY275" s="40">
        <f t="shared" si="170"/>
        <v>0</v>
      </c>
      <c r="AZ275" s="40">
        <f t="shared" si="171"/>
        <v>0</v>
      </c>
      <c r="BA275" s="40">
        <f t="shared" si="172"/>
        <v>0</v>
      </c>
      <c r="BB275" s="40">
        <f t="shared" si="173"/>
        <v>0</v>
      </c>
      <c r="BC275" s="40">
        <f t="shared" si="174"/>
        <v>0</v>
      </c>
      <c r="BD275" s="40">
        <f t="shared" si="175"/>
        <v>0</v>
      </c>
      <c r="BE275" s="40">
        <f t="shared" si="176"/>
        <v>0</v>
      </c>
      <c r="BF275" s="40">
        <f t="shared" si="177"/>
        <v>0</v>
      </c>
      <c r="BG275" s="40">
        <f t="shared" si="178"/>
        <v>0</v>
      </c>
      <c r="BH275" s="40">
        <f t="shared" si="179"/>
        <v>0</v>
      </c>
      <c r="BI275" s="40">
        <f t="shared" si="180"/>
        <v>0</v>
      </c>
      <c r="BJ275" s="40">
        <f t="shared" si="181"/>
        <v>0</v>
      </c>
      <c r="BK275" s="40">
        <f t="shared" si="182"/>
        <v>0</v>
      </c>
      <c r="BL275" s="40">
        <f t="shared" si="183"/>
        <v>0</v>
      </c>
      <c r="BM275" s="40">
        <f t="shared" si="184"/>
        <v>0</v>
      </c>
      <c r="BN275" s="40">
        <f t="shared" si="185"/>
        <v>0</v>
      </c>
      <c r="BO275" s="40">
        <f t="shared" si="186"/>
        <v>0</v>
      </c>
      <c r="BP275" s="40">
        <f t="shared" si="187"/>
        <v>0</v>
      </c>
      <c r="BR275" s="63">
        <f t="shared" si="188"/>
        <v>1</v>
      </c>
      <c r="BT275" s="4">
        <f>(BP275*U238)+(BO275*U239)+(BN275*U240)+(BM275*U241)+(BL275*U242)+(BK275*U243)+(BJ275*U244)+(BI275*U245)+(BH275*U246)+(BG275*U247)+(BF275*U248)+(BE275*U249)+(BD275*U250)+(BC275*U251)+(BB275*U252)+(BA275*U253)+(AZ275*U254)+(AY275*U255)+(AX275*U256)+(AW275*U257)+(AV275*U258)+(AU275*U259)+(AT275*U260)+(AS275*U261)+(AR275*U262)+(AQ275*U263)+(AP275*U264)+(AO275*U265)+(AN275*U266)+(AM275*U267)+(AL275*U268)+(AK275*U269)+(AJ275*U270)+(AI275*U271)+(AH275*U272)+(AG275*U273)+(AF275*U274)+U275</f>
        <v>2.5000000000000001E-2</v>
      </c>
    </row>
    <row r="276" spans="1:72" s="15" customFormat="1">
      <c r="A276" s="25">
        <f t="shared" si="189"/>
        <v>272</v>
      </c>
      <c r="B276" s="26" t="s">
        <v>29</v>
      </c>
      <c r="C276" s="12">
        <v>41346</v>
      </c>
      <c r="D276" s="12">
        <v>41347</v>
      </c>
      <c r="E276" s="12">
        <v>41351</v>
      </c>
      <c r="F276" s="14">
        <v>0.87490000000000001</v>
      </c>
      <c r="G276" s="14"/>
      <c r="H276" s="14"/>
      <c r="I276" s="14">
        <v>0.86560000000000004</v>
      </c>
      <c r="J276" s="14">
        <v>0.85409999999999997</v>
      </c>
      <c r="K276" s="5" t="s">
        <v>1</v>
      </c>
      <c r="M276" s="16">
        <f>(F276-I276)*10000</f>
        <v>92.999999999999744</v>
      </c>
      <c r="O276" s="16">
        <f>(I276-J276)*10000</f>
        <v>115.00000000000065</v>
      </c>
      <c r="Q276" s="22">
        <f>((S275*U276)/M276)*O276</f>
        <v>2230044.6464561224</v>
      </c>
      <c r="S276" s="3">
        <f>Q276+S275</f>
        <v>74367141.036166593</v>
      </c>
      <c r="T276" s="3"/>
      <c r="U276" s="4">
        <f>$AC$4/W276</f>
        <v>2.5000000000000001E-2</v>
      </c>
      <c r="V276" s="4"/>
      <c r="W276" s="2">
        <v>10</v>
      </c>
      <c r="X276" s="3"/>
      <c r="Y276" s="30">
        <f>E276-D276+1</f>
        <v>5</v>
      </c>
      <c r="Z276" s="30"/>
      <c r="AA276" s="4">
        <f>(S276-S275)/S275</f>
        <v>3.091397849462392E-2</v>
      </c>
      <c r="AB276" s="3"/>
      <c r="AC276" s="38"/>
      <c r="AD276" s="40">
        <f>IF(E275&gt;D276,IF(E275&gt;E276,Y276,E275-D276+1),0)</f>
        <v>0</v>
      </c>
      <c r="AE276" s="3"/>
      <c r="AF276" s="40">
        <f t="shared" si="151"/>
        <v>0</v>
      </c>
      <c r="AG276" s="40">
        <f t="shared" si="152"/>
        <v>0</v>
      </c>
      <c r="AH276" s="40">
        <f t="shared" si="153"/>
        <v>0</v>
      </c>
      <c r="AI276" s="40">
        <f t="shared" si="154"/>
        <v>0</v>
      </c>
      <c r="AJ276" s="40">
        <f t="shared" si="155"/>
        <v>0</v>
      </c>
      <c r="AK276" s="40">
        <f t="shared" si="156"/>
        <v>0</v>
      </c>
      <c r="AL276" s="40">
        <f t="shared" si="157"/>
        <v>0</v>
      </c>
      <c r="AM276" s="40">
        <f t="shared" si="158"/>
        <v>0</v>
      </c>
      <c r="AN276" s="40">
        <f t="shared" si="159"/>
        <v>0</v>
      </c>
      <c r="AO276" s="40">
        <f t="shared" si="160"/>
        <v>0</v>
      </c>
      <c r="AP276" s="40">
        <f t="shared" si="161"/>
        <v>0</v>
      </c>
      <c r="AQ276" s="40">
        <f t="shared" si="162"/>
        <v>0</v>
      </c>
      <c r="AR276" s="40">
        <f t="shared" si="163"/>
        <v>0</v>
      </c>
      <c r="AS276" s="40">
        <f t="shared" si="164"/>
        <v>0</v>
      </c>
      <c r="AT276" s="40">
        <f t="shared" si="165"/>
        <v>0</v>
      </c>
      <c r="AU276" s="40">
        <f t="shared" si="166"/>
        <v>0</v>
      </c>
      <c r="AV276" s="40">
        <f t="shared" si="167"/>
        <v>0</v>
      </c>
      <c r="AW276" s="40">
        <f t="shared" si="168"/>
        <v>0</v>
      </c>
      <c r="AX276" s="40">
        <f t="shared" si="169"/>
        <v>0</v>
      </c>
      <c r="AY276" s="40">
        <f t="shared" si="170"/>
        <v>0</v>
      </c>
      <c r="AZ276" s="40">
        <f t="shared" si="171"/>
        <v>0</v>
      </c>
      <c r="BA276" s="40">
        <f t="shared" si="172"/>
        <v>0</v>
      </c>
      <c r="BB276" s="40">
        <f t="shared" si="173"/>
        <v>0</v>
      </c>
      <c r="BC276" s="40">
        <f t="shared" si="174"/>
        <v>0</v>
      </c>
      <c r="BD276" s="40">
        <f t="shared" si="175"/>
        <v>0</v>
      </c>
      <c r="BE276" s="40">
        <f t="shared" si="176"/>
        <v>0</v>
      </c>
      <c r="BF276" s="40">
        <f t="shared" si="177"/>
        <v>0</v>
      </c>
      <c r="BG276" s="40">
        <f t="shared" si="178"/>
        <v>0</v>
      </c>
      <c r="BH276" s="40">
        <f t="shared" si="179"/>
        <v>0</v>
      </c>
      <c r="BI276" s="40">
        <f t="shared" si="180"/>
        <v>0</v>
      </c>
      <c r="BJ276" s="40">
        <f t="shared" si="181"/>
        <v>0</v>
      </c>
      <c r="BK276" s="40">
        <f t="shared" si="182"/>
        <v>0</v>
      </c>
      <c r="BL276" s="40">
        <f t="shared" si="183"/>
        <v>0</v>
      </c>
      <c r="BM276" s="40">
        <f t="shared" si="184"/>
        <v>0</v>
      </c>
      <c r="BN276" s="40">
        <f t="shared" si="185"/>
        <v>0</v>
      </c>
      <c r="BO276" s="40">
        <f t="shared" si="186"/>
        <v>0</v>
      </c>
      <c r="BP276" s="40">
        <f t="shared" si="187"/>
        <v>0</v>
      </c>
      <c r="BR276" s="63">
        <f t="shared" si="188"/>
        <v>1</v>
      </c>
      <c r="BT276" s="4">
        <f>(BP276*U239)+(BO276*U240)+(BN276*U241)+(BM276*U242)+(BL276*U243)+(BK276*U244)+(BJ276*U245)+(BI276*U246)+(BH276*U247)+(BG276*U248)+(BF276*U249)+(BE276*U250)+(BD276*U251)+(BC276*U252)+(BB276*U253)+(BA276*U254)+(AZ276*U255)+(AY276*U256)+(AX276*U257)+(AW276*U258)+(AV276*U259)+(AU276*U260)+(AT276*U261)+(AS276*U262)+(AR276*U263)+(AQ276*U264)+(AP276*U265)+(AO276*U266)+(AN276*U267)+(AM276*U268)+(AL276*U269)+(AK276*U270)+(AJ276*U271)+(AI276*U272)+(AH276*U273)+(AG276*U274)+(AF276*U275)+U276</f>
        <v>2.5000000000000001E-2</v>
      </c>
    </row>
    <row r="277" spans="1:72" s="15" customFormat="1">
      <c r="A277" s="25">
        <f t="shared" si="189"/>
        <v>273</v>
      </c>
      <c r="B277" s="26" t="s">
        <v>29</v>
      </c>
      <c r="C277" s="12">
        <v>41375</v>
      </c>
      <c r="D277" s="12">
        <v>41376</v>
      </c>
      <c r="E277" s="12">
        <v>41376</v>
      </c>
      <c r="F277" s="14">
        <v>0.85370000000000001</v>
      </c>
      <c r="G277" s="14"/>
      <c r="H277" s="14"/>
      <c r="I277" s="14">
        <v>0.84960000000000002</v>
      </c>
      <c r="J277" s="14">
        <v>0.85370000000000001</v>
      </c>
      <c r="K277" s="5" t="s">
        <v>0</v>
      </c>
      <c r="M277" s="16">
        <f>(F277-I277)*10000</f>
        <v>40.999999999999929</v>
      </c>
      <c r="O277" s="16">
        <f>(I277-J277)*10000</f>
        <v>-40.999999999999929</v>
      </c>
      <c r="Q277" s="22">
        <f>((S276*U277)/M277)*O277</f>
        <v>-1859178.5259041649</v>
      </c>
      <c r="S277" s="3">
        <f>Q277+S276</f>
        <v>72507962.51026243</v>
      </c>
      <c r="T277" s="3"/>
      <c r="U277" s="4">
        <f>$AC$4/W277</f>
        <v>2.5000000000000001E-2</v>
      </c>
      <c r="V277" s="4"/>
      <c r="W277" s="2">
        <v>10</v>
      </c>
      <c r="X277" s="3"/>
      <c r="Y277" s="30">
        <f>E277-D277+1</f>
        <v>1</v>
      </c>
      <c r="Z277" s="30"/>
      <c r="AA277" s="4">
        <f>(S277-S276)/S276</f>
        <v>-2.4999999999999984E-2</v>
      </c>
      <c r="AB277" s="3"/>
      <c r="AC277" s="38"/>
      <c r="AD277" s="40">
        <f>IF(E276&gt;D277,IF(E276&gt;E277,Y277,E276-D277+1),0)</f>
        <v>0</v>
      </c>
      <c r="AE277" s="3"/>
      <c r="AF277" s="40">
        <f t="shared" si="151"/>
        <v>0</v>
      </c>
      <c r="AG277" s="40">
        <f t="shared" si="152"/>
        <v>0</v>
      </c>
      <c r="AH277" s="40">
        <f t="shared" si="153"/>
        <v>0</v>
      </c>
      <c r="AI277" s="40">
        <f t="shared" si="154"/>
        <v>0</v>
      </c>
      <c r="AJ277" s="40">
        <f t="shared" si="155"/>
        <v>0</v>
      </c>
      <c r="AK277" s="40">
        <f t="shared" si="156"/>
        <v>0</v>
      </c>
      <c r="AL277" s="40">
        <f t="shared" si="157"/>
        <v>0</v>
      </c>
      <c r="AM277" s="40">
        <f t="shared" si="158"/>
        <v>0</v>
      </c>
      <c r="AN277" s="40">
        <f t="shared" si="159"/>
        <v>0</v>
      </c>
      <c r="AO277" s="40">
        <f t="shared" si="160"/>
        <v>0</v>
      </c>
      <c r="AP277" s="40">
        <f t="shared" si="161"/>
        <v>0</v>
      </c>
      <c r="AQ277" s="40">
        <f t="shared" si="162"/>
        <v>0</v>
      </c>
      <c r="AR277" s="40">
        <f t="shared" si="163"/>
        <v>0</v>
      </c>
      <c r="AS277" s="40">
        <f t="shared" si="164"/>
        <v>0</v>
      </c>
      <c r="AT277" s="40">
        <f t="shared" si="165"/>
        <v>0</v>
      </c>
      <c r="AU277" s="40">
        <f t="shared" si="166"/>
        <v>0</v>
      </c>
      <c r="AV277" s="40">
        <f t="shared" si="167"/>
        <v>0</v>
      </c>
      <c r="AW277" s="40">
        <f t="shared" si="168"/>
        <v>0</v>
      </c>
      <c r="AX277" s="40">
        <f t="shared" si="169"/>
        <v>0</v>
      </c>
      <c r="AY277" s="40">
        <f t="shared" si="170"/>
        <v>0</v>
      </c>
      <c r="AZ277" s="40">
        <f t="shared" si="171"/>
        <v>0</v>
      </c>
      <c r="BA277" s="40">
        <f t="shared" si="172"/>
        <v>0</v>
      </c>
      <c r="BB277" s="40">
        <f t="shared" si="173"/>
        <v>0</v>
      </c>
      <c r="BC277" s="40">
        <f t="shared" si="174"/>
        <v>0</v>
      </c>
      <c r="BD277" s="40">
        <f t="shared" si="175"/>
        <v>0</v>
      </c>
      <c r="BE277" s="40">
        <f t="shared" si="176"/>
        <v>0</v>
      </c>
      <c r="BF277" s="40">
        <f t="shared" si="177"/>
        <v>0</v>
      </c>
      <c r="BG277" s="40">
        <f t="shared" si="178"/>
        <v>0</v>
      </c>
      <c r="BH277" s="40">
        <f t="shared" si="179"/>
        <v>0</v>
      </c>
      <c r="BI277" s="40">
        <f t="shared" si="180"/>
        <v>0</v>
      </c>
      <c r="BJ277" s="40">
        <f t="shared" si="181"/>
        <v>0</v>
      </c>
      <c r="BK277" s="40">
        <f t="shared" si="182"/>
        <v>0</v>
      </c>
      <c r="BL277" s="40">
        <f t="shared" si="183"/>
        <v>0</v>
      </c>
      <c r="BM277" s="40">
        <f t="shared" si="184"/>
        <v>0</v>
      </c>
      <c r="BN277" s="40">
        <f t="shared" si="185"/>
        <v>0</v>
      </c>
      <c r="BO277" s="40">
        <f t="shared" si="186"/>
        <v>0</v>
      </c>
      <c r="BP277" s="40">
        <f t="shared" si="187"/>
        <v>0</v>
      </c>
      <c r="BR277" s="63">
        <f t="shared" si="188"/>
        <v>1</v>
      </c>
      <c r="BT277" s="4">
        <f>(BP277*U240)+(BO277*U241)+(BN277*U242)+(BM277*U243)+(BL277*U244)+(BK277*U245)+(BJ277*U246)+(BI277*U247)+(BH277*U248)+(BG277*U249)+(BF277*U250)+(BE277*U251)+(BD277*U252)+(BC277*U253)+(BB277*U254)+(BA277*U255)+(AZ277*U256)+(AY277*U257)+(AX277*U258)+(AW277*U259)+(AV277*U260)+(AU277*U261)+(AT277*U262)+(AS277*U263)+(AR277*U264)+(AQ277*U265)+(AP277*U266)+(AO277*U267)+(AN277*U268)+(AM277*U269)+(AL277*U270)+(AK277*U271)+(AJ277*U272)+(AI277*U273)+(AH277*U274)+(AG277*U275)+(AF277*U276)+U277</f>
        <v>2.5000000000000001E-2</v>
      </c>
    </row>
    <row r="278" spans="1:72" s="15" customFormat="1">
      <c r="A278" s="25">
        <f t="shared" si="189"/>
        <v>274</v>
      </c>
      <c r="B278" s="26" t="s">
        <v>29</v>
      </c>
      <c r="C278" s="12">
        <v>41394</v>
      </c>
      <c r="D278" s="12">
        <v>41395</v>
      </c>
      <c r="E278" s="12">
        <v>41396</v>
      </c>
      <c r="F278" s="14">
        <v>0.84209999999999996</v>
      </c>
      <c r="G278" s="14">
        <v>0.84909999999999997</v>
      </c>
      <c r="H278" s="14">
        <v>0.84209999999999996</v>
      </c>
      <c r="I278" s="14"/>
      <c r="J278" s="14"/>
      <c r="K278" s="5" t="s">
        <v>0</v>
      </c>
      <c r="M278" s="16">
        <f>(G278-F278)*10000</f>
        <v>70.000000000000057</v>
      </c>
      <c r="O278" s="16">
        <f>(H278-G278)*10000</f>
        <v>-70.000000000000057</v>
      </c>
      <c r="Q278" s="22">
        <f>((S277*U278)/M278)*O278</f>
        <v>-1812699.0627565607</v>
      </c>
      <c r="S278" s="3">
        <f>Q278+S277</f>
        <v>70695263.447505862</v>
      </c>
      <c r="T278" s="3"/>
      <c r="U278" s="4">
        <f>$AC$4/W278</f>
        <v>2.5000000000000001E-2</v>
      </c>
      <c r="V278" s="4"/>
      <c r="W278" s="2">
        <v>10</v>
      </c>
      <c r="X278" s="3"/>
      <c r="Y278" s="30">
        <f>E278-D278+1</f>
        <v>2</v>
      </c>
      <c r="Z278" s="30"/>
      <c r="AA278" s="4">
        <f>(S278-S277)/S277</f>
        <v>-2.5000000000000102E-2</v>
      </c>
      <c r="AB278" s="3"/>
      <c r="AC278" s="38"/>
      <c r="AD278" s="40">
        <f>IF(E277&gt;D278,IF(E277&gt;E278,Y278,E277-D278+1),0)</f>
        <v>0</v>
      </c>
      <c r="AE278" s="3"/>
      <c r="AF278" s="40">
        <f t="shared" si="151"/>
        <v>0</v>
      </c>
      <c r="AG278" s="40">
        <f t="shared" si="152"/>
        <v>0</v>
      </c>
      <c r="AH278" s="40">
        <f t="shared" si="153"/>
        <v>0</v>
      </c>
      <c r="AI278" s="40">
        <f t="shared" si="154"/>
        <v>0</v>
      </c>
      <c r="AJ278" s="40">
        <f t="shared" si="155"/>
        <v>0</v>
      </c>
      <c r="AK278" s="40">
        <f t="shared" si="156"/>
        <v>0</v>
      </c>
      <c r="AL278" s="40">
        <f t="shared" si="157"/>
        <v>0</v>
      </c>
      <c r="AM278" s="40">
        <f t="shared" si="158"/>
        <v>0</v>
      </c>
      <c r="AN278" s="40">
        <f t="shared" si="159"/>
        <v>0</v>
      </c>
      <c r="AO278" s="40">
        <f t="shared" si="160"/>
        <v>0</v>
      </c>
      <c r="AP278" s="40">
        <f t="shared" si="161"/>
        <v>0</v>
      </c>
      <c r="AQ278" s="40">
        <f t="shared" si="162"/>
        <v>0</v>
      </c>
      <c r="AR278" s="40">
        <f t="shared" si="163"/>
        <v>0</v>
      </c>
      <c r="AS278" s="40">
        <f t="shared" si="164"/>
        <v>0</v>
      </c>
      <c r="AT278" s="40">
        <f t="shared" si="165"/>
        <v>0</v>
      </c>
      <c r="AU278" s="40">
        <f t="shared" si="166"/>
        <v>0</v>
      </c>
      <c r="AV278" s="40">
        <f t="shared" si="167"/>
        <v>0</v>
      </c>
      <c r="AW278" s="40">
        <f t="shared" si="168"/>
        <v>0</v>
      </c>
      <c r="AX278" s="40">
        <f t="shared" si="169"/>
        <v>0</v>
      </c>
      <c r="AY278" s="40">
        <f t="shared" si="170"/>
        <v>0</v>
      </c>
      <c r="AZ278" s="40">
        <f t="shared" si="171"/>
        <v>0</v>
      </c>
      <c r="BA278" s="40">
        <f t="shared" si="172"/>
        <v>0</v>
      </c>
      <c r="BB278" s="40">
        <f t="shared" si="173"/>
        <v>0</v>
      </c>
      <c r="BC278" s="40">
        <f t="shared" si="174"/>
        <v>0</v>
      </c>
      <c r="BD278" s="40">
        <f t="shared" si="175"/>
        <v>0</v>
      </c>
      <c r="BE278" s="40">
        <f t="shared" si="176"/>
        <v>0</v>
      </c>
      <c r="BF278" s="40">
        <f t="shared" si="177"/>
        <v>0</v>
      </c>
      <c r="BG278" s="40">
        <f t="shared" si="178"/>
        <v>0</v>
      </c>
      <c r="BH278" s="40">
        <f t="shared" si="179"/>
        <v>0</v>
      </c>
      <c r="BI278" s="40">
        <f t="shared" si="180"/>
        <v>0</v>
      </c>
      <c r="BJ278" s="40">
        <f t="shared" si="181"/>
        <v>0</v>
      </c>
      <c r="BK278" s="40">
        <f t="shared" si="182"/>
        <v>0</v>
      </c>
      <c r="BL278" s="40">
        <f t="shared" si="183"/>
        <v>0</v>
      </c>
      <c r="BM278" s="40">
        <f t="shared" si="184"/>
        <v>0</v>
      </c>
      <c r="BN278" s="40">
        <f t="shared" si="185"/>
        <v>0</v>
      </c>
      <c r="BO278" s="40">
        <f t="shared" si="186"/>
        <v>0</v>
      </c>
      <c r="BP278" s="40">
        <f t="shared" si="187"/>
        <v>0</v>
      </c>
      <c r="BR278" s="63">
        <f t="shared" si="188"/>
        <v>1</v>
      </c>
      <c r="BT278" s="4">
        <f>(BP278*U241)+(BO278*U242)+(BN278*U243)+(BM278*U244)+(BL278*U245)+(BK278*U246)+(BJ278*U247)+(BI278*U248)+(BH278*U249)+(BG278*U250)+(BF278*U251)+(BE278*U252)+(BD278*U253)+(BC278*U254)+(BB278*U255)+(BA278*U256)+(AZ278*U257)+(AY278*U258)+(AX278*U259)+(AW278*U260)+(AV278*U261)+(AU278*U262)+(AT278*U263)+(AS278*U264)+(AR278*U265)+(AQ278*U266)+(AP278*U267)+(AO278*U268)+(AN278*U269)+(AM278*U270)+(AL278*U271)+(AK278*U272)+(AJ278*U273)+(AI278*U274)+(AH278*U275)+(AG278*U276)+(AF278*U277)+U278</f>
        <v>2.5000000000000001E-2</v>
      </c>
    </row>
    <row r="279" spans="1:72" s="15" customFormat="1">
      <c r="A279" s="25">
        <f t="shared" si="189"/>
        <v>275</v>
      </c>
      <c r="B279" s="26" t="s">
        <v>29</v>
      </c>
      <c r="C279" s="12">
        <v>41409</v>
      </c>
      <c r="D279" s="12">
        <v>41410</v>
      </c>
      <c r="E279" s="12">
        <v>41415</v>
      </c>
      <c r="F279" s="14">
        <v>0.85019999999999996</v>
      </c>
      <c r="G279" s="14"/>
      <c r="H279" s="14"/>
      <c r="I279" s="14">
        <v>0.84279999999999999</v>
      </c>
      <c r="J279" s="14">
        <v>0.85019999999999996</v>
      </c>
      <c r="K279" s="5" t="s">
        <v>0</v>
      </c>
      <c r="M279" s="16">
        <f>(F279-I279)*10000</f>
        <v>73.999999999999616</v>
      </c>
      <c r="O279" s="16">
        <f>(I279-J279)*10000</f>
        <v>-73.999999999999616</v>
      </c>
      <c r="Q279" s="22">
        <f>((S278*U279)/M279)*O279</f>
        <v>-1767381.5861876467</v>
      </c>
      <c r="S279" s="3">
        <f>Q279+S278</f>
        <v>68927881.861318216</v>
      </c>
      <c r="T279" s="3"/>
      <c r="U279" s="4">
        <f>$AC$4/W279</f>
        <v>2.5000000000000001E-2</v>
      </c>
      <c r="V279" s="4"/>
      <c r="W279" s="2">
        <v>10</v>
      </c>
      <c r="X279" s="3"/>
      <c r="Y279" s="30">
        <f>E279-D279+1</f>
        <v>6</v>
      </c>
      <c r="Z279" s="30"/>
      <c r="AA279" s="4">
        <f>(S279-S278)/S278</f>
        <v>-2.4999999999999991E-2</v>
      </c>
      <c r="AB279" s="3"/>
      <c r="AC279" s="38"/>
      <c r="AD279" s="40">
        <f>IF(E278&gt;D279,IF(E278&gt;E279,Y279,E278-D279+1),0)</f>
        <v>0</v>
      </c>
      <c r="AE279" s="3"/>
      <c r="AF279" s="40">
        <f t="shared" si="151"/>
        <v>0</v>
      </c>
      <c r="AG279" s="40">
        <f t="shared" si="152"/>
        <v>0</v>
      </c>
      <c r="AH279" s="40">
        <f t="shared" si="153"/>
        <v>0</v>
      </c>
      <c r="AI279" s="40">
        <f t="shared" si="154"/>
        <v>0</v>
      </c>
      <c r="AJ279" s="40">
        <f t="shared" si="155"/>
        <v>0</v>
      </c>
      <c r="AK279" s="40">
        <f t="shared" si="156"/>
        <v>0</v>
      </c>
      <c r="AL279" s="40">
        <f t="shared" si="157"/>
        <v>0</v>
      </c>
      <c r="AM279" s="40">
        <f t="shared" si="158"/>
        <v>0</v>
      </c>
      <c r="AN279" s="40">
        <f t="shared" si="159"/>
        <v>0</v>
      </c>
      <c r="AO279" s="40">
        <f t="shared" si="160"/>
        <v>0</v>
      </c>
      <c r="AP279" s="40">
        <f t="shared" si="161"/>
        <v>0</v>
      </c>
      <c r="AQ279" s="40">
        <f t="shared" si="162"/>
        <v>0</v>
      </c>
      <c r="AR279" s="40">
        <f t="shared" si="163"/>
        <v>0</v>
      </c>
      <c r="AS279" s="40">
        <f t="shared" si="164"/>
        <v>0</v>
      </c>
      <c r="AT279" s="40">
        <f t="shared" si="165"/>
        <v>0</v>
      </c>
      <c r="AU279" s="40">
        <f t="shared" si="166"/>
        <v>0</v>
      </c>
      <c r="AV279" s="40">
        <f t="shared" si="167"/>
        <v>0</v>
      </c>
      <c r="AW279" s="40">
        <f t="shared" si="168"/>
        <v>0</v>
      </c>
      <c r="AX279" s="40">
        <f t="shared" si="169"/>
        <v>0</v>
      </c>
      <c r="AY279" s="40">
        <f t="shared" si="170"/>
        <v>0</v>
      </c>
      <c r="AZ279" s="40">
        <f t="shared" si="171"/>
        <v>0</v>
      </c>
      <c r="BA279" s="40">
        <f t="shared" si="172"/>
        <v>0</v>
      </c>
      <c r="BB279" s="40">
        <f t="shared" si="173"/>
        <v>0</v>
      </c>
      <c r="BC279" s="40">
        <f t="shared" si="174"/>
        <v>0</v>
      </c>
      <c r="BD279" s="40">
        <f t="shared" si="175"/>
        <v>0</v>
      </c>
      <c r="BE279" s="40">
        <f t="shared" si="176"/>
        <v>0</v>
      </c>
      <c r="BF279" s="40">
        <f t="shared" si="177"/>
        <v>0</v>
      </c>
      <c r="BG279" s="40">
        <f t="shared" si="178"/>
        <v>0</v>
      </c>
      <c r="BH279" s="40">
        <f t="shared" si="179"/>
        <v>0</v>
      </c>
      <c r="BI279" s="40">
        <f t="shared" si="180"/>
        <v>0</v>
      </c>
      <c r="BJ279" s="40">
        <f t="shared" si="181"/>
        <v>0</v>
      </c>
      <c r="BK279" s="40">
        <f t="shared" si="182"/>
        <v>0</v>
      </c>
      <c r="BL279" s="40">
        <f t="shared" si="183"/>
        <v>0</v>
      </c>
      <c r="BM279" s="40">
        <f t="shared" si="184"/>
        <v>0</v>
      </c>
      <c r="BN279" s="40">
        <f t="shared" si="185"/>
        <v>0</v>
      </c>
      <c r="BO279" s="40">
        <f t="shared" si="186"/>
        <v>0</v>
      </c>
      <c r="BP279" s="40">
        <f t="shared" si="187"/>
        <v>0</v>
      </c>
      <c r="BR279" s="63">
        <f t="shared" si="188"/>
        <v>1</v>
      </c>
      <c r="BT279" s="4">
        <f>(BP279*U242)+(BO279*U243)+(BN279*U244)+(BM279*U245)+(BL279*U246)+(BK279*U247)+(BJ279*U248)+(BI279*U249)+(BH279*U250)+(BG279*U251)+(BF279*U252)+(BE279*U253)+(BD279*U254)+(BC279*U255)+(BB279*U256)+(BA279*U257)+(AZ279*U258)+(AY279*U259)+(AX279*U260)+(AW279*U261)+(AV279*U262)+(AU279*U263)+(AT279*U264)+(AS279*U265)+(AR279*U266)+(AQ279*U267)+(AP279*U268)+(AO279*U269)+(AN279*U270)+(AM279*U271)+(AL279*U272)+(AK279*U273)+(AJ279*U274)+(AI279*U275)+(AH279*U276)+(AG279*U277)+(AF279*U278)+U279</f>
        <v>2.5000000000000001E-2</v>
      </c>
    </row>
    <row r="280" spans="1:72" s="15" customFormat="1">
      <c r="A280" s="25">
        <f t="shared" si="189"/>
        <v>276</v>
      </c>
      <c r="B280" s="26" t="s">
        <v>29</v>
      </c>
      <c r="C280" s="12">
        <v>41418</v>
      </c>
      <c r="D280" s="12">
        <v>41425</v>
      </c>
      <c r="E280" s="12">
        <v>41438</v>
      </c>
      <c r="F280" s="14">
        <v>0.8599</v>
      </c>
      <c r="G280" s="14"/>
      <c r="H280" s="14"/>
      <c r="I280" s="14">
        <v>0.85270000000000001</v>
      </c>
      <c r="J280" s="14">
        <v>0.84960000000000002</v>
      </c>
      <c r="K280" s="5" t="s">
        <v>2</v>
      </c>
      <c r="M280" s="16">
        <f>(F280-I280)*10000</f>
        <v>71.999999999999844</v>
      </c>
      <c r="O280" s="16">
        <f>(I280-J280)*10000</f>
        <v>30.999999999999915</v>
      </c>
      <c r="Q280" s="22">
        <f>((S279*U280)/M280)*O280</f>
        <v>741932.0617016888</v>
      </c>
      <c r="S280" s="3">
        <f>Q280+S279</f>
        <v>69669813.923019901</v>
      </c>
      <c r="T280" s="3"/>
      <c r="U280" s="4">
        <f>$AC$4/W280</f>
        <v>2.5000000000000001E-2</v>
      </c>
      <c r="V280" s="4"/>
      <c r="W280" s="2">
        <v>10</v>
      </c>
      <c r="X280" s="3"/>
      <c r="Y280" s="30">
        <f>E280-D280+1</f>
        <v>14</v>
      </c>
      <c r="Z280" s="30"/>
      <c r="AA280" s="4">
        <f>(S280-S279)/S279</f>
        <v>1.0763888888888832E-2</v>
      </c>
      <c r="AB280" s="3"/>
      <c r="AC280" s="38"/>
      <c r="AD280" s="40">
        <f>IF(E279&gt;D280,IF(E279&gt;E280,Y280,E279-D280+1),0)</f>
        <v>0</v>
      </c>
      <c r="AE280" s="3"/>
      <c r="AF280" s="40">
        <f t="shared" si="151"/>
        <v>0</v>
      </c>
      <c r="AG280" s="40">
        <f t="shared" si="152"/>
        <v>0</v>
      </c>
      <c r="AH280" s="40">
        <f t="shared" si="153"/>
        <v>0</v>
      </c>
      <c r="AI280" s="40">
        <f t="shared" si="154"/>
        <v>0</v>
      </c>
      <c r="AJ280" s="40">
        <f t="shared" si="155"/>
        <v>0</v>
      </c>
      <c r="AK280" s="40">
        <f t="shared" si="156"/>
        <v>0</v>
      </c>
      <c r="AL280" s="40">
        <f t="shared" si="157"/>
        <v>0</v>
      </c>
      <c r="AM280" s="40">
        <f t="shared" si="158"/>
        <v>0</v>
      </c>
      <c r="AN280" s="40">
        <f t="shared" si="159"/>
        <v>0</v>
      </c>
      <c r="AO280" s="40">
        <f t="shared" si="160"/>
        <v>0</v>
      </c>
      <c r="AP280" s="40">
        <f t="shared" si="161"/>
        <v>0</v>
      </c>
      <c r="AQ280" s="40">
        <f t="shared" si="162"/>
        <v>0</v>
      </c>
      <c r="AR280" s="40">
        <f t="shared" si="163"/>
        <v>0</v>
      </c>
      <c r="AS280" s="40">
        <f t="shared" si="164"/>
        <v>0</v>
      </c>
      <c r="AT280" s="40">
        <f t="shared" si="165"/>
        <v>0</v>
      </c>
      <c r="AU280" s="40">
        <f t="shared" si="166"/>
        <v>0</v>
      </c>
      <c r="AV280" s="40">
        <f t="shared" si="167"/>
        <v>0</v>
      </c>
      <c r="AW280" s="40">
        <f t="shared" si="168"/>
        <v>0</v>
      </c>
      <c r="AX280" s="40">
        <f t="shared" si="169"/>
        <v>0</v>
      </c>
      <c r="AY280" s="40">
        <f t="shared" si="170"/>
        <v>0</v>
      </c>
      <c r="AZ280" s="40">
        <f t="shared" si="171"/>
        <v>0</v>
      </c>
      <c r="BA280" s="40">
        <f t="shared" si="172"/>
        <v>0</v>
      </c>
      <c r="BB280" s="40">
        <f t="shared" si="173"/>
        <v>0</v>
      </c>
      <c r="BC280" s="40">
        <f t="shared" si="174"/>
        <v>0</v>
      </c>
      <c r="BD280" s="40">
        <f t="shared" si="175"/>
        <v>0</v>
      </c>
      <c r="BE280" s="40">
        <f t="shared" si="176"/>
        <v>0</v>
      </c>
      <c r="BF280" s="40">
        <f t="shared" si="177"/>
        <v>0</v>
      </c>
      <c r="BG280" s="40">
        <f t="shared" si="178"/>
        <v>0</v>
      </c>
      <c r="BH280" s="40">
        <f t="shared" si="179"/>
        <v>0</v>
      </c>
      <c r="BI280" s="40">
        <f t="shared" si="180"/>
        <v>0</v>
      </c>
      <c r="BJ280" s="40">
        <f t="shared" si="181"/>
        <v>0</v>
      </c>
      <c r="BK280" s="40">
        <f t="shared" si="182"/>
        <v>0</v>
      </c>
      <c r="BL280" s="40">
        <f t="shared" si="183"/>
        <v>0</v>
      </c>
      <c r="BM280" s="40">
        <f t="shared" si="184"/>
        <v>0</v>
      </c>
      <c r="BN280" s="40">
        <f t="shared" si="185"/>
        <v>0</v>
      </c>
      <c r="BO280" s="40">
        <f t="shared" si="186"/>
        <v>0</v>
      </c>
      <c r="BP280" s="40">
        <f t="shared" si="187"/>
        <v>0</v>
      </c>
      <c r="BR280" s="63">
        <f t="shared" si="188"/>
        <v>1</v>
      </c>
      <c r="BT280" s="4">
        <f>(BP280*U243)+(BO280*U244)+(BN280*U245)+(BM280*U246)+(BL280*U247)+(BK280*U248)+(BJ280*U249)+(BI280*U250)+(BH280*U251)+(BG280*U252)+(BF280*U253)+(BE280*U254)+(BD280*U255)+(BC280*U256)+(BB280*U257)+(BA280*U258)+(AZ280*U259)+(AY280*U260)+(AX280*U261)+(AW280*U262)+(AV280*U263)+(AU280*U264)+(AT280*U265)+(AS280*U266)+(AR280*U267)+(AQ280*U268)+(AP280*U269)+(AO280*U270)+(AN280*U271)+(AM280*U272)+(AL280*U273)+(AK280*U274)+(AJ280*U275)+(AI280*U276)+(AH280*U277)+(AG280*U278)+(AF280*U279)+U280</f>
        <v>2.5000000000000001E-2</v>
      </c>
    </row>
    <row r="281" spans="1:72">
      <c r="A281" s="25">
        <f t="shared" si="189"/>
        <v>277</v>
      </c>
      <c r="B281" s="26" t="s">
        <v>29</v>
      </c>
      <c r="C281" s="12">
        <v>41445</v>
      </c>
      <c r="D281" s="12">
        <v>41446</v>
      </c>
      <c r="E281" s="12">
        <v>41457</v>
      </c>
      <c r="F281" s="14">
        <v>0.85919999999999996</v>
      </c>
      <c r="G281" s="14"/>
      <c r="H281" s="14"/>
      <c r="I281" s="14">
        <v>0.85089999999999999</v>
      </c>
      <c r="J281" s="14">
        <v>0.85919999999999996</v>
      </c>
      <c r="K281" s="5" t="s">
        <v>0</v>
      </c>
      <c r="L281" s="15"/>
      <c r="M281" s="16">
        <f>(F281-I281)*10000</f>
        <v>82.999999999999744</v>
      </c>
      <c r="N281" s="15"/>
      <c r="O281" s="16">
        <f>(I281-J281)*10000</f>
        <v>-82.999999999999744</v>
      </c>
      <c r="P281" s="15"/>
      <c r="Q281" s="22">
        <f>((S280*U281)/M281)*O281</f>
        <v>-1741745.3480754977</v>
      </c>
      <c r="R281" s="15"/>
      <c r="S281" s="3">
        <f>Q281+S280</f>
        <v>67928068.574944407</v>
      </c>
      <c r="U281" s="4">
        <f>$AC$4/W281</f>
        <v>2.5000000000000001E-2</v>
      </c>
      <c r="V281" s="4"/>
      <c r="W281" s="2">
        <v>10</v>
      </c>
      <c r="X281" s="3"/>
      <c r="Y281" s="30">
        <f>E281-D281+1</f>
        <v>12</v>
      </c>
      <c r="Z281" s="30"/>
      <c r="AA281" s="4">
        <f>(S281-S280)/S280</f>
        <v>-2.4999999999999953E-2</v>
      </c>
      <c r="AD281" s="40">
        <f>IF(E280&gt;D281,IF(E280&gt;E281,Y281,E280-D281+1),0)</f>
        <v>0</v>
      </c>
      <c r="AF281" s="40">
        <f t="shared" si="151"/>
        <v>0</v>
      </c>
      <c r="AG281" s="40">
        <f t="shared" si="152"/>
        <v>0</v>
      </c>
      <c r="AH281" s="40">
        <f t="shared" si="153"/>
        <v>0</v>
      </c>
      <c r="AI281" s="40">
        <f t="shared" si="154"/>
        <v>0</v>
      </c>
      <c r="AJ281" s="40">
        <f t="shared" si="155"/>
        <v>0</v>
      </c>
      <c r="AK281" s="40">
        <f t="shared" si="156"/>
        <v>0</v>
      </c>
      <c r="AL281" s="40">
        <f t="shared" si="157"/>
        <v>0</v>
      </c>
      <c r="AM281" s="40">
        <f t="shared" si="158"/>
        <v>0</v>
      </c>
      <c r="AN281" s="40">
        <f t="shared" si="159"/>
        <v>0</v>
      </c>
      <c r="AO281" s="40">
        <f t="shared" si="160"/>
        <v>0</v>
      </c>
      <c r="AP281" s="40">
        <f t="shared" si="161"/>
        <v>0</v>
      </c>
      <c r="AQ281" s="40">
        <f t="shared" si="162"/>
        <v>0</v>
      </c>
      <c r="AR281" s="40">
        <f t="shared" si="163"/>
        <v>0</v>
      </c>
      <c r="AS281" s="40">
        <f t="shared" si="164"/>
        <v>0</v>
      </c>
      <c r="AT281" s="40">
        <f t="shared" si="165"/>
        <v>0</v>
      </c>
      <c r="AU281" s="40">
        <f t="shared" si="166"/>
        <v>0</v>
      </c>
      <c r="AV281" s="40">
        <f t="shared" si="167"/>
        <v>0</v>
      </c>
      <c r="AW281" s="40">
        <f t="shared" si="168"/>
        <v>0</v>
      </c>
      <c r="AX281" s="40">
        <f t="shared" si="169"/>
        <v>0</v>
      </c>
      <c r="AY281" s="40">
        <f t="shared" si="170"/>
        <v>0</v>
      </c>
      <c r="AZ281" s="40">
        <f t="shared" si="171"/>
        <v>0</v>
      </c>
      <c r="BA281" s="40">
        <f t="shared" si="172"/>
        <v>0</v>
      </c>
      <c r="BB281" s="40">
        <f t="shared" si="173"/>
        <v>0</v>
      </c>
      <c r="BC281" s="40">
        <f t="shared" si="174"/>
        <v>0</v>
      </c>
      <c r="BD281" s="40">
        <f t="shared" si="175"/>
        <v>0</v>
      </c>
      <c r="BE281" s="40">
        <f t="shared" si="176"/>
        <v>0</v>
      </c>
      <c r="BF281" s="40">
        <f t="shared" si="177"/>
        <v>0</v>
      </c>
      <c r="BG281" s="40">
        <f t="shared" si="178"/>
        <v>0</v>
      </c>
      <c r="BH281" s="40">
        <f t="shared" si="179"/>
        <v>0</v>
      </c>
      <c r="BI281" s="40">
        <f t="shared" si="180"/>
        <v>0</v>
      </c>
      <c r="BJ281" s="40">
        <f t="shared" si="181"/>
        <v>0</v>
      </c>
      <c r="BK281" s="40">
        <f t="shared" si="182"/>
        <v>0</v>
      </c>
      <c r="BL281" s="40">
        <f t="shared" si="183"/>
        <v>0</v>
      </c>
      <c r="BM281" s="40">
        <f t="shared" si="184"/>
        <v>0</v>
      </c>
      <c r="BN281" s="40">
        <f t="shared" si="185"/>
        <v>0</v>
      </c>
      <c r="BO281" s="40">
        <f t="shared" si="186"/>
        <v>0</v>
      </c>
      <c r="BP281" s="40">
        <f t="shared" si="187"/>
        <v>0</v>
      </c>
      <c r="BR281" s="63">
        <f t="shared" si="188"/>
        <v>1</v>
      </c>
      <c r="BT281" s="4">
        <f>(BP281*U244)+(BO281*U245)+(BN281*U246)+(BM281*U247)+(BL281*U248)+(BK281*U249)+(BJ281*U250)+(BI281*U251)+(BH281*U252)+(BG281*U253)+(BF281*U254)+(BE281*U255)+(BD281*U256)+(BC281*U257)+(BB281*U258)+(BA281*U259)+(AZ281*U260)+(AY281*U261)+(AX281*U262)+(AW281*U263)+(AV281*U264)+(AU281*U265)+(AT281*U266)+(AS281*U267)+(AR281*U268)+(AQ281*U269)+(AP281*U270)+(AO281*U271)+(AN281*U272)+(AM281*U273)+(AL281*U274)+(AK281*U275)+(AJ281*U276)+(AI281*U277)+(AH281*U278)+(AG281*U279)+(AF281*U280)+U281</f>
        <v>2.5000000000000001E-2</v>
      </c>
    </row>
    <row r="282" spans="1:72">
      <c r="A282" s="25">
        <f t="shared" si="189"/>
        <v>278</v>
      </c>
      <c r="B282" s="26" t="s">
        <v>29</v>
      </c>
      <c r="C282" s="12">
        <v>41457</v>
      </c>
      <c r="D282" s="12">
        <v>41458</v>
      </c>
      <c r="E282" s="12">
        <v>41458</v>
      </c>
      <c r="F282" s="14">
        <v>0.85960000000000003</v>
      </c>
      <c r="G282" s="14"/>
      <c r="H282" s="14"/>
      <c r="I282" s="14">
        <v>0.85470000000000002</v>
      </c>
      <c r="J282" s="14">
        <v>0.8498</v>
      </c>
      <c r="K282" s="5" t="s">
        <v>1</v>
      </c>
      <c r="L282" s="15"/>
      <c r="M282" s="16">
        <f>(F282-I282)*10000</f>
        <v>49.000000000000156</v>
      </c>
      <c r="N282" s="15"/>
      <c r="O282" s="16">
        <f>(I282-J282)*10000</f>
        <v>49.000000000000156</v>
      </c>
      <c r="P282" s="15"/>
      <c r="Q282" s="22">
        <f>((S281*U282)/M282)*O282</f>
        <v>1698201.7143736104</v>
      </c>
      <c r="R282" s="15"/>
      <c r="S282" s="3">
        <f>Q282+S281</f>
        <v>69626270.28931801</v>
      </c>
      <c r="U282" s="4">
        <f>$AC$4/W282</f>
        <v>2.5000000000000001E-2</v>
      </c>
      <c r="V282" s="4"/>
      <c r="W282" s="2">
        <v>10</v>
      </c>
      <c r="X282" s="3"/>
      <c r="Y282" s="30">
        <f>E282-D282+1</f>
        <v>1</v>
      </c>
      <c r="Z282" s="30"/>
      <c r="AA282" s="4">
        <f>(S282-S281)/S281</f>
        <v>2.4999999999999901E-2</v>
      </c>
      <c r="AD282" s="40">
        <f>IF(E281&gt;D282,IF(E281&gt;E282,Y282,E281-D282+1),0)</f>
        <v>0</v>
      </c>
      <c r="AF282" s="40">
        <f t="shared" si="151"/>
        <v>0</v>
      </c>
      <c r="AG282" s="40">
        <f t="shared" si="152"/>
        <v>0</v>
      </c>
      <c r="AH282" s="40">
        <f t="shared" si="153"/>
        <v>0</v>
      </c>
      <c r="AI282" s="40">
        <f t="shared" si="154"/>
        <v>0</v>
      </c>
      <c r="AJ282" s="40">
        <f t="shared" si="155"/>
        <v>0</v>
      </c>
      <c r="AK282" s="40">
        <f t="shared" si="156"/>
        <v>0</v>
      </c>
      <c r="AL282" s="40">
        <f t="shared" si="157"/>
        <v>0</v>
      </c>
      <c r="AM282" s="40">
        <f t="shared" si="158"/>
        <v>0</v>
      </c>
      <c r="AN282" s="40">
        <f t="shared" si="159"/>
        <v>0</v>
      </c>
      <c r="AO282" s="40">
        <f t="shared" si="160"/>
        <v>0</v>
      </c>
      <c r="AP282" s="40">
        <f t="shared" si="161"/>
        <v>0</v>
      </c>
      <c r="AQ282" s="40">
        <f t="shared" si="162"/>
        <v>0</v>
      </c>
      <c r="AR282" s="40">
        <f t="shared" si="163"/>
        <v>0</v>
      </c>
      <c r="AS282" s="40">
        <f t="shared" si="164"/>
        <v>0</v>
      </c>
      <c r="AT282" s="40">
        <f t="shared" si="165"/>
        <v>0</v>
      </c>
      <c r="AU282" s="40">
        <f t="shared" si="166"/>
        <v>0</v>
      </c>
      <c r="AV282" s="40">
        <f t="shared" si="167"/>
        <v>0</v>
      </c>
      <c r="AW282" s="40">
        <f t="shared" si="168"/>
        <v>0</v>
      </c>
      <c r="AX282" s="40">
        <f t="shared" si="169"/>
        <v>0</v>
      </c>
      <c r="AY282" s="40">
        <f t="shared" si="170"/>
        <v>0</v>
      </c>
      <c r="AZ282" s="40">
        <f t="shared" si="171"/>
        <v>0</v>
      </c>
      <c r="BA282" s="40">
        <f t="shared" si="172"/>
        <v>0</v>
      </c>
      <c r="BB282" s="40">
        <f t="shared" si="173"/>
        <v>0</v>
      </c>
      <c r="BC282" s="40">
        <f t="shared" si="174"/>
        <v>0</v>
      </c>
      <c r="BD282" s="40">
        <f t="shared" si="175"/>
        <v>0</v>
      </c>
      <c r="BE282" s="40">
        <f t="shared" si="176"/>
        <v>0</v>
      </c>
      <c r="BF282" s="40">
        <f t="shared" si="177"/>
        <v>0</v>
      </c>
      <c r="BG282" s="40">
        <f t="shared" si="178"/>
        <v>0</v>
      </c>
      <c r="BH282" s="40">
        <f t="shared" si="179"/>
        <v>0</v>
      </c>
      <c r="BI282" s="40">
        <f t="shared" si="180"/>
        <v>0</v>
      </c>
      <c r="BJ282" s="40">
        <f t="shared" si="181"/>
        <v>0</v>
      </c>
      <c r="BK282" s="40">
        <f t="shared" si="182"/>
        <v>0</v>
      </c>
      <c r="BL282" s="40">
        <f t="shared" si="183"/>
        <v>0</v>
      </c>
      <c r="BM282" s="40">
        <f t="shared" si="184"/>
        <v>0</v>
      </c>
      <c r="BN282" s="40">
        <f t="shared" si="185"/>
        <v>0</v>
      </c>
      <c r="BO282" s="40">
        <f t="shared" si="186"/>
        <v>0</v>
      </c>
      <c r="BP282" s="40">
        <f t="shared" si="187"/>
        <v>0</v>
      </c>
      <c r="BR282" s="63">
        <f t="shared" si="188"/>
        <v>1</v>
      </c>
      <c r="BT282" s="4">
        <f>(BP282*U245)+(BO282*U246)+(BN282*U247)+(BM282*U248)+(BL282*U249)+(BK282*U250)+(BJ282*U251)+(BI282*U252)+(BH282*U253)+(BG282*U254)+(BF282*U255)+(BE282*U256)+(BD282*U257)+(BC282*U258)+(BB282*U259)+(BA282*U260)+(AZ282*U261)+(AY282*U262)+(AX282*U263)+(AW282*U264)+(AV282*U265)+(AU282*U266)+(AT282*U267)+(AS282*U268)+(AR282*U269)+(AQ282*U270)+(AP282*U271)+(AO282*U272)+(AN282*U273)+(AM282*U274)+(AL282*U275)+(AK282*U276)+(AJ282*U277)+(AI282*U278)+(AH282*U279)+(AG282*U280)+(AF282*U281)+U282</f>
        <v>2.5000000000000001E-2</v>
      </c>
    </row>
    <row r="283" spans="1:72">
      <c r="A283" s="25">
        <f t="shared" si="189"/>
        <v>279</v>
      </c>
      <c r="B283" s="26" t="s">
        <v>29</v>
      </c>
      <c r="C283" s="12">
        <v>41479</v>
      </c>
      <c r="D283" s="12">
        <v>41480</v>
      </c>
      <c r="E283" s="12">
        <v>41485</v>
      </c>
      <c r="F283" s="14">
        <v>0.85840000000000005</v>
      </c>
      <c r="G283" s="14">
        <v>0.86350000000000005</v>
      </c>
      <c r="H283" s="14">
        <v>0.86870000000000003</v>
      </c>
      <c r="I283" s="14"/>
      <c r="J283" s="14"/>
      <c r="K283" s="5" t="s">
        <v>1</v>
      </c>
      <c r="L283" s="15"/>
      <c r="M283" s="16">
        <f>(G283-F283)*10000</f>
        <v>50.999999999999936</v>
      </c>
      <c r="N283" s="15"/>
      <c r="O283" s="16">
        <f>(H283-G283)*10000</f>
        <v>51.999999999999822</v>
      </c>
      <c r="P283" s="15"/>
      <c r="Q283" s="22">
        <f>((S282*U283)/M283)*O283</f>
        <v>1774787.2818845729</v>
      </c>
      <c r="R283" s="15"/>
      <c r="S283" s="3">
        <f>Q283+S282</f>
        <v>71401057.571202576</v>
      </c>
      <c r="U283" s="4">
        <f>$AC$4/W283</f>
        <v>2.5000000000000001E-2</v>
      </c>
      <c r="V283" s="4"/>
      <c r="W283" s="2">
        <v>10</v>
      </c>
      <c r="X283" s="3"/>
      <c r="Y283" s="30">
        <f>E283-D283+1</f>
        <v>6</v>
      </c>
      <c r="Z283" s="30"/>
      <c r="AA283" s="4">
        <f>(S283-S282)/S282</f>
        <v>2.5490196078431216E-2</v>
      </c>
      <c r="AD283" s="40">
        <f>IF(E282&gt;D283,IF(E282&gt;E283,Y283,E282-D283+1),0)</f>
        <v>0</v>
      </c>
      <c r="AF283" s="40">
        <f t="shared" si="151"/>
        <v>0</v>
      </c>
      <c r="AG283" s="40">
        <f t="shared" si="152"/>
        <v>0</v>
      </c>
      <c r="AH283" s="40">
        <f t="shared" si="153"/>
        <v>0</v>
      </c>
      <c r="AI283" s="40">
        <f t="shared" si="154"/>
        <v>0</v>
      </c>
      <c r="AJ283" s="40">
        <f t="shared" si="155"/>
        <v>0</v>
      </c>
      <c r="AK283" s="40">
        <f t="shared" si="156"/>
        <v>0</v>
      </c>
      <c r="AL283" s="40">
        <f t="shared" si="157"/>
        <v>0</v>
      </c>
      <c r="AM283" s="40">
        <f t="shared" si="158"/>
        <v>0</v>
      </c>
      <c r="AN283" s="40">
        <f t="shared" si="159"/>
        <v>0</v>
      </c>
      <c r="AO283" s="40">
        <f t="shared" si="160"/>
        <v>0</v>
      </c>
      <c r="AP283" s="40">
        <f t="shared" si="161"/>
        <v>0</v>
      </c>
      <c r="AQ283" s="40">
        <f t="shared" si="162"/>
        <v>0</v>
      </c>
      <c r="AR283" s="40">
        <f t="shared" si="163"/>
        <v>0</v>
      </c>
      <c r="AS283" s="40">
        <f t="shared" si="164"/>
        <v>0</v>
      </c>
      <c r="AT283" s="40">
        <f t="shared" si="165"/>
        <v>0</v>
      </c>
      <c r="AU283" s="40">
        <f t="shared" si="166"/>
        <v>0</v>
      </c>
      <c r="AV283" s="40">
        <f t="shared" si="167"/>
        <v>0</v>
      </c>
      <c r="AW283" s="40">
        <f t="shared" si="168"/>
        <v>0</v>
      </c>
      <c r="AX283" s="40">
        <f t="shared" si="169"/>
        <v>0</v>
      </c>
      <c r="AY283" s="40">
        <f t="shared" si="170"/>
        <v>0</v>
      </c>
      <c r="AZ283" s="40">
        <f t="shared" si="171"/>
        <v>0</v>
      </c>
      <c r="BA283" s="40">
        <f t="shared" si="172"/>
        <v>0</v>
      </c>
      <c r="BB283" s="40">
        <f t="shared" si="173"/>
        <v>0</v>
      </c>
      <c r="BC283" s="40">
        <f t="shared" si="174"/>
        <v>0</v>
      </c>
      <c r="BD283" s="40">
        <f t="shared" si="175"/>
        <v>0</v>
      </c>
      <c r="BE283" s="40">
        <f t="shared" si="176"/>
        <v>0</v>
      </c>
      <c r="BF283" s="40">
        <f t="shared" si="177"/>
        <v>0</v>
      </c>
      <c r="BG283" s="40">
        <f t="shared" si="178"/>
        <v>0</v>
      </c>
      <c r="BH283" s="40">
        <f t="shared" si="179"/>
        <v>0</v>
      </c>
      <c r="BI283" s="40">
        <f t="shared" si="180"/>
        <v>0</v>
      </c>
      <c r="BJ283" s="40">
        <f t="shared" si="181"/>
        <v>0</v>
      </c>
      <c r="BK283" s="40">
        <f t="shared" si="182"/>
        <v>0</v>
      </c>
      <c r="BL283" s="40">
        <f t="shared" si="183"/>
        <v>0</v>
      </c>
      <c r="BM283" s="40">
        <f t="shared" si="184"/>
        <v>0</v>
      </c>
      <c r="BN283" s="40">
        <f t="shared" si="185"/>
        <v>0</v>
      </c>
      <c r="BO283" s="40">
        <f t="shared" si="186"/>
        <v>0</v>
      </c>
      <c r="BP283" s="40">
        <f t="shared" si="187"/>
        <v>0</v>
      </c>
      <c r="BR283" s="63">
        <f t="shared" si="188"/>
        <v>1</v>
      </c>
      <c r="BT283" s="4">
        <f>(BP283*U246)+(BO283*U247)+(BN283*U248)+(BM283*U249)+(BL283*U250)+(BK283*U251)+(BJ283*U252)+(BI283*U253)+(BH283*U254)+(BG283*U255)+(BF283*U256)+(BE283*U257)+(BD283*U258)+(BC283*U259)+(BB283*U260)+(BA283*U261)+(AZ283*U262)+(AY283*U263)+(AX283*U264)+(AW283*U265)+(AV283*U266)+(AU283*U267)+(AT283*U268)+(AS283*U269)+(AR283*U270)+(AQ283*U271)+(AP283*U272)+(AO283*U273)+(AN283*U274)+(AM283*U275)+(AL283*U276)+(AK283*U277)+(AJ283*U278)+(AI283*U279)+(AH283*U280)+(AG283*U281)+(AF283*U282)+U283</f>
        <v>2.5000000000000001E-2</v>
      </c>
    </row>
    <row r="284" spans="1:72">
      <c r="A284" s="25">
        <f t="shared" si="189"/>
        <v>280</v>
      </c>
      <c r="B284" s="26" t="s">
        <v>29</v>
      </c>
      <c r="C284" s="12">
        <v>41488</v>
      </c>
      <c r="D284" s="12">
        <v>41491</v>
      </c>
      <c r="E284" s="12">
        <v>41499</v>
      </c>
      <c r="F284" s="14">
        <v>0.87470000000000003</v>
      </c>
      <c r="G284" s="14"/>
      <c r="H284" s="14"/>
      <c r="I284" s="14">
        <v>0.8669</v>
      </c>
      <c r="J284" s="14">
        <v>0.85780000000000001</v>
      </c>
      <c r="K284" s="5" t="s">
        <v>1</v>
      </c>
      <c r="L284" s="15"/>
      <c r="M284" s="16">
        <f>(F284-I284)*10000</f>
        <v>78.000000000000284</v>
      </c>
      <c r="N284" s="15"/>
      <c r="O284" s="16">
        <f>(I284-J284)*10000</f>
        <v>90.999999999999972</v>
      </c>
      <c r="P284" s="15"/>
      <c r="Q284" s="22">
        <f>((S283*U284)/M284)*O284</f>
        <v>2082530.8458267336</v>
      </c>
      <c r="R284" s="15"/>
      <c r="S284" s="3">
        <f>Q284+S283</f>
        <v>73483588.417029306</v>
      </c>
      <c r="U284" s="4">
        <f>$AC$4/W284</f>
        <v>2.5000000000000001E-2</v>
      </c>
      <c r="V284" s="4"/>
      <c r="W284" s="2">
        <v>10</v>
      </c>
      <c r="X284" s="3"/>
      <c r="Y284" s="30">
        <f>E284-D284+1</f>
        <v>9</v>
      </c>
      <c r="Z284" s="30"/>
      <c r="AA284" s="4">
        <f>(S284-S283)/S283</f>
        <v>2.9166666666666504E-2</v>
      </c>
      <c r="AD284" s="40">
        <f>IF(E283&gt;D284,IF(E283&gt;E284,Y284,E283-D284+1),0)</f>
        <v>0</v>
      </c>
      <c r="AF284" s="40">
        <f t="shared" si="151"/>
        <v>0</v>
      </c>
      <c r="AG284" s="40">
        <f t="shared" si="152"/>
        <v>0</v>
      </c>
      <c r="AH284" s="40">
        <f t="shared" si="153"/>
        <v>0</v>
      </c>
      <c r="AI284" s="40">
        <f t="shared" si="154"/>
        <v>0</v>
      </c>
      <c r="AJ284" s="40">
        <f t="shared" si="155"/>
        <v>0</v>
      </c>
      <c r="AK284" s="40">
        <f t="shared" si="156"/>
        <v>0</v>
      </c>
      <c r="AL284" s="40">
        <f t="shared" si="157"/>
        <v>0</v>
      </c>
      <c r="AM284" s="40">
        <f t="shared" si="158"/>
        <v>0</v>
      </c>
      <c r="AN284" s="40">
        <f t="shared" si="159"/>
        <v>0</v>
      </c>
      <c r="AO284" s="40">
        <f t="shared" si="160"/>
        <v>0</v>
      </c>
      <c r="AP284" s="40">
        <f t="shared" si="161"/>
        <v>0</v>
      </c>
      <c r="AQ284" s="40">
        <f t="shared" si="162"/>
        <v>0</v>
      </c>
      <c r="AR284" s="40">
        <f t="shared" si="163"/>
        <v>0</v>
      </c>
      <c r="AS284" s="40">
        <f t="shared" si="164"/>
        <v>0</v>
      </c>
      <c r="AT284" s="40">
        <f t="shared" si="165"/>
        <v>0</v>
      </c>
      <c r="AU284" s="40">
        <f t="shared" si="166"/>
        <v>0</v>
      </c>
      <c r="AV284" s="40">
        <f t="shared" si="167"/>
        <v>0</v>
      </c>
      <c r="AW284" s="40">
        <f t="shared" si="168"/>
        <v>0</v>
      </c>
      <c r="AX284" s="40">
        <f t="shared" si="169"/>
        <v>0</v>
      </c>
      <c r="AY284" s="40">
        <f t="shared" si="170"/>
        <v>0</v>
      </c>
      <c r="AZ284" s="40">
        <f t="shared" si="171"/>
        <v>0</v>
      </c>
      <c r="BA284" s="40">
        <f t="shared" si="172"/>
        <v>0</v>
      </c>
      <c r="BB284" s="40">
        <f t="shared" si="173"/>
        <v>0</v>
      </c>
      <c r="BC284" s="40">
        <f t="shared" si="174"/>
        <v>0</v>
      </c>
      <c r="BD284" s="40">
        <f t="shared" si="175"/>
        <v>0</v>
      </c>
      <c r="BE284" s="40">
        <f t="shared" si="176"/>
        <v>0</v>
      </c>
      <c r="BF284" s="40">
        <f t="shared" si="177"/>
        <v>0</v>
      </c>
      <c r="BG284" s="40">
        <f t="shared" si="178"/>
        <v>0</v>
      </c>
      <c r="BH284" s="40">
        <f t="shared" si="179"/>
        <v>0</v>
      </c>
      <c r="BI284" s="40">
        <f t="shared" si="180"/>
        <v>0</v>
      </c>
      <c r="BJ284" s="40">
        <f t="shared" si="181"/>
        <v>0</v>
      </c>
      <c r="BK284" s="40">
        <f t="shared" si="182"/>
        <v>0</v>
      </c>
      <c r="BL284" s="40">
        <f t="shared" si="183"/>
        <v>0</v>
      </c>
      <c r="BM284" s="40">
        <f t="shared" si="184"/>
        <v>0</v>
      </c>
      <c r="BN284" s="40">
        <f t="shared" si="185"/>
        <v>0</v>
      </c>
      <c r="BO284" s="40">
        <f t="shared" si="186"/>
        <v>0</v>
      </c>
      <c r="BP284" s="40">
        <f t="shared" si="187"/>
        <v>0</v>
      </c>
      <c r="BR284" s="63">
        <f t="shared" si="188"/>
        <v>1</v>
      </c>
      <c r="BT284" s="4">
        <f>(BP284*U247)+(BO284*U248)+(BN284*U249)+(BM284*U250)+(BL284*U251)+(BK284*U252)+(BJ284*U253)+(BI284*U254)+(BH284*U255)+(BG284*U256)+(BF284*U257)+(BE284*U258)+(BD284*U259)+(BC284*U260)+(BB284*U261)+(BA284*U262)+(AZ284*U263)+(AY284*U264)+(AX284*U265)+(AW284*U266)+(AV284*U267)+(AU284*U268)+(AT284*U269)+(AS284*U270)+(AR284*U271)+(AQ284*U272)+(AP284*U273)+(AO284*U274)+(AN284*U275)+(AM284*U276)+(AL284*U277)+(AK284*U278)+(AJ284*U279)+(AI284*U280)+(AH284*U281)+(AG284*U282)+(AF284*U283)+U284</f>
        <v>2.5000000000000001E-2</v>
      </c>
    </row>
    <row r="285" spans="1:72">
      <c r="A285" s="25">
        <f t="shared" si="189"/>
        <v>281</v>
      </c>
      <c r="B285" s="26" t="s">
        <v>29</v>
      </c>
      <c r="C285" s="12">
        <v>41506</v>
      </c>
      <c r="D285" s="12">
        <v>41509</v>
      </c>
      <c r="E285" s="12">
        <v>41515</v>
      </c>
      <c r="F285" s="14">
        <v>0.85140000000000005</v>
      </c>
      <c r="G285" s="14">
        <v>0.8579</v>
      </c>
      <c r="H285" s="14">
        <v>0.85860000000000003</v>
      </c>
      <c r="I285" s="14"/>
      <c r="J285" s="14"/>
      <c r="K285" s="5" t="s">
        <v>2</v>
      </c>
      <c r="L285" s="15"/>
      <c r="M285" s="16">
        <f>(G285-F285)*10000</f>
        <v>64.999999999999503</v>
      </c>
      <c r="N285" s="15"/>
      <c r="O285" s="16">
        <f>(H285-G285)*10000</f>
        <v>7.0000000000003393</v>
      </c>
      <c r="P285" s="15"/>
      <c r="Q285" s="22">
        <f>((S284*U285)/M285)*O285</f>
        <v>197840.43035355155</v>
      </c>
      <c r="R285" s="15"/>
      <c r="S285" s="3">
        <f>Q285+S284</f>
        <v>73681428.847382858</v>
      </c>
      <c r="U285" s="4">
        <f>$AC$4/W285</f>
        <v>2.5000000000000001E-2</v>
      </c>
      <c r="V285" s="4"/>
      <c r="W285" s="2">
        <v>10</v>
      </c>
      <c r="X285" s="3"/>
      <c r="Y285" s="30">
        <f>E285-D285+1</f>
        <v>7</v>
      </c>
      <c r="Z285" s="30"/>
      <c r="AA285" s="4">
        <f>(S285-S284)/S284</f>
        <v>2.6923076923078509E-3</v>
      </c>
      <c r="AD285" s="40">
        <f>IF(E284&gt;D285,IF(E284&gt;E285,Y285,E284-D285+1),0)</f>
        <v>0</v>
      </c>
      <c r="AF285" s="40">
        <f t="shared" si="151"/>
        <v>0</v>
      </c>
      <c r="AG285" s="40">
        <f t="shared" si="152"/>
        <v>0</v>
      </c>
      <c r="AH285" s="40">
        <f t="shared" si="153"/>
        <v>0</v>
      </c>
      <c r="AI285" s="40">
        <f t="shared" si="154"/>
        <v>0</v>
      </c>
      <c r="AJ285" s="40">
        <f t="shared" si="155"/>
        <v>0</v>
      </c>
      <c r="AK285" s="40">
        <f t="shared" si="156"/>
        <v>0</v>
      </c>
      <c r="AL285" s="40">
        <f t="shared" si="157"/>
        <v>0</v>
      </c>
      <c r="AM285" s="40">
        <f t="shared" si="158"/>
        <v>0</v>
      </c>
      <c r="AN285" s="40">
        <f t="shared" si="159"/>
        <v>0</v>
      </c>
      <c r="AO285" s="40">
        <f t="shared" si="160"/>
        <v>0</v>
      </c>
      <c r="AP285" s="40">
        <f t="shared" si="161"/>
        <v>0</v>
      </c>
      <c r="AQ285" s="40">
        <f t="shared" si="162"/>
        <v>0</v>
      </c>
      <c r="AR285" s="40">
        <f t="shared" si="163"/>
        <v>0</v>
      </c>
      <c r="AS285" s="40">
        <f t="shared" si="164"/>
        <v>0</v>
      </c>
      <c r="AT285" s="40">
        <f t="shared" si="165"/>
        <v>0</v>
      </c>
      <c r="AU285" s="40">
        <f t="shared" si="166"/>
        <v>0</v>
      </c>
      <c r="AV285" s="40">
        <f t="shared" si="167"/>
        <v>0</v>
      </c>
      <c r="AW285" s="40">
        <f t="shared" si="168"/>
        <v>0</v>
      </c>
      <c r="AX285" s="40">
        <f t="shared" si="169"/>
        <v>0</v>
      </c>
      <c r="AY285" s="40">
        <f t="shared" si="170"/>
        <v>0</v>
      </c>
      <c r="AZ285" s="40">
        <f t="shared" si="171"/>
        <v>0</v>
      </c>
      <c r="BA285" s="40">
        <f t="shared" si="172"/>
        <v>0</v>
      </c>
      <c r="BB285" s="40">
        <f t="shared" si="173"/>
        <v>0</v>
      </c>
      <c r="BC285" s="40">
        <f t="shared" si="174"/>
        <v>0</v>
      </c>
      <c r="BD285" s="40">
        <f t="shared" si="175"/>
        <v>0</v>
      </c>
      <c r="BE285" s="40">
        <f t="shared" si="176"/>
        <v>0</v>
      </c>
      <c r="BF285" s="40">
        <f t="shared" si="177"/>
        <v>0</v>
      </c>
      <c r="BG285" s="40">
        <f t="shared" si="178"/>
        <v>0</v>
      </c>
      <c r="BH285" s="40">
        <f t="shared" si="179"/>
        <v>0</v>
      </c>
      <c r="BI285" s="40">
        <f t="shared" si="180"/>
        <v>0</v>
      </c>
      <c r="BJ285" s="40">
        <f t="shared" si="181"/>
        <v>0</v>
      </c>
      <c r="BK285" s="40">
        <f t="shared" si="182"/>
        <v>0</v>
      </c>
      <c r="BL285" s="40">
        <f t="shared" si="183"/>
        <v>0</v>
      </c>
      <c r="BM285" s="40">
        <f t="shared" si="184"/>
        <v>0</v>
      </c>
      <c r="BN285" s="40">
        <f t="shared" si="185"/>
        <v>0</v>
      </c>
      <c r="BO285" s="40">
        <f t="shared" si="186"/>
        <v>0</v>
      </c>
      <c r="BP285" s="40">
        <f t="shared" si="187"/>
        <v>0</v>
      </c>
      <c r="BR285" s="63">
        <f t="shared" si="188"/>
        <v>1</v>
      </c>
      <c r="BT285" s="4">
        <f>(BP285*U248)+(BO285*U249)+(BN285*U250)+(BM285*U251)+(BL285*U252)+(BK285*U253)+(BJ285*U254)+(BI285*U255)+(BH285*U256)+(BG285*U257)+(BF285*U258)+(BE285*U259)+(BD285*U260)+(BC285*U261)+(BB285*U262)+(BA285*U263)+(AZ285*U264)+(AY285*U265)+(AX285*U266)+(AW285*U267)+(AV285*U268)+(AU285*U269)+(AT285*U270)+(AS285*U271)+(AR285*U272)+(AQ285*U273)+(AP285*U274)+(AO285*U275)+(AN285*U276)+(AM285*U277)+(AL285*U278)+(AK285*U279)+(AJ285*U280)+(AI285*U281)+(AH285*U282)+(AG285*U283)+(AF285*U284)+U285</f>
        <v>2.5000000000000001E-2</v>
      </c>
    </row>
    <row r="286" spans="1:72">
      <c r="A286" s="25">
        <f t="shared" si="189"/>
        <v>282</v>
      </c>
      <c r="B286" s="26" t="s">
        <v>29</v>
      </c>
      <c r="C286" s="12">
        <v>41514</v>
      </c>
      <c r="D286" s="12">
        <v>41515</v>
      </c>
      <c r="E286" s="12">
        <v>41520</v>
      </c>
      <c r="F286" s="14">
        <v>0.86539999999999995</v>
      </c>
      <c r="G286" s="14"/>
      <c r="H286" s="14"/>
      <c r="I286" s="14">
        <v>0.85640000000000005</v>
      </c>
      <c r="J286" s="14">
        <v>0.84540000000000004</v>
      </c>
      <c r="K286" s="5" t="s">
        <v>1</v>
      </c>
      <c r="L286" s="15"/>
      <c r="M286" s="16">
        <f>(F286-I286)*10000</f>
        <v>89.999999999998977</v>
      </c>
      <c r="N286" s="15"/>
      <c r="O286" s="16">
        <f>(I286-J286)*10000</f>
        <v>110.0000000000001</v>
      </c>
      <c r="P286" s="15"/>
      <c r="Q286" s="22">
        <f>((S285*U286)/M286)*O286</f>
        <v>2251376.9925589482</v>
      </c>
      <c r="R286" s="15"/>
      <c r="S286" s="3">
        <f>Q286+S285</f>
        <v>75932805.8399418</v>
      </c>
      <c r="U286" s="4">
        <f>$AC$4/W286</f>
        <v>2.5000000000000001E-2</v>
      </c>
      <c r="V286" s="4"/>
      <c r="W286" s="2">
        <v>10</v>
      </c>
      <c r="X286" s="3"/>
      <c r="Y286" s="30">
        <f>E286-D286+1</f>
        <v>6</v>
      </c>
      <c r="Z286" s="30"/>
      <c r="AA286" s="4">
        <f>(S286-S285)/S285</f>
        <v>3.0555555555555836E-2</v>
      </c>
      <c r="AD286" s="40">
        <f>IF(E285&gt;D286,IF(E285&gt;E286,Y286,E285-D286+1),0)</f>
        <v>0</v>
      </c>
      <c r="AF286" s="40">
        <f t="shared" si="151"/>
        <v>1</v>
      </c>
      <c r="AG286" s="40">
        <f t="shared" si="152"/>
        <v>0</v>
      </c>
      <c r="AH286" s="40">
        <f t="shared" si="153"/>
        <v>0</v>
      </c>
      <c r="AI286" s="40">
        <f t="shared" si="154"/>
        <v>0</v>
      </c>
      <c r="AJ286" s="40">
        <f t="shared" si="155"/>
        <v>0</v>
      </c>
      <c r="AK286" s="40">
        <f t="shared" si="156"/>
        <v>0</v>
      </c>
      <c r="AL286" s="40">
        <f t="shared" si="157"/>
        <v>0</v>
      </c>
      <c r="AM286" s="40">
        <f t="shared" si="158"/>
        <v>0</v>
      </c>
      <c r="AN286" s="40">
        <f t="shared" si="159"/>
        <v>0</v>
      </c>
      <c r="AO286" s="40">
        <f t="shared" si="160"/>
        <v>0</v>
      </c>
      <c r="AP286" s="40">
        <f t="shared" si="161"/>
        <v>0</v>
      </c>
      <c r="AQ286" s="40">
        <f t="shared" si="162"/>
        <v>0</v>
      </c>
      <c r="AR286" s="40">
        <f t="shared" si="163"/>
        <v>0</v>
      </c>
      <c r="AS286" s="40">
        <f t="shared" si="164"/>
        <v>0</v>
      </c>
      <c r="AT286" s="40">
        <f t="shared" si="165"/>
        <v>0</v>
      </c>
      <c r="AU286" s="40">
        <f t="shared" si="166"/>
        <v>0</v>
      </c>
      <c r="AV286" s="40">
        <f t="shared" si="167"/>
        <v>0</v>
      </c>
      <c r="AW286" s="40">
        <f t="shared" si="168"/>
        <v>0</v>
      </c>
      <c r="AX286" s="40">
        <f t="shared" si="169"/>
        <v>0</v>
      </c>
      <c r="AY286" s="40">
        <f t="shared" si="170"/>
        <v>0</v>
      </c>
      <c r="AZ286" s="40">
        <f t="shared" si="171"/>
        <v>0</v>
      </c>
      <c r="BA286" s="40">
        <f t="shared" si="172"/>
        <v>0</v>
      </c>
      <c r="BB286" s="40">
        <f t="shared" si="173"/>
        <v>0</v>
      </c>
      <c r="BC286" s="40">
        <f t="shared" si="174"/>
        <v>0</v>
      </c>
      <c r="BD286" s="40">
        <f t="shared" si="175"/>
        <v>0</v>
      </c>
      <c r="BE286" s="40">
        <f t="shared" si="176"/>
        <v>0</v>
      </c>
      <c r="BF286" s="40">
        <f t="shared" si="177"/>
        <v>0</v>
      </c>
      <c r="BG286" s="40">
        <f t="shared" si="178"/>
        <v>0</v>
      </c>
      <c r="BH286" s="40">
        <f t="shared" si="179"/>
        <v>0</v>
      </c>
      <c r="BI286" s="40">
        <f t="shared" si="180"/>
        <v>0</v>
      </c>
      <c r="BJ286" s="40">
        <f t="shared" si="181"/>
        <v>0</v>
      </c>
      <c r="BK286" s="40">
        <f t="shared" si="182"/>
        <v>0</v>
      </c>
      <c r="BL286" s="40">
        <f t="shared" si="183"/>
        <v>0</v>
      </c>
      <c r="BM286" s="40">
        <f t="shared" si="184"/>
        <v>0</v>
      </c>
      <c r="BN286" s="40">
        <f t="shared" si="185"/>
        <v>0</v>
      </c>
      <c r="BO286" s="40">
        <f t="shared" si="186"/>
        <v>0</v>
      </c>
      <c r="BP286" s="40">
        <f t="shared" si="187"/>
        <v>0</v>
      </c>
      <c r="BR286" s="63">
        <f t="shared" si="188"/>
        <v>2</v>
      </c>
      <c r="BT286" s="4">
        <f>(BP286*U249)+(BO286*U250)+(BN286*U251)+(BM286*U252)+(BL286*U253)+(BK286*U254)+(BJ286*U255)+(BI286*U256)+(BH286*U257)+(BG286*U258)+(BF286*U259)+(BE286*U260)+(BD286*U261)+(BC286*U262)+(BB286*U263)+(BA286*U264)+(AZ286*U265)+(AY286*U266)+(AX286*U267)+(AW286*U268)+(AV286*U269)+(AU286*U270)+(AT286*U271)+(AS286*U272)+(AR286*U273)+(AQ286*U274)+(AP286*U275)+(AO286*U276)+(AN286*U277)+(AM286*U278)+(AL286*U279)+(AK286*U280)+(AJ286*U281)+(AI286*U282)+(AH286*U283)+(AG286*U284)+(AF286*U285)+U286</f>
        <v>0.05</v>
      </c>
    </row>
    <row r="287" spans="1:72">
      <c r="A287" s="25">
        <f t="shared" ref="A287:A350" si="190">A286+1</f>
        <v>283</v>
      </c>
      <c r="B287" s="26" t="s">
        <v>29</v>
      </c>
      <c r="C287" s="12">
        <v>41523</v>
      </c>
      <c r="D287" s="12">
        <v>41526</v>
      </c>
      <c r="E287" s="12">
        <v>41528</v>
      </c>
      <c r="F287" s="14">
        <v>0.83879999999999999</v>
      </c>
      <c r="G287" s="14">
        <v>0.84409999999999996</v>
      </c>
      <c r="H287" s="14">
        <v>0.83879999999999999</v>
      </c>
      <c r="I287" s="14"/>
      <c r="J287" s="14"/>
      <c r="K287" s="5" t="s">
        <v>0</v>
      </c>
      <c r="L287" s="15"/>
      <c r="M287" s="16">
        <f>(G287-F287)*10000</f>
        <v>52.999999999999716</v>
      </c>
      <c r="N287" s="15"/>
      <c r="O287" s="16">
        <f>(H287-G287)*10000</f>
        <v>-52.999999999999716</v>
      </c>
      <c r="P287" s="15"/>
      <c r="Q287" s="22">
        <f>((S286*U287)/M287)*O287</f>
        <v>-1898320.145998545</v>
      </c>
      <c r="R287" s="15"/>
      <c r="S287" s="3">
        <f>Q287+S286</f>
        <v>74034485.693943262</v>
      </c>
      <c r="U287" s="4">
        <f>$AC$4/W287</f>
        <v>2.5000000000000001E-2</v>
      </c>
      <c r="V287" s="4"/>
      <c r="W287" s="2">
        <v>10</v>
      </c>
      <c r="X287" s="3"/>
      <c r="Y287" s="30">
        <f>E287-D287+1</f>
        <v>3</v>
      </c>
      <c r="Z287" s="30"/>
      <c r="AA287" s="4">
        <f>(S287-S286)/S286</f>
        <v>-2.4999999999999901E-2</v>
      </c>
      <c r="AD287" s="40">
        <f>IF(E286&gt;D287,IF(E286&gt;E287,Y287,E286-D287+1),0)</f>
        <v>0</v>
      </c>
      <c r="AF287" s="40">
        <f t="shared" si="151"/>
        <v>0</v>
      </c>
      <c r="AG287" s="40">
        <f t="shared" si="152"/>
        <v>0</v>
      </c>
      <c r="AH287" s="40">
        <f t="shared" si="153"/>
        <v>0</v>
      </c>
      <c r="AI287" s="40">
        <f t="shared" si="154"/>
        <v>0</v>
      </c>
      <c r="AJ287" s="40">
        <f t="shared" si="155"/>
        <v>0</v>
      </c>
      <c r="AK287" s="40">
        <f t="shared" si="156"/>
        <v>0</v>
      </c>
      <c r="AL287" s="40">
        <f t="shared" si="157"/>
        <v>0</v>
      </c>
      <c r="AM287" s="40">
        <f t="shared" si="158"/>
        <v>0</v>
      </c>
      <c r="AN287" s="40">
        <f t="shared" si="159"/>
        <v>0</v>
      </c>
      <c r="AO287" s="40">
        <f t="shared" si="160"/>
        <v>0</v>
      </c>
      <c r="AP287" s="40">
        <f t="shared" si="161"/>
        <v>0</v>
      </c>
      <c r="AQ287" s="40">
        <f t="shared" si="162"/>
        <v>0</v>
      </c>
      <c r="AR287" s="40">
        <f t="shared" si="163"/>
        <v>0</v>
      </c>
      <c r="AS287" s="40">
        <f t="shared" si="164"/>
        <v>0</v>
      </c>
      <c r="AT287" s="40">
        <f t="shared" si="165"/>
        <v>0</v>
      </c>
      <c r="AU287" s="40">
        <f t="shared" si="166"/>
        <v>0</v>
      </c>
      <c r="AV287" s="40">
        <f t="shared" si="167"/>
        <v>0</v>
      </c>
      <c r="AW287" s="40">
        <f t="shared" si="168"/>
        <v>0</v>
      </c>
      <c r="AX287" s="40">
        <f t="shared" si="169"/>
        <v>0</v>
      </c>
      <c r="AY287" s="40">
        <f t="shared" si="170"/>
        <v>0</v>
      </c>
      <c r="AZ287" s="40">
        <f t="shared" si="171"/>
        <v>0</v>
      </c>
      <c r="BA287" s="40">
        <f t="shared" si="172"/>
        <v>0</v>
      </c>
      <c r="BB287" s="40">
        <f t="shared" si="173"/>
        <v>0</v>
      </c>
      <c r="BC287" s="40">
        <f t="shared" si="174"/>
        <v>0</v>
      </c>
      <c r="BD287" s="40">
        <f t="shared" si="175"/>
        <v>0</v>
      </c>
      <c r="BE287" s="40">
        <f t="shared" si="176"/>
        <v>0</v>
      </c>
      <c r="BF287" s="40">
        <f t="shared" si="177"/>
        <v>0</v>
      </c>
      <c r="BG287" s="40">
        <f t="shared" si="178"/>
        <v>0</v>
      </c>
      <c r="BH287" s="40">
        <f t="shared" si="179"/>
        <v>0</v>
      </c>
      <c r="BI287" s="40">
        <f t="shared" si="180"/>
        <v>0</v>
      </c>
      <c r="BJ287" s="40">
        <f t="shared" si="181"/>
        <v>0</v>
      </c>
      <c r="BK287" s="40">
        <f t="shared" si="182"/>
        <v>0</v>
      </c>
      <c r="BL287" s="40">
        <f t="shared" si="183"/>
        <v>0</v>
      </c>
      <c r="BM287" s="40">
        <f t="shared" si="184"/>
        <v>0</v>
      </c>
      <c r="BN287" s="40">
        <f t="shared" si="185"/>
        <v>0</v>
      </c>
      <c r="BO287" s="40">
        <f t="shared" si="186"/>
        <v>0</v>
      </c>
      <c r="BP287" s="40">
        <f t="shared" si="187"/>
        <v>0</v>
      </c>
      <c r="BR287" s="63">
        <f t="shared" si="188"/>
        <v>1</v>
      </c>
      <c r="BT287" s="4">
        <f>(BP287*U250)+(BO287*U251)+(BN287*U252)+(BM287*U253)+(BL287*U254)+(BK287*U255)+(BJ287*U256)+(BI287*U257)+(BH287*U258)+(BG287*U259)+(BF287*U260)+(BE287*U261)+(BD287*U262)+(BC287*U263)+(BB287*U264)+(BA287*U265)+(AZ287*U266)+(AY287*U267)+(AX287*U268)+(AW287*U269)+(AV287*U270)+(AU287*U271)+(AT287*U272)+(AS287*U273)+(AR287*U274)+(AQ287*U275)+(AP287*U276)+(AO287*U277)+(AN287*U278)+(AM287*U279)+(AL287*U280)+(AK287*U281)+(AJ287*U282)+(AI287*U283)+(AH287*U284)+(AG287*U285)+(AF287*U286)+U287</f>
        <v>2.5000000000000001E-2</v>
      </c>
    </row>
    <row r="288" spans="1:72">
      <c r="A288" s="25">
        <f t="shared" si="190"/>
        <v>284</v>
      </c>
      <c r="B288" s="26" t="s">
        <v>29</v>
      </c>
      <c r="C288" s="12">
        <v>41540</v>
      </c>
      <c r="D288" s="12">
        <v>41542</v>
      </c>
      <c r="E288" s="12">
        <v>41549</v>
      </c>
      <c r="F288" s="14">
        <v>0.84650000000000003</v>
      </c>
      <c r="G288" s="14"/>
      <c r="H288" s="14"/>
      <c r="I288" s="14">
        <v>0.83950000000000002</v>
      </c>
      <c r="J288" s="14">
        <v>0.83760000000000001</v>
      </c>
      <c r="K288" s="5" t="s">
        <v>2</v>
      </c>
      <c r="L288" s="15"/>
      <c r="M288" s="16">
        <f>(F288-I288)*10000</f>
        <v>70.000000000000057</v>
      </c>
      <c r="N288" s="15"/>
      <c r="O288" s="16">
        <f>(I288-J288)*10000</f>
        <v>19.000000000000128</v>
      </c>
      <c r="P288" s="15"/>
      <c r="Q288" s="22">
        <f>((S287*U288)/M288)*O288</f>
        <v>502376.86720890371</v>
      </c>
      <c r="R288" s="15"/>
      <c r="S288" s="3">
        <f>Q288+S287</f>
        <v>74536862.56115216</v>
      </c>
      <c r="U288" s="4">
        <f>$AC$4/W288</f>
        <v>2.5000000000000001E-2</v>
      </c>
      <c r="V288" s="4"/>
      <c r="W288" s="2">
        <v>10</v>
      </c>
      <c r="X288" s="3"/>
      <c r="Y288" s="30">
        <f>E288-D288+1</f>
        <v>8</v>
      </c>
      <c r="Z288" s="30"/>
      <c r="AA288" s="4">
        <f>(S288-S287)/S287</f>
        <v>6.78571428571425E-3</v>
      </c>
      <c r="AD288" s="40">
        <f>IF(E287&gt;D288,IF(E287&gt;E288,Y288,E287-D288+1),0)</f>
        <v>0</v>
      </c>
      <c r="AF288" s="40">
        <f t="shared" si="151"/>
        <v>0</v>
      </c>
      <c r="AG288" s="40">
        <f t="shared" si="152"/>
        <v>0</v>
      </c>
      <c r="AH288" s="40">
        <f t="shared" si="153"/>
        <v>0</v>
      </c>
      <c r="AI288" s="40">
        <f t="shared" si="154"/>
        <v>0</v>
      </c>
      <c r="AJ288" s="40">
        <f t="shared" si="155"/>
        <v>0</v>
      </c>
      <c r="AK288" s="40">
        <f t="shared" si="156"/>
        <v>0</v>
      </c>
      <c r="AL288" s="40">
        <f t="shared" si="157"/>
        <v>0</v>
      </c>
      <c r="AM288" s="40">
        <f t="shared" si="158"/>
        <v>0</v>
      </c>
      <c r="AN288" s="40">
        <f t="shared" si="159"/>
        <v>0</v>
      </c>
      <c r="AO288" s="40">
        <f t="shared" si="160"/>
        <v>0</v>
      </c>
      <c r="AP288" s="40">
        <f t="shared" si="161"/>
        <v>0</v>
      </c>
      <c r="AQ288" s="40">
        <f t="shared" si="162"/>
        <v>0</v>
      </c>
      <c r="AR288" s="40">
        <f t="shared" si="163"/>
        <v>0</v>
      </c>
      <c r="AS288" s="40">
        <f t="shared" si="164"/>
        <v>0</v>
      </c>
      <c r="AT288" s="40">
        <f t="shared" si="165"/>
        <v>0</v>
      </c>
      <c r="AU288" s="40">
        <f t="shared" si="166"/>
        <v>0</v>
      </c>
      <c r="AV288" s="40">
        <f t="shared" si="167"/>
        <v>0</v>
      </c>
      <c r="AW288" s="40">
        <f t="shared" si="168"/>
        <v>0</v>
      </c>
      <c r="AX288" s="40">
        <f t="shared" si="169"/>
        <v>0</v>
      </c>
      <c r="AY288" s="40">
        <f t="shared" si="170"/>
        <v>0</v>
      </c>
      <c r="AZ288" s="40">
        <f t="shared" si="171"/>
        <v>0</v>
      </c>
      <c r="BA288" s="40">
        <f t="shared" si="172"/>
        <v>0</v>
      </c>
      <c r="BB288" s="40">
        <f t="shared" si="173"/>
        <v>0</v>
      </c>
      <c r="BC288" s="40">
        <f t="shared" si="174"/>
        <v>0</v>
      </c>
      <c r="BD288" s="40">
        <f t="shared" si="175"/>
        <v>0</v>
      </c>
      <c r="BE288" s="40">
        <f t="shared" si="176"/>
        <v>0</v>
      </c>
      <c r="BF288" s="40">
        <f t="shared" si="177"/>
        <v>0</v>
      </c>
      <c r="BG288" s="40">
        <f t="shared" si="178"/>
        <v>0</v>
      </c>
      <c r="BH288" s="40">
        <f t="shared" si="179"/>
        <v>0</v>
      </c>
      <c r="BI288" s="40">
        <f t="shared" si="180"/>
        <v>0</v>
      </c>
      <c r="BJ288" s="40">
        <f t="shared" si="181"/>
        <v>0</v>
      </c>
      <c r="BK288" s="40">
        <f t="shared" si="182"/>
        <v>0</v>
      </c>
      <c r="BL288" s="40">
        <f t="shared" si="183"/>
        <v>0</v>
      </c>
      <c r="BM288" s="40">
        <f t="shared" si="184"/>
        <v>0</v>
      </c>
      <c r="BN288" s="40">
        <f t="shared" si="185"/>
        <v>0</v>
      </c>
      <c r="BO288" s="40">
        <f t="shared" si="186"/>
        <v>0</v>
      </c>
      <c r="BP288" s="40">
        <f t="shared" si="187"/>
        <v>0</v>
      </c>
      <c r="BR288" s="63">
        <f t="shared" si="188"/>
        <v>1</v>
      </c>
      <c r="BT288" s="4">
        <f>(BP288*U251)+(BO288*U252)+(BN288*U253)+(BM288*U254)+(BL288*U255)+(BK288*U256)+(BJ288*U257)+(BI288*U258)+(BH288*U259)+(BG288*U260)+(BF288*U261)+(BE288*U262)+(BD288*U263)+(BC288*U264)+(BB288*U265)+(BA288*U266)+(AZ288*U267)+(AY288*U268)+(AX288*U269)+(AW288*U270)+(AV288*U271)+(AU288*U272)+(AT288*U273)+(AS288*U274)+(AR288*U275)+(AQ288*U276)+(AP288*U277)+(AO288*U278)+(AN288*U279)+(AM288*U280)+(AL288*U281)+(AK288*U282)+(AJ288*U283)+(AI288*U284)+(AH288*U285)+(AG288*U286)+(AF288*U287)+U288</f>
        <v>2.5000000000000001E-2</v>
      </c>
    </row>
    <row r="289" spans="1:72">
      <c r="A289" s="25">
        <f t="shared" si="190"/>
        <v>285</v>
      </c>
      <c r="B289" s="26" t="s">
        <v>29</v>
      </c>
      <c r="C289" s="12">
        <v>41549</v>
      </c>
      <c r="D289" s="12">
        <v>41550</v>
      </c>
      <c r="E289" s="12">
        <v>41551</v>
      </c>
      <c r="F289" s="14">
        <v>0.83299999999999996</v>
      </c>
      <c r="G289" s="14">
        <v>0.83879999999999999</v>
      </c>
      <c r="H289" s="14">
        <v>0.84489999999999998</v>
      </c>
      <c r="I289" s="14"/>
      <c r="J289" s="14"/>
      <c r="K289" s="5" t="s">
        <v>1</v>
      </c>
      <c r="L289" s="15"/>
      <c r="M289" s="16">
        <f>(G289-F289)*10000</f>
        <v>58.00000000000027</v>
      </c>
      <c r="N289" s="15"/>
      <c r="O289" s="16">
        <f>(H289-G289)*10000</f>
        <v>60.999999999999943</v>
      </c>
      <c r="P289" s="15"/>
      <c r="Q289" s="22">
        <f>((S288*U289)/M289)*O289</f>
        <v>1959805.438030283</v>
      </c>
      <c r="R289" s="15"/>
      <c r="S289" s="3">
        <f>Q289+S288</f>
        <v>76496667.999182448</v>
      </c>
      <c r="U289" s="4">
        <f>$AC$4/W289</f>
        <v>2.5000000000000001E-2</v>
      </c>
      <c r="V289" s="4"/>
      <c r="W289" s="2">
        <v>10</v>
      </c>
      <c r="X289" s="3"/>
      <c r="Y289" s="30">
        <f>E289-D289+1</f>
        <v>2</v>
      </c>
      <c r="Z289" s="30"/>
      <c r="AA289" s="4">
        <f>(S289-S288)/S288</f>
        <v>2.6293103448275779E-2</v>
      </c>
      <c r="AD289" s="40">
        <f>IF(E288&gt;D289,IF(E288&gt;E289,Y289,E288-D289+1),0)</f>
        <v>0</v>
      </c>
      <c r="AF289" s="40">
        <f t="shared" si="151"/>
        <v>0</v>
      </c>
      <c r="AG289" s="40">
        <f t="shared" si="152"/>
        <v>0</v>
      </c>
      <c r="AH289" s="40">
        <f t="shared" si="153"/>
        <v>0</v>
      </c>
      <c r="AI289" s="40">
        <f t="shared" si="154"/>
        <v>0</v>
      </c>
      <c r="AJ289" s="40">
        <f t="shared" si="155"/>
        <v>0</v>
      </c>
      <c r="AK289" s="40">
        <f t="shared" si="156"/>
        <v>0</v>
      </c>
      <c r="AL289" s="40">
        <f t="shared" si="157"/>
        <v>0</v>
      </c>
      <c r="AM289" s="40">
        <f t="shared" si="158"/>
        <v>0</v>
      </c>
      <c r="AN289" s="40">
        <f t="shared" si="159"/>
        <v>0</v>
      </c>
      <c r="AO289" s="40">
        <f t="shared" si="160"/>
        <v>0</v>
      </c>
      <c r="AP289" s="40">
        <f t="shared" si="161"/>
        <v>0</v>
      </c>
      <c r="AQ289" s="40">
        <f t="shared" si="162"/>
        <v>0</v>
      </c>
      <c r="AR289" s="40">
        <f t="shared" si="163"/>
        <v>0</v>
      </c>
      <c r="AS289" s="40">
        <f t="shared" si="164"/>
        <v>0</v>
      </c>
      <c r="AT289" s="40">
        <f t="shared" si="165"/>
        <v>0</v>
      </c>
      <c r="AU289" s="40">
        <f t="shared" si="166"/>
        <v>0</v>
      </c>
      <c r="AV289" s="40">
        <f t="shared" si="167"/>
        <v>0</v>
      </c>
      <c r="AW289" s="40">
        <f t="shared" si="168"/>
        <v>0</v>
      </c>
      <c r="AX289" s="40">
        <f t="shared" si="169"/>
        <v>0</v>
      </c>
      <c r="AY289" s="40">
        <f t="shared" si="170"/>
        <v>0</v>
      </c>
      <c r="AZ289" s="40">
        <f t="shared" si="171"/>
        <v>0</v>
      </c>
      <c r="BA289" s="40">
        <f t="shared" si="172"/>
        <v>0</v>
      </c>
      <c r="BB289" s="40">
        <f t="shared" si="173"/>
        <v>0</v>
      </c>
      <c r="BC289" s="40">
        <f t="shared" si="174"/>
        <v>0</v>
      </c>
      <c r="BD289" s="40">
        <f t="shared" si="175"/>
        <v>0</v>
      </c>
      <c r="BE289" s="40">
        <f t="shared" si="176"/>
        <v>0</v>
      </c>
      <c r="BF289" s="40">
        <f t="shared" si="177"/>
        <v>0</v>
      </c>
      <c r="BG289" s="40">
        <f t="shared" si="178"/>
        <v>0</v>
      </c>
      <c r="BH289" s="40">
        <f t="shared" si="179"/>
        <v>0</v>
      </c>
      <c r="BI289" s="40">
        <f t="shared" si="180"/>
        <v>0</v>
      </c>
      <c r="BJ289" s="40">
        <f t="shared" si="181"/>
        <v>0</v>
      </c>
      <c r="BK289" s="40">
        <f t="shared" si="182"/>
        <v>0</v>
      </c>
      <c r="BL289" s="40">
        <f t="shared" si="183"/>
        <v>0</v>
      </c>
      <c r="BM289" s="40">
        <f t="shared" si="184"/>
        <v>0</v>
      </c>
      <c r="BN289" s="40">
        <f t="shared" si="185"/>
        <v>0</v>
      </c>
      <c r="BO289" s="40">
        <f t="shared" si="186"/>
        <v>0</v>
      </c>
      <c r="BP289" s="40">
        <f t="shared" si="187"/>
        <v>0</v>
      </c>
      <c r="BR289" s="63">
        <f t="shared" si="188"/>
        <v>1</v>
      </c>
      <c r="BT289" s="4">
        <f>(BP289*U252)+(BO289*U253)+(BN289*U254)+(BM289*U255)+(BL289*U256)+(BK289*U257)+(BJ289*U258)+(BI289*U259)+(BH289*U260)+(BG289*U261)+(BF289*U262)+(BE289*U263)+(BD289*U264)+(BC289*U265)+(BB289*U266)+(BA289*U267)+(AZ289*U268)+(AY289*U269)+(AX289*U270)+(AW289*U271)+(AV289*U272)+(AU289*U273)+(AT289*U274)+(AS289*U275)+(AR289*U276)+(AQ289*U277)+(AP289*U278)+(AO289*U279)+(AN289*U280)+(AM289*U281)+(AL289*U282)+(AK289*U283)+(AJ289*U284)+(AI289*U285)+(AH289*U286)+(AG289*U287)+(AF289*U288)+U289</f>
        <v>2.5000000000000001E-2</v>
      </c>
    </row>
    <row r="290" spans="1:72">
      <c r="A290" s="25">
        <f t="shared" si="190"/>
        <v>286</v>
      </c>
      <c r="B290" s="26" t="s">
        <v>29</v>
      </c>
      <c r="C290" s="12">
        <v>41561</v>
      </c>
      <c r="D290" s="12">
        <v>41562</v>
      </c>
      <c r="E290" s="12">
        <v>41562</v>
      </c>
      <c r="F290" s="14">
        <v>0.8498</v>
      </c>
      <c r="G290" s="14"/>
      <c r="H290" s="14"/>
      <c r="I290" s="14">
        <v>0.84719999999999995</v>
      </c>
      <c r="J290" s="14">
        <v>0.84570000000000001</v>
      </c>
      <c r="K290" s="5" t="s">
        <v>1</v>
      </c>
      <c r="L290" s="15"/>
      <c r="M290" s="16">
        <f>(F290-I290)*10000</f>
        <v>26.000000000000469</v>
      </c>
      <c r="N290" s="15"/>
      <c r="O290" s="16">
        <f>(I290-J290)*10000</f>
        <v>14.999999999999458</v>
      </c>
      <c r="P290" s="15"/>
      <c r="Q290" s="22">
        <f>((S289*U290)/M290)*O290</f>
        <v>1103317.3269112257</v>
      </c>
      <c r="R290" s="15"/>
      <c r="S290" s="3">
        <f>Q290+S289</f>
        <v>77599985.326093674</v>
      </c>
      <c r="U290" s="4">
        <f>$AC$4/W290</f>
        <v>2.5000000000000001E-2</v>
      </c>
      <c r="V290" s="4"/>
      <c r="W290" s="2">
        <v>10</v>
      </c>
      <c r="X290" s="3"/>
      <c r="Y290" s="30">
        <f>E290-D290+1</f>
        <v>1</v>
      </c>
      <c r="Z290" s="30"/>
      <c r="AA290" s="4">
        <f>(S290-S289)/S289</f>
        <v>1.4423076923076147E-2</v>
      </c>
      <c r="AD290" s="40">
        <f>IF(E289&gt;D290,IF(E289&gt;E290,Y290,E289-D290+1),0)</f>
        <v>0</v>
      </c>
      <c r="AF290" s="40">
        <f t="shared" si="151"/>
        <v>0</v>
      </c>
      <c r="AG290" s="40">
        <f t="shared" si="152"/>
        <v>0</v>
      </c>
      <c r="AH290" s="40">
        <f t="shared" si="153"/>
        <v>0</v>
      </c>
      <c r="AI290" s="40">
        <f t="shared" si="154"/>
        <v>0</v>
      </c>
      <c r="AJ290" s="40">
        <f t="shared" si="155"/>
        <v>0</v>
      </c>
      <c r="AK290" s="40">
        <f t="shared" si="156"/>
        <v>0</v>
      </c>
      <c r="AL290" s="40">
        <f t="shared" si="157"/>
        <v>0</v>
      </c>
      <c r="AM290" s="40">
        <f t="shared" si="158"/>
        <v>0</v>
      </c>
      <c r="AN290" s="40">
        <f t="shared" si="159"/>
        <v>0</v>
      </c>
      <c r="AO290" s="40">
        <f t="shared" si="160"/>
        <v>0</v>
      </c>
      <c r="AP290" s="40">
        <f t="shared" si="161"/>
        <v>0</v>
      </c>
      <c r="AQ290" s="40">
        <f t="shared" si="162"/>
        <v>0</v>
      </c>
      <c r="AR290" s="40">
        <f t="shared" si="163"/>
        <v>0</v>
      </c>
      <c r="AS290" s="40">
        <f t="shared" si="164"/>
        <v>0</v>
      </c>
      <c r="AT290" s="40">
        <f t="shared" si="165"/>
        <v>0</v>
      </c>
      <c r="AU290" s="40">
        <f t="shared" si="166"/>
        <v>0</v>
      </c>
      <c r="AV290" s="40">
        <f t="shared" si="167"/>
        <v>0</v>
      </c>
      <c r="AW290" s="40">
        <f t="shared" si="168"/>
        <v>0</v>
      </c>
      <c r="AX290" s="40">
        <f t="shared" si="169"/>
        <v>0</v>
      </c>
      <c r="AY290" s="40">
        <f t="shared" si="170"/>
        <v>0</v>
      </c>
      <c r="AZ290" s="40">
        <f t="shared" si="171"/>
        <v>0</v>
      </c>
      <c r="BA290" s="40">
        <f t="shared" si="172"/>
        <v>0</v>
      </c>
      <c r="BB290" s="40">
        <f t="shared" si="173"/>
        <v>0</v>
      </c>
      <c r="BC290" s="40">
        <f t="shared" si="174"/>
        <v>0</v>
      </c>
      <c r="BD290" s="40">
        <f t="shared" si="175"/>
        <v>0</v>
      </c>
      <c r="BE290" s="40">
        <f t="shared" si="176"/>
        <v>0</v>
      </c>
      <c r="BF290" s="40">
        <f t="shared" si="177"/>
        <v>0</v>
      </c>
      <c r="BG290" s="40">
        <f t="shared" si="178"/>
        <v>0</v>
      </c>
      <c r="BH290" s="40">
        <f t="shared" si="179"/>
        <v>0</v>
      </c>
      <c r="BI290" s="40">
        <f t="shared" si="180"/>
        <v>0</v>
      </c>
      <c r="BJ290" s="40">
        <f t="shared" si="181"/>
        <v>0</v>
      </c>
      <c r="BK290" s="40">
        <f t="shared" si="182"/>
        <v>0</v>
      </c>
      <c r="BL290" s="40">
        <f t="shared" si="183"/>
        <v>0</v>
      </c>
      <c r="BM290" s="40">
        <f t="shared" si="184"/>
        <v>0</v>
      </c>
      <c r="BN290" s="40">
        <f t="shared" si="185"/>
        <v>0</v>
      </c>
      <c r="BO290" s="40">
        <f t="shared" si="186"/>
        <v>0</v>
      </c>
      <c r="BP290" s="40">
        <f t="shared" si="187"/>
        <v>0</v>
      </c>
      <c r="BQ290">
        <v>1</v>
      </c>
      <c r="BR290" s="63">
        <f t="shared" si="188"/>
        <v>2</v>
      </c>
      <c r="BT290" s="4">
        <f>(BP290*U253)+(BO290*U254)+(BN290*U255)+(BM290*U256)+(BL290*U257)+(BK290*U258)+(BJ290*U259)+(BI290*U260)+(BH290*U261)+(BG290*U262)+(BF290*U263)+(BE290*U264)+(BD290*U265)+(BC290*U266)+(BB290*U267)+(BA290*U268)+(AZ290*U269)+(AY290*U270)+(AX290*U271)+(AW290*U272)+(AV290*U273)+(AU290*U274)+(AT290*U275)+(AS290*U276)+(AR290*U277)+(AQ290*U278)+(AP290*U279)+(AO290*U280)+(AN290*U281)+(AM290*U282)+(AL290*U283)+(AK290*U284)+(AJ290*U285)+(AI290*U286)+(AH290*U287)+(AG290*U288)+(AF290*U289)+($U$252)+U290</f>
        <v>0.05</v>
      </c>
    </row>
    <row r="291" spans="1:72">
      <c r="A291" s="25">
        <f t="shared" si="190"/>
        <v>287</v>
      </c>
      <c r="B291" s="26" t="s">
        <v>29</v>
      </c>
      <c r="C291" s="12">
        <v>41597</v>
      </c>
      <c r="D291" s="12">
        <v>41567</v>
      </c>
      <c r="E291" s="12">
        <v>41567</v>
      </c>
      <c r="F291" s="14">
        <v>0.83740000000000003</v>
      </c>
      <c r="G291" s="14">
        <v>0.84099999999999997</v>
      </c>
      <c r="H291" s="14">
        <v>0.83740000000000003</v>
      </c>
      <c r="I291" s="14"/>
      <c r="J291" s="14"/>
      <c r="K291" s="5" t="s">
        <v>0</v>
      </c>
      <c r="L291" s="15"/>
      <c r="M291" s="16">
        <f>(G291-F291)*10000</f>
        <v>35.999999999999368</v>
      </c>
      <c r="N291" s="15"/>
      <c r="O291" s="16">
        <f>(H291-G291)*10000</f>
        <v>-35.999999999999368</v>
      </c>
      <c r="P291" s="15"/>
      <c r="Q291" s="22">
        <f>((S290*U291)/M291)*O291</f>
        <v>-1939999.6331523419</v>
      </c>
      <c r="R291" s="15"/>
      <c r="S291" s="3">
        <f>Q291+S290</f>
        <v>75659985.692941338</v>
      </c>
      <c r="U291" s="4">
        <f>$AC$4/W291</f>
        <v>2.5000000000000001E-2</v>
      </c>
      <c r="V291" s="4"/>
      <c r="W291" s="2">
        <v>10</v>
      </c>
      <c r="X291" s="3"/>
      <c r="Y291" s="30">
        <f>E291-D291+1</f>
        <v>1</v>
      </c>
      <c r="Z291" s="30"/>
      <c r="AA291" s="4">
        <f>(S291-S290)/S290</f>
        <v>-2.4999999999999922E-2</v>
      </c>
      <c r="AD291" s="40">
        <f>IF(E290&gt;D291,IF(E290&gt;E291,Y291,E290-D291+1),0)</f>
        <v>0</v>
      </c>
      <c r="AF291" s="40">
        <f t="shared" si="151"/>
        <v>0</v>
      </c>
      <c r="AG291" s="40">
        <f t="shared" si="152"/>
        <v>0</v>
      </c>
      <c r="AH291" s="40">
        <f t="shared" si="153"/>
        <v>0</v>
      </c>
      <c r="AI291" s="40">
        <f t="shared" si="154"/>
        <v>0</v>
      </c>
      <c r="AJ291" s="40">
        <f t="shared" si="155"/>
        <v>0</v>
      </c>
      <c r="AK291" s="40">
        <f t="shared" si="156"/>
        <v>0</v>
      </c>
      <c r="AL291" s="40">
        <f t="shared" si="157"/>
        <v>0</v>
      </c>
      <c r="AM291" s="40">
        <f t="shared" si="158"/>
        <v>0</v>
      </c>
      <c r="AN291" s="40">
        <f t="shared" si="159"/>
        <v>0</v>
      </c>
      <c r="AO291" s="40">
        <f t="shared" si="160"/>
        <v>0</v>
      </c>
      <c r="AP291" s="40">
        <f t="shared" si="161"/>
        <v>0</v>
      </c>
      <c r="AQ291" s="40">
        <f t="shared" si="162"/>
        <v>0</v>
      </c>
      <c r="AR291" s="40">
        <f t="shared" si="163"/>
        <v>0</v>
      </c>
      <c r="AS291" s="40">
        <f t="shared" si="164"/>
        <v>0</v>
      </c>
      <c r="AT291" s="40">
        <f t="shared" si="165"/>
        <v>0</v>
      </c>
      <c r="AU291" s="40">
        <f t="shared" si="166"/>
        <v>0</v>
      </c>
      <c r="AV291" s="40">
        <f t="shared" si="167"/>
        <v>0</v>
      </c>
      <c r="AW291" s="40">
        <f t="shared" si="168"/>
        <v>0</v>
      </c>
      <c r="AX291" s="40">
        <f t="shared" si="169"/>
        <v>0</v>
      </c>
      <c r="AY291" s="40">
        <f t="shared" si="170"/>
        <v>0</v>
      </c>
      <c r="AZ291" s="40">
        <f t="shared" si="171"/>
        <v>0</v>
      </c>
      <c r="BA291" s="40">
        <f t="shared" si="172"/>
        <v>0</v>
      </c>
      <c r="BB291" s="40">
        <f t="shared" si="173"/>
        <v>0</v>
      </c>
      <c r="BC291" s="40">
        <f t="shared" si="174"/>
        <v>0</v>
      </c>
      <c r="BD291" s="40">
        <f t="shared" si="175"/>
        <v>0</v>
      </c>
      <c r="BE291" s="40">
        <f t="shared" si="176"/>
        <v>0</v>
      </c>
      <c r="BF291" s="40">
        <f t="shared" si="177"/>
        <v>0</v>
      </c>
      <c r="BG291" s="40">
        <f t="shared" si="178"/>
        <v>0</v>
      </c>
      <c r="BH291" s="40">
        <f t="shared" si="179"/>
        <v>0</v>
      </c>
      <c r="BI291" s="40">
        <f t="shared" si="180"/>
        <v>0</v>
      </c>
      <c r="BJ291" s="40">
        <f t="shared" si="181"/>
        <v>0</v>
      </c>
      <c r="BK291" s="40">
        <f t="shared" si="182"/>
        <v>0</v>
      </c>
      <c r="BL291" s="40">
        <f t="shared" si="183"/>
        <v>0</v>
      </c>
      <c r="BM291" s="40">
        <f t="shared" si="184"/>
        <v>0</v>
      </c>
      <c r="BN291" s="40">
        <f t="shared" si="185"/>
        <v>0</v>
      </c>
      <c r="BO291" s="40">
        <f t="shared" si="186"/>
        <v>0</v>
      </c>
      <c r="BP291" s="40">
        <f t="shared" si="187"/>
        <v>0</v>
      </c>
      <c r="BQ291">
        <v>1</v>
      </c>
      <c r="BR291" s="63">
        <f t="shared" si="188"/>
        <v>2</v>
      </c>
      <c r="BT291" s="4">
        <f>(BP291*U254)+(BO291*U255)+(BN291*U256)+(BM291*U257)+(BL291*U258)+(BK291*U259)+(BJ291*U260)+(BI291*U261)+(BH291*U262)+(BG291*U263)+(BF291*U264)+(BE291*U265)+(BD291*U266)+(BC291*U267)+(BB291*U268)+(BA291*U269)+(AZ291*U270)+(AY291*U271)+(AX291*U272)+(AW291*U273)+(AV291*U274)+(AU291*U275)+(AT291*U276)+(AS291*U277)+(AR291*U278)+(AQ291*U279)+(AP291*U280)+(AO291*U281)+(AN291*U282)+(AM291*U283)+(AL291*U284)+(AK291*U285)+(AJ291*U286)+(AI291*U287)+(AH291*U288)+(AG291*U289)+(AF291*U290)+($U$252)+U291</f>
        <v>0.05</v>
      </c>
    </row>
    <row r="292" spans="1:72">
      <c r="A292" s="25">
        <f t="shared" si="190"/>
        <v>288</v>
      </c>
      <c r="B292" s="26" t="s">
        <v>29</v>
      </c>
      <c r="C292" s="12">
        <v>41578</v>
      </c>
      <c r="D292" s="12">
        <v>41579</v>
      </c>
      <c r="E292" s="12">
        <v>41585</v>
      </c>
      <c r="F292" s="14">
        <v>0.8569</v>
      </c>
      <c r="G292" s="14"/>
      <c r="H292" s="14"/>
      <c r="I292" s="14">
        <v>0.84530000000000005</v>
      </c>
      <c r="J292" s="14">
        <v>0.83040000000000003</v>
      </c>
      <c r="K292" s="5" t="s">
        <v>1</v>
      </c>
      <c r="L292" s="15"/>
      <c r="M292" s="16">
        <f>(F292-I292)*10000</f>
        <v>115.99999999999943</v>
      </c>
      <c r="N292" s="15"/>
      <c r="O292" s="16">
        <f>(I292-J292)*10000</f>
        <v>149.00000000000026</v>
      </c>
      <c r="P292" s="15"/>
      <c r="Q292" s="22">
        <f>((S291*U292)/M292)*O292</f>
        <v>2429598.678501796</v>
      </c>
      <c r="R292" s="15"/>
      <c r="S292" s="3">
        <f>Q292+S291</f>
        <v>78089584.371443138</v>
      </c>
      <c r="U292" s="4">
        <f>$AC$4/W292</f>
        <v>2.5000000000000001E-2</v>
      </c>
      <c r="V292" s="4"/>
      <c r="W292" s="2">
        <v>10</v>
      </c>
      <c r="X292" s="3"/>
      <c r="Y292" s="30">
        <f>E292-D292+1</f>
        <v>7</v>
      </c>
      <c r="Z292" s="30"/>
      <c r="AA292" s="4">
        <f>(S292-S291)/S291</f>
        <v>3.21120689655175E-2</v>
      </c>
      <c r="AD292" s="40">
        <f>IF(E291&gt;D292,IF(E291&gt;E292,Y292,E291-D292+1),0)</f>
        <v>0</v>
      </c>
      <c r="AF292" s="40">
        <f t="shared" si="151"/>
        <v>0</v>
      </c>
      <c r="AG292" s="40">
        <f t="shared" si="152"/>
        <v>0</v>
      </c>
      <c r="AH292" s="40">
        <f t="shared" si="153"/>
        <v>0</v>
      </c>
      <c r="AI292" s="40">
        <f t="shared" si="154"/>
        <v>0</v>
      </c>
      <c r="AJ292" s="40">
        <f t="shared" si="155"/>
        <v>0</v>
      </c>
      <c r="AK292" s="40">
        <f t="shared" si="156"/>
        <v>0</v>
      </c>
      <c r="AL292" s="40">
        <f t="shared" si="157"/>
        <v>0</v>
      </c>
      <c r="AM292" s="40">
        <f t="shared" si="158"/>
        <v>0</v>
      </c>
      <c r="AN292" s="40">
        <f t="shared" si="159"/>
        <v>0</v>
      </c>
      <c r="AO292" s="40">
        <f t="shared" si="160"/>
        <v>0</v>
      </c>
      <c r="AP292" s="40">
        <f t="shared" si="161"/>
        <v>0</v>
      </c>
      <c r="AQ292" s="40">
        <f t="shared" si="162"/>
        <v>0</v>
      </c>
      <c r="AR292" s="40">
        <f t="shared" si="163"/>
        <v>0</v>
      </c>
      <c r="AS292" s="40">
        <f t="shared" si="164"/>
        <v>0</v>
      </c>
      <c r="AT292" s="40">
        <f t="shared" si="165"/>
        <v>0</v>
      </c>
      <c r="AU292" s="40">
        <f t="shared" si="166"/>
        <v>0</v>
      </c>
      <c r="AV292" s="40">
        <f t="shared" si="167"/>
        <v>0</v>
      </c>
      <c r="AW292" s="40">
        <f t="shared" si="168"/>
        <v>0</v>
      </c>
      <c r="AX292" s="40">
        <f t="shared" si="169"/>
        <v>0</v>
      </c>
      <c r="AY292" s="40">
        <f t="shared" si="170"/>
        <v>0</v>
      </c>
      <c r="AZ292" s="40">
        <f t="shared" si="171"/>
        <v>0</v>
      </c>
      <c r="BA292" s="40">
        <f t="shared" si="172"/>
        <v>0</v>
      </c>
      <c r="BB292" s="40">
        <f t="shared" si="173"/>
        <v>0</v>
      </c>
      <c r="BC292" s="40">
        <f t="shared" si="174"/>
        <v>0</v>
      </c>
      <c r="BD292" s="40">
        <f t="shared" si="175"/>
        <v>0</v>
      </c>
      <c r="BE292" s="40">
        <f t="shared" si="176"/>
        <v>0</v>
      </c>
      <c r="BF292" s="40">
        <f t="shared" si="177"/>
        <v>0</v>
      </c>
      <c r="BG292" s="40">
        <f t="shared" si="178"/>
        <v>0</v>
      </c>
      <c r="BH292" s="40">
        <f t="shared" si="179"/>
        <v>0</v>
      </c>
      <c r="BI292" s="40">
        <f t="shared" si="180"/>
        <v>0</v>
      </c>
      <c r="BJ292" s="40">
        <f t="shared" si="181"/>
        <v>0</v>
      </c>
      <c r="BK292" s="40">
        <f t="shared" si="182"/>
        <v>0</v>
      </c>
      <c r="BL292" s="40">
        <f t="shared" si="183"/>
        <v>0</v>
      </c>
      <c r="BM292" s="40">
        <f t="shared" si="184"/>
        <v>0</v>
      </c>
      <c r="BN292" s="40">
        <f t="shared" si="185"/>
        <v>0</v>
      </c>
      <c r="BO292" s="40">
        <f t="shared" si="186"/>
        <v>0</v>
      </c>
      <c r="BP292" s="40">
        <f t="shared" si="187"/>
        <v>0</v>
      </c>
      <c r="BQ292">
        <v>1</v>
      </c>
      <c r="BR292" s="63">
        <f t="shared" si="188"/>
        <v>2</v>
      </c>
      <c r="BT292" s="4">
        <f>(BP292*U255)+(BO292*U256)+(BN292*U257)+(BM292*U258)+(BL292*U259)+(BK292*U260)+(BJ292*U261)+(BI292*U262)+(BH292*U263)+(BG292*U264)+(BF292*U265)+(BE292*U266)+(BD292*U267)+(BC292*U268)+(BB292*U269)+(BA292*U270)+(AZ292*U271)+(AY292*U272)+(AX292*U273)+(AW292*U274)+(AV292*U275)+(AU292*U276)+(AT292*U277)+(AS292*U278)+(AR292*U279)+(AQ292*U280)+(AP292*U281)+(AO292*U282)+(AN292*U283)+(AM292*U284)+(AL292*U285)+(AK292*U286)+(AJ292*U287)+(AI292*U288)+(AH292*U289)+(AG292*U290)+(AF292*U291)+($U$252)+U292</f>
        <v>0.05</v>
      </c>
    </row>
    <row r="293" spans="1:72">
      <c r="A293" s="25">
        <f t="shared" si="190"/>
        <v>289</v>
      </c>
      <c r="B293" s="26" t="s">
        <v>29</v>
      </c>
      <c r="C293" s="12">
        <v>41589</v>
      </c>
      <c r="D293" s="12">
        <v>41590</v>
      </c>
      <c r="E293" s="12">
        <v>41591</v>
      </c>
      <c r="F293" s="14">
        <v>0.83350000000000002</v>
      </c>
      <c r="G293" s="14">
        <v>0.84019999999999995</v>
      </c>
      <c r="H293" s="14">
        <v>0.84019999999999995</v>
      </c>
      <c r="I293" s="14"/>
      <c r="J293" s="14"/>
      <c r="K293" s="5" t="s">
        <v>17</v>
      </c>
      <c r="L293" s="15"/>
      <c r="M293" s="16">
        <f>(G293-F293)*10000</f>
        <v>66.999999999999289</v>
      </c>
      <c r="N293" s="15"/>
      <c r="O293" s="16">
        <f>(H293-G293)*10000</f>
        <v>0</v>
      </c>
      <c r="P293" s="15"/>
      <c r="Q293" s="22">
        <f>((S292*U293)/M293)*O293</f>
        <v>0</v>
      </c>
      <c r="R293" s="15"/>
      <c r="S293" s="3">
        <f>Q293+S292</f>
        <v>78089584.371443138</v>
      </c>
      <c r="U293" s="4">
        <f>$AC$4/W293</f>
        <v>2.5000000000000001E-2</v>
      </c>
      <c r="V293" s="4"/>
      <c r="W293" s="2">
        <v>10</v>
      </c>
      <c r="X293" s="3"/>
      <c r="Y293" s="30">
        <f>E293-D293+1</f>
        <v>2</v>
      </c>
      <c r="Z293" s="30"/>
      <c r="AA293" s="4">
        <f>(S293-S292)/S292</f>
        <v>0</v>
      </c>
      <c r="AD293" s="40">
        <f>IF(E292&gt;D293,IF(E292&gt;E293,Y293,E292-D293+1),0)</f>
        <v>0</v>
      </c>
      <c r="AF293" s="40">
        <f t="shared" si="151"/>
        <v>0</v>
      </c>
      <c r="AG293" s="40">
        <f t="shared" si="152"/>
        <v>0</v>
      </c>
      <c r="AH293" s="40">
        <f t="shared" si="153"/>
        <v>0</v>
      </c>
      <c r="AI293" s="40">
        <f t="shared" si="154"/>
        <v>0</v>
      </c>
      <c r="AJ293" s="40">
        <f t="shared" si="155"/>
        <v>0</v>
      </c>
      <c r="AK293" s="40">
        <f t="shared" si="156"/>
        <v>0</v>
      </c>
      <c r="AL293" s="40">
        <f t="shared" si="157"/>
        <v>0</v>
      </c>
      <c r="AM293" s="40">
        <f t="shared" si="158"/>
        <v>0</v>
      </c>
      <c r="AN293" s="40">
        <f t="shared" si="159"/>
        <v>0</v>
      </c>
      <c r="AO293" s="40">
        <f t="shared" si="160"/>
        <v>0</v>
      </c>
      <c r="AP293" s="40">
        <f t="shared" si="161"/>
        <v>0</v>
      </c>
      <c r="AQ293" s="40">
        <f t="shared" si="162"/>
        <v>0</v>
      </c>
      <c r="AR293" s="40">
        <f t="shared" si="163"/>
        <v>0</v>
      </c>
      <c r="AS293" s="40">
        <f t="shared" si="164"/>
        <v>0</v>
      </c>
      <c r="AT293" s="40">
        <f t="shared" si="165"/>
        <v>0</v>
      </c>
      <c r="AU293" s="40">
        <f t="shared" si="166"/>
        <v>0</v>
      </c>
      <c r="AV293" s="40">
        <f t="shared" si="167"/>
        <v>0</v>
      </c>
      <c r="AW293" s="40">
        <f t="shared" si="168"/>
        <v>0</v>
      </c>
      <c r="AX293" s="40">
        <f t="shared" si="169"/>
        <v>0</v>
      </c>
      <c r="AY293" s="40">
        <f t="shared" si="170"/>
        <v>0</v>
      </c>
      <c r="AZ293" s="40">
        <f t="shared" si="171"/>
        <v>0</v>
      </c>
      <c r="BA293" s="40">
        <f t="shared" si="172"/>
        <v>0</v>
      </c>
      <c r="BB293" s="40">
        <f t="shared" si="173"/>
        <v>0</v>
      </c>
      <c r="BC293" s="40">
        <f t="shared" si="174"/>
        <v>0</v>
      </c>
      <c r="BD293" s="40">
        <f t="shared" si="175"/>
        <v>0</v>
      </c>
      <c r="BE293" s="40">
        <f t="shared" si="176"/>
        <v>0</v>
      </c>
      <c r="BF293" s="40">
        <f t="shared" si="177"/>
        <v>0</v>
      </c>
      <c r="BG293" s="40">
        <f t="shared" si="178"/>
        <v>0</v>
      </c>
      <c r="BH293" s="40">
        <f t="shared" si="179"/>
        <v>0</v>
      </c>
      <c r="BI293" s="40">
        <f t="shared" si="180"/>
        <v>0</v>
      </c>
      <c r="BJ293" s="40">
        <f t="shared" si="181"/>
        <v>0</v>
      </c>
      <c r="BK293" s="40">
        <f t="shared" si="182"/>
        <v>0</v>
      </c>
      <c r="BL293" s="40">
        <f t="shared" si="183"/>
        <v>0</v>
      </c>
      <c r="BM293" s="40">
        <f t="shared" si="184"/>
        <v>0</v>
      </c>
      <c r="BN293" s="40">
        <f t="shared" si="185"/>
        <v>0</v>
      </c>
      <c r="BO293" s="40">
        <f t="shared" si="186"/>
        <v>0</v>
      </c>
      <c r="BP293" s="40">
        <f t="shared" si="187"/>
        <v>0</v>
      </c>
      <c r="BQ293">
        <v>1</v>
      </c>
      <c r="BR293" s="63">
        <f t="shared" si="188"/>
        <v>2</v>
      </c>
      <c r="BT293" s="4">
        <f>(BP293*U256)+(BO293*U257)+(BN293*U258)+(BM293*U259)+(BL293*U260)+(BK293*U261)+(BJ293*U262)+(BI293*U263)+(BH293*U264)+(BG293*U265)+(BF293*U266)+(BE293*U267)+(BD293*U268)+(BC293*U269)+(BB293*U270)+(BA293*U271)+(AZ293*U272)+(AY293*U273)+(AX293*U274)+(AW293*U275)+(AV293*U276)+(AU293*U277)+(AT293*U278)+(AS293*U279)+(AR293*U280)+(AQ293*U281)+(AP293*U282)+(AO293*U283)+(AN293*U284)+(AM293*U285)+(AL293*U286)+(AK293*U287)+(AJ293*U288)+(AI293*U289)+(AH293*U290)+(AG293*U291)+(AF293*U292)+($U$252)+U293</f>
        <v>0.05</v>
      </c>
    </row>
    <row r="294" spans="1:72">
      <c r="A294" s="25">
        <f t="shared" si="190"/>
        <v>290</v>
      </c>
      <c r="B294" s="26" t="s">
        <v>29</v>
      </c>
      <c r="C294" s="12">
        <v>41626</v>
      </c>
      <c r="D294" s="12">
        <v>41627</v>
      </c>
      <c r="E294" s="12">
        <v>41662</v>
      </c>
      <c r="F294" s="14">
        <v>0.84670000000000001</v>
      </c>
      <c r="G294" s="14"/>
      <c r="H294" s="14"/>
      <c r="I294" s="14">
        <v>0.83360000000000001</v>
      </c>
      <c r="J294" s="14">
        <v>0.82410000000000005</v>
      </c>
      <c r="K294" s="5" t="s">
        <v>2</v>
      </c>
      <c r="L294" s="15"/>
      <c r="M294" s="16">
        <f>(F294-I294)*10000</f>
        <v>131</v>
      </c>
      <c r="N294" s="15"/>
      <c r="O294" s="16">
        <f>(I294-J294)*10000</f>
        <v>94.999999999999531</v>
      </c>
      <c r="P294" s="15"/>
      <c r="Q294" s="22">
        <f>((S293*U294)/M294)*O294</f>
        <v>1415746.2815433324</v>
      </c>
      <c r="R294" s="15"/>
      <c r="S294" s="3">
        <f>Q294+S293</f>
        <v>79505330.652986467</v>
      </c>
      <c r="U294" s="4">
        <f>$AC$4/W294</f>
        <v>2.5000000000000001E-2</v>
      </c>
      <c r="V294" s="4"/>
      <c r="W294" s="2">
        <v>10</v>
      </c>
      <c r="X294" s="3"/>
      <c r="Y294" s="30">
        <f>E294-D294+1</f>
        <v>36</v>
      </c>
      <c r="Z294" s="30"/>
      <c r="AA294" s="4">
        <f>(S294-S293)/S293</f>
        <v>1.8129770992366286E-2</v>
      </c>
      <c r="AD294" s="40">
        <f>IF(E293&gt;D294,IF(E293&gt;E294,Y294,E293-D294+1),0)</f>
        <v>0</v>
      </c>
      <c r="AF294" s="40">
        <f t="shared" si="151"/>
        <v>0</v>
      </c>
      <c r="AG294" s="40">
        <f t="shared" si="152"/>
        <v>0</v>
      </c>
      <c r="AH294" s="40">
        <f t="shared" si="153"/>
        <v>0</v>
      </c>
      <c r="AI294" s="40">
        <f t="shared" si="154"/>
        <v>0</v>
      </c>
      <c r="AJ294" s="40">
        <f t="shared" si="155"/>
        <v>0</v>
      </c>
      <c r="AK294" s="40">
        <f t="shared" si="156"/>
        <v>0</v>
      </c>
      <c r="AL294" s="40">
        <f t="shared" si="157"/>
        <v>0</v>
      </c>
      <c r="AM294" s="40">
        <f t="shared" si="158"/>
        <v>0</v>
      </c>
      <c r="AN294" s="40">
        <f t="shared" si="159"/>
        <v>0</v>
      </c>
      <c r="AO294" s="40">
        <f t="shared" si="160"/>
        <v>0</v>
      </c>
      <c r="AP294" s="40">
        <f t="shared" si="161"/>
        <v>0</v>
      </c>
      <c r="AQ294" s="40">
        <f t="shared" si="162"/>
        <v>0</v>
      </c>
      <c r="AR294" s="40">
        <f t="shared" si="163"/>
        <v>0</v>
      </c>
      <c r="AS294" s="40">
        <f t="shared" si="164"/>
        <v>0</v>
      </c>
      <c r="AT294" s="40">
        <f t="shared" si="165"/>
        <v>0</v>
      </c>
      <c r="AU294" s="40">
        <f t="shared" si="166"/>
        <v>0</v>
      </c>
      <c r="AV294" s="40">
        <f t="shared" si="167"/>
        <v>0</v>
      </c>
      <c r="AW294" s="40">
        <f t="shared" si="168"/>
        <v>0</v>
      </c>
      <c r="AX294" s="40">
        <f t="shared" si="169"/>
        <v>0</v>
      </c>
      <c r="AY294" s="40">
        <f t="shared" si="170"/>
        <v>0</v>
      </c>
      <c r="AZ294" s="40">
        <f t="shared" si="171"/>
        <v>0</v>
      </c>
      <c r="BA294" s="40">
        <f t="shared" si="172"/>
        <v>0</v>
      </c>
      <c r="BB294" s="40">
        <f t="shared" si="173"/>
        <v>0</v>
      </c>
      <c r="BC294" s="40">
        <f t="shared" si="174"/>
        <v>0</v>
      </c>
      <c r="BD294" s="40">
        <f t="shared" si="175"/>
        <v>0</v>
      </c>
      <c r="BE294" s="40">
        <f t="shared" si="176"/>
        <v>0</v>
      </c>
      <c r="BF294" s="40">
        <f t="shared" si="177"/>
        <v>0</v>
      </c>
      <c r="BG294" s="40">
        <f t="shared" si="178"/>
        <v>0</v>
      </c>
      <c r="BH294" s="40">
        <f t="shared" si="179"/>
        <v>0</v>
      </c>
      <c r="BI294" s="40">
        <f t="shared" si="180"/>
        <v>0</v>
      </c>
      <c r="BJ294" s="40">
        <f t="shared" si="181"/>
        <v>0</v>
      </c>
      <c r="BK294" s="40">
        <f t="shared" si="182"/>
        <v>0</v>
      </c>
      <c r="BL294" s="40">
        <f t="shared" si="183"/>
        <v>0</v>
      </c>
      <c r="BM294" s="40">
        <f t="shared" si="184"/>
        <v>0</v>
      </c>
      <c r="BN294" s="40">
        <f t="shared" si="185"/>
        <v>0</v>
      </c>
      <c r="BO294" s="40">
        <f t="shared" si="186"/>
        <v>0</v>
      </c>
      <c r="BP294" s="40">
        <f t="shared" si="187"/>
        <v>0</v>
      </c>
      <c r="BQ294">
        <v>1</v>
      </c>
      <c r="BR294" s="63">
        <f t="shared" si="188"/>
        <v>2</v>
      </c>
      <c r="BT294" s="4">
        <f>(BP294*U257)+(BO294*U258)+(BN294*U259)+(BM294*U260)+(BL294*U261)+(BK294*U262)+(BJ294*U263)+(BI294*U264)+(BH294*U265)+(BG294*U266)+(BF294*U267)+(BE294*U268)+(BD294*U269)+(BC294*U270)+(BB294*U271)+(BA294*U272)+(AZ294*U273)+(AY294*U274)+(AX294*U275)+(AW294*U276)+(AV294*U277)+(AU294*U278)+(AT294*U279)+(AS294*U280)+(AR294*U281)+(AQ294*U282)+(AP294*U283)+(AO294*U284)+(AN294*U285)+(AM294*U286)+(AL294*U287)+(AK294*U288)+(AJ294*U289)+(AI294*U290)+(AH294*U291)+(AG294*U292)+(AF294*U293)+($U$252)+U294</f>
        <v>0.05</v>
      </c>
    </row>
    <row r="295" spans="1:72">
      <c r="A295" s="25">
        <f t="shared" si="190"/>
        <v>291</v>
      </c>
      <c r="B295" s="26" t="s">
        <v>29</v>
      </c>
      <c r="C295" s="12">
        <v>41662</v>
      </c>
      <c r="D295" s="12">
        <v>41663</v>
      </c>
      <c r="E295" s="12">
        <v>41681</v>
      </c>
      <c r="F295" s="14">
        <v>0.81679999999999997</v>
      </c>
      <c r="G295" s="14">
        <v>0.82540000000000002</v>
      </c>
      <c r="H295" s="14">
        <v>0.83199999999999996</v>
      </c>
      <c r="I295" s="14"/>
      <c r="J295" s="14"/>
      <c r="K295" s="5" t="s">
        <v>2</v>
      </c>
      <c r="L295" s="15"/>
      <c r="M295" s="16">
        <f>(G295-F295)*10000</f>
        <v>86.000000000000526</v>
      </c>
      <c r="N295" s="15"/>
      <c r="O295" s="16">
        <f>(H295-G295)*10000</f>
        <v>65.999999999999389</v>
      </c>
      <c r="P295" s="15"/>
      <c r="Q295" s="22">
        <f>((S294*U295)/M295)*O295</f>
        <v>1525392.9718305308</v>
      </c>
      <c r="R295" s="15"/>
      <c r="S295" s="3">
        <f>Q295+S294</f>
        <v>81030723.624816999</v>
      </c>
      <c r="U295" s="4">
        <f>$AC$4/W295</f>
        <v>2.5000000000000001E-2</v>
      </c>
      <c r="V295" s="4"/>
      <c r="W295" s="2">
        <v>10</v>
      </c>
      <c r="X295" s="3"/>
      <c r="Y295" s="30">
        <f>E295-D295+1</f>
        <v>19</v>
      </c>
      <c r="Z295" s="30"/>
      <c r="AA295" s="4">
        <f>(S295-S294)/S294</f>
        <v>1.9186046511627627E-2</v>
      </c>
      <c r="AD295" s="40">
        <f>IF(E294&gt;D295,IF(E294&gt;E295,Y295,E294-D295+1),0)</f>
        <v>0</v>
      </c>
      <c r="AF295" s="40">
        <f t="shared" si="151"/>
        <v>0</v>
      </c>
      <c r="AG295" s="40">
        <f t="shared" si="152"/>
        <v>0</v>
      </c>
      <c r="AH295" s="40">
        <f t="shared" si="153"/>
        <v>0</v>
      </c>
      <c r="AI295" s="40">
        <f t="shared" si="154"/>
        <v>0</v>
      </c>
      <c r="AJ295" s="40">
        <f t="shared" si="155"/>
        <v>0</v>
      </c>
      <c r="AK295" s="40">
        <f t="shared" si="156"/>
        <v>0</v>
      </c>
      <c r="AL295" s="40">
        <f t="shared" si="157"/>
        <v>0</v>
      </c>
      <c r="AM295" s="40">
        <f t="shared" si="158"/>
        <v>0</v>
      </c>
      <c r="AN295" s="40">
        <f t="shared" si="159"/>
        <v>0</v>
      </c>
      <c r="AO295" s="40">
        <f t="shared" si="160"/>
        <v>0</v>
      </c>
      <c r="AP295" s="40">
        <f t="shared" si="161"/>
        <v>0</v>
      </c>
      <c r="AQ295" s="40">
        <f t="shared" si="162"/>
        <v>0</v>
      </c>
      <c r="AR295" s="40">
        <f t="shared" si="163"/>
        <v>0</v>
      </c>
      <c r="AS295" s="40">
        <f t="shared" si="164"/>
        <v>0</v>
      </c>
      <c r="AT295" s="40">
        <f t="shared" si="165"/>
        <v>0</v>
      </c>
      <c r="AU295" s="40">
        <f t="shared" si="166"/>
        <v>0</v>
      </c>
      <c r="AV295" s="40">
        <f t="shared" si="167"/>
        <v>0</v>
      </c>
      <c r="AW295" s="40">
        <f t="shared" si="168"/>
        <v>0</v>
      </c>
      <c r="AX295" s="40">
        <f t="shared" si="169"/>
        <v>0</v>
      </c>
      <c r="AY295" s="40">
        <f t="shared" si="170"/>
        <v>0</v>
      </c>
      <c r="AZ295" s="40">
        <f t="shared" si="171"/>
        <v>0</v>
      </c>
      <c r="BA295" s="40">
        <f t="shared" si="172"/>
        <v>0</v>
      </c>
      <c r="BB295" s="40">
        <f t="shared" si="173"/>
        <v>0</v>
      </c>
      <c r="BC295" s="40">
        <f t="shared" si="174"/>
        <v>0</v>
      </c>
      <c r="BD295" s="40">
        <f t="shared" si="175"/>
        <v>0</v>
      </c>
      <c r="BE295" s="40">
        <f t="shared" si="176"/>
        <v>0</v>
      </c>
      <c r="BF295" s="40">
        <f t="shared" si="177"/>
        <v>0</v>
      </c>
      <c r="BG295" s="40">
        <f t="shared" si="178"/>
        <v>0</v>
      </c>
      <c r="BH295" s="40">
        <f t="shared" si="179"/>
        <v>0</v>
      </c>
      <c r="BI295" s="40">
        <f t="shared" si="180"/>
        <v>0</v>
      </c>
      <c r="BJ295" s="40">
        <f t="shared" si="181"/>
        <v>0</v>
      </c>
      <c r="BK295" s="40">
        <f t="shared" si="182"/>
        <v>0</v>
      </c>
      <c r="BL295" s="40">
        <f t="shared" si="183"/>
        <v>0</v>
      </c>
      <c r="BM295" s="40">
        <f t="shared" si="184"/>
        <v>0</v>
      </c>
      <c r="BN295" s="40">
        <f t="shared" si="185"/>
        <v>0</v>
      </c>
      <c r="BO295" s="40">
        <f t="shared" si="186"/>
        <v>0</v>
      </c>
      <c r="BP295" s="40">
        <f t="shared" si="187"/>
        <v>0</v>
      </c>
      <c r="BQ295">
        <v>1</v>
      </c>
      <c r="BR295" s="63">
        <f t="shared" si="188"/>
        <v>2</v>
      </c>
      <c r="BT295" s="4">
        <f>(BP295*U258)+(BO295*U259)+(BN295*U260)+(BM295*U261)+(BL295*U262)+(BK295*U263)+(BJ295*U264)+(BI295*U265)+(BH295*U266)+(BG295*U267)+(BF295*U268)+(BE295*U269)+(BD295*U270)+(BC295*U271)+(BB295*U272)+(BA295*U273)+(AZ295*U274)+(AY295*U275)+(AX295*U276)+(AW295*U277)+(AV295*U278)+(AU295*U279)+(AT295*U280)+(AS295*U281)+(AR295*U282)+(AQ295*U283)+(AP295*U284)+(AO295*U285)+(AN295*U286)+(AM295*U287)+(AL295*U288)+(AK295*U289)+(AJ295*U290)+(AI295*U291)+(AH295*U292)+(AG295*U293)+(AF295*U294)+($U$252)+U295</f>
        <v>0.05</v>
      </c>
    </row>
    <row r="296" spans="1:72">
      <c r="A296" s="25">
        <f t="shared" si="190"/>
        <v>292</v>
      </c>
      <c r="B296" s="26" t="s">
        <v>29</v>
      </c>
      <c r="C296" s="12">
        <v>41681</v>
      </c>
      <c r="D296" s="12">
        <v>41682</v>
      </c>
      <c r="E296" s="12">
        <v>41682</v>
      </c>
      <c r="F296" s="14">
        <v>0.83389999999999997</v>
      </c>
      <c r="G296" s="14"/>
      <c r="H296" s="14"/>
      <c r="I296" s="14">
        <v>0.82779999999999998</v>
      </c>
      <c r="J296" s="14">
        <v>0.82120000000000004</v>
      </c>
      <c r="K296" s="5" t="s">
        <v>1</v>
      </c>
      <c r="L296" s="15"/>
      <c r="M296" s="16">
        <f>(F296-I296)*10000</f>
        <v>60.999999999999943</v>
      </c>
      <c r="N296" s="15"/>
      <c r="O296" s="16">
        <f>(I296-J296)*10000</f>
        <v>65.999999999999389</v>
      </c>
      <c r="P296" s="15"/>
      <c r="Q296" s="22">
        <f>((S295*U296)/M296)*O296</f>
        <v>2191814.6554253595</v>
      </c>
      <c r="R296" s="15"/>
      <c r="S296" s="3">
        <f>Q296+S295</f>
        <v>83222538.280242354</v>
      </c>
      <c r="U296" s="4">
        <f>$AC$4/W296</f>
        <v>2.5000000000000001E-2</v>
      </c>
      <c r="V296" s="4"/>
      <c r="W296" s="2">
        <v>10</v>
      </c>
      <c r="X296" s="3"/>
      <c r="Y296" s="30">
        <f>E296-D296+1</f>
        <v>1</v>
      </c>
      <c r="Z296" s="30"/>
      <c r="AA296" s="4">
        <f>(S296-S295)/S295</f>
        <v>2.7049180327868568E-2</v>
      </c>
      <c r="AD296" s="40">
        <f>IF(E295&gt;D296,IF(E295&gt;E296,Y296,E295-D296+1),0)</f>
        <v>0</v>
      </c>
      <c r="AF296" s="40">
        <f t="shared" si="151"/>
        <v>0</v>
      </c>
      <c r="AG296" s="40">
        <f t="shared" si="152"/>
        <v>0</v>
      </c>
      <c r="AH296" s="40">
        <f t="shared" si="153"/>
        <v>0</v>
      </c>
      <c r="AI296" s="40">
        <f t="shared" si="154"/>
        <v>0</v>
      </c>
      <c r="AJ296" s="40">
        <f t="shared" si="155"/>
        <v>0</v>
      </c>
      <c r="AK296" s="40">
        <f t="shared" si="156"/>
        <v>0</v>
      </c>
      <c r="AL296" s="40">
        <f t="shared" si="157"/>
        <v>0</v>
      </c>
      <c r="AM296" s="40">
        <f t="shared" si="158"/>
        <v>0</v>
      </c>
      <c r="AN296" s="40">
        <f t="shared" si="159"/>
        <v>0</v>
      </c>
      <c r="AO296" s="40">
        <f t="shared" si="160"/>
        <v>0</v>
      </c>
      <c r="AP296" s="40">
        <f t="shared" si="161"/>
        <v>0</v>
      </c>
      <c r="AQ296" s="40">
        <f t="shared" si="162"/>
        <v>0</v>
      </c>
      <c r="AR296" s="40">
        <f t="shared" si="163"/>
        <v>0</v>
      </c>
      <c r="AS296" s="40">
        <f t="shared" si="164"/>
        <v>0</v>
      </c>
      <c r="AT296" s="40">
        <f t="shared" si="165"/>
        <v>0</v>
      </c>
      <c r="AU296" s="40">
        <f t="shared" si="166"/>
        <v>0</v>
      </c>
      <c r="AV296" s="40">
        <f t="shared" si="167"/>
        <v>0</v>
      </c>
      <c r="AW296" s="40">
        <f t="shared" si="168"/>
        <v>0</v>
      </c>
      <c r="AX296" s="40">
        <f t="shared" si="169"/>
        <v>0</v>
      </c>
      <c r="AY296" s="40">
        <f t="shared" si="170"/>
        <v>0</v>
      </c>
      <c r="AZ296" s="40">
        <f t="shared" si="171"/>
        <v>0</v>
      </c>
      <c r="BA296" s="40">
        <f t="shared" si="172"/>
        <v>0</v>
      </c>
      <c r="BB296" s="40">
        <f t="shared" si="173"/>
        <v>0</v>
      </c>
      <c r="BC296" s="40">
        <f t="shared" si="174"/>
        <v>0</v>
      </c>
      <c r="BD296" s="40">
        <f t="shared" si="175"/>
        <v>0</v>
      </c>
      <c r="BE296" s="40">
        <f t="shared" si="176"/>
        <v>0</v>
      </c>
      <c r="BF296" s="40">
        <f t="shared" si="177"/>
        <v>0</v>
      </c>
      <c r="BG296" s="40">
        <f t="shared" si="178"/>
        <v>0</v>
      </c>
      <c r="BH296" s="40">
        <f t="shared" si="179"/>
        <v>0</v>
      </c>
      <c r="BI296" s="40">
        <f t="shared" si="180"/>
        <v>0</v>
      </c>
      <c r="BJ296" s="40">
        <f t="shared" si="181"/>
        <v>0</v>
      </c>
      <c r="BK296" s="40">
        <f t="shared" si="182"/>
        <v>0</v>
      </c>
      <c r="BL296" s="40">
        <f t="shared" si="183"/>
        <v>0</v>
      </c>
      <c r="BM296" s="40">
        <f t="shared" si="184"/>
        <v>0</v>
      </c>
      <c r="BN296" s="40">
        <f t="shared" si="185"/>
        <v>0</v>
      </c>
      <c r="BO296" s="40">
        <f t="shared" si="186"/>
        <v>0</v>
      </c>
      <c r="BP296" s="40">
        <f t="shared" si="187"/>
        <v>0</v>
      </c>
      <c r="BQ296">
        <v>1</v>
      </c>
      <c r="BR296" s="63">
        <f t="shared" si="188"/>
        <v>2</v>
      </c>
      <c r="BT296" s="4">
        <f>(BP296*U259)+(BO296*U260)+(BN296*U261)+(BM296*U262)+(BL296*U263)+(BK296*U264)+(BJ296*U265)+(BI296*U266)+(BH296*U267)+(BG296*U268)+(BF296*U269)+(BE296*U270)+(BD296*U271)+(BC296*U272)+(BB296*U273)+(BA296*U274)+(AZ296*U275)+(AY296*U276)+(AX296*U277)+(AW296*U278)+(AV296*U279)+(AU296*U280)+(AT296*U281)+(AS296*U282)+(AR296*U283)+(AQ296*U284)+(AP296*U285)+(AO296*U286)+(AN296*U287)+(AM296*U288)+(AL296*U289)+(AK296*U290)+(AJ296*U291)+(AI296*U292)+(AH296*U293)+(AG296*U294)+(AF296*U295)+($U$252)+U296</f>
        <v>0.05</v>
      </c>
    </row>
    <row r="297" spans="1:72">
      <c r="A297" s="25">
        <f t="shared" si="190"/>
        <v>293</v>
      </c>
      <c r="B297" s="26" t="s">
        <v>29</v>
      </c>
      <c r="C297" s="12">
        <v>41687</v>
      </c>
      <c r="D297" s="12">
        <v>41688</v>
      </c>
      <c r="E297" s="12">
        <v>41694</v>
      </c>
      <c r="F297" s="14">
        <v>0.81545000000000001</v>
      </c>
      <c r="G297" s="14">
        <v>0.82150000000000001</v>
      </c>
      <c r="H297" s="14">
        <v>0.82809999999999995</v>
      </c>
      <c r="I297" s="14"/>
      <c r="J297" s="14"/>
      <c r="K297" s="5" t="s">
        <v>1</v>
      </c>
      <c r="L297" s="15"/>
      <c r="M297" s="16">
        <f>(G297-F297)*10000</f>
        <v>60.5</v>
      </c>
      <c r="N297" s="15"/>
      <c r="O297" s="16">
        <f>(H297-G297)*10000</f>
        <v>65.999999999999389</v>
      </c>
      <c r="P297" s="15"/>
      <c r="Q297" s="22">
        <f>((S296*U297)/M297)*O297</f>
        <v>2269705.5894611343</v>
      </c>
      <c r="R297" s="15"/>
      <c r="S297" s="3">
        <f>Q297+S296</f>
        <v>85492243.869703487</v>
      </c>
      <c r="U297" s="4">
        <f>$AC$4/W297</f>
        <v>2.5000000000000001E-2</v>
      </c>
      <c r="V297" s="4"/>
      <c r="W297" s="2">
        <v>10</v>
      </c>
      <c r="X297" s="3"/>
      <c r="Y297" s="30">
        <f>E297-D297+1</f>
        <v>7</v>
      </c>
      <c r="Z297" s="30"/>
      <c r="AA297" s="4">
        <f>(S297-S296)/S296</f>
        <v>2.7272727272727004E-2</v>
      </c>
      <c r="AD297" s="40">
        <f>IF(E296&gt;D297,IF(E296&gt;E297,Y297,E296-D297+1),0)</f>
        <v>0</v>
      </c>
      <c r="AF297" s="40">
        <f t="shared" si="151"/>
        <v>0</v>
      </c>
      <c r="AG297" s="40">
        <f t="shared" si="152"/>
        <v>0</v>
      </c>
      <c r="AH297" s="40">
        <f t="shared" si="153"/>
        <v>0</v>
      </c>
      <c r="AI297" s="40">
        <f t="shared" si="154"/>
        <v>0</v>
      </c>
      <c r="AJ297" s="40">
        <f t="shared" si="155"/>
        <v>0</v>
      </c>
      <c r="AK297" s="40">
        <f t="shared" si="156"/>
        <v>0</v>
      </c>
      <c r="AL297" s="40">
        <f t="shared" si="157"/>
        <v>0</v>
      </c>
      <c r="AM297" s="40">
        <f t="shared" si="158"/>
        <v>0</v>
      </c>
      <c r="AN297" s="40">
        <f t="shared" si="159"/>
        <v>0</v>
      </c>
      <c r="AO297" s="40">
        <f t="shared" si="160"/>
        <v>0</v>
      </c>
      <c r="AP297" s="40">
        <f t="shared" si="161"/>
        <v>0</v>
      </c>
      <c r="AQ297" s="40">
        <f t="shared" si="162"/>
        <v>0</v>
      </c>
      <c r="AR297" s="40">
        <f t="shared" si="163"/>
        <v>0</v>
      </c>
      <c r="AS297" s="40">
        <f t="shared" si="164"/>
        <v>0</v>
      </c>
      <c r="AT297" s="40">
        <f t="shared" si="165"/>
        <v>0</v>
      </c>
      <c r="AU297" s="40">
        <f t="shared" si="166"/>
        <v>0</v>
      </c>
      <c r="AV297" s="40">
        <f t="shared" si="167"/>
        <v>0</v>
      </c>
      <c r="AW297" s="40">
        <f t="shared" si="168"/>
        <v>0</v>
      </c>
      <c r="AX297" s="40">
        <f t="shared" si="169"/>
        <v>0</v>
      </c>
      <c r="AY297" s="40">
        <f t="shared" si="170"/>
        <v>0</v>
      </c>
      <c r="AZ297" s="40">
        <f t="shared" si="171"/>
        <v>0</v>
      </c>
      <c r="BA297" s="40">
        <f t="shared" si="172"/>
        <v>0</v>
      </c>
      <c r="BB297" s="40">
        <f t="shared" si="173"/>
        <v>0</v>
      </c>
      <c r="BC297" s="40">
        <f t="shared" si="174"/>
        <v>0</v>
      </c>
      <c r="BD297" s="40">
        <f t="shared" si="175"/>
        <v>0</v>
      </c>
      <c r="BE297" s="40">
        <f t="shared" si="176"/>
        <v>0</v>
      </c>
      <c r="BF297" s="40">
        <f t="shared" si="177"/>
        <v>0</v>
      </c>
      <c r="BG297" s="40">
        <f t="shared" si="178"/>
        <v>0</v>
      </c>
      <c r="BH297" s="40">
        <f t="shared" si="179"/>
        <v>0</v>
      </c>
      <c r="BI297" s="40">
        <f t="shared" si="180"/>
        <v>0</v>
      </c>
      <c r="BJ297" s="40">
        <f t="shared" si="181"/>
        <v>0</v>
      </c>
      <c r="BK297" s="40">
        <f t="shared" si="182"/>
        <v>0</v>
      </c>
      <c r="BL297" s="40">
        <f t="shared" si="183"/>
        <v>0</v>
      </c>
      <c r="BM297" s="40">
        <f t="shared" si="184"/>
        <v>0</v>
      </c>
      <c r="BN297" s="40">
        <f t="shared" si="185"/>
        <v>0</v>
      </c>
      <c r="BO297" s="40">
        <f t="shared" si="186"/>
        <v>0</v>
      </c>
      <c r="BP297" s="40">
        <f t="shared" si="187"/>
        <v>0</v>
      </c>
      <c r="BQ297">
        <v>1</v>
      </c>
      <c r="BR297" s="63">
        <f t="shared" si="188"/>
        <v>2</v>
      </c>
      <c r="BT297" s="4">
        <f>(BP297*U260)+(BO297*U261)+(BN297*U262)+(BM297*U263)+(BL297*U264)+(BK297*U265)+(BJ297*U266)+(BI297*U267)+(BH297*U268)+(BG297*U269)+(BF297*U270)+(BE297*U271)+(BD297*U272)+(BC297*U273)+(BB297*U274)+(BA297*U275)+(AZ297*U276)+(AY297*U277)+(AX297*U278)+(AW297*U279)+(AV297*U280)+(AU297*U281)+(AT297*U282)+(AS297*U283)+(AR297*U284)+(AQ297*U285)+(AP297*U286)+(AO297*U287)+(AN297*U288)+(AM297*U289)+(AL297*U290)+(AK297*U291)+(AJ297*U292)+(AI297*U293)+(AH297*U294)+(AG297*U295)+(AF297*U296)+($U$252)+U297</f>
        <v>0.05</v>
      </c>
    </row>
    <row r="298" spans="1:72">
      <c r="A298" s="25">
        <f t="shared" si="190"/>
        <v>294</v>
      </c>
      <c r="B298" s="26" t="s">
        <v>29</v>
      </c>
      <c r="C298" s="12">
        <v>41694</v>
      </c>
      <c r="D298" s="12">
        <v>41695</v>
      </c>
      <c r="E298" s="12">
        <v>41701</v>
      </c>
      <c r="F298" s="14">
        <v>0.82879999999999998</v>
      </c>
      <c r="G298" s="14"/>
      <c r="H298" s="14"/>
      <c r="I298" s="14">
        <v>0.82320000000000004</v>
      </c>
      <c r="J298" s="14">
        <v>0.82320000000000004</v>
      </c>
      <c r="K298" s="5" t="s">
        <v>17</v>
      </c>
      <c r="L298" s="15"/>
      <c r="M298" s="16">
        <f>(F298-I298)*10000</f>
        <v>55.999999999999382</v>
      </c>
      <c r="N298" s="15"/>
      <c r="O298" s="16">
        <f>(I298-J298)*10000</f>
        <v>0</v>
      </c>
      <c r="P298" s="15"/>
      <c r="Q298" s="22">
        <f>((S297*U298)/M298)*O298</f>
        <v>0</v>
      </c>
      <c r="R298" s="15"/>
      <c r="S298" s="3">
        <f>Q298+S297</f>
        <v>85492243.869703487</v>
      </c>
      <c r="U298" s="4">
        <f>$AC$4/W298</f>
        <v>2.5000000000000001E-2</v>
      </c>
      <c r="V298" s="4"/>
      <c r="W298" s="2">
        <v>10</v>
      </c>
      <c r="X298" s="3"/>
      <c r="Y298" s="30">
        <f>E298-D298+1</f>
        <v>7</v>
      </c>
      <c r="Z298" s="30"/>
      <c r="AA298" s="4">
        <f>(S298-S297)/S297</f>
        <v>0</v>
      </c>
      <c r="AD298" s="40">
        <f>IF(E297&gt;D298,IF(E297&gt;E298,Y298,E297-D298+1),0)</f>
        <v>0</v>
      </c>
      <c r="AF298" s="40">
        <f t="shared" si="151"/>
        <v>0</v>
      </c>
      <c r="AG298" s="40">
        <f t="shared" si="152"/>
        <v>0</v>
      </c>
      <c r="AH298" s="40">
        <f t="shared" si="153"/>
        <v>0</v>
      </c>
      <c r="AI298" s="40">
        <f t="shared" si="154"/>
        <v>0</v>
      </c>
      <c r="AJ298" s="40">
        <f t="shared" si="155"/>
        <v>0</v>
      </c>
      <c r="AK298" s="40">
        <f t="shared" si="156"/>
        <v>0</v>
      </c>
      <c r="AL298" s="40">
        <f t="shared" si="157"/>
        <v>0</v>
      </c>
      <c r="AM298" s="40">
        <f t="shared" si="158"/>
        <v>0</v>
      </c>
      <c r="AN298" s="40">
        <f t="shared" si="159"/>
        <v>0</v>
      </c>
      <c r="AO298" s="40">
        <f t="shared" si="160"/>
        <v>0</v>
      </c>
      <c r="AP298" s="40">
        <f t="shared" si="161"/>
        <v>0</v>
      </c>
      <c r="AQ298" s="40">
        <f t="shared" si="162"/>
        <v>0</v>
      </c>
      <c r="AR298" s="40">
        <f t="shared" si="163"/>
        <v>0</v>
      </c>
      <c r="AS298" s="40">
        <f t="shared" si="164"/>
        <v>0</v>
      </c>
      <c r="AT298" s="40">
        <f t="shared" si="165"/>
        <v>0</v>
      </c>
      <c r="AU298" s="40">
        <f t="shared" si="166"/>
        <v>0</v>
      </c>
      <c r="AV298" s="40">
        <f t="shared" si="167"/>
        <v>0</v>
      </c>
      <c r="AW298" s="40">
        <f t="shared" si="168"/>
        <v>0</v>
      </c>
      <c r="AX298" s="40">
        <f t="shared" si="169"/>
        <v>0</v>
      </c>
      <c r="AY298" s="40">
        <f t="shared" si="170"/>
        <v>0</v>
      </c>
      <c r="AZ298" s="40">
        <f t="shared" si="171"/>
        <v>0</v>
      </c>
      <c r="BA298" s="40">
        <f t="shared" si="172"/>
        <v>0</v>
      </c>
      <c r="BB298" s="40">
        <f t="shared" si="173"/>
        <v>0</v>
      </c>
      <c r="BC298" s="40">
        <f t="shared" si="174"/>
        <v>0</v>
      </c>
      <c r="BD298" s="40">
        <f t="shared" si="175"/>
        <v>0</v>
      </c>
      <c r="BE298" s="40">
        <f t="shared" si="176"/>
        <v>0</v>
      </c>
      <c r="BF298" s="40">
        <f t="shared" si="177"/>
        <v>0</v>
      </c>
      <c r="BG298" s="40">
        <f t="shared" si="178"/>
        <v>0</v>
      </c>
      <c r="BH298" s="40">
        <f t="shared" si="179"/>
        <v>0</v>
      </c>
      <c r="BI298" s="40">
        <f t="shared" si="180"/>
        <v>0</v>
      </c>
      <c r="BJ298" s="40">
        <f t="shared" si="181"/>
        <v>0</v>
      </c>
      <c r="BK298" s="40">
        <f t="shared" si="182"/>
        <v>0</v>
      </c>
      <c r="BL298" s="40">
        <f t="shared" si="183"/>
        <v>0</v>
      </c>
      <c r="BM298" s="40">
        <f t="shared" si="184"/>
        <v>0</v>
      </c>
      <c r="BN298" s="40">
        <f t="shared" si="185"/>
        <v>0</v>
      </c>
      <c r="BO298" s="40">
        <f t="shared" si="186"/>
        <v>0</v>
      </c>
      <c r="BP298" s="40">
        <f t="shared" si="187"/>
        <v>0</v>
      </c>
      <c r="BQ298">
        <v>1</v>
      </c>
      <c r="BR298" s="63">
        <f t="shared" si="188"/>
        <v>2</v>
      </c>
      <c r="BT298" s="4">
        <f>(BP298*U261)+(BO298*U262)+(BN298*U263)+(BM298*U264)+(BL298*U265)+(BK298*U266)+(BJ298*U267)+(BI298*U268)+(BH298*U269)+(BG298*U270)+(BF298*U271)+(BE298*U272)+(BD298*U273)+(BC298*U274)+(BB298*U275)+(BA298*U276)+(AZ298*U277)+(AY298*U278)+(AX298*U279)+(AW298*U280)+(AV298*U281)+(AU298*U282)+(AT298*U283)+(AS298*U284)+(AR298*U285)+(AQ298*U286)+(AP298*U287)+(AO298*U288)+(AN298*U289)+(AM298*U290)+(AL298*U291)+(AK298*U292)+(AJ298*U293)+(AI298*U294)+(AH298*U295)+(AG298*U296)+(AF298*U297)+($U$252)+U298</f>
        <v>0.05</v>
      </c>
    </row>
    <row r="299" spans="1:72">
      <c r="A299" s="25">
        <f t="shared" si="190"/>
        <v>295</v>
      </c>
      <c r="B299" s="26" t="s">
        <v>29</v>
      </c>
      <c r="C299" s="12">
        <v>41702</v>
      </c>
      <c r="D299" s="12">
        <v>41704</v>
      </c>
      <c r="E299" s="12">
        <v>41708</v>
      </c>
      <c r="F299" s="14">
        <v>0.82240000000000002</v>
      </c>
      <c r="G299" s="14">
        <v>0.82669999999999999</v>
      </c>
      <c r="H299" s="14">
        <v>0.83079999999999998</v>
      </c>
      <c r="I299" s="14"/>
      <c r="J299" s="14"/>
      <c r="K299" s="5" t="s">
        <v>1</v>
      </c>
      <c r="L299" s="15"/>
      <c r="M299" s="16">
        <f>(G299-F299)*10000</f>
        <v>42.999999999999702</v>
      </c>
      <c r="N299" s="15"/>
      <c r="O299" s="16">
        <f>(H299-G299)*10000</f>
        <v>40.999999999999929</v>
      </c>
      <c r="P299" s="15"/>
      <c r="Q299" s="22">
        <f>((S298*U299)/M299)*O299</f>
        <v>2037896.5108475937</v>
      </c>
      <c r="R299" s="15"/>
      <c r="S299" s="3">
        <f>Q299+S298</f>
        <v>87530140.380551085</v>
      </c>
      <c r="U299" s="4">
        <f>$AC$4/W299</f>
        <v>2.5000000000000001E-2</v>
      </c>
      <c r="V299" s="4"/>
      <c r="W299" s="2">
        <v>10</v>
      </c>
      <c r="X299" s="3"/>
      <c r="Y299" s="30">
        <f>E299-D299+1</f>
        <v>5</v>
      </c>
      <c r="Z299" s="30"/>
      <c r="AA299" s="4">
        <f>(S299-S298)/S298</f>
        <v>2.383720930232576E-2</v>
      </c>
      <c r="AD299" s="40">
        <f>IF(E298&gt;D299,IF(E298&gt;E299,Y299,E298-D299+1),0)</f>
        <v>0</v>
      </c>
      <c r="AF299" s="40">
        <f t="shared" ref="AF299:AF362" si="191">IF(E298&gt;=D299,1,0)</f>
        <v>0</v>
      </c>
      <c r="AG299" s="40">
        <f t="shared" ref="AG299:AG362" si="192">IF(E297&gt;=D299,1,0)</f>
        <v>0</v>
      </c>
      <c r="AH299" s="40">
        <f t="shared" ref="AH299:AH362" si="193">IF(E296&gt;=D299,1,0)</f>
        <v>0</v>
      </c>
      <c r="AI299" s="40">
        <f t="shared" ref="AI299:AI362" si="194">IF(E295&gt;=D299,1,0)</f>
        <v>0</v>
      </c>
      <c r="AJ299" s="40">
        <f t="shared" ref="AJ299:AJ362" si="195">IF(E294&gt;=D299,1,0)</f>
        <v>0</v>
      </c>
      <c r="AK299" s="40">
        <f t="shared" ref="AK299:AK362" si="196">IF(E293&gt;=D299,1,0)</f>
        <v>0</v>
      </c>
      <c r="AL299" s="40">
        <f t="shared" ref="AL299:AL362" si="197">IF(E292&gt;=D299,1,0)</f>
        <v>0</v>
      </c>
      <c r="AM299" s="40">
        <f t="shared" ref="AM299:AM362" si="198">IF(E291&gt;=D299,1,0)</f>
        <v>0</v>
      </c>
      <c r="AN299" s="40">
        <f t="shared" ref="AN299:AN362" si="199">IF(E290&gt;=D299,1,0)</f>
        <v>0</v>
      </c>
      <c r="AO299" s="40">
        <f t="shared" ref="AO299:AO362" si="200">IF(E289&gt;=D299,1,0)</f>
        <v>0</v>
      </c>
      <c r="AP299" s="40">
        <f t="shared" ref="AP299:AP362" si="201">IF(E288&gt;=D299,1,0)</f>
        <v>0</v>
      </c>
      <c r="AQ299" s="40">
        <f t="shared" ref="AQ299:AQ362" si="202">IF(E287&gt;=D299,1,0)</f>
        <v>0</v>
      </c>
      <c r="AR299" s="40">
        <f t="shared" ref="AR299:AR362" si="203">IF(E286&gt;=D299,1,0)</f>
        <v>0</v>
      </c>
      <c r="AS299" s="40">
        <f t="shared" ref="AS299:AS362" si="204">IF(E285&gt;=D299,1,0)</f>
        <v>0</v>
      </c>
      <c r="AT299" s="40">
        <f t="shared" ref="AT299:AT362" si="205">IF(E284&gt;=D299,1,0)</f>
        <v>0</v>
      </c>
      <c r="AU299" s="40">
        <f t="shared" ref="AU299:AU362" si="206">IF(E283&gt;=D299,1,0)</f>
        <v>0</v>
      </c>
      <c r="AV299" s="40">
        <f t="shared" ref="AV299:AV362" si="207">IF(E282&gt;=D299,1,0)</f>
        <v>0</v>
      </c>
      <c r="AW299" s="40">
        <f t="shared" ref="AW299:AW362" si="208">IF(E281&gt;=D299,1,0)</f>
        <v>0</v>
      </c>
      <c r="AX299" s="40">
        <f t="shared" ref="AX299:AX362" si="209">IF(E280&gt;=D299,1,0)</f>
        <v>0</v>
      </c>
      <c r="AY299" s="40">
        <f t="shared" ref="AY299:AY362" si="210">IF(E279&gt;=D299,1,0)</f>
        <v>0</v>
      </c>
      <c r="AZ299" s="40">
        <f t="shared" ref="AZ299:AZ362" si="211">IF(E278&gt;=D299,1,0)</f>
        <v>0</v>
      </c>
      <c r="BA299" s="40">
        <f t="shared" ref="BA299:BA362" si="212">IF(E277&gt;=D299,1,0)</f>
        <v>0</v>
      </c>
      <c r="BB299" s="40">
        <f t="shared" ref="BB299:BB362" si="213">IF(E276&gt;=D299,1,0)</f>
        <v>0</v>
      </c>
      <c r="BC299" s="40">
        <f t="shared" ref="BC299:BC362" si="214">IF(E275&gt;=D299,1,0)</f>
        <v>0</v>
      </c>
      <c r="BD299" s="40">
        <f t="shared" ref="BD299:BD362" si="215">IF(E274&gt;=D299,1,0)</f>
        <v>0</v>
      </c>
      <c r="BE299" s="40">
        <f t="shared" ref="BE299:BE362" si="216">IF(E273&gt;=D299,1,0)</f>
        <v>0</v>
      </c>
      <c r="BF299" s="40">
        <f t="shared" ref="BF299:BF362" si="217">IF(E272&gt;=D299,1,0)</f>
        <v>0</v>
      </c>
      <c r="BG299" s="40">
        <f t="shared" ref="BG299:BG362" si="218">IF(E271&gt;=D299,1,0)</f>
        <v>0</v>
      </c>
      <c r="BH299" s="40">
        <f t="shared" ref="BH299:BH362" si="219">IF(E270&gt;=D299,1,0)</f>
        <v>0</v>
      </c>
      <c r="BI299" s="40">
        <f t="shared" ref="BI299:BI362" si="220">IF(E269&gt;=D299,1,0)</f>
        <v>0</v>
      </c>
      <c r="BJ299" s="40">
        <f t="shared" ref="BJ299:BJ362" si="221">IF(E268&gt;=D299,1,0)</f>
        <v>0</v>
      </c>
      <c r="BK299" s="40">
        <f t="shared" ref="BK299:BK362" si="222">IF(E267&gt;=D299,1,0)</f>
        <v>0</v>
      </c>
      <c r="BL299" s="40">
        <f t="shared" ref="BL299:BL362" si="223">IF(E266&gt;=D299,1,0)</f>
        <v>0</v>
      </c>
      <c r="BM299" s="40">
        <f t="shared" ref="BM299:BM362" si="224">IF(E265&gt;=D299,1,0)</f>
        <v>0</v>
      </c>
      <c r="BN299" s="40">
        <f t="shared" ref="BN299:BN362" si="225">IF(E264&gt;=D299,1,0)</f>
        <v>0</v>
      </c>
      <c r="BO299" s="40">
        <f t="shared" ref="BO299:BO362" si="226">IF(E263&gt;=D299,1,0)</f>
        <v>0</v>
      </c>
      <c r="BP299" s="40">
        <f t="shared" ref="BP299:BP362" si="227">IF(E262&gt;=D299,1,0)</f>
        <v>0</v>
      </c>
      <c r="BQ299">
        <v>1</v>
      </c>
      <c r="BR299" s="63">
        <f t="shared" si="188"/>
        <v>2</v>
      </c>
      <c r="BT299" s="4">
        <f>(BP299*U262)+(BO299*U263)+(BN299*U264)+(BM299*U265)+(BL299*U266)+(BK299*U267)+(BJ299*U268)+(BI299*U269)+(BH299*U270)+(BG299*U271)+(BF299*U272)+(BE299*U273)+(BD299*U274)+(BC299*U275)+(BB299*U276)+(BA299*U277)+(AZ299*U278)+(AY299*U279)+(AX299*U280)+(AW299*U281)+(AV299*U282)+(AU299*U283)+(AT299*U284)+(AS299*U285)+(AR299*U286)+(AQ299*U287)+(AP299*U288)+(AO299*U289)+(AN299*U290)+(AM299*U291)+(AL299*U292)+(AK299*U293)+(AJ299*U294)+(AI299*U295)+(AH299*U296)+(AG299*U297)+(AF299*U298)+($U$252)+U299</f>
        <v>0.05</v>
      </c>
    </row>
    <row r="300" spans="1:72">
      <c r="A300" s="25">
        <f t="shared" si="190"/>
        <v>296</v>
      </c>
      <c r="B300" s="26" t="s">
        <v>29</v>
      </c>
      <c r="C300" s="12">
        <v>41711</v>
      </c>
      <c r="D300" s="12">
        <v>41724</v>
      </c>
      <c r="E300" s="12">
        <v>41726</v>
      </c>
      <c r="F300" s="14">
        <v>0.83799999999999997</v>
      </c>
      <c r="G300" s="14"/>
      <c r="H300" s="14"/>
      <c r="I300" s="14">
        <v>0.83220000000000005</v>
      </c>
      <c r="J300" s="14">
        <v>0.82609999999999995</v>
      </c>
      <c r="K300" s="5" t="s">
        <v>1</v>
      </c>
      <c r="L300" s="15"/>
      <c r="M300" s="16">
        <f>(F300-I300)*10000</f>
        <v>57.999999999999162</v>
      </c>
      <c r="N300" s="15"/>
      <c r="O300" s="16">
        <f>(I300-J300)*10000</f>
        <v>61.000000000001052</v>
      </c>
      <c r="P300" s="15"/>
      <c r="Q300" s="22">
        <f>((S299*U300)/M300)*O300</f>
        <v>2301439.0358680109</v>
      </c>
      <c r="R300" s="15"/>
      <c r="S300" s="3">
        <f>Q300+S299</f>
        <v>89831579.416419089</v>
      </c>
      <c r="U300" s="4">
        <f>$AC$4/W300</f>
        <v>2.5000000000000001E-2</v>
      </c>
      <c r="V300" s="4"/>
      <c r="W300" s="2">
        <v>10</v>
      </c>
      <c r="X300" s="3"/>
      <c r="Y300" s="30">
        <f>E300-D300+1</f>
        <v>3</v>
      </c>
      <c r="Z300" s="30"/>
      <c r="AA300" s="4">
        <f>(S300-S299)/S299</f>
        <v>2.6293103448276615E-2</v>
      </c>
      <c r="AD300" s="40">
        <f>IF(E299&gt;D300,IF(E299&gt;E300,Y300,E299-D300+1),0)</f>
        <v>0</v>
      </c>
      <c r="AF300" s="40">
        <f t="shared" si="191"/>
        <v>0</v>
      </c>
      <c r="AG300" s="40">
        <f t="shared" si="192"/>
        <v>0</v>
      </c>
      <c r="AH300" s="40">
        <f t="shared" si="193"/>
        <v>0</v>
      </c>
      <c r="AI300" s="40">
        <f t="shared" si="194"/>
        <v>0</v>
      </c>
      <c r="AJ300" s="40">
        <f t="shared" si="195"/>
        <v>0</v>
      </c>
      <c r="AK300" s="40">
        <f t="shared" si="196"/>
        <v>0</v>
      </c>
      <c r="AL300" s="40">
        <f t="shared" si="197"/>
        <v>0</v>
      </c>
      <c r="AM300" s="40">
        <f t="shared" si="198"/>
        <v>0</v>
      </c>
      <c r="AN300" s="40">
        <f t="shared" si="199"/>
        <v>0</v>
      </c>
      <c r="AO300" s="40">
        <f t="shared" si="200"/>
        <v>0</v>
      </c>
      <c r="AP300" s="40">
        <f t="shared" si="201"/>
        <v>0</v>
      </c>
      <c r="AQ300" s="40">
        <f t="shared" si="202"/>
        <v>0</v>
      </c>
      <c r="AR300" s="40">
        <f t="shared" si="203"/>
        <v>0</v>
      </c>
      <c r="AS300" s="40">
        <f t="shared" si="204"/>
        <v>0</v>
      </c>
      <c r="AT300" s="40">
        <f t="shared" si="205"/>
        <v>0</v>
      </c>
      <c r="AU300" s="40">
        <f t="shared" si="206"/>
        <v>0</v>
      </c>
      <c r="AV300" s="40">
        <f t="shared" si="207"/>
        <v>0</v>
      </c>
      <c r="AW300" s="40">
        <f t="shared" si="208"/>
        <v>0</v>
      </c>
      <c r="AX300" s="40">
        <f t="shared" si="209"/>
        <v>0</v>
      </c>
      <c r="AY300" s="40">
        <f t="shared" si="210"/>
        <v>0</v>
      </c>
      <c r="AZ300" s="40">
        <f t="shared" si="211"/>
        <v>0</v>
      </c>
      <c r="BA300" s="40">
        <f t="shared" si="212"/>
        <v>0</v>
      </c>
      <c r="BB300" s="40">
        <f t="shared" si="213"/>
        <v>0</v>
      </c>
      <c r="BC300" s="40">
        <f t="shared" si="214"/>
        <v>0</v>
      </c>
      <c r="BD300" s="40">
        <f t="shared" si="215"/>
        <v>0</v>
      </c>
      <c r="BE300" s="40">
        <f t="shared" si="216"/>
        <v>0</v>
      </c>
      <c r="BF300" s="40">
        <f t="shared" si="217"/>
        <v>0</v>
      </c>
      <c r="BG300" s="40">
        <f t="shared" si="218"/>
        <v>0</v>
      </c>
      <c r="BH300" s="40">
        <f t="shared" si="219"/>
        <v>0</v>
      </c>
      <c r="BI300" s="40">
        <f t="shared" si="220"/>
        <v>0</v>
      </c>
      <c r="BJ300" s="40">
        <f t="shared" si="221"/>
        <v>0</v>
      </c>
      <c r="BK300" s="40">
        <f t="shared" si="222"/>
        <v>0</v>
      </c>
      <c r="BL300" s="40">
        <f t="shared" si="223"/>
        <v>0</v>
      </c>
      <c r="BM300" s="40">
        <f t="shared" si="224"/>
        <v>0</v>
      </c>
      <c r="BN300" s="40">
        <f t="shared" si="225"/>
        <v>0</v>
      </c>
      <c r="BO300" s="40">
        <f t="shared" si="226"/>
        <v>0</v>
      </c>
      <c r="BP300" s="40">
        <f t="shared" si="227"/>
        <v>0</v>
      </c>
      <c r="BQ300">
        <v>1</v>
      </c>
      <c r="BR300" s="63">
        <f t="shared" si="188"/>
        <v>2</v>
      </c>
      <c r="BT300" s="4">
        <f>(BP300*U263)+(BO300*U264)+(BN300*U265)+(BM300*U266)+(BL300*U267)+(BK300*U268)+(BJ300*U269)+(BI300*U270)+(BH300*U271)+(BG300*U272)+(BF300*U273)+(BE300*U274)+(BD300*U275)+(BC300*U276)+(BB300*U277)+(BA300*U278)+(AZ300*U279)+(AY300*U280)+(AX300*U281)+(AW300*U282)+(AV300*U283)+(AU300*U284)+(AT300*U285)+(AS300*U286)+(AR300*U287)+(AQ300*U288)+(AP300*U289)+(AO300*U290)+(AN300*U291)+(AM300*U292)+(AL300*U293)+(AK300*U294)+(AJ300*U295)+(AI300*U296)+(AH300*U297)+(AG300*U298)+(AF300*U299)+($U$252)+U300</f>
        <v>0.05</v>
      </c>
    </row>
    <row r="301" spans="1:72">
      <c r="A301" s="25">
        <f t="shared" si="190"/>
        <v>297</v>
      </c>
      <c r="B301" s="26" t="s">
        <v>29</v>
      </c>
      <c r="C301" s="12">
        <v>41730</v>
      </c>
      <c r="D301" s="12">
        <v>41732</v>
      </c>
      <c r="E301" s="12">
        <v>41733</v>
      </c>
      <c r="F301" s="14">
        <v>0.82579999999999998</v>
      </c>
      <c r="G301" s="14">
        <v>0.83130000000000004</v>
      </c>
      <c r="H301" s="14">
        <v>0.82579999999999998</v>
      </c>
      <c r="I301" s="14"/>
      <c r="J301" s="14"/>
      <c r="K301" s="5" t="s">
        <v>0</v>
      </c>
      <c r="L301" s="15"/>
      <c r="M301" s="16">
        <f>(G301-F301)*10000</f>
        <v>55.000000000000604</v>
      </c>
      <c r="N301" s="15"/>
      <c r="O301" s="16">
        <f>(H301-G301)*10000</f>
        <v>-55.000000000000604</v>
      </c>
      <c r="P301" s="15"/>
      <c r="Q301" s="22">
        <f>((S300*U301)/M301)*O301</f>
        <v>-2245789.4854104775</v>
      </c>
      <c r="R301" s="15"/>
      <c r="S301" s="3">
        <f>Q301+S300</f>
        <v>87585789.931008607</v>
      </c>
      <c r="U301" s="4">
        <f>$AC$4/W301</f>
        <v>2.5000000000000001E-2</v>
      </c>
      <c r="V301" s="4"/>
      <c r="W301" s="2">
        <v>10</v>
      </c>
      <c r="X301" s="3"/>
      <c r="Y301" s="30">
        <f>E301-D301+1</f>
        <v>2</v>
      </c>
      <c r="Z301" s="30"/>
      <c r="AA301" s="4">
        <f>(S301-S300)/S300</f>
        <v>-2.500000000000005E-2</v>
      </c>
      <c r="AD301" s="40">
        <f>IF(E300&gt;D301,IF(E300&gt;E301,Y301,E300-D301+1),0)</f>
        <v>0</v>
      </c>
      <c r="AF301" s="40">
        <f t="shared" si="191"/>
        <v>0</v>
      </c>
      <c r="AG301" s="40">
        <f t="shared" si="192"/>
        <v>0</v>
      </c>
      <c r="AH301" s="40">
        <f t="shared" si="193"/>
        <v>0</v>
      </c>
      <c r="AI301" s="40">
        <f t="shared" si="194"/>
        <v>0</v>
      </c>
      <c r="AJ301" s="40">
        <f t="shared" si="195"/>
        <v>0</v>
      </c>
      <c r="AK301" s="40">
        <f t="shared" si="196"/>
        <v>0</v>
      </c>
      <c r="AL301" s="40">
        <f t="shared" si="197"/>
        <v>0</v>
      </c>
      <c r="AM301" s="40">
        <f t="shared" si="198"/>
        <v>0</v>
      </c>
      <c r="AN301" s="40">
        <f t="shared" si="199"/>
        <v>0</v>
      </c>
      <c r="AO301" s="40">
        <f t="shared" si="200"/>
        <v>0</v>
      </c>
      <c r="AP301" s="40">
        <f t="shared" si="201"/>
        <v>0</v>
      </c>
      <c r="AQ301" s="40">
        <f t="shared" si="202"/>
        <v>0</v>
      </c>
      <c r="AR301" s="40">
        <f t="shared" si="203"/>
        <v>0</v>
      </c>
      <c r="AS301" s="40">
        <f t="shared" si="204"/>
        <v>0</v>
      </c>
      <c r="AT301" s="40">
        <f t="shared" si="205"/>
        <v>0</v>
      </c>
      <c r="AU301" s="40">
        <f t="shared" si="206"/>
        <v>0</v>
      </c>
      <c r="AV301" s="40">
        <f t="shared" si="207"/>
        <v>0</v>
      </c>
      <c r="AW301" s="40">
        <f t="shared" si="208"/>
        <v>0</v>
      </c>
      <c r="AX301" s="40">
        <f t="shared" si="209"/>
        <v>0</v>
      </c>
      <c r="AY301" s="40">
        <f t="shared" si="210"/>
        <v>0</v>
      </c>
      <c r="AZ301" s="40">
        <f t="shared" si="211"/>
        <v>0</v>
      </c>
      <c r="BA301" s="40">
        <f t="shared" si="212"/>
        <v>0</v>
      </c>
      <c r="BB301" s="40">
        <f t="shared" si="213"/>
        <v>0</v>
      </c>
      <c r="BC301" s="40">
        <f t="shared" si="214"/>
        <v>0</v>
      </c>
      <c r="BD301" s="40">
        <f t="shared" si="215"/>
        <v>0</v>
      </c>
      <c r="BE301" s="40">
        <f t="shared" si="216"/>
        <v>0</v>
      </c>
      <c r="BF301" s="40">
        <f t="shared" si="217"/>
        <v>0</v>
      </c>
      <c r="BG301" s="40">
        <f t="shared" si="218"/>
        <v>0</v>
      </c>
      <c r="BH301" s="40">
        <f t="shared" si="219"/>
        <v>0</v>
      </c>
      <c r="BI301" s="40">
        <f t="shared" si="220"/>
        <v>0</v>
      </c>
      <c r="BJ301" s="40">
        <f t="shared" si="221"/>
        <v>0</v>
      </c>
      <c r="BK301" s="40">
        <f t="shared" si="222"/>
        <v>0</v>
      </c>
      <c r="BL301" s="40">
        <f t="shared" si="223"/>
        <v>0</v>
      </c>
      <c r="BM301" s="40">
        <f t="shared" si="224"/>
        <v>0</v>
      </c>
      <c r="BN301" s="40">
        <f t="shared" si="225"/>
        <v>0</v>
      </c>
      <c r="BO301" s="40">
        <f t="shared" si="226"/>
        <v>0</v>
      </c>
      <c r="BP301" s="40">
        <f t="shared" si="227"/>
        <v>0</v>
      </c>
      <c r="BQ301">
        <v>1</v>
      </c>
      <c r="BR301" s="63">
        <f t="shared" si="188"/>
        <v>2</v>
      </c>
      <c r="BT301" s="4">
        <f>(BP301*U264)+(BO301*U265)+(BN301*U266)+(BM301*U267)+(BL301*U268)+(BK301*U269)+(BJ301*U270)+(BI301*U271)+(BH301*U272)+(BG301*U273)+(BF301*U274)+(BE301*U275)+(BD301*U276)+(BC301*U277)+(BB301*U278)+(BA301*U279)+(AZ301*U280)+(AY301*U281)+(AX301*U282)+(AW301*U283)+(AV301*U284)+(AU301*U285)+(AT301*U286)+(AS301*U287)+(AR301*U288)+(AQ301*U289)+(AP301*U290)+(AO301*U291)+(AN301*U292)+(AM301*U293)+(AL301*U294)+(AK301*U295)+(AJ301*U296)+(AI301*U297)+(AH301*U298)+(AG301*U299)+(AF301*U300)+($U$252)+U301</f>
        <v>0.05</v>
      </c>
    </row>
    <row r="302" spans="1:72">
      <c r="A302" s="25">
        <f t="shared" si="190"/>
        <v>298</v>
      </c>
      <c r="B302" s="26" t="s">
        <v>29</v>
      </c>
      <c r="C302" s="12">
        <v>41743</v>
      </c>
      <c r="D302" s="12">
        <v>41744</v>
      </c>
      <c r="E302" s="12">
        <v>41751</v>
      </c>
      <c r="F302" s="14">
        <v>0.8286</v>
      </c>
      <c r="G302" s="14"/>
      <c r="H302" s="14"/>
      <c r="I302" s="14">
        <v>0.82450000000000001</v>
      </c>
      <c r="J302" s="14">
        <v>0.82069999999999999</v>
      </c>
      <c r="K302" s="5" t="s">
        <v>1</v>
      </c>
      <c r="L302" s="15"/>
      <c r="M302" s="16">
        <f>(F302-I302)*10000</f>
        <v>40.999999999999929</v>
      </c>
      <c r="N302" s="15"/>
      <c r="O302" s="16">
        <f>(I302-J302)*10000</f>
        <v>38.000000000000256</v>
      </c>
      <c r="P302" s="15"/>
      <c r="Q302" s="22">
        <f>((S301*U302)/M302)*O302</f>
        <v>2029426.839864851</v>
      </c>
      <c r="R302" s="15"/>
      <c r="S302" s="3">
        <f>Q302+S301</f>
        <v>89615216.770873457</v>
      </c>
      <c r="U302" s="4">
        <f>$AC$4/W302</f>
        <v>2.5000000000000001E-2</v>
      </c>
      <c r="V302" s="4"/>
      <c r="W302" s="2">
        <v>10</v>
      </c>
      <c r="X302" s="3"/>
      <c r="Y302" s="30">
        <f>E302-D302+1</f>
        <v>8</v>
      </c>
      <c r="Z302" s="30"/>
      <c r="AA302" s="4">
        <f>(S302-S301)/S301</f>
        <v>2.317073170731726E-2</v>
      </c>
      <c r="AD302" s="40">
        <f>IF(E301&gt;D302,IF(E301&gt;E302,Y302,E301-D302+1),0)</f>
        <v>0</v>
      </c>
      <c r="AF302" s="40">
        <f t="shared" si="191"/>
        <v>0</v>
      </c>
      <c r="AG302" s="40">
        <f t="shared" si="192"/>
        <v>0</v>
      </c>
      <c r="AH302" s="40">
        <f t="shared" si="193"/>
        <v>0</v>
      </c>
      <c r="AI302" s="40">
        <f t="shared" si="194"/>
        <v>0</v>
      </c>
      <c r="AJ302" s="40">
        <f t="shared" si="195"/>
        <v>0</v>
      </c>
      <c r="AK302" s="40">
        <f t="shared" si="196"/>
        <v>0</v>
      </c>
      <c r="AL302" s="40">
        <f t="shared" si="197"/>
        <v>0</v>
      </c>
      <c r="AM302" s="40">
        <f t="shared" si="198"/>
        <v>0</v>
      </c>
      <c r="AN302" s="40">
        <f t="shared" si="199"/>
        <v>0</v>
      </c>
      <c r="AO302" s="40">
        <f t="shared" si="200"/>
        <v>0</v>
      </c>
      <c r="AP302" s="40">
        <f t="shared" si="201"/>
        <v>0</v>
      </c>
      <c r="AQ302" s="40">
        <f t="shared" si="202"/>
        <v>0</v>
      </c>
      <c r="AR302" s="40">
        <f t="shared" si="203"/>
        <v>0</v>
      </c>
      <c r="AS302" s="40">
        <f t="shared" si="204"/>
        <v>0</v>
      </c>
      <c r="AT302" s="40">
        <f t="shared" si="205"/>
        <v>0</v>
      </c>
      <c r="AU302" s="40">
        <f t="shared" si="206"/>
        <v>0</v>
      </c>
      <c r="AV302" s="40">
        <f t="shared" si="207"/>
        <v>0</v>
      </c>
      <c r="AW302" s="40">
        <f t="shared" si="208"/>
        <v>0</v>
      </c>
      <c r="AX302" s="40">
        <f t="shared" si="209"/>
        <v>0</v>
      </c>
      <c r="AY302" s="40">
        <f t="shared" si="210"/>
        <v>0</v>
      </c>
      <c r="AZ302" s="40">
        <f t="shared" si="211"/>
        <v>0</v>
      </c>
      <c r="BA302" s="40">
        <f t="shared" si="212"/>
        <v>0</v>
      </c>
      <c r="BB302" s="40">
        <f t="shared" si="213"/>
        <v>0</v>
      </c>
      <c r="BC302" s="40">
        <f t="shared" si="214"/>
        <v>0</v>
      </c>
      <c r="BD302" s="40">
        <f t="shared" si="215"/>
        <v>0</v>
      </c>
      <c r="BE302" s="40">
        <f t="shared" si="216"/>
        <v>0</v>
      </c>
      <c r="BF302" s="40">
        <f t="shared" si="217"/>
        <v>0</v>
      </c>
      <c r="BG302" s="40">
        <f t="shared" si="218"/>
        <v>0</v>
      </c>
      <c r="BH302" s="40">
        <f t="shared" si="219"/>
        <v>0</v>
      </c>
      <c r="BI302" s="40">
        <f t="shared" si="220"/>
        <v>0</v>
      </c>
      <c r="BJ302" s="40">
        <f t="shared" si="221"/>
        <v>0</v>
      </c>
      <c r="BK302" s="40">
        <f t="shared" si="222"/>
        <v>0</v>
      </c>
      <c r="BL302" s="40">
        <f t="shared" si="223"/>
        <v>0</v>
      </c>
      <c r="BM302" s="40">
        <f t="shared" si="224"/>
        <v>0</v>
      </c>
      <c r="BN302" s="40">
        <f t="shared" si="225"/>
        <v>0</v>
      </c>
      <c r="BO302" s="40">
        <f t="shared" si="226"/>
        <v>0</v>
      </c>
      <c r="BP302" s="40">
        <f t="shared" si="227"/>
        <v>0</v>
      </c>
      <c r="BQ302">
        <v>1</v>
      </c>
      <c r="BR302" s="63">
        <f t="shared" si="188"/>
        <v>2</v>
      </c>
      <c r="BT302" s="4">
        <f>(BP302*U265)+(BO302*U266)+(BN302*U267)+(BM302*U268)+(BL302*U269)+(BK302*U270)+(BJ302*U271)+(BI302*U272)+(BH302*U273)+(BG302*U274)+(BF302*U275)+(BE302*U276)+(BD302*U277)+(BC302*U278)+(BB302*U279)+(BA302*U280)+(AZ302*U281)+(AY302*U282)+(AX302*U283)+(AW302*U284)+(AV302*U285)+(AU302*U286)+(AT302*U287)+(AS302*U288)+(AR302*U289)+(AQ302*U290)+(AP302*U291)+(AO302*U292)+(AN302*U293)+(AM302*U294)+(AL302*U295)+(AK302*U296)+(AJ302*U297)+(AI302*U298)+(AH302*U299)+(AG302*U300)+(AF302*U301)+($U$252)+U302</f>
        <v>0.05</v>
      </c>
    </row>
    <row r="303" spans="1:72">
      <c r="A303" s="25">
        <f>A302+1</f>
        <v>299</v>
      </c>
      <c r="B303" s="26" t="s">
        <v>29</v>
      </c>
      <c r="C303" s="12">
        <v>41752</v>
      </c>
      <c r="D303" s="12">
        <v>41758</v>
      </c>
      <c r="E303" s="12">
        <v>41759</v>
      </c>
      <c r="F303" s="14">
        <v>0.81969999999999998</v>
      </c>
      <c r="G303" s="14">
        <v>0.82520000000000004</v>
      </c>
      <c r="H303" s="14">
        <v>0.81969999999999998</v>
      </c>
      <c r="I303" s="14"/>
      <c r="J303" s="14"/>
      <c r="K303" s="5" t="s">
        <v>0</v>
      </c>
      <c r="L303" s="15"/>
      <c r="M303" s="16">
        <f>(G303-F303)*10000</f>
        <v>55.000000000000604</v>
      </c>
      <c r="N303" s="15"/>
      <c r="O303" s="16">
        <f>(H303-G303)*10000</f>
        <v>-55.000000000000604</v>
      </c>
      <c r="P303" s="15"/>
      <c r="Q303" s="22">
        <f>((S302*U303)/M303)*O303</f>
        <v>-2240380.4192718365</v>
      </c>
      <c r="R303" s="15"/>
      <c r="S303" s="3">
        <f>Q303+S302</f>
        <v>87374836.351601616</v>
      </c>
      <c r="U303" s="4">
        <f>$AC$4/W303</f>
        <v>2.5000000000000001E-2</v>
      </c>
      <c r="V303" s="4"/>
      <c r="W303" s="2">
        <v>10</v>
      </c>
      <c r="X303" s="3"/>
      <c r="Y303" s="30">
        <f>E303-D303+1</f>
        <v>2</v>
      </c>
      <c r="Z303" s="30"/>
      <c r="AA303" s="4">
        <f>(S303-S302)/S302</f>
        <v>-2.5000000000000057E-2</v>
      </c>
      <c r="AD303" s="40">
        <f>IF(E302&gt;D303,IF(E302&gt;E303,Y303,E302-D303+1),0)</f>
        <v>0</v>
      </c>
      <c r="AF303" s="40">
        <f t="shared" si="191"/>
        <v>0</v>
      </c>
      <c r="AG303" s="40">
        <f t="shared" si="192"/>
        <v>0</v>
      </c>
      <c r="AH303" s="40">
        <f t="shared" si="193"/>
        <v>0</v>
      </c>
      <c r="AI303" s="40">
        <f t="shared" si="194"/>
        <v>0</v>
      </c>
      <c r="AJ303" s="40">
        <f t="shared" si="195"/>
        <v>0</v>
      </c>
      <c r="AK303" s="40">
        <f t="shared" si="196"/>
        <v>0</v>
      </c>
      <c r="AL303" s="40">
        <f t="shared" si="197"/>
        <v>0</v>
      </c>
      <c r="AM303" s="40">
        <f t="shared" si="198"/>
        <v>0</v>
      </c>
      <c r="AN303" s="40">
        <f t="shared" si="199"/>
        <v>0</v>
      </c>
      <c r="AO303" s="40">
        <f t="shared" si="200"/>
        <v>0</v>
      </c>
      <c r="AP303" s="40">
        <f t="shared" si="201"/>
        <v>0</v>
      </c>
      <c r="AQ303" s="40">
        <f t="shared" si="202"/>
        <v>0</v>
      </c>
      <c r="AR303" s="40">
        <f t="shared" si="203"/>
        <v>0</v>
      </c>
      <c r="AS303" s="40">
        <f t="shared" si="204"/>
        <v>0</v>
      </c>
      <c r="AT303" s="40">
        <f t="shared" si="205"/>
        <v>0</v>
      </c>
      <c r="AU303" s="40">
        <f t="shared" si="206"/>
        <v>0</v>
      </c>
      <c r="AV303" s="40">
        <f t="shared" si="207"/>
        <v>0</v>
      </c>
      <c r="AW303" s="40">
        <f t="shared" si="208"/>
        <v>0</v>
      </c>
      <c r="AX303" s="40">
        <f t="shared" si="209"/>
        <v>0</v>
      </c>
      <c r="AY303" s="40">
        <f t="shared" si="210"/>
        <v>0</v>
      </c>
      <c r="AZ303" s="40">
        <f t="shared" si="211"/>
        <v>0</v>
      </c>
      <c r="BA303" s="40">
        <f t="shared" si="212"/>
        <v>0</v>
      </c>
      <c r="BB303" s="40">
        <f t="shared" si="213"/>
        <v>0</v>
      </c>
      <c r="BC303" s="40">
        <f t="shared" si="214"/>
        <v>0</v>
      </c>
      <c r="BD303" s="40">
        <f t="shared" si="215"/>
        <v>0</v>
      </c>
      <c r="BE303" s="40">
        <f t="shared" si="216"/>
        <v>0</v>
      </c>
      <c r="BF303" s="40">
        <f t="shared" si="217"/>
        <v>0</v>
      </c>
      <c r="BG303" s="40">
        <f t="shared" si="218"/>
        <v>0</v>
      </c>
      <c r="BH303" s="40">
        <f t="shared" si="219"/>
        <v>0</v>
      </c>
      <c r="BI303" s="40">
        <f t="shared" si="220"/>
        <v>0</v>
      </c>
      <c r="BJ303" s="40">
        <f t="shared" si="221"/>
        <v>0</v>
      </c>
      <c r="BK303" s="40">
        <f t="shared" si="222"/>
        <v>0</v>
      </c>
      <c r="BL303" s="40">
        <f t="shared" si="223"/>
        <v>0</v>
      </c>
      <c r="BM303" s="40">
        <f t="shared" si="224"/>
        <v>0</v>
      </c>
      <c r="BN303" s="40">
        <f t="shared" si="225"/>
        <v>0</v>
      </c>
      <c r="BO303" s="40">
        <f t="shared" si="226"/>
        <v>0</v>
      </c>
      <c r="BP303" s="40">
        <f t="shared" si="227"/>
        <v>0</v>
      </c>
      <c r="BQ303">
        <v>1</v>
      </c>
      <c r="BR303" s="63">
        <f t="shared" si="188"/>
        <v>2</v>
      </c>
      <c r="BT303" s="4">
        <f>(BP303*U266)+(BO303*U267)+(BN303*U268)+(BM303*U269)+(BL303*U270)+(BK303*U271)+(BJ303*U272)+(BI303*U273)+(BH303*U274)+(BG303*U275)+(BF303*U276)+(BE303*U277)+(BD303*U278)+(BC303*U279)+(BB303*U280)+(BA303*U281)+(AZ303*U282)+(AY303*U283)+(AX303*U284)+(AW303*U285)+(AV303*U286)+(AU303*U287)+(AT303*U288)+(AS303*U289)+(AR303*U290)+(AQ303*U291)+(AP303*U292)+(AO303*U293)+(AN303*U294)+(AM303*U295)+(AL303*U296)+(AK303*U297)+(AJ303*U298)+(AI303*U299)+(AH303*U300)+(AG303*U301)+(AF303*U302)+($U$252)+U303</f>
        <v>0.05</v>
      </c>
    </row>
    <row r="304" spans="1:72">
      <c r="A304" s="25">
        <f t="shared" si="190"/>
        <v>300</v>
      </c>
      <c r="B304" s="26" t="s">
        <v>29</v>
      </c>
      <c r="C304" s="12">
        <v>41792</v>
      </c>
      <c r="D304" s="12">
        <v>41793</v>
      </c>
      <c r="E304" s="12">
        <v>41794</v>
      </c>
      <c r="F304" s="14">
        <v>0.8145</v>
      </c>
      <c r="G304" s="14"/>
      <c r="H304" s="14"/>
      <c r="I304" s="14">
        <v>0.81069999999999998</v>
      </c>
      <c r="J304" s="14">
        <v>0.80740000000000001</v>
      </c>
      <c r="K304" s="5" t="s">
        <v>1</v>
      </c>
      <c r="L304" s="15"/>
      <c r="M304" s="16">
        <f>(F304-I304)*10000</f>
        <v>38.000000000000256</v>
      </c>
      <c r="N304" s="15"/>
      <c r="O304" s="16">
        <f>(I304-J304)*10000</f>
        <v>32.999999999999694</v>
      </c>
      <c r="P304" s="15"/>
      <c r="Q304" s="22">
        <f>((S303*U304)/M304)*O304</f>
        <v>1896953.6839492151</v>
      </c>
      <c r="R304" s="15"/>
      <c r="S304" s="3">
        <f>Q304+S303</f>
        <v>89271790.035550833</v>
      </c>
      <c r="U304" s="4">
        <f>$AC$4/W304</f>
        <v>2.5000000000000001E-2</v>
      </c>
      <c r="V304" s="4"/>
      <c r="W304" s="2">
        <v>10</v>
      </c>
      <c r="X304" s="3"/>
      <c r="Y304" s="30">
        <f>E304-D304+1</f>
        <v>2</v>
      </c>
      <c r="Z304" s="30"/>
      <c r="AA304" s="4">
        <f>(S304-S303)/S303</f>
        <v>2.1710526315789149E-2</v>
      </c>
      <c r="AD304" s="40">
        <f>IF(E303&gt;D304,IF(E303&gt;E304,Y304,E303-D304+1),0)</f>
        <v>0</v>
      </c>
      <c r="AF304" s="40">
        <f t="shared" si="191"/>
        <v>0</v>
      </c>
      <c r="AG304" s="40">
        <f t="shared" si="192"/>
        <v>0</v>
      </c>
      <c r="AH304" s="40">
        <f t="shared" si="193"/>
        <v>0</v>
      </c>
      <c r="AI304" s="40">
        <f t="shared" si="194"/>
        <v>0</v>
      </c>
      <c r="AJ304" s="40">
        <f t="shared" si="195"/>
        <v>0</v>
      </c>
      <c r="AK304" s="40">
        <f t="shared" si="196"/>
        <v>0</v>
      </c>
      <c r="AL304" s="40">
        <f t="shared" si="197"/>
        <v>0</v>
      </c>
      <c r="AM304" s="40">
        <f t="shared" si="198"/>
        <v>0</v>
      </c>
      <c r="AN304" s="40">
        <f t="shared" si="199"/>
        <v>0</v>
      </c>
      <c r="AO304" s="40">
        <f t="shared" si="200"/>
        <v>0</v>
      </c>
      <c r="AP304" s="40">
        <f t="shared" si="201"/>
        <v>0</v>
      </c>
      <c r="AQ304" s="40">
        <f t="shared" si="202"/>
        <v>0</v>
      </c>
      <c r="AR304" s="40">
        <f t="shared" si="203"/>
        <v>0</v>
      </c>
      <c r="AS304" s="40">
        <f t="shared" si="204"/>
        <v>0</v>
      </c>
      <c r="AT304" s="40">
        <f t="shared" si="205"/>
        <v>0</v>
      </c>
      <c r="AU304" s="40">
        <f t="shared" si="206"/>
        <v>0</v>
      </c>
      <c r="AV304" s="40">
        <f t="shared" si="207"/>
        <v>0</v>
      </c>
      <c r="AW304" s="40">
        <f t="shared" si="208"/>
        <v>0</v>
      </c>
      <c r="AX304" s="40">
        <f t="shared" si="209"/>
        <v>0</v>
      </c>
      <c r="AY304" s="40">
        <f t="shared" si="210"/>
        <v>0</v>
      </c>
      <c r="AZ304" s="40">
        <f t="shared" si="211"/>
        <v>0</v>
      </c>
      <c r="BA304" s="40">
        <f t="shared" si="212"/>
        <v>0</v>
      </c>
      <c r="BB304" s="40">
        <f t="shared" si="213"/>
        <v>0</v>
      </c>
      <c r="BC304" s="40">
        <f t="shared" si="214"/>
        <v>0</v>
      </c>
      <c r="BD304" s="40">
        <f t="shared" si="215"/>
        <v>0</v>
      </c>
      <c r="BE304" s="40">
        <f t="shared" si="216"/>
        <v>0</v>
      </c>
      <c r="BF304" s="40">
        <f t="shared" si="217"/>
        <v>0</v>
      </c>
      <c r="BG304" s="40">
        <f t="shared" si="218"/>
        <v>0</v>
      </c>
      <c r="BH304" s="40">
        <f t="shared" si="219"/>
        <v>0</v>
      </c>
      <c r="BI304" s="40">
        <f t="shared" si="220"/>
        <v>0</v>
      </c>
      <c r="BJ304" s="40">
        <f t="shared" si="221"/>
        <v>0</v>
      </c>
      <c r="BK304" s="40">
        <f t="shared" si="222"/>
        <v>0</v>
      </c>
      <c r="BL304" s="40">
        <f t="shared" si="223"/>
        <v>0</v>
      </c>
      <c r="BM304" s="40">
        <f t="shared" si="224"/>
        <v>0</v>
      </c>
      <c r="BN304" s="40">
        <f t="shared" si="225"/>
        <v>0</v>
      </c>
      <c r="BO304" s="40">
        <f t="shared" si="226"/>
        <v>0</v>
      </c>
      <c r="BP304" s="40">
        <f t="shared" si="227"/>
        <v>0</v>
      </c>
      <c r="BQ304">
        <v>1</v>
      </c>
      <c r="BR304" s="63">
        <f t="shared" si="188"/>
        <v>2</v>
      </c>
      <c r="BT304" s="4">
        <f>(BP304*U267)+(BO304*U268)+(BN304*U269)+(BM304*U270)+(BL304*U271)+(BK304*U272)+(BJ304*U273)+(BI304*U274)+(BH304*U275)+(BG304*U276)+(BF304*U277)+(BE304*U278)+(BD304*U279)+(BC304*U280)+(BB304*U281)+(BA304*U282)+(AZ304*U283)+(AY304*U284)+(AX304*U285)+(AW304*U286)+(AV304*U287)+(AU304*U288)+(AT304*U289)+(AS304*U290)+(AR304*U291)+(AQ304*U292)+(AP304*U293)+(AO304*U294)+(AN304*U295)+(AM304*U296)+(AL304*U297)+(AK304*U298)+(AJ304*U299)+(AI304*U300)+(AH304*U301)+(AG304*U302)+(AF304*U303)+($U$252)+U304</f>
        <v>0.05</v>
      </c>
    </row>
    <row r="305" spans="1:72">
      <c r="A305" s="25">
        <f t="shared" si="190"/>
        <v>301</v>
      </c>
      <c r="B305" s="26" t="s">
        <v>29</v>
      </c>
      <c r="C305" s="12">
        <v>41808</v>
      </c>
      <c r="D305" s="12">
        <v>41809</v>
      </c>
      <c r="E305" s="12">
        <v>41822</v>
      </c>
      <c r="F305" s="14">
        <v>0.79649999999999999</v>
      </c>
      <c r="G305" s="14">
        <v>0.80230000000000001</v>
      </c>
      <c r="H305" s="14">
        <v>0.79649999999999999</v>
      </c>
      <c r="I305" s="14"/>
      <c r="J305" s="14"/>
      <c r="K305" s="5" t="s">
        <v>0</v>
      </c>
      <c r="L305" s="15"/>
      <c r="M305" s="16">
        <f>(G305-F305)*10000</f>
        <v>58.00000000000027</v>
      </c>
      <c r="N305" s="15"/>
      <c r="O305" s="16">
        <f>(H305-G305)*10000</f>
        <v>-58.00000000000027</v>
      </c>
      <c r="P305" s="15"/>
      <c r="Q305" s="22">
        <f>((S304*U305)/M305)*O305</f>
        <v>-2231794.7508887709</v>
      </c>
      <c r="R305" s="15"/>
      <c r="S305" s="3">
        <f>Q305+S304</f>
        <v>87039995.284662068</v>
      </c>
      <c r="U305" s="4">
        <f>$AC$4/W305</f>
        <v>2.5000000000000001E-2</v>
      </c>
      <c r="V305" s="4"/>
      <c r="W305" s="2">
        <v>10</v>
      </c>
      <c r="X305" s="3"/>
      <c r="Y305" s="30">
        <f>E305-D305+1</f>
        <v>14</v>
      </c>
      <c r="Z305" s="30"/>
      <c r="AA305" s="4">
        <f>(S305-S304)/S304</f>
        <v>-2.4999999999999932E-2</v>
      </c>
      <c r="AD305" s="40">
        <f>IF(E304&gt;D305,IF(E304&gt;E305,Y305,E304-D305+1),0)</f>
        <v>0</v>
      </c>
      <c r="AF305" s="40">
        <f t="shared" si="191"/>
        <v>0</v>
      </c>
      <c r="AG305" s="40">
        <f t="shared" si="192"/>
        <v>0</v>
      </c>
      <c r="AH305" s="40">
        <f t="shared" si="193"/>
        <v>0</v>
      </c>
      <c r="AI305" s="40">
        <f t="shared" si="194"/>
        <v>0</v>
      </c>
      <c r="AJ305" s="40">
        <f t="shared" si="195"/>
        <v>0</v>
      </c>
      <c r="AK305" s="40">
        <f t="shared" si="196"/>
        <v>0</v>
      </c>
      <c r="AL305" s="40">
        <f t="shared" si="197"/>
        <v>0</v>
      </c>
      <c r="AM305" s="40">
        <f t="shared" si="198"/>
        <v>0</v>
      </c>
      <c r="AN305" s="40">
        <f t="shared" si="199"/>
        <v>0</v>
      </c>
      <c r="AO305" s="40">
        <f t="shared" si="200"/>
        <v>0</v>
      </c>
      <c r="AP305" s="40">
        <f t="shared" si="201"/>
        <v>0</v>
      </c>
      <c r="AQ305" s="40">
        <f t="shared" si="202"/>
        <v>0</v>
      </c>
      <c r="AR305" s="40">
        <f t="shared" si="203"/>
        <v>0</v>
      </c>
      <c r="AS305" s="40">
        <f t="shared" si="204"/>
        <v>0</v>
      </c>
      <c r="AT305" s="40">
        <f t="shared" si="205"/>
        <v>0</v>
      </c>
      <c r="AU305" s="40">
        <f t="shared" si="206"/>
        <v>0</v>
      </c>
      <c r="AV305" s="40">
        <f t="shared" si="207"/>
        <v>0</v>
      </c>
      <c r="AW305" s="40">
        <f t="shared" si="208"/>
        <v>0</v>
      </c>
      <c r="AX305" s="40">
        <f t="shared" si="209"/>
        <v>0</v>
      </c>
      <c r="AY305" s="40">
        <f t="shared" si="210"/>
        <v>0</v>
      </c>
      <c r="AZ305" s="40">
        <f t="shared" si="211"/>
        <v>0</v>
      </c>
      <c r="BA305" s="40">
        <f t="shared" si="212"/>
        <v>0</v>
      </c>
      <c r="BB305" s="40">
        <f t="shared" si="213"/>
        <v>0</v>
      </c>
      <c r="BC305" s="40">
        <f t="shared" si="214"/>
        <v>0</v>
      </c>
      <c r="BD305" s="40">
        <f t="shared" si="215"/>
        <v>0</v>
      </c>
      <c r="BE305" s="40">
        <f t="shared" si="216"/>
        <v>0</v>
      </c>
      <c r="BF305" s="40">
        <f t="shared" si="217"/>
        <v>0</v>
      </c>
      <c r="BG305" s="40">
        <f t="shared" si="218"/>
        <v>0</v>
      </c>
      <c r="BH305" s="40">
        <f t="shared" si="219"/>
        <v>0</v>
      </c>
      <c r="BI305" s="40">
        <f t="shared" si="220"/>
        <v>0</v>
      </c>
      <c r="BJ305" s="40">
        <f t="shared" si="221"/>
        <v>0</v>
      </c>
      <c r="BK305" s="40">
        <f t="shared" si="222"/>
        <v>0</v>
      </c>
      <c r="BL305" s="40">
        <f t="shared" si="223"/>
        <v>0</v>
      </c>
      <c r="BM305" s="40">
        <f t="shared" si="224"/>
        <v>0</v>
      </c>
      <c r="BN305" s="40">
        <f t="shared" si="225"/>
        <v>0</v>
      </c>
      <c r="BO305" s="40">
        <f t="shared" si="226"/>
        <v>0</v>
      </c>
      <c r="BP305" s="40">
        <f t="shared" si="227"/>
        <v>0</v>
      </c>
      <c r="BQ305">
        <v>1</v>
      </c>
      <c r="BR305" s="63">
        <f t="shared" si="188"/>
        <v>2</v>
      </c>
      <c r="BT305" s="4">
        <f>(BP305*U268)+(BO305*U269)+(BN305*U270)+(BM305*U271)+(BL305*U272)+(BK305*U273)+(BJ305*U274)+(BI305*U275)+(BH305*U276)+(BG305*U277)+(BF305*U278)+(BE305*U279)+(BD305*U280)+(BC305*U281)+(BB305*U282)+(BA305*U283)+(AZ305*U284)+(AY305*U285)+(AX305*U286)+(AW305*U287)+(AV305*U288)+(AU305*U289)+(AT305*U290)+(AS305*U291)+(AR305*U292)+(AQ305*U293)+(AP305*U294)+(AO305*U295)+(AN305*U296)+(AM305*U297)+(AL305*U298)+(AK305*U299)+(AJ305*U300)+(AI305*U301)+(AH305*U302)+(AG305*U303)+(AF305*U304)+($U$252)+U305</f>
        <v>0.05</v>
      </c>
    </row>
    <row r="306" spans="1:72">
      <c r="A306" s="25">
        <f t="shared" si="190"/>
        <v>302</v>
      </c>
      <c r="B306" s="26" t="s">
        <v>29</v>
      </c>
      <c r="C306" s="12">
        <v>41828</v>
      </c>
      <c r="D306" s="12">
        <v>41830</v>
      </c>
      <c r="E306" s="12">
        <v>41835</v>
      </c>
      <c r="F306" s="14">
        <v>0.79220000000000002</v>
      </c>
      <c r="G306" s="14">
        <v>0.79649999999999999</v>
      </c>
      <c r="H306" s="14">
        <v>0.79220000000000002</v>
      </c>
      <c r="I306" s="14"/>
      <c r="J306" s="14"/>
      <c r="K306" s="5" t="s">
        <v>0</v>
      </c>
      <c r="L306" s="15"/>
      <c r="M306" s="16">
        <f>(G306-F306)*10000</f>
        <v>42.999999999999702</v>
      </c>
      <c r="N306" s="15"/>
      <c r="O306" s="16">
        <f>(H306-G306)*10000</f>
        <v>-42.999999999999702</v>
      </c>
      <c r="P306" s="15"/>
      <c r="Q306" s="22">
        <f>((S305*U306)/M306)*O306</f>
        <v>-2175999.882116552</v>
      </c>
      <c r="R306" s="15"/>
      <c r="S306" s="3">
        <f>Q306+S305</f>
        <v>84863995.402545512</v>
      </c>
      <c r="U306" s="4">
        <f>$AC$4/W306</f>
        <v>2.5000000000000001E-2</v>
      </c>
      <c r="V306" s="4"/>
      <c r="W306" s="2">
        <v>10</v>
      </c>
      <c r="X306" s="3"/>
      <c r="Y306" s="30">
        <f>E306-D306+1</f>
        <v>6</v>
      </c>
      <c r="Z306" s="30"/>
      <c r="AA306" s="4">
        <f>(S306-S305)/S305</f>
        <v>-2.500000000000005E-2</v>
      </c>
      <c r="AD306" s="40">
        <f>IF(E305&gt;D306,IF(E305&gt;E306,Y306,E305-D306+1),0)</f>
        <v>0</v>
      </c>
      <c r="AF306" s="40">
        <f t="shared" si="191"/>
        <v>0</v>
      </c>
      <c r="AG306" s="40">
        <f t="shared" si="192"/>
        <v>0</v>
      </c>
      <c r="AH306" s="40">
        <f t="shared" si="193"/>
        <v>0</v>
      </c>
      <c r="AI306" s="40">
        <f t="shared" si="194"/>
        <v>0</v>
      </c>
      <c r="AJ306" s="40">
        <f t="shared" si="195"/>
        <v>0</v>
      </c>
      <c r="AK306" s="40">
        <f t="shared" si="196"/>
        <v>0</v>
      </c>
      <c r="AL306" s="40">
        <f t="shared" si="197"/>
        <v>0</v>
      </c>
      <c r="AM306" s="40">
        <f t="shared" si="198"/>
        <v>0</v>
      </c>
      <c r="AN306" s="40">
        <f t="shared" si="199"/>
        <v>0</v>
      </c>
      <c r="AO306" s="40">
        <f t="shared" si="200"/>
        <v>0</v>
      </c>
      <c r="AP306" s="40">
        <f t="shared" si="201"/>
        <v>0</v>
      </c>
      <c r="AQ306" s="40">
        <f t="shared" si="202"/>
        <v>0</v>
      </c>
      <c r="AR306" s="40">
        <f t="shared" si="203"/>
        <v>0</v>
      </c>
      <c r="AS306" s="40">
        <f t="shared" si="204"/>
        <v>0</v>
      </c>
      <c r="AT306" s="40">
        <f t="shared" si="205"/>
        <v>0</v>
      </c>
      <c r="AU306" s="40">
        <f t="shared" si="206"/>
        <v>0</v>
      </c>
      <c r="AV306" s="40">
        <f t="shared" si="207"/>
        <v>0</v>
      </c>
      <c r="AW306" s="40">
        <f t="shared" si="208"/>
        <v>0</v>
      </c>
      <c r="AX306" s="40">
        <f t="shared" si="209"/>
        <v>0</v>
      </c>
      <c r="AY306" s="40">
        <f t="shared" si="210"/>
        <v>0</v>
      </c>
      <c r="AZ306" s="40">
        <f t="shared" si="211"/>
        <v>0</v>
      </c>
      <c r="BA306" s="40">
        <f t="shared" si="212"/>
        <v>0</v>
      </c>
      <c r="BB306" s="40">
        <f t="shared" si="213"/>
        <v>0</v>
      </c>
      <c r="BC306" s="40">
        <f t="shared" si="214"/>
        <v>0</v>
      </c>
      <c r="BD306" s="40">
        <f t="shared" si="215"/>
        <v>0</v>
      </c>
      <c r="BE306" s="40">
        <f t="shared" si="216"/>
        <v>0</v>
      </c>
      <c r="BF306" s="40">
        <f t="shared" si="217"/>
        <v>0</v>
      </c>
      <c r="BG306" s="40">
        <f t="shared" si="218"/>
        <v>0</v>
      </c>
      <c r="BH306" s="40">
        <f t="shared" si="219"/>
        <v>0</v>
      </c>
      <c r="BI306" s="40">
        <f t="shared" si="220"/>
        <v>0</v>
      </c>
      <c r="BJ306" s="40">
        <f t="shared" si="221"/>
        <v>0</v>
      </c>
      <c r="BK306" s="40">
        <f t="shared" si="222"/>
        <v>0</v>
      </c>
      <c r="BL306" s="40">
        <f t="shared" si="223"/>
        <v>0</v>
      </c>
      <c r="BM306" s="40">
        <f t="shared" si="224"/>
        <v>0</v>
      </c>
      <c r="BN306" s="40">
        <f t="shared" si="225"/>
        <v>0</v>
      </c>
      <c r="BO306" s="40">
        <f t="shared" si="226"/>
        <v>0</v>
      </c>
      <c r="BP306" s="40">
        <f t="shared" si="227"/>
        <v>0</v>
      </c>
      <c r="BQ306">
        <v>1</v>
      </c>
      <c r="BR306" s="63">
        <f t="shared" si="188"/>
        <v>2</v>
      </c>
      <c r="BT306" s="4">
        <f>(BP306*U269)+(BO306*U270)+(BN306*U271)+(BM306*U272)+(BL306*U273)+(BK306*U274)+(BJ306*U275)+(BI306*U276)+(BH306*U277)+(BG306*U278)+(BF306*U279)+(BE306*U280)+(BD306*U281)+(BC306*U282)+(BB306*U283)+(BA306*U284)+(AZ306*U285)+(AY306*U286)+(AX306*U287)+(AW306*U288)+(AV306*U289)+(AU306*U290)+(AT306*U291)+(AS306*U292)+(AR306*U293)+(AQ306*U294)+(AP306*U295)+(AO306*U296)+(AN306*U297)+(AM306*U298)+(AL306*U299)+(AK306*U300)+(AJ306*U301)+(AI306*U302)+(AH306*U303)+(AG306*U304)+(AF306*U305)+($U$252)+U306</f>
        <v>0.05</v>
      </c>
    </row>
    <row r="307" spans="1:72">
      <c r="A307" s="25">
        <f t="shared" si="190"/>
        <v>303</v>
      </c>
      <c r="B307" s="26" t="s">
        <v>29</v>
      </c>
      <c r="C307" s="12">
        <v>41884</v>
      </c>
      <c r="D307" s="12">
        <v>41885</v>
      </c>
      <c r="E307" s="12">
        <v>41893</v>
      </c>
      <c r="F307" s="14">
        <v>0.78979999999999995</v>
      </c>
      <c r="G307" s="14">
        <v>0.79810000000000003</v>
      </c>
      <c r="H307" s="14">
        <v>0.79810000000000003</v>
      </c>
      <c r="I307" s="14"/>
      <c r="J307" s="14"/>
      <c r="K307" s="5" t="s">
        <v>17</v>
      </c>
      <c r="L307" s="15"/>
      <c r="M307" s="16">
        <f>(G307-F307)*10000</f>
        <v>83.000000000000853</v>
      </c>
      <c r="N307" s="15"/>
      <c r="O307" s="16">
        <f>(H307-G307)*10000</f>
        <v>0</v>
      </c>
      <c r="P307" s="15"/>
      <c r="Q307" s="22">
        <f>((S306*U307)/M307)*O307</f>
        <v>0</v>
      </c>
      <c r="R307" s="15"/>
      <c r="S307" s="3">
        <f>Q307+S306</f>
        <v>84863995.402545512</v>
      </c>
      <c r="U307" s="4">
        <f>$AC$4/W307</f>
        <v>2.5000000000000001E-2</v>
      </c>
      <c r="V307" s="4"/>
      <c r="W307" s="2">
        <v>10</v>
      </c>
      <c r="X307" s="3"/>
      <c r="Y307" s="30">
        <f>E307-D307+1</f>
        <v>9</v>
      </c>
      <c r="Z307" s="30"/>
      <c r="AA307" s="4">
        <f>(S307-S306)/S306</f>
        <v>0</v>
      </c>
      <c r="AD307" s="40">
        <f>IF(E306&gt;D307,IF(E306&gt;E307,Y307,E306-D307+1),0)</f>
        <v>0</v>
      </c>
      <c r="AF307" s="40">
        <f t="shared" si="191"/>
        <v>0</v>
      </c>
      <c r="AG307" s="40">
        <f t="shared" si="192"/>
        <v>0</v>
      </c>
      <c r="AH307" s="40">
        <f t="shared" si="193"/>
        <v>0</v>
      </c>
      <c r="AI307" s="40">
        <f t="shared" si="194"/>
        <v>0</v>
      </c>
      <c r="AJ307" s="40">
        <f t="shared" si="195"/>
        <v>0</v>
      </c>
      <c r="AK307" s="40">
        <f t="shared" si="196"/>
        <v>0</v>
      </c>
      <c r="AL307" s="40">
        <f t="shared" si="197"/>
        <v>0</v>
      </c>
      <c r="AM307" s="40">
        <f t="shared" si="198"/>
        <v>0</v>
      </c>
      <c r="AN307" s="40">
        <f t="shared" si="199"/>
        <v>0</v>
      </c>
      <c r="AO307" s="40">
        <f t="shared" si="200"/>
        <v>0</v>
      </c>
      <c r="AP307" s="40">
        <f t="shared" si="201"/>
        <v>0</v>
      </c>
      <c r="AQ307" s="40">
        <f t="shared" si="202"/>
        <v>0</v>
      </c>
      <c r="AR307" s="40">
        <f t="shared" si="203"/>
        <v>0</v>
      </c>
      <c r="AS307" s="40">
        <f t="shared" si="204"/>
        <v>0</v>
      </c>
      <c r="AT307" s="40">
        <f t="shared" si="205"/>
        <v>0</v>
      </c>
      <c r="AU307" s="40">
        <f t="shared" si="206"/>
        <v>0</v>
      </c>
      <c r="AV307" s="40">
        <f t="shared" si="207"/>
        <v>0</v>
      </c>
      <c r="AW307" s="40">
        <f t="shared" si="208"/>
        <v>0</v>
      </c>
      <c r="AX307" s="40">
        <f t="shared" si="209"/>
        <v>0</v>
      </c>
      <c r="AY307" s="40">
        <f t="shared" si="210"/>
        <v>0</v>
      </c>
      <c r="AZ307" s="40">
        <f t="shared" si="211"/>
        <v>0</v>
      </c>
      <c r="BA307" s="40">
        <f t="shared" si="212"/>
        <v>0</v>
      </c>
      <c r="BB307" s="40">
        <f t="shared" si="213"/>
        <v>0</v>
      </c>
      <c r="BC307" s="40">
        <f t="shared" si="214"/>
        <v>0</v>
      </c>
      <c r="BD307" s="40">
        <f t="shared" si="215"/>
        <v>0</v>
      </c>
      <c r="BE307" s="40">
        <f t="shared" si="216"/>
        <v>0</v>
      </c>
      <c r="BF307" s="40">
        <f t="shared" si="217"/>
        <v>0</v>
      </c>
      <c r="BG307" s="40">
        <f t="shared" si="218"/>
        <v>0</v>
      </c>
      <c r="BH307" s="40">
        <f t="shared" si="219"/>
        <v>0</v>
      </c>
      <c r="BI307" s="40">
        <f t="shared" si="220"/>
        <v>0</v>
      </c>
      <c r="BJ307" s="40">
        <f t="shared" si="221"/>
        <v>0</v>
      </c>
      <c r="BK307" s="40">
        <f t="shared" si="222"/>
        <v>0</v>
      </c>
      <c r="BL307" s="40">
        <f t="shared" si="223"/>
        <v>0</v>
      </c>
      <c r="BM307" s="40">
        <f t="shared" si="224"/>
        <v>0</v>
      </c>
      <c r="BN307" s="40">
        <f t="shared" si="225"/>
        <v>0</v>
      </c>
      <c r="BO307" s="40">
        <f t="shared" si="226"/>
        <v>0</v>
      </c>
      <c r="BP307" s="40">
        <f t="shared" si="227"/>
        <v>0</v>
      </c>
      <c r="BQ307">
        <v>1</v>
      </c>
      <c r="BR307" s="63">
        <f t="shared" si="188"/>
        <v>2</v>
      </c>
      <c r="BT307" s="4">
        <f>(BP307*U270)+(BO307*U271)+(BN307*U272)+(BM307*U273)+(BL307*U274)+(BK307*U275)+(BJ307*U276)+(BI307*U277)+(BH307*U278)+(BG307*U279)+(BF307*U280)+(BE307*U281)+(BD307*U282)+(BC307*U283)+(BB307*U284)+(BA307*U285)+(AZ307*U286)+(AY307*U287)+(AX307*U288)+(AW307*U289)+(AV307*U290)+(AU307*U291)+(AT307*U292)+(AS307*U293)+(AR307*U294)+(AQ307*U295)+(AP307*U296)+(AO307*U297)+(AN307*U298)+(AM307*U299)+(AL307*U300)+(AK307*U301)+(AJ307*U302)+(AI307*U303)+(AH307*U304)+(AG307*U305)+(AF307*U306)+($U$252)+U307</f>
        <v>0.05</v>
      </c>
    </row>
    <row r="308" spans="1:72">
      <c r="A308" s="25">
        <f t="shared" si="190"/>
        <v>304</v>
      </c>
      <c r="B308" s="26" t="s">
        <v>29</v>
      </c>
      <c r="C308" s="12">
        <v>41892</v>
      </c>
      <c r="D308" s="12">
        <v>41893</v>
      </c>
      <c r="E308" s="12">
        <v>41907</v>
      </c>
      <c r="F308" s="14">
        <v>0.80679999999999996</v>
      </c>
      <c r="G308" s="14"/>
      <c r="H308" s="14"/>
      <c r="I308" s="14">
        <v>0.79449999999999998</v>
      </c>
      <c r="J308" s="14">
        <v>0.77880000000000005</v>
      </c>
      <c r="K308" s="5" t="s">
        <v>1</v>
      </c>
      <c r="L308" s="15"/>
      <c r="M308" s="16">
        <f>(F308-I308)*10000</f>
        <v>122.99999999999977</v>
      </c>
      <c r="N308" s="15"/>
      <c r="O308" s="16">
        <f>(I308-J308)*10000</f>
        <v>156.99999999999937</v>
      </c>
      <c r="P308" s="15"/>
      <c r="Q308" s="22">
        <f>((S307*U308)/M308)*O308</f>
        <v>2708058.3898779713</v>
      </c>
      <c r="R308" s="15"/>
      <c r="S308" s="3">
        <f>Q308+S307</f>
        <v>87572053.792423487</v>
      </c>
      <c r="U308" s="4">
        <f>$AC$4/W308</f>
        <v>2.5000000000000001E-2</v>
      </c>
      <c r="V308" s="4"/>
      <c r="W308" s="2">
        <v>10</v>
      </c>
      <c r="X308" s="3"/>
      <c r="Y308" s="30">
        <f>E308-D308+1</f>
        <v>15</v>
      </c>
      <c r="Z308" s="30"/>
      <c r="AA308" s="4">
        <f>(S308-S307)/S307</f>
        <v>3.1910569105691039E-2</v>
      </c>
      <c r="AD308" s="40">
        <f>IF(E307&gt;D308,IF(E307&gt;E308,Y308,E307-D308+1),0)</f>
        <v>0</v>
      </c>
      <c r="AF308" s="40">
        <f t="shared" si="191"/>
        <v>1</v>
      </c>
      <c r="AG308" s="40">
        <f t="shared" si="192"/>
        <v>0</v>
      </c>
      <c r="AH308" s="40">
        <f t="shared" si="193"/>
        <v>0</v>
      </c>
      <c r="AI308" s="40">
        <f t="shared" si="194"/>
        <v>0</v>
      </c>
      <c r="AJ308" s="40">
        <f t="shared" si="195"/>
        <v>0</v>
      </c>
      <c r="AK308" s="40">
        <f t="shared" si="196"/>
        <v>0</v>
      </c>
      <c r="AL308" s="40">
        <f t="shared" si="197"/>
        <v>0</v>
      </c>
      <c r="AM308" s="40">
        <f t="shared" si="198"/>
        <v>0</v>
      </c>
      <c r="AN308" s="40">
        <f t="shared" si="199"/>
        <v>0</v>
      </c>
      <c r="AO308" s="40">
        <f t="shared" si="200"/>
        <v>0</v>
      </c>
      <c r="AP308" s="40">
        <f t="shared" si="201"/>
        <v>0</v>
      </c>
      <c r="AQ308" s="40">
        <f t="shared" si="202"/>
        <v>0</v>
      </c>
      <c r="AR308" s="40">
        <f t="shared" si="203"/>
        <v>0</v>
      </c>
      <c r="AS308" s="40">
        <f t="shared" si="204"/>
        <v>0</v>
      </c>
      <c r="AT308" s="40">
        <f t="shared" si="205"/>
        <v>0</v>
      </c>
      <c r="AU308" s="40">
        <f t="shared" si="206"/>
        <v>0</v>
      </c>
      <c r="AV308" s="40">
        <f t="shared" si="207"/>
        <v>0</v>
      </c>
      <c r="AW308" s="40">
        <f t="shared" si="208"/>
        <v>0</v>
      </c>
      <c r="AX308" s="40">
        <f t="shared" si="209"/>
        <v>0</v>
      </c>
      <c r="AY308" s="40">
        <f t="shared" si="210"/>
        <v>0</v>
      </c>
      <c r="AZ308" s="40">
        <f t="shared" si="211"/>
        <v>0</v>
      </c>
      <c r="BA308" s="40">
        <f t="shared" si="212"/>
        <v>0</v>
      </c>
      <c r="BB308" s="40">
        <f t="shared" si="213"/>
        <v>0</v>
      </c>
      <c r="BC308" s="40">
        <f t="shared" si="214"/>
        <v>0</v>
      </c>
      <c r="BD308" s="40">
        <f t="shared" si="215"/>
        <v>0</v>
      </c>
      <c r="BE308" s="40">
        <f t="shared" si="216"/>
        <v>0</v>
      </c>
      <c r="BF308" s="40">
        <f t="shared" si="217"/>
        <v>0</v>
      </c>
      <c r="BG308" s="40">
        <f t="shared" si="218"/>
        <v>0</v>
      </c>
      <c r="BH308" s="40">
        <f t="shared" si="219"/>
        <v>0</v>
      </c>
      <c r="BI308" s="40">
        <f t="shared" si="220"/>
        <v>0</v>
      </c>
      <c r="BJ308" s="40">
        <f t="shared" si="221"/>
        <v>0</v>
      </c>
      <c r="BK308" s="40">
        <f t="shared" si="222"/>
        <v>0</v>
      </c>
      <c r="BL308" s="40">
        <f t="shared" si="223"/>
        <v>0</v>
      </c>
      <c r="BM308" s="40">
        <f t="shared" si="224"/>
        <v>0</v>
      </c>
      <c r="BN308" s="40">
        <f t="shared" si="225"/>
        <v>0</v>
      </c>
      <c r="BO308" s="40">
        <f t="shared" si="226"/>
        <v>0</v>
      </c>
      <c r="BP308" s="40">
        <f t="shared" si="227"/>
        <v>0</v>
      </c>
      <c r="BQ308">
        <v>1</v>
      </c>
      <c r="BR308" s="63">
        <f t="shared" si="188"/>
        <v>3</v>
      </c>
      <c r="BT308" s="4">
        <f>(BP308*U271)+(BO308*U272)+(BN308*U273)+(BM308*U274)+(BL308*U275)+(BK308*U276)+(BJ308*U277)+(BI308*U278)+(BH308*U279)+(BG308*U280)+(BF308*U281)+(BE308*U282)+(BD308*U283)+(BC308*U284)+(BB308*U285)+(BA308*U286)+(AZ308*U287)+(AY308*U288)+(AX308*U289)+(AW308*U290)+(AV308*U291)+(AU308*U292)+(AT308*U293)+(AS308*U294)+(AR308*U295)+(AQ308*U296)+(AP308*U297)+(AO308*U298)+(AN308*U299)+(AM308*U300)+(AL308*U301)+(AK308*U302)+(AJ308*U303)+(AI308*U304)+(AH308*U305)+(AG308*U306)+(AF308*U307)+($U$252)+U308</f>
        <v>7.5000000000000011E-2</v>
      </c>
    </row>
    <row r="309" spans="1:72">
      <c r="A309" s="25">
        <f t="shared" si="190"/>
        <v>305</v>
      </c>
      <c r="B309" s="26" t="s">
        <v>29</v>
      </c>
      <c r="C309" s="12">
        <v>41940</v>
      </c>
      <c r="D309" s="12">
        <v>41941</v>
      </c>
      <c r="E309" s="12">
        <v>41942</v>
      </c>
      <c r="F309" s="14">
        <v>0.78680000000000005</v>
      </c>
      <c r="G309" s="14">
        <v>0.79069999999999996</v>
      </c>
      <c r="H309" s="14">
        <v>0.78680000000000005</v>
      </c>
      <c r="I309" s="14"/>
      <c r="J309" s="14"/>
      <c r="K309" s="5" t="s">
        <v>0</v>
      </c>
      <c r="L309" s="15"/>
      <c r="M309" s="16">
        <f>(G309-F309)*10000</f>
        <v>38.999999999999034</v>
      </c>
      <c r="N309" s="15"/>
      <c r="O309" s="16">
        <f>(H309-G309)*10000</f>
        <v>-38.999999999999034</v>
      </c>
      <c r="P309" s="15"/>
      <c r="Q309" s="22">
        <f>((S308*U309)/M309)*O309</f>
        <v>-2189301.3448105874</v>
      </c>
      <c r="R309" s="15"/>
      <c r="S309" s="3">
        <f>Q309+S308</f>
        <v>85382752.447612897</v>
      </c>
      <c r="U309" s="4">
        <f>$AC$4/W309</f>
        <v>2.5000000000000001E-2</v>
      </c>
      <c r="V309" s="4"/>
      <c r="W309" s="2">
        <v>10</v>
      </c>
      <c r="X309" s="3"/>
      <c r="Y309" s="30">
        <f>E309-D309+1</f>
        <v>2</v>
      </c>
      <c r="Z309" s="30"/>
      <c r="AA309" s="4">
        <f>(S309-S308)/S308</f>
        <v>-2.5000000000000033E-2</v>
      </c>
      <c r="AD309" s="40">
        <f>IF(E308&gt;D309,IF(E308&gt;E309,Y309,E308-D309+1),0)</f>
        <v>0</v>
      </c>
      <c r="AF309" s="40">
        <f t="shared" si="191"/>
        <v>0</v>
      </c>
      <c r="AG309" s="40">
        <f t="shared" si="192"/>
        <v>0</v>
      </c>
      <c r="AH309" s="40">
        <f t="shared" si="193"/>
        <v>0</v>
      </c>
      <c r="AI309" s="40">
        <f t="shared" si="194"/>
        <v>0</v>
      </c>
      <c r="AJ309" s="40">
        <f t="shared" si="195"/>
        <v>0</v>
      </c>
      <c r="AK309" s="40">
        <f t="shared" si="196"/>
        <v>0</v>
      </c>
      <c r="AL309" s="40">
        <f t="shared" si="197"/>
        <v>0</v>
      </c>
      <c r="AM309" s="40">
        <f t="shared" si="198"/>
        <v>0</v>
      </c>
      <c r="AN309" s="40">
        <f t="shared" si="199"/>
        <v>0</v>
      </c>
      <c r="AO309" s="40">
        <f t="shared" si="200"/>
        <v>0</v>
      </c>
      <c r="AP309" s="40">
        <f t="shared" si="201"/>
        <v>0</v>
      </c>
      <c r="AQ309" s="40">
        <f t="shared" si="202"/>
        <v>0</v>
      </c>
      <c r="AR309" s="40">
        <f t="shared" si="203"/>
        <v>0</v>
      </c>
      <c r="AS309" s="40">
        <f t="shared" si="204"/>
        <v>0</v>
      </c>
      <c r="AT309" s="40">
        <f t="shared" si="205"/>
        <v>0</v>
      </c>
      <c r="AU309" s="40">
        <f t="shared" si="206"/>
        <v>0</v>
      </c>
      <c r="AV309" s="40">
        <f t="shared" si="207"/>
        <v>0</v>
      </c>
      <c r="AW309" s="40">
        <f t="shared" si="208"/>
        <v>0</v>
      </c>
      <c r="AX309" s="40">
        <f t="shared" si="209"/>
        <v>0</v>
      </c>
      <c r="AY309" s="40">
        <f t="shared" si="210"/>
        <v>0</v>
      </c>
      <c r="AZ309" s="40">
        <f t="shared" si="211"/>
        <v>0</v>
      </c>
      <c r="BA309" s="40">
        <f t="shared" si="212"/>
        <v>0</v>
      </c>
      <c r="BB309" s="40">
        <f t="shared" si="213"/>
        <v>0</v>
      </c>
      <c r="BC309" s="40">
        <f t="shared" si="214"/>
        <v>0</v>
      </c>
      <c r="BD309" s="40">
        <f t="shared" si="215"/>
        <v>0</v>
      </c>
      <c r="BE309" s="40">
        <f t="shared" si="216"/>
        <v>0</v>
      </c>
      <c r="BF309" s="40">
        <f t="shared" si="217"/>
        <v>0</v>
      </c>
      <c r="BG309" s="40">
        <f t="shared" si="218"/>
        <v>0</v>
      </c>
      <c r="BH309" s="40">
        <f t="shared" si="219"/>
        <v>0</v>
      </c>
      <c r="BI309" s="40">
        <f t="shared" si="220"/>
        <v>0</v>
      </c>
      <c r="BJ309" s="40">
        <f t="shared" si="221"/>
        <v>0</v>
      </c>
      <c r="BK309" s="40">
        <f t="shared" si="222"/>
        <v>0</v>
      </c>
      <c r="BL309" s="40">
        <f t="shared" si="223"/>
        <v>0</v>
      </c>
      <c r="BM309" s="40">
        <f t="shared" si="224"/>
        <v>0</v>
      </c>
      <c r="BN309" s="40">
        <f t="shared" si="225"/>
        <v>0</v>
      </c>
      <c r="BO309" s="40">
        <f t="shared" si="226"/>
        <v>0</v>
      </c>
      <c r="BP309" s="40">
        <f t="shared" si="227"/>
        <v>0</v>
      </c>
      <c r="BQ309">
        <v>1</v>
      </c>
      <c r="BR309" s="63">
        <f t="shared" si="188"/>
        <v>2</v>
      </c>
      <c r="BT309" s="4">
        <f>(BP309*U272)+(BO309*U273)+(BN309*U274)+(BM309*U275)+(BL309*U276)+(BK309*U277)+(BJ309*U278)+(BI309*U279)+(BH309*U280)+(BG309*U281)+(BF309*U282)+(BE309*U283)+(BD309*U284)+(BC309*U285)+(BB309*U286)+(BA309*U287)+(AZ309*U288)+(AY309*U289)+(AX309*U290)+(AW309*U291)+(AV309*U292)+(AU309*U293)+(AT309*U294)+(AS309*U295)+(AR309*U296)+(AQ309*U297)+(AP309*U298)+(AO309*U299)+(AN309*U300)+(AM309*U301)+(AL309*U302)+(AK309*U303)+(AJ309*U304)+(AI309*U305)+(AH309*U306)+(AG309*U307)+(AF309*U308)+($U$252)+U309</f>
        <v>0.05</v>
      </c>
    </row>
    <row r="310" spans="1:72">
      <c r="A310" s="25">
        <f t="shared" si="190"/>
        <v>306</v>
      </c>
      <c r="B310" s="26" t="s">
        <v>29</v>
      </c>
      <c r="C310" s="12">
        <v>41963</v>
      </c>
      <c r="D310" s="12">
        <v>41964</v>
      </c>
      <c r="E310" s="12">
        <v>41971</v>
      </c>
      <c r="F310" s="14">
        <v>0.80289999999999995</v>
      </c>
      <c r="G310" s="14"/>
      <c r="H310" s="14"/>
      <c r="I310" s="14">
        <v>0.79649999999999999</v>
      </c>
      <c r="J310" s="14">
        <v>0.79359999999999997</v>
      </c>
      <c r="K310" s="5" t="s">
        <v>2</v>
      </c>
      <c r="L310" s="15"/>
      <c r="M310" s="16">
        <f>(F310-I310)*10000</f>
        <v>63.999999999999616</v>
      </c>
      <c r="N310" s="15"/>
      <c r="O310" s="16">
        <f>(I310-J310)*10000</f>
        <v>29.000000000000135</v>
      </c>
      <c r="P310" s="15"/>
      <c r="Q310" s="22">
        <f>((S309*U310)/M310)*O310</f>
        <v>967226.49257062504</v>
      </c>
      <c r="R310" s="15"/>
      <c r="S310" s="3">
        <f>Q310+S309</f>
        <v>86349978.94018352</v>
      </c>
      <c r="U310" s="4">
        <f>$AC$4/W310</f>
        <v>2.5000000000000001E-2</v>
      </c>
      <c r="V310" s="4"/>
      <c r="W310" s="2">
        <v>10</v>
      </c>
      <c r="X310" s="3"/>
      <c r="Y310" s="30">
        <f>E310-D310+1</f>
        <v>8</v>
      </c>
      <c r="Z310" s="30"/>
      <c r="AA310" s="4">
        <f>(S310-S309)/S309</f>
        <v>1.1328125000000104E-2</v>
      </c>
      <c r="AD310" s="40">
        <f>IF(E309&gt;D310,IF(E309&gt;E310,Y310,E309-D310+1),0)</f>
        <v>0</v>
      </c>
      <c r="AF310" s="40">
        <f t="shared" si="191"/>
        <v>0</v>
      </c>
      <c r="AG310" s="40">
        <f t="shared" si="192"/>
        <v>0</v>
      </c>
      <c r="AH310" s="40">
        <f t="shared" si="193"/>
        <v>0</v>
      </c>
      <c r="AI310" s="40">
        <f t="shared" si="194"/>
        <v>0</v>
      </c>
      <c r="AJ310" s="40">
        <f t="shared" si="195"/>
        <v>0</v>
      </c>
      <c r="AK310" s="40">
        <f t="shared" si="196"/>
        <v>0</v>
      </c>
      <c r="AL310" s="40">
        <f t="shared" si="197"/>
        <v>0</v>
      </c>
      <c r="AM310" s="40">
        <f t="shared" si="198"/>
        <v>0</v>
      </c>
      <c r="AN310" s="40">
        <f t="shared" si="199"/>
        <v>0</v>
      </c>
      <c r="AO310" s="40">
        <f t="shared" si="200"/>
        <v>0</v>
      </c>
      <c r="AP310" s="40">
        <f t="shared" si="201"/>
        <v>0</v>
      </c>
      <c r="AQ310" s="40">
        <f t="shared" si="202"/>
        <v>0</v>
      </c>
      <c r="AR310" s="40">
        <f t="shared" si="203"/>
        <v>0</v>
      </c>
      <c r="AS310" s="40">
        <f t="shared" si="204"/>
        <v>0</v>
      </c>
      <c r="AT310" s="40">
        <f t="shared" si="205"/>
        <v>0</v>
      </c>
      <c r="AU310" s="40">
        <f t="shared" si="206"/>
        <v>0</v>
      </c>
      <c r="AV310" s="40">
        <f t="shared" si="207"/>
        <v>0</v>
      </c>
      <c r="AW310" s="40">
        <f t="shared" si="208"/>
        <v>0</v>
      </c>
      <c r="AX310" s="40">
        <f t="shared" si="209"/>
        <v>0</v>
      </c>
      <c r="AY310" s="40">
        <f t="shared" si="210"/>
        <v>0</v>
      </c>
      <c r="AZ310" s="40">
        <f t="shared" si="211"/>
        <v>0</v>
      </c>
      <c r="BA310" s="40">
        <f t="shared" si="212"/>
        <v>0</v>
      </c>
      <c r="BB310" s="40">
        <f t="shared" si="213"/>
        <v>0</v>
      </c>
      <c r="BC310" s="40">
        <f t="shared" si="214"/>
        <v>0</v>
      </c>
      <c r="BD310" s="40">
        <f t="shared" si="215"/>
        <v>0</v>
      </c>
      <c r="BE310" s="40">
        <f t="shared" si="216"/>
        <v>0</v>
      </c>
      <c r="BF310" s="40">
        <f t="shared" si="217"/>
        <v>0</v>
      </c>
      <c r="BG310" s="40">
        <f t="shared" si="218"/>
        <v>0</v>
      </c>
      <c r="BH310" s="40">
        <f t="shared" si="219"/>
        <v>0</v>
      </c>
      <c r="BI310" s="40">
        <f t="shared" si="220"/>
        <v>0</v>
      </c>
      <c r="BJ310" s="40">
        <f t="shared" si="221"/>
        <v>0</v>
      </c>
      <c r="BK310" s="40">
        <f t="shared" si="222"/>
        <v>0</v>
      </c>
      <c r="BL310" s="40">
        <f t="shared" si="223"/>
        <v>0</v>
      </c>
      <c r="BM310" s="40">
        <f t="shared" si="224"/>
        <v>0</v>
      </c>
      <c r="BN310" s="40">
        <f t="shared" si="225"/>
        <v>0</v>
      </c>
      <c r="BO310" s="40">
        <f t="shared" si="226"/>
        <v>0</v>
      </c>
      <c r="BP310" s="40">
        <f t="shared" si="227"/>
        <v>0</v>
      </c>
      <c r="BQ310">
        <v>1</v>
      </c>
      <c r="BR310" s="63">
        <f t="shared" si="188"/>
        <v>2</v>
      </c>
      <c r="BT310" s="4">
        <f>(BP310*U273)+(BO310*U274)+(BN310*U275)+(BM310*U276)+(BL310*U277)+(BK310*U278)+(BJ310*U279)+(BI310*U280)+(BH310*U281)+(BG310*U282)+(BF310*U283)+(BE310*U284)+(BD310*U285)+(BC310*U286)+(BB310*U287)+(BA310*U288)+(AZ310*U289)+(AY310*U290)+(AX310*U291)+(AW310*U292)+(AV310*U293)+(AU310*U294)+(AT310*U295)+(AS310*U296)+(AR310*U297)+(AQ310*U298)+(AP310*U299)+(AO310*U300)+(AN310*U301)+(AM310*U302)+(AL310*U303)+(AK310*U304)+(AJ310*U305)+(AI310*U306)+(AH310*U307)+(AG310*U308)+(AF310*U309)+($U$252)+U310</f>
        <v>0.05</v>
      </c>
    </row>
    <row r="311" spans="1:72">
      <c r="A311" s="25">
        <f t="shared" si="190"/>
        <v>307</v>
      </c>
      <c r="B311" s="26" t="s">
        <v>29</v>
      </c>
      <c r="C311" s="12">
        <v>41971</v>
      </c>
      <c r="D311" s="12">
        <v>41974</v>
      </c>
      <c r="E311" s="12">
        <v>41975</v>
      </c>
      <c r="F311" s="14">
        <v>0.79090000000000005</v>
      </c>
      <c r="G311" s="14">
        <v>0.79769999999999996</v>
      </c>
      <c r="H311" s="14">
        <v>0.79090000000000005</v>
      </c>
      <c r="I311" s="14"/>
      <c r="J311" s="14"/>
      <c r="K311" s="5" t="s">
        <v>0</v>
      </c>
      <c r="L311" s="15"/>
      <c r="M311" s="16">
        <f>(G311-F311)*10000</f>
        <v>67.999999999999176</v>
      </c>
      <c r="N311" s="15"/>
      <c r="O311" s="16">
        <f>(H311-G311)*10000</f>
        <v>-67.999999999999176</v>
      </c>
      <c r="P311" s="15"/>
      <c r="Q311" s="22">
        <f>((S310*U311)/M311)*O311</f>
        <v>-2158749.473504588</v>
      </c>
      <c r="R311" s="15"/>
      <c r="S311" s="3">
        <f>Q311+S310</f>
        <v>84191229.466678932</v>
      </c>
      <c r="U311" s="4">
        <f>$AC$4/W311</f>
        <v>2.5000000000000001E-2</v>
      </c>
      <c r="V311" s="4"/>
      <c r="W311" s="2">
        <v>10</v>
      </c>
      <c r="X311" s="3"/>
      <c r="Y311" s="30">
        <f>E311-D311+1</f>
        <v>2</v>
      </c>
      <c r="Z311" s="30"/>
      <c r="AA311" s="4">
        <f>(S311-S310)/S310</f>
        <v>-2.5000000000000001E-2</v>
      </c>
      <c r="AD311" s="40">
        <f>IF(E310&gt;D311,IF(E310&gt;E311,Y311,E310-D311+1),0)</f>
        <v>0</v>
      </c>
      <c r="AF311" s="40">
        <f t="shared" si="191"/>
        <v>0</v>
      </c>
      <c r="AG311" s="40">
        <f t="shared" si="192"/>
        <v>0</v>
      </c>
      <c r="AH311" s="40">
        <f t="shared" si="193"/>
        <v>0</v>
      </c>
      <c r="AI311" s="40">
        <f t="shared" si="194"/>
        <v>0</v>
      </c>
      <c r="AJ311" s="40">
        <f t="shared" si="195"/>
        <v>0</v>
      </c>
      <c r="AK311" s="40">
        <f t="shared" si="196"/>
        <v>0</v>
      </c>
      <c r="AL311" s="40">
        <f t="shared" si="197"/>
        <v>0</v>
      </c>
      <c r="AM311" s="40">
        <f t="shared" si="198"/>
        <v>0</v>
      </c>
      <c r="AN311" s="40">
        <f t="shared" si="199"/>
        <v>0</v>
      </c>
      <c r="AO311" s="40">
        <f t="shared" si="200"/>
        <v>0</v>
      </c>
      <c r="AP311" s="40">
        <f t="shared" si="201"/>
        <v>0</v>
      </c>
      <c r="AQ311" s="40">
        <f t="shared" si="202"/>
        <v>0</v>
      </c>
      <c r="AR311" s="40">
        <f t="shared" si="203"/>
        <v>0</v>
      </c>
      <c r="AS311" s="40">
        <f t="shared" si="204"/>
        <v>0</v>
      </c>
      <c r="AT311" s="40">
        <f t="shared" si="205"/>
        <v>0</v>
      </c>
      <c r="AU311" s="40">
        <f t="shared" si="206"/>
        <v>0</v>
      </c>
      <c r="AV311" s="40">
        <f t="shared" si="207"/>
        <v>0</v>
      </c>
      <c r="AW311" s="40">
        <f t="shared" si="208"/>
        <v>0</v>
      </c>
      <c r="AX311" s="40">
        <f t="shared" si="209"/>
        <v>0</v>
      </c>
      <c r="AY311" s="40">
        <f t="shared" si="210"/>
        <v>0</v>
      </c>
      <c r="AZ311" s="40">
        <f t="shared" si="211"/>
        <v>0</v>
      </c>
      <c r="BA311" s="40">
        <f t="shared" si="212"/>
        <v>0</v>
      </c>
      <c r="BB311" s="40">
        <f t="shared" si="213"/>
        <v>0</v>
      </c>
      <c r="BC311" s="40">
        <f t="shared" si="214"/>
        <v>0</v>
      </c>
      <c r="BD311" s="40">
        <f t="shared" si="215"/>
        <v>0</v>
      </c>
      <c r="BE311" s="40">
        <f t="shared" si="216"/>
        <v>0</v>
      </c>
      <c r="BF311" s="40">
        <f t="shared" si="217"/>
        <v>0</v>
      </c>
      <c r="BG311" s="40">
        <f t="shared" si="218"/>
        <v>0</v>
      </c>
      <c r="BH311" s="40">
        <f t="shared" si="219"/>
        <v>0</v>
      </c>
      <c r="BI311" s="40">
        <f t="shared" si="220"/>
        <v>0</v>
      </c>
      <c r="BJ311" s="40">
        <f t="shared" si="221"/>
        <v>0</v>
      </c>
      <c r="BK311" s="40">
        <f t="shared" si="222"/>
        <v>0</v>
      </c>
      <c r="BL311" s="40">
        <f t="shared" si="223"/>
        <v>0</v>
      </c>
      <c r="BM311" s="40">
        <f t="shared" si="224"/>
        <v>0</v>
      </c>
      <c r="BN311" s="40">
        <f t="shared" si="225"/>
        <v>0</v>
      </c>
      <c r="BO311" s="40">
        <f t="shared" si="226"/>
        <v>0</v>
      </c>
      <c r="BP311" s="40">
        <f t="shared" si="227"/>
        <v>0</v>
      </c>
      <c r="BQ311">
        <v>1</v>
      </c>
      <c r="BR311" s="63">
        <f t="shared" si="188"/>
        <v>2</v>
      </c>
      <c r="BT311" s="4">
        <f>(BP311*U274)+(BO311*U275)+(BN311*U276)+(BM311*U277)+(BL311*U278)+(BK311*U279)+(BJ311*U280)+(BI311*U281)+(BH311*U282)+(BG311*U283)+(BF311*U284)+(BE311*U285)+(BD311*U286)+(BC311*U287)+(BB311*U288)+(BA311*U289)+(AZ311*U290)+(AY311*U291)+(AX311*U292)+(AW311*U293)+(AV311*U294)+(AU311*U295)+(AT311*U296)+(AS311*U297)+(AR311*U298)+(AQ311*U299)+(AP311*U300)+(AO311*U301)+(AN311*U302)+(AM311*U303)+(AL311*U304)+(AK311*U305)+(AJ311*U306)+(AI311*U307)+(AH311*U308)+(AG311*U309)+(AF311*U310)+($U$252)+U311</f>
        <v>0.05</v>
      </c>
    </row>
    <row r="312" spans="1:72">
      <c r="A312" s="25">
        <f t="shared" si="190"/>
        <v>308</v>
      </c>
      <c r="B312" s="26" t="s">
        <v>29</v>
      </c>
      <c r="C312" s="12">
        <v>41984</v>
      </c>
      <c r="D312" s="12">
        <v>41991</v>
      </c>
      <c r="E312" s="12">
        <v>42004</v>
      </c>
      <c r="F312" s="14">
        <v>0.79559999999999997</v>
      </c>
      <c r="G312" s="14"/>
      <c r="H312" s="14"/>
      <c r="I312" s="14">
        <v>0.78700000000000003</v>
      </c>
      <c r="J312" s="14">
        <v>0.77669999999999995</v>
      </c>
      <c r="K312" s="5" t="s">
        <v>1</v>
      </c>
      <c r="L312" s="15"/>
      <c r="M312" s="16">
        <f>(F312-I312)*10000</f>
        <v>85.999999999999403</v>
      </c>
      <c r="N312" s="15"/>
      <c r="O312" s="16">
        <f>(I312-J312)*10000</f>
        <v>103.00000000000087</v>
      </c>
      <c r="P312" s="15"/>
      <c r="Q312" s="22">
        <f>((S311*U312)/M312)*O312</f>
        <v>2520842.0450779251</v>
      </c>
      <c r="R312" s="15"/>
      <c r="S312" s="3">
        <f>Q312+S311</f>
        <v>86712071.511756852</v>
      </c>
      <c r="U312" s="4">
        <f>$AC$4/W312</f>
        <v>2.5000000000000001E-2</v>
      </c>
      <c r="V312" s="4"/>
      <c r="W312" s="2">
        <v>10</v>
      </c>
      <c r="X312" s="3"/>
      <c r="Y312" s="30">
        <f>E312-D312+1</f>
        <v>14</v>
      </c>
      <c r="Z312" s="30"/>
      <c r="AA312" s="4">
        <f>(S312-S311)/S311</f>
        <v>2.9941860465116675E-2</v>
      </c>
      <c r="AD312" s="40">
        <f>IF(E311&gt;D312,IF(E311&gt;E312,Y312,E311-D312+1),0)</f>
        <v>0</v>
      </c>
      <c r="AF312" s="40">
        <f t="shared" si="191"/>
        <v>0</v>
      </c>
      <c r="AG312" s="40">
        <f t="shared" si="192"/>
        <v>0</v>
      </c>
      <c r="AH312" s="40">
        <f t="shared" si="193"/>
        <v>0</v>
      </c>
      <c r="AI312" s="40">
        <f t="shared" si="194"/>
        <v>0</v>
      </c>
      <c r="AJ312" s="40">
        <f t="shared" si="195"/>
        <v>0</v>
      </c>
      <c r="AK312" s="40">
        <f t="shared" si="196"/>
        <v>0</v>
      </c>
      <c r="AL312" s="40">
        <f t="shared" si="197"/>
        <v>0</v>
      </c>
      <c r="AM312" s="40">
        <f t="shared" si="198"/>
        <v>0</v>
      </c>
      <c r="AN312" s="40">
        <f t="shared" si="199"/>
        <v>0</v>
      </c>
      <c r="AO312" s="40">
        <f t="shared" si="200"/>
        <v>0</v>
      </c>
      <c r="AP312" s="40">
        <f t="shared" si="201"/>
        <v>0</v>
      </c>
      <c r="AQ312" s="40">
        <f t="shared" si="202"/>
        <v>0</v>
      </c>
      <c r="AR312" s="40">
        <f t="shared" si="203"/>
        <v>0</v>
      </c>
      <c r="AS312" s="40">
        <f t="shared" si="204"/>
        <v>0</v>
      </c>
      <c r="AT312" s="40">
        <f t="shared" si="205"/>
        <v>0</v>
      </c>
      <c r="AU312" s="40">
        <f t="shared" si="206"/>
        <v>0</v>
      </c>
      <c r="AV312" s="40">
        <f t="shared" si="207"/>
        <v>0</v>
      </c>
      <c r="AW312" s="40">
        <f t="shared" si="208"/>
        <v>0</v>
      </c>
      <c r="AX312" s="40">
        <f t="shared" si="209"/>
        <v>0</v>
      </c>
      <c r="AY312" s="40">
        <f t="shared" si="210"/>
        <v>0</v>
      </c>
      <c r="AZ312" s="40">
        <f t="shared" si="211"/>
        <v>0</v>
      </c>
      <c r="BA312" s="40">
        <f t="shared" si="212"/>
        <v>0</v>
      </c>
      <c r="BB312" s="40">
        <f t="shared" si="213"/>
        <v>0</v>
      </c>
      <c r="BC312" s="40">
        <f t="shared" si="214"/>
        <v>0</v>
      </c>
      <c r="BD312" s="40">
        <f t="shared" si="215"/>
        <v>0</v>
      </c>
      <c r="BE312" s="40">
        <f t="shared" si="216"/>
        <v>0</v>
      </c>
      <c r="BF312" s="40">
        <f t="shared" si="217"/>
        <v>0</v>
      </c>
      <c r="BG312" s="40">
        <f t="shared" si="218"/>
        <v>0</v>
      </c>
      <c r="BH312" s="40">
        <f t="shared" si="219"/>
        <v>0</v>
      </c>
      <c r="BI312" s="40">
        <f t="shared" si="220"/>
        <v>0</v>
      </c>
      <c r="BJ312" s="40">
        <f t="shared" si="221"/>
        <v>0</v>
      </c>
      <c r="BK312" s="40">
        <f t="shared" si="222"/>
        <v>0</v>
      </c>
      <c r="BL312" s="40">
        <f t="shared" si="223"/>
        <v>0</v>
      </c>
      <c r="BM312" s="40">
        <f t="shared" si="224"/>
        <v>0</v>
      </c>
      <c r="BN312" s="40">
        <f t="shared" si="225"/>
        <v>0</v>
      </c>
      <c r="BO312" s="40">
        <f t="shared" si="226"/>
        <v>0</v>
      </c>
      <c r="BP312" s="40">
        <f t="shared" si="227"/>
        <v>0</v>
      </c>
      <c r="BQ312">
        <v>1</v>
      </c>
      <c r="BR312" s="63">
        <f t="shared" si="188"/>
        <v>2</v>
      </c>
      <c r="BT312" s="4">
        <f>(BP312*U275)+(BO312*U276)+(BN312*U277)+(BM312*U278)+(BL312*U279)+(BK312*U280)+(BJ312*U281)+(BI312*U282)+(BH312*U283)+(BG312*U284)+(BF312*U285)+(BE312*U286)+(BD312*U287)+(BC312*U288)+(BB312*U289)+(BA312*U290)+(AZ312*U291)+(AY312*U292)+(AX312*U293)+(AW312*U294)+(AV312*U295)+(AU312*U296)+(AT312*U297)+(AS312*U298)+(AR312*U299)+(AQ312*U300)+(AP312*U301)+(AO312*U302)+(AN312*U303)+(AM312*U304)+(AL312*U305)+(AK312*U306)+(AJ312*U307)+(AI312*U308)+(AH312*U309)+(AG312*U310)+(AF312*U311)+($U$252)+U312</f>
        <v>0.05</v>
      </c>
    </row>
    <row r="313" spans="1:72">
      <c r="A313" s="25">
        <f t="shared" si="190"/>
        <v>309</v>
      </c>
      <c r="B313" s="26" t="s">
        <v>29</v>
      </c>
      <c r="C313" s="12">
        <v>42006</v>
      </c>
      <c r="D313" s="12">
        <v>42009</v>
      </c>
      <c r="E313" s="12">
        <v>42018</v>
      </c>
      <c r="F313" s="14">
        <v>0.77410000000000001</v>
      </c>
      <c r="G313" s="14">
        <v>0.78390000000000004</v>
      </c>
      <c r="H313" s="14">
        <v>0.77410000000000001</v>
      </c>
      <c r="I313" s="14"/>
      <c r="J313" s="14"/>
      <c r="K313" s="5" t="s">
        <v>0</v>
      </c>
      <c r="L313" s="15"/>
      <c r="M313" s="16">
        <f>(G313-F313)*10000</f>
        <v>98.000000000000313</v>
      </c>
      <c r="N313" s="15"/>
      <c r="O313" s="16">
        <f>(H313-G313)*10000</f>
        <v>-98.000000000000313</v>
      </c>
      <c r="P313" s="15"/>
      <c r="Q313" s="22">
        <f>((S312*U313)/M313)*O313</f>
        <v>-2167801.7877939213</v>
      </c>
      <c r="R313" s="15"/>
      <c r="S313" s="3">
        <f>Q313+S312</f>
        <v>84544269.723962933</v>
      </c>
      <c r="U313" s="4">
        <f>$AC$4/W313</f>
        <v>2.5000000000000001E-2</v>
      </c>
      <c r="V313" s="4"/>
      <c r="W313" s="2">
        <v>10</v>
      </c>
      <c r="X313" s="3"/>
      <c r="Y313" s="30">
        <f>E313-D313+1</f>
        <v>10</v>
      </c>
      <c r="Z313" s="30"/>
      <c r="AA313" s="4">
        <f>(S313-S312)/S312</f>
        <v>-2.4999999999999977E-2</v>
      </c>
      <c r="AD313" s="40">
        <f>IF(E312&gt;D313,IF(E312&gt;E313,Y313,E312-D313+1),0)</f>
        <v>0</v>
      </c>
      <c r="AF313" s="40">
        <f t="shared" si="191"/>
        <v>0</v>
      </c>
      <c r="AG313" s="40">
        <f t="shared" si="192"/>
        <v>0</v>
      </c>
      <c r="AH313" s="40">
        <f t="shared" si="193"/>
        <v>0</v>
      </c>
      <c r="AI313" s="40">
        <f t="shared" si="194"/>
        <v>0</v>
      </c>
      <c r="AJ313" s="40">
        <f t="shared" si="195"/>
        <v>0</v>
      </c>
      <c r="AK313" s="40">
        <f t="shared" si="196"/>
        <v>0</v>
      </c>
      <c r="AL313" s="40">
        <f t="shared" si="197"/>
        <v>0</v>
      </c>
      <c r="AM313" s="40">
        <f t="shared" si="198"/>
        <v>0</v>
      </c>
      <c r="AN313" s="40">
        <f t="shared" si="199"/>
        <v>0</v>
      </c>
      <c r="AO313" s="40">
        <f t="shared" si="200"/>
        <v>0</v>
      </c>
      <c r="AP313" s="40">
        <f t="shared" si="201"/>
        <v>0</v>
      </c>
      <c r="AQ313" s="40">
        <f t="shared" si="202"/>
        <v>0</v>
      </c>
      <c r="AR313" s="40">
        <f t="shared" si="203"/>
        <v>0</v>
      </c>
      <c r="AS313" s="40">
        <f t="shared" si="204"/>
        <v>0</v>
      </c>
      <c r="AT313" s="40">
        <f t="shared" si="205"/>
        <v>0</v>
      </c>
      <c r="AU313" s="40">
        <f t="shared" si="206"/>
        <v>0</v>
      </c>
      <c r="AV313" s="40">
        <f t="shared" si="207"/>
        <v>0</v>
      </c>
      <c r="AW313" s="40">
        <f t="shared" si="208"/>
        <v>0</v>
      </c>
      <c r="AX313" s="40">
        <f t="shared" si="209"/>
        <v>0</v>
      </c>
      <c r="AY313" s="40">
        <f t="shared" si="210"/>
        <v>0</v>
      </c>
      <c r="AZ313" s="40">
        <f t="shared" si="211"/>
        <v>0</v>
      </c>
      <c r="BA313" s="40">
        <f t="shared" si="212"/>
        <v>0</v>
      </c>
      <c r="BB313" s="40">
        <f t="shared" si="213"/>
        <v>0</v>
      </c>
      <c r="BC313" s="40">
        <f t="shared" si="214"/>
        <v>0</v>
      </c>
      <c r="BD313" s="40">
        <f t="shared" si="215"/>
        <v>0</v>
      </c>
      <c r="BE313" s="40">
        <f t="shared" si="216"/>
        <v>0</v>
      </c>
      <c r="BF313" s="40">
        <f t="shared" si="217"/>
        <v>0</v>
      </c>
      <c r="BG313" s="40">
        <f t="shared" si="218"/>
        <v>0</v>
      </c>
      <c r="BH313" s="40">
        <f t="shared" si="219"/>
        <v>0</v>
      </c>
      <c r="BI313" s="40">
        <f t="shared" si="220"/>
        <v>0</v>
      </c>
      <c r="BJ313" s="40">
        <f t="shared" si="221"/>
        <v>0</v>
      </c>
      <c r="BK313" s="40">
        <f t="shared" si="222"/>
        <v>0</v>
      </c>
      <c r="BL313" s="40">
        <f t="shared" si="223"/>
        <v>0</v>
      </c>
      <c r="BM313" s="40">
        <f t="shared" si="224"/>
        <v>0</v>
      </c>
      <c r="BN313" s="40">
        <f t="shared" si="225"/>
        <v>0</v>
      </c>
      <c r="BO313" s="40">
        <f t="shared" si="226"/>
        <v>0</v>
      </c>
      <c r="BP313" s="40">
        <f t="shared" si="227"/>
        <v>0</v>
      </c>
      <c r="BQ313">
        <v>1</v>
      </c>
      <c r="BR313" s="63">
        <f t="shared" si="188"/>
        <v>2</v>
      </c>
      <c r="BT313" s="4">
        <f>(BP313*U276)+(BO313*U277)+(BN313*U278)+(BM313*U279)+(BL313*U280)+(BK313*U281)+(BJ313*U282)+(BI313*U283)+(BH313*U284)+(BG313*U285)+(BF313*U286)+(BE313*U287)+(BD313*U288)+(BC313*U289)+(BB313*U290)+(BA313*U291)+(AZ313*U292)+(AY313*U293)+(AX313*U294)+(AW313*U295)+(AV313*U296)+(AU313*U297)+(AT313*U298)+(AS313*U299)+(AR313*U300)+(AQ313*U301)+(AP313*U302)+(AO313*U303)+(AN313*U304)+(AM313*U305)+(AL313*U306)+(AK313*U307)+(AJ313*U308)+(AI313*U309)+(AH313*U310)+(AG313*U311)+(AF313*U312)+($U$252)+U313</f>
        <v>0.05</v>
      </c>
    </row>
    <row r="314" spans="1:72">
      <c r="A314" s="25">
        <f t="shared" si="190"/>
        <v>310</v>
      </c>
      <c r="B314" s="26" t="s">
        <v>29</v>
      </c>
      <c r="C314" s="12">
        <v>42023</v>
      </c>
      <c r="D314" s="12">
        <v>42023</v>
      </c>
      <c r="E314" s="12">
        <v>42023</v>
      </c>
      <c r="F314" s="14">
        <v>0.76259999999999994</v>
      </c>
      <c r="G314" s="14">
        <v>0.76900000000000002</v>
      </c>
      <c r="H314" s="14">
        <v>0.76259999999999994</v>
      </c>
      <c r="I314" s="14"/>
      <c r="J314" s="14"/>
      <c r="K314" s="5" t="s">
        <v>0</v>
      </c>
      <c r="L314" s="15"/>
      <c r="M314" s="16">
        <f>(G314-F314)*10000</f>
        <v>64.000000000000725</v>
      </c>
      <c r="N314" s="15"/>
      <c r="O314" s="16">
        <f>(H314-G314)*10000</f>
        <v>-64.000000000000725</v>
      </c>
      <c r="P314" s="15"/>
      <c r="Q314" s="22">
        <f>((S313*U314)/M314)*O314</f>
        <v>-2113606.7430990734</v>
      </c>
      <c r="R314" s="15"/>
      <c r="S314" s="3">
        <f>Q314+S313</f>
        <v>82430662.980863854</v>
      </c>
      <c r="U314" s="4">
        <f>$AC$4/W314</f>
        <v>2.5000000000000001E-2</v>
      </c>
      <c r="V314" s="4"/>
      <c r="W314" s="2">
        <v>10</v>
      </c>
      <c r="X314" s="3"/>
      <c r="Y314" s="30">
        <f>E314-D314+1</f>
        <v>1</v>
      </c>
      <c r="Z314" s="30"/>
      <c r="AA314" s="4">
        <f>(S314-S313)/S313</f>
        <v>-2.500000000000006E-2</v>
      </c>
      <c r="AD314" s="40">
        <f>IF(E313&gt;D314,IF(E313&gt;E314,Y314,E313-D314+1),0)</f>
        <v>0</v>
      </c>
      <c r="AF314" s="40">
        <f t="shared" si="191"/>
        <v>0</v>
      </c>
      <c r="AG314" s="40">
        <f t="shared" si="192"/>
        <v>0</v>
      </c>
      <c r="AH314" s="40">
        <f t="shared" si="193"/>
        <v>0</v>
      </c>
      <c r="AI314" s="40">
        <f t="shared" si="194"/>
        <v>0</v>
      </c>
      <c r="AJ314" s="40">
        <f t="shared" si="195"/>
        <v>0</v>
      </c>
      <c r="AK314" s="40">
        <f t="shared" si="196"/>
        <v>0</v>
      </c>
      <c r="AL314" s="40">
        <f t="shared" si="197"/>
        <v>0</v>
      </c>
      <c r="AM314" s="40">
        <f t="shared" si="198"/>
        <v>0</v>
      </c>
      <c r="AN314" s="40">
        <f t="shared" si="199"/>
        <v>0</v>
      </c>
      <c r="AO314" s="40">
        <f t="shared" si="200"/>
        <v>0</v>
      </c>
      <c r="AP314" s="40">
        <f t="shared" si="201"/>
        <v>0</v>
      </c>
      <c r="AQ314" s="40">
        <f t="shared" si="202"/>
        <v>0</v>
      </c>
      <c r="AR314" s="40">
        <f t="shared" si="203"/>
        <v>0</v>
      </c>
      <c r="AS314" s="40">
        <f t="shared" si="204"/>
        <v>0</v>
      </c>
      <c r="AT314" s="40">
        <f t="shared" si="205"/>
        <v>0</v>
      </c>
      <c r="AU314" s="40">
        <f t="shared" si="206"/>
        <v>0</v>
      </c>
      <c r="AV314" s="40">
        <f t="shared" si="207"/>
        <v>0</v>
      </c>
      <c r="AW314" s="40">
        <f t="shared" si="208"/>
        <v>0</v>
      </c>
      <c r="AX314" s="40">
        <f t="shared" si="209"/>
        <v>0</v>
      </c>
      <c r="AY314" s="40">
        <f t="shared" si="210"/>
        <v>0</v>
      </c>
      <c r="AZ314" s="40">
        <f t="shared" si="211"/>
        <v>0</v>
      </c>
      <c r="BA314" s="40">
        <f t="shared" si="212"/>
        <v>0</v>
      </c>
      <c r="BB314" s="40">
        <f t="shared" si="213"/>
        <v>0</v>
      </c>
      <c r="BC314" s="40">
        <f t="shared" si="214"/>
        <v>0</v>
      </c>
      <c r="BD314" s="40">
        <f t="shared" si="215"/>
        <v>0</v>
      </c>
      <c r="BE314" s="40">
        <f t="shared" si="216"/>
        <v>0</v>
      </c>
      <c r="BF314" s="40">
        <f t="shared" si="217"/>
        <v>0</v>
      </c>
      <c r="BG314" s="40">
        <f t="shared" si="218"/>
        <v>0</v>
      </c>
      <c r="BH314" s="40">
        <f t="shared" si="219"/>
        <v>0</v>
      </c>
      <c r="BI314" s="40">
        <f t="shared" si="220"/>
        <v>0</v>
      </c>
      <c r="BJ314" s="40">
        <f t="shared" si="221"/>
        <v>0</v>
      </c>
      <c r="BK314" s="40">
        <f t="shared" si="222"/>
        <v>0</v>
      </c>
      <c r="BL314" s="40">
        <f t="shared" si="223"/>
        <v>0</v>
      </c>
      <c r="BM314" s="40">
        <f t="shared" si="224"/>
        <v>0</v>
      </c>
      <c r="BN314" s="40">
        <f t="shared" si="225"/>
        <v>0</v>
      </c>
      <c r="BO314" s="40">
        <f t="shared" si="226"/>
        <v>0</v>
      </c>
      <c r="BP314" s="40">
        <f t="shared" si="227"/>
        <v>0</v>
      </c>
      <c r="BQ314">
        <v>1</v>
      </c>
      <c r="BR314" s="63">
        <f t="shared" si="188"/>
        <v>2</v>
      </c>
      <c r="BT314" s="4">
        <f>(BP314*U277)+(BO314*U278)+(BN314*U279)+(BM314*U280)+(BL314*U281)+(BK314*U282)+(BJ314*U283)+(BI314*U284)+(BH314*U285)+(BG314*U286)+(BF314*U287)+(BE314*U288)+(BD314*U289)+(BC314*U290)+(BB314*U291)+(BA314*U292)+(AZ314*U293)+(AY314*U294)+(AX314*U295)+(AW314*U296)+(AV314*U297)+(AU314*U298)+(AT314*U299)+(AS314*U300)+(AR314*U301)+(AQ314*U302)+(AP314*U303)+(AO314*U304)+(AN314*U305)+(AM314*U306)+(AL314*U307)+(AK314*U308)+(AJ314*U309)+(AI314*U310)+(AH314*U311)+(AG314*U312)+(AF314*U313)+($U$252)+U314</f>
        <v>0.05</v>
      </c>
    </row>
    <row r="315" spans="1:72">
      <c r="A315" s="25">
        <f t="shared" si="190"/>
        <v>311</v>
      </c>
      <c r="B315" s="26" t="s">
        <v>38</v>
      </c>
      <c r="C315" s="12">
        <v>40620</v>
      </c>
      <c r="D315" s="52">
        <v>40624</v>
      </c>
      <c r="E315" s="52">
        <v>40647</v>
      </c>
      <c r="F315" s="36">
        <v>110.95700000000001</v>
      </c>
      <c r="G315" s="36">
        <v>115.49</v>
      </c>
      <c r="H315" s="36">
        <v>120.46000000000001</v>
      </c>
      <c r="I315" s="36"/>
      <c r="J315" s="36"/>
      <c r="K315" s="5" t="s">
        <v>2</v>
      </c>
      <c r="M315" s="16">
        <f>(G315-F315)*100</f>
        <v>453.2999999999987</v>
      </c>
      <c r="N315" s="15"/>
      <c r="O315" s="16">
        <f>(H315-G315)*100</f>
        <v>497.00000000000131</v>
      </c>
      <c r="Q315" s="22">
        <f>((S314*U315)/M315)*O315</f>
        <v>1075920.4852638734</v>
      </c>
      <c r="R315" s="15"/>
      <c r="S315" s="3">
        <f>Q315+S314</f>
        <v>83506583.466127723</v>
      </c>
      <c r="U315" s="4">
        <f>$AC$4/W315</f>
        <v>1.1904761904761904E-2</v>
      </c>
      <c r="W315" s="2">
        <v>21</v>
      </c>
      <c r="Y315" s="30">
        <f>E315-D315+1</f>
        <v>24</v>
      </c>
      <c r="Z315" s="30"/>
      <c r="AA315" s="4">
        <f>(S315-S314)/S314</f>
        <v>1.3052430325759267E-2</v>
      </c>
      <c r="AD315" s="40">
        <f>IF(E314&gt;D315,IF(E314&gt;E315,Y315,E314-D315+1),0)</f>
        <v>24</v>
      </c>
      <c r="AF315" s="40">
        <f t="shared" si="191"/>
        <v>1</v>
      </c>
      <c r="AG315" s="40">
        <f t="shared" si="192"/>
        <v>1</v>
      </c>
      <c r="AH315" s="40">
        <f t="shared" si="193"/>
        <v>1</v>
      </c>
      <c r="AI315" s="40">
        <f t="shared" si="194"/>
        <v>1</v>
      </c>
      <c r="AJ315" s="40">
        <f t="shared" si="195"/>
        <v>1</v>
      </c>
      <c r="AK315" s="40">
        <f t="shared" si="196"/>
        <v>1</v>
      </c>
      <c r="AL315" s="40">
        <f t="shared" si="197"/>
        <v>1</v>
      </c>
      <c r="AM315" s="40">
        <f t="shared" si="198"/>
        <v>1</v>
      </c>
      <c r="AN315" s="40">
        <f t="shared" si="199"/>
        <v>1</v>
      </c>
      <c r="AO315" s="40">
        <f t="shared" si="200"/>
        <v>1</v>
      </c>
      <c r="AP315" s="40">
        <f t="shared" si="201"/>
        <v>1</v>
      </c>
      <c r="AQ315" s="40">
        <f t="shared" si="202"/>
        <v>1</v>
      </c>
      <c r="AR315" s="40">
        <f t="shared" si="203"/>
        <v>1</v>
      </c>
      <c r="AS315" s="40">
        <f t="shared" si="204"/>
        <v>1</v>
      </c>
      <c r="AT315" s="40">
        <f t="shared" si="205"/>
        <v>1</v>
      </c>
      <c r="AU315" s="40">
        <f t="shared" si="206"/>
        <v>1</v>
      </c>
      <c r="AV315" s="40">
        <f t="shared" si="207"/>
        <v>1</v>
      </c>
      <c r="AW315" s="40">
        <f t="shared" si="208"/>
        <v>1</v>
      </c>
      <c r="AX315" s="40">
        <f t="shared" si="209"/>
        <v>1</v>
      </c>
      <c r="AY315" s="40">
        <f t="shared" si="210"/>
        <v>1</v>
      </c>
      <c r="AZ315" s="40">
        <f t="shared" si="211"/>
        <v>1</v>
      </c>
      <c r="BA315" s="40">
        <f t="shared" si="212"/>
        <v>1</v>
      </c>
      <c r="BB315" s="40">
        <f t="shared" si="213"/>
        <v>1</v>
      </c>
      <c r="BC315" s="40">
        <f t="shared" si="214"/>
        <v>1</v>
      </c>
      <c r="BD315" s="40">
        <f t="shared" si="215"/>
        <v>1</v>
      </c>
      <c r="BE315" s="40">
        <f t="shared" si="216"/>
        <v>1</v>
      </c>
      <c r="BF315" s="40">
        <f t="shared" si="217"/>
        <v>1</v>
      </c>
      <c r="BG315" s="40">
        <f t="shared" si="218"/>
        <v>1</v>
      </c>
      <c r="BH315" s="40">
        <f t="shared" si="219"/>
        <v>1</v>
      </c>
      <c r="BI315" s="40">
        <f t="shared" si="220"/>
        <v>1</v>
      </c>
      <c r="BJ315" s="40">
        <f t="shared" si="221"/>
        <v>1</v>
      </c>
      <c r="BK315" s="40">
        <f t="shared" si="222"/>
        <v>1</v>
      </c>
      <c r="BL315" s="40">
        <f t="shared" si="223"/>
        <v>1</v>
      </c>
      <c r="BM315" s="40">
        <f t="shared" si="224"/>
        <v>1</v>
      </c>
      <c r="BN315" s="40">
        <f t="shared" si="225"/>
        <v>1</v>
      </c>
      <c r="BO315" s="40">
        <f t="shared" si="226"/>
        <v>1</v>
      </c>
      <c r="BP315" s="40">
        <f t="shared" si="227"/>
        <v>1</v>
      </c>
      <c r="BQ315">
        <v>1</v>
      </c>
      <c r="BR315" s="63">
        <f t="shared" si="188"/>
        <v>39</v>
      </c>
      <c r="BT315" s="4">
        <f>(BP315*U278)+(BO315*U279)+(BN315*U280)+(BM315*U281)+(BL315*U282)+(BK315*U283)+(BJ315*U284)+(BI315*U285)+(BH315*U286)+(BG315*U287)+(BF315*U288)+(BE315*U289)+(BD315*U290)+(BC315*U291)+(BB315*U292)+(BA315*U293)+(AZ315*U294)+(AY315*U295)+(AX315*U296)+(AW315*U297)+(AV315*U298)+(AU315*U299)+(AT315*U300)+(AS315*U301)+(AR315*U302)+(AQ315*U303)+(AP315*U304)+(AO315*U305)+(AN315*U306)+(AM315*U307)+(AL315*U308)+(AK315*U309)+(AJ315*U310)+(AI315*U311)+(AH315*U312)+(AG315*U313)+(AF315*U314)+($U$252)+U315</f>
        <v>0.96190476190476237</v>
      </c>
    </row>
    <row r="316" spans="1:72">
      <c r="A316" s="25">
        <f t="shared" si="190"/>
        <v>312</v>
      </c>
      <c r="B316" s="26" t="s">
        <v>38</v>
      </c>
      <c r="C316" s="12">
        <v>40660</v>
      </c>
      <c r="D316" s="52">
        <v>40661</v>
      </c>
      <c r="E316" s="52">
        <v>40666</v>
      </c>
      <c r="F316" s="36">
        <v>119.806</v>
      </c>
      <c r="G316" s="36">
        <v>121.398</v>
      </c>
      <c r="H316" s="36">
        <v>119.806</v>
      </c>
      <c r="I316" s="36"/>
      <c r="J316" s="36"/>
      <c r="K316" s="5" t="s">
        <v>0</v>
      </c>
      <c r="M316" s="16">
        <f>(G316-F316)*100</f>
        <v>159.19999999999987</v>
      </c>
      <c r="N316" s="15"/>
      <c r="O316" s="16">
        <f>(H316-G316)*100</f>
        <v>-159.19999999999987</v>
      </c>
      <c r="Q316" s="22">
        <f>((S315*U316)/M316)*O316</f>
        <v>-994125.99364437757</v>
      </c>
      <c r="R316" s="15"/>
      <c r="S316" s="3">
        <f>Q316+S315</f>
        <v>82512457.472483352</v>
      </c>
      <c r="U316" s="4">
        <f>$AC$4/W316</f>
        <v>1.1904761904761904E-2</v>
      </c>
      <c r="W316" s="2">
        <v>21</v>
      </c>
      <c r="Y316" s="30">
        <f>E316-D316+1</f>
        <v>6</v>
      </c>
      <c r="Z316" s="30"/>
      <c r="AA316" s="4">
        <f>(S316-S315)/S315</f>
        <v>-1.1904761904761833E-2</v>
      </c>
      <c r="AD316" s="40">
        <f>IF(E315&gt;D316,IF(E315&gt;E316,Y316,E315-D316+1),0)</f>
        <v>0</v>
      </c>
      <c r="AF316" s="40">
        <f t="shared" si="191"/>
        <v>0</v>
      </c>
      <c r="AG316" s="40">
        <f t="shared" si="192"/>
        <v>1</v>
      </c>
      <c r="AH316" s="40">
        <f t="shared" si="193"/>
        <v>1</v>
      </c>
      <c r="AI316" s="40">
        <f t="shared" si="194"/>
        <v>1</v>
      </c>
      <c r="AJ316" s="40">
        <f t="shared" si="195"/>
        <v>1</v>
      </c>
      <c r="AK316" s="40">
        <f t="shared" si="196"/>
        <v>1</v>
      </c>
      <c r="AL316" s="40">
        <f t="shared" si="197"/>
        <v>1</v>
      </c>
      <c r="AM316" s="40">
        <f t="shared" si="198"/>
        <v>1</v>
      </c>
      <c r="AN316" s="40">
        <f t="shared" si="199"/>
        <v>1</v>
      </c>
      <c r="AO316" s="40">
        <f t="shared" si="200"/>
        <v>1</v>
      </c>
      <c r="AP316" s="40">
        <f t="shared" si="201"/>
        <v>1</v>
      </c>
      <c r="AQ316" s="40">
        <f t="shared" si="202"/>
        <v>1</v>
      </c>
      <c r="AR316" s="40">
        <f t="shared" si="203"/>
        <v>1</v>
      </c>
      <c r="AS316" s="40">
        <f t="shared" si="204"/>
        <v>1</v>
      </c>
      <c r="AT316" s="40">
        <f t="shared" si="205"/>
        <v>1</v>
      </c>
      <c r="AU316" s="40">
        <f t="shared" si="206"/>
        <v>1</v>
      </c>
      <c r="AV316" s="40">
        <f t="shared" si="207"/>
        <v>1</v>
      </c>
      <c r="AW316" s="40">
        <f t="shared" si="208"/>
        <v>1</v>
      </c>
      <c r="AX316" s="40">
        <f t="shared" si="209"/>
        <v>1</v>
      </c>
      <c r="AY316" s="40">
        <f t="shared" si="210"/>
        <v>1</v>
      </c>
      <c r="AZ316" s="40">
        <f t="shared" si="211"/>
        <v>1</v>
      </c>
      <c r="BA316" s="40">
        <f t="shared" si="212"/>
        <v>1</v>
      </c>
      <c r="BB316" s="40">
        <f t="shared" si="213"/>
        <v>1</v>
      </c>
      <c r="BC316" s="40">
        <f t="shared" si="214"/>
        <v>1</v>
      </c>
      <c r="BD316" s="40">
        <f t="shared" si="215"/>
        <v>1</v>
      </c>
      <c r="BE316" s="40">
        <f t="shared" si="216"/>
        <v>1</v>
      </c>
      <c r="BF316" s="40">
        <f t="shared" si="217"/>
        <v>1</v>
      </c>
      <c r="BG316" s="40">
        <f t="shared" si="218"/>
        <v>1</v>
      </c>
      <c r="BH316" s="40">
        <f t="shared" si="219"/>
        <v>1</v>
      </c>
      <c r="BI316" s="40">
        <f t="shared" si="220"/>
        <v>1</v>
      </c>
      <c r="BJ316" s="40">
        <f t="shared" si="221"/>
        <v>1</v>
      </c>
      <c r="BK316" s="40">
        <f t="shared" si="222"/>
        <v>1</v>
      </c>
      <c r="BL316" s="40">
        <f t="shared" si="223"/>
        <v>1</v>
      </c>
      <c r="BM316" s="40">
        <f t="shared" si="224"/>
        <v>1</v>
      </c>
      <c r="BN316" s="40">
        <f t="shared" si="225"/>
        <v>1</v>
      </c>
      <c r="BO316" s="40">
        <f t="shared" si="226"/>
        <v>1</v>
      </c>
      <c r="BP316" s="40">
        <f t="shared" si="227"/>
        <v>1</v>
      </c>
      <c r="BQ316">
        <v>1</v>
      </c>
      <c r="BR316" s="63">
        <f t="shared" si="188"/>
        <v>38</v>
      </c>
      <c r="BT316" s="4">
        <f>(BP316*U279)+(BO316*U280)+(BN316*U281)+(BM316*U282)+(BL316*U283)+(BK316*U284)+(BJ316*U285)+(BI316*U286)+(BH316*U287)+(BG316*U288)+(BF316*U289)+(BE316*U290)+(BD316*U291)+(BC316*U292)+(BB316*U293)+(BA316*U294)+(AZ316*U295)+(AY316*U296)+(AX316*U297)+(AW316*U298)+(AV316*U299)+(AU316*U300)+(AT316*U301)+(AS316*U302)+(AR316*U303)+(AQ316*U304)+(AP316*U305)+(AO316*U306)+(AN316*U307)+(AM316*U308)+(AL316*U309)+(AK316*U310)+(AJ316*U311)+(AI316*U312)+(AH316*U313)+(AG316*U314)+(AF316*U315)+($U$252)+U316</f>
        <v>0.93690476190476235</v>
      </c>
    </row>
    <row r="317" spans="1:72">
      <c r="A317" s="25">
        <f t="shared" si="190"/>
        <v>313</v>
      </c>
      <c r="B317" s="26" t="s">
        <v>38</v>
      </c>
      <c r="C317" s="12">
        <v>40668</v>
      </c>
      <c r="D317" s="52">
        <v>40669</v>
      </c>
      <c r="E317" s="52">
        <v>40746</v>
      </c>
      <c r="F317" s="36">
        <v>119.32</v>
      </c>
      <c r="G317" s="36"/>
      <c r="H317" s="36"/>
      <c r="I317" s="36">
        <v>116.2</v>
      </c>
      <c r="J317" s="36">
        <v>113.22999999999999</v>
      </c>
      <c r="K317" s="5" t="s">
        <v>2</v>
      </c>
      <c r="M317" s="16">
        <f>(F317-I317)*100</f>
        <v>311.99999999999903</v>
      </c>
      <c r="N317" s="15"/>
      <c r="O317" s="16">
        <f>(I317-J317)*100</f>
        <v>297.00000000000131</v>
      </c>
      <c r="Q317" s="22">
        <f>((S316*U317)/M317)*O317</f>
        <v>935065.62382966036</v>
      </c>
      <c r="R317" s="15"/>
      <c r="S317" s="3">
        <f>Q317+S316</f>
        <v>83447523.096313015</v>
      </c>
      <c r="U317" s="4">
        <f>$AC$4/W317</f>
        <v>1.1904761904761904E-2</v>
      </c>
      <c r="W317" s="2">
        <v>21</v>
      </c>
      <c r="Y317" s="59">
        <f>E317-D317+1</f>
        <v>78</v>
      </c>
      <c r="Z317" s="30"/>
      <c r="AA317" s="4">
        <f>(S317-S316)/S316</f>
        <v>1.1332417582417697E-2</v>
      </c>
      <c r="AD317" s="40">
        <f>IF(E316&gt;D317,IF(E316&gt;E317,Y317,E316-D317+1),0)</f>
        <v>0</v>
      </c>
      <c r="AF317" s="40">
        <f t="shared" si="191"/>
        <v>0</v>
      </c>
      <c r="AG317" s="40">
        <f t="shared" si="192"/>
        <v>0</v>
      </c>
      <c r="AH317" s="40">
        <f t="shared" si="193"/>
        <v>1</v>
      </c>
      <c r="AI317" s="40">
        <f t="shared" si="194"/>
        <v>1</v>
      </c>
      <c r="AJ317" s="40">
        <f t="shared" si="195"/>
        <v>1</v>
      </c>
      <c r="AK317" s="40">
        <f t="shared" si="196"/>
        <v>1</v>
      </c>
      <c r="AL317" s="40">
        <f t="shared" si="197"/>
        <v>1</v>
      </c>
      <c r="AM317" s="40">
        <f t="shared" si="198"/>
        <v>1</v>
      </c>
      <c r="AN317" s="40">
        <f t="shared" si="199"/>
        <v>1</v>
      </c>
      <c r="AO317" s="40">
        <f t="shared" si="200"/>
        <v>1</v>
      </c>
      <c r="AP317" s="40">
        <f t="shared" si="201"/>
        <v>1</v>
      </c>
      <c r="AQ317" s="40">
        <f t="shared" si="202"/>
        <v>1</v>
      </c>
      <c r="AR317" s="40">
        <f t="shared" si="203"/>
        <v>1</v>
      </c>
      <c r="AS317" s="40">
        <f t="shared" si="204"/>
        <v>1</v>
      </c>
      <c r="AT317" s="40">
        <f t="shared" si="205"/>
        <v>1</v>
      </c>
      <c r="AU317" s="40">
        <f t="shared" si="206"/>
        <v>1</v>
      </c>
      <c r="AV317" s="40">
        <f t="shared" si="207"/>
        <v>1</v>
      </c>
      <c r="AW317" s="40">
        <f t="shared" si="208"/>
        <v>1</v>
      </c>
      <c r="AX317" s="40">
        <f t="shared" si="209"/>
        <v>1</v>
      </c>
      <c r="AY317" s="40">
        <f t="shared" si="210"/>
        <v>1</v>
      </c>
      <c r="AZ317" s="40">
        <f t="shared" si="211"/>
        <v>1</v>
      </c>
      <c r="BA317" s="40">
        <f t="shared" si="212"/>
        <v>1</v>
      </c>
      <c r="BB317" s="40">
        <f t="shared" si="213"/>
        <v>1</v>
      </c>
      <c r="BC317" s="40">
        <f t="shared" si="214"/>
        <v>1</v>
      </c>
      <c r="BD317" s="40">
        <f t="shared" si="215"/>
        <v>1</v>
      </c>
      <c r="BE317" s="40">
        <f t="shared" si="216"/>
        <v>1</v>
      </c>
      <c r="BF317" s="40">
        <f t="shared" si="217"/>
        <v>1</v>
      </c>
      <c r="BG317" s="40">
        <f t="shared" si="218"/>
        <v>1</v>
      </c>
      <c r="BH317" s="40">
        <f t="shared" si="219"/>
        <v>1</v>
      </c>
      <c r="BI317" s="40">
        <f t="shared" si="220"/>
        <v>1</v>
      </c>
      <c r="BJ317" s="40">
        <f t="shared" si="221"/>
        <v>1</v>
      </c>
      <c r="BK317" s="40">
        <f t="shared" si="222"/>
        <v>1</v>
      </c>
      <c r="BL317" s="40">
        <f t="shared" si="223"/>
        <v>1</v>
      </c>
      <c r="BM317" s="40">
        <f t="shared" si="224"/>
        <v>1</v>
      </c>
      <c r="BN317" s="40">
        <f t="shared" si="225"/>
        <v>1</v>
      </c>
      <c r="BO317" s="40">
        <f t="shared" si="226"/>
        <v>1</v>
      </c>
      <c r="BP317" s="40">
        <f t="shared" si="227"/>
        <v>1</v>
      </c>
      <c r="BQ317">
        <v>1</v>
      </c>
      <c r="BR317" s="63">
        <f t="shared" si="188"/>
        <v>37</v>
      </c>
      <c r="BT317" s="4">
        <f>(BP317*U280)+(BO317*U281)+(BN317*U282)+(BM317*U283)+(BL317*U284)+(BK317*U285)+(BJ317*U286)+(BI317*U287)+(BH317*U288)+(BG317*U289)+(BF317*U290)+(BE317*U291)+(BD317*U292)+(BC317*U293)+(BB317*U294)+(BA317*U295)+(AZ317*U296)+(AY317*U297)+(AX317*U298)+(AW317*U299)+(AV317*U300)+(AU317*U301)+(AT317*U302)+(AS317*U303)+(AR317*U304)+(AQ317*U305)+(AP317*U306)+(AO317*U307)+(AN317*U308)+(AM317*U309)+(AL317*U310)+(AK317*U311)+(AJ317*U312)+(AI317*U313)+(AH317*U314)+(AG317*U315)+(AF317*U316)+($U$252)+U317</f>
        <v>0.91190476190476233</v>
      </c>
    </row>
    <row r="318" spans="1:72">
      <c r="A318" s="25">
        <f t="shared" si="190"/>
        <v>314</v>
      </c>
      <c r="B318" s="26" t="s">
        <v>38</v>
      </c>
      <c r="C318" s="12">
        <v>40751</v>
      </c>
      <c r="D318" s="52">
        <v>40752</v>
      </c>
      <c r="E318" s="52">
        <v>40756</v>
      </c>
      <c r="F318" s="36">
        <v>112.765</v>
      </c>
      <c r="G318" s="36"/>
      <c r="H318" s="36"/>
      <c r="I318" s="36">
        <v>111.998</v>
      </c>
      <c r="J318" s="36">
        <v>109.50999999999999</v>
      </c>
      <c r="K318" s="5" t="s">
        <v>1</v>
      </c>
      <c r="M318" s="16">
        <f>(F318-I318)*100</f>
        <v>76.699999999999591</v>
      </c>
      <c r="N318" s="15"/>
      <c r="O318" s="16">
        <f>(I318-J318)*100</f>
        <v>248.80000000000138</v>
      </c>
      <c r="Q318" s="22">
        <f>((S317*U318)/M318)*O318</f>
        <v>3222472.1776809618</v>
      </c>
      <c r="R318" s="15"/>
      <c r="S318" s="3">
        <f>Q318+S317</f>
        <v>86669995.273993969</v>
      </c>
      <c r="U318" s="4">
        <f>$AC$4/W318</f>
        <v>1.1904761904761904E-2</v>
      </c>
      <c r="W318" s="2">
        <v>21</v>
      </c>
      <c r="Y318" s="30">
        <f>E318-D318+1</f>
        <v>5</v>
      </c>
      <c r="Z318" s="30"/>
      <c r="AA318" s="4">
        <f>(S318-S317)/S317</f>
        <v>3.8616750481157584E-2</v>
      </c>
      <c r="AD318" s="40">
        <f>IF(E317&gt;D318,IF(E317&gt;E318,Y318,E317-D318+1),0)</f>
        <v>0</v>
      </c>
      <c r="AF318" s="40">
        <f t="shared" si="191"/>
        <v>0</v>
      </c>
      <c r="AG318" s="40">
        <f t="shared" si="192"/>
        <v>0</v>
      </c>
      <c r="AH318" s="40">
        <f t="shared" si="193"/>
        <v>0</v>
      </c>
      <c r="AI318" s="40">
        <f t="shared" si="194"/>
        <v>1</v>
      </c>
      <c r="AJ318" s="40">
        <f t="shared" si="195"/>
        <v>1</v>
      </c>
      <c r="AK318" s="40">
        <f t="shared" si="196"/>
        <v>1</v>
      </c>
      <c r="AL318" s="40">
        <f t="shared" si="197"/>
        <v>1</v>
      </c>
      <c r="AM318" s="40">
        <f t="shared" si="198"/>
        <v>1</v>
      </c>
      <c r="AN318" s="40">
        <f t="shared" si="199"/>
        <v>1</v>
      </c>
      <c r="AO318" s="40">
        <f t="shared" si="200"/>
        <v>1</v>
      </c>
      <c r="AP318" s="40">
        <f t="shared" si="201"/>
        <v>1</v>
      </c>
      <c r="AQ318" s="40">
        <f t="shared" si="202"/>
        <v>1</v>
      </c>
      <c r="AR318" s="40">
        <f t="shared" si="203"/>
        <v>1</v>
      </c>
      <c r="AS318" s="40">
        <f t="shared" si="204"/>
        <v>1</v>
      </c>
      <c r="AT318" s="40">
        <f t="shared" si="205"/>
        <v>1</v>
      </c>
      <c r="AU318" s="40">
        <f t="shared" si="206"/>
        <v>1</v>
      </c>
      <c r="AV318" s="40">
        <f t="shared" si="207"/>
        <v>1</v>
      </c>
      <c r="AW318" s="40">
        <f t="shared" si="208"/>
        <v>1</v>
      </c>
      <c r="AX318" s="40">
        <f t="shared" si="209"/>
        <v>1</v>
      </c>
      <c r="AY318" s="40">
        <f t="shared" si="210"/>
        <v>1</v>
      </c>
      <c r="AZ318" s="40">
        <f t="shared" si="211"/>
        <v>1</v>
      </c>
      <c r="BA318" s="40">
        <f t="shared" si="212"/>
        <v>1</v>
      </c>
      <c r="BB318" s="40">
        <f t="shared" si="213"/>
        <v>1</v>
      </c>
      <c r="BC318" s="40">
        <f t="shared" si="214"/>
        <v>1</v>
      </c>
      <c r="BD318" s="40">
        <f t="shared" si="215"/>
        <v>1</v>
      </c>
      <c r="BE318" s="40">
        <f t="shared" si="216"/>
        <v>1</v>
      </c>
      <c r="BF318" s="40">
        <f t="shared" si="217"/>
        <v>1</v>
      </c>
      <c r="BG318" s="40">
        <f t="shared" si="218"/>
        <v>1</v>
      </c>
      <c r="BH318" s="40">
        <f t="shared" si="219"/>
        <v>1</v>
      </c>
      <c r="BI318" s="40">
        <f t="shared" si="220"/>
        <v>1</v>
      </c>
      <c r="BJ318" s="40">
        <f t="shared" si="221"/>
        <v>1</v>
      </c>
      <c r="BK318" s="40">
        <f t="shared" si="222"/>
        <v>1</v>
      </c>
      <c r="BL318" s="40">
        <f t="shared" si="223"/>
        <v>1</v>
      </c>
      <c r="BM318" s="40">
        <f t="shared" si="224"/>
        <v>1</v>
      </c>
      <c r="BN318" s="40">
        <f t="shared" si="225"/>
        <v>1</v>
      </c>
      <c r="BO318" s="40">
        <f t="shared" si="226"/>
        <v>1</v>
      </c>
      <c r="BP318" s="40">
        <f t="shared" si="227"/>
        <v>1</v>
      </c>
      <c r="BQ318">
        <v>1</v>
      </c>
      <c r="BR318" s="63">
        <f t="shared" si="188"/>
        <v>36</v>
      </c>
      <c r="BT318" s="4">
        <f>(BP318*U281)+(BO318*U282)+(BN318*U283)+(BM318*U284)+(BL318*U285)+(BK318*U286)+(BJ318*U287)+(BI318*U288)+(BH318*U289)+(BG318*U290)+(BF318*U291)+(BE318*U292)+(BD318*U293)+(BC318*U294)+(BB318*U295)+(BA318*U296)+(AZ318*U297)+(AY318*U298)+(AX318*U299)+(AW318*U300)+(AV318*U301)+(AU318*U302)+(AT318*U303)+(AS318*U304)+(AR318*U305)+(AQ318*U306)+(AP318*U307)+(AO318*U308)+(AN318*U309)+(AM318*U310)+(AL318*U311)+(AK318*U312)+(AJ318*U313)+(AI318*U314)+(AH318*U315)+(AG318*U316)+(AF318*U317)+($U$252)+U318</f>
        <v>0.88690476190476231</v>
      </c>
    </row>
    <row r="319" spans="1:72">
      <c r="A319" s="25">
        <f t="shared" si="190"/>
        <v>315</v>
      </c>
      <c r="B319" s="26" t="s">
        <v>38</v>
      </c>
      <c r="C319" s="48">
        <v>40763</v>
      </c>
      <c r="D319" s="54">
        <v>40764</v>
      </c>
      <c r="E319" s="54">
        <v>40798</v>
      </c>
      <c r="F319" s="55">
        <v>112.21299999999999</v>
      </c>
      <c r="G319" s="55"/>
      <c r="H319" s="55"/>
      <c r="I319" s="55">
        <v>109.77000000000001</v>
      </c>
      <c r="J319" s="55">
        <v>104.1</v>
      </c>
      <c r="K319" s="51" t="s">
        <v>1</v>
      </c>
      <c r="M319" s="16">
        <f>(F319-I319)*100</f>
        <v>244.29999999999836</v>
      </c>
      <c r="N319" s="15"/>
      <c r="O319" s="16">
        <f>(I319-J319)*100</f>
        <v>567.00000000000159</v>
      </c>
      <c r="Q319" s="22">
        <f>((S318*U319)/M319)*O319</f>
        <v>2394688.7765021073</v>
      </c>
      <c r="R319" s="15"/>
      <c r="S319" s="3">
        <f>Q319+S318</f>
        <v>89064684.050496072</v>
      </c>
      <c r="U319" s="4">
        <f>$AC$4/W319</f>
        <v>1.1904761904761904E-2</v>
      </c>
      <c r="W319" s="2">
        <v>21</v>
      </c>
      <c r="Y319" s="30">
        <f>E319-D319+1</f>
        <v>35</v>
      </c>
      <c r="Z319" s="30"/>
      <c r="AA319" s="4">
        <f>(S319-S318)/S318</f>
        <v>2.7629963160049328E-2</v>
      </c>
      <c r="AD319" s="40">
        <f>IF(E318&gt;D319,IF(E318&gt;E319,Y319,E318-D319+1),0)</f>
        <v>0</v>
      </c>
      <c r="AF319" s="40">
        <f t="shared" si="191"/>
        <v>0</v>
      </c>
      <c r="AG319" s="40">
        <f t="shared" si="192"/>
        <v>0</v>
      </c>
      <c r="AH319" s="40">
        <f t="shared" si="193"/>
        <v>0</v>
      </c>
      <c r="AI319" s="40">
        <f t="shared" si="194"/>
        <v>0</v>
      </c>
      <c r="AJ319" s="40">
        <f t="shared" si="195"/>
        <v>1</v>
      </c>
      <c r="AK319" s="40">
        <f t="shared" si="196"/>
        <v>1</v>
      </c>
      <c r="AL319" s="40">
        <f t="shared" si="197"/>
        <v>1</v>
      </c>
      <c r="AM319" s="40">
        <f t="shared" si="198"/>
        <v>1</v>
      </c>
      <c r="AN319" s="40">
        <f t="shared" si="199"/>
        <v>1</v>
      </c>
      <c r="AO319" s="40">
        <f t="shared" si="200"/>
        <v>1</v>
      </c>
      <c r="AP319" s="40">
        <f t="shared" si="201"/>
        <v>1</v>
      </c>
      <c r="AQ319" s="40">
        <f t="shared" si="202"/>
        <v>1</v>
      </c>
      <c r="AR319" s="40">
        <f t="shared" si="203"/>
        <v>1</v>
      </c>
      <c r="AS319" s="40">
        <f t="shared" si="204"/>
        <v>1</v>
      </c>
      <c r="AT319" s="40">
        <f t="shared" si="205"/>
        <v>1</v>
      </c>
      <c r="AU319" s="40">
        <f t="shared" si="206"/>
        <v>1</v>
      </c>
      <c r="AV319" s="40">
        <f t="shared" si="207"/>
        <v>1</v>
      </c>
      <c r="AW319" s="40">
        <f t="shared" si="208"/>
        <v>1</v>
      </c>
      <c r="AX319" s="40">
        <f t="shared" si="209"/>
        <v>1</v>
      </c>
      <c r="AY319" s="40">
        <f t="shared" si="210"/>
        <v>1</v>
      </c>
      <c r="AZ319" s="40">
        <f t="shared" si="211"/>
        <v>1</v>
      </c>
      <c r="BA319" s="40">
        <f t="shared" si="212"/>
        <v>1</v>
      </c>
      <c r="BB319" s="40">
        <f t="shared" si="213"/>
        <v>1</v>
      </c>
      <c r="BC319" s="40">
        <f t="shared" si="214"/>
        <v>1</v>
      </c>
      <c r="BD319" s="40">
        <f t="shared" si="215"/>
        <v>1</v>
      </c>
      <c r="BE319" s="40">
        <f t="shared" si="216"/>
        <v>1</v>
      </c>
      <c r="BF319" s="40">
        <f t="shared" si="217"/>
        <v>1</v>
      </c>
      <c r="BG319" s="40">
        <f t="shared" si="218"/>
        <v>1</v>
      </c>
      <c r="BH319" s="40">
        <f t="shared" si="219"/>
        <v>1</v>
      </c>
      <c r="BI319" s="40">
        <f t="shared" si="220"/>
        <v>1</v>
      </c>
      <c r="BJ319" s="40">
        <f t="shared" si="221"/>
        <v>1</v>
      </c>
      <c r="BK319" s="40">
        <f t="shared" si="222"/>
        <v>1</v>
      </c>
      <c r="BL319" s="40">
        <f t="shared" si="223"/>
        <v>1</v>
      </c>
      <c r="BM319" s="40">
        <f t="shared" si="224"/>
        <v>1</v>
      </c>
      <c r="BN319" s="40">
        <f t="shared" si="225"/>
        <v>1</v>
      </c>
      <c r="BO319" s="40">
        <f t="shared" si="226"/>
        <v>1</v>
      </c>
      <c r="BP319" s="40">
        <f t="shared" si="227"/>
        <v>1</v>
      </c>
      <c r="BQ319">
        <v>1</v>
      </c>
      <c r="BR319" s="63">
        <f t="shared" si="188"/>
        <v>35</v>
      </c>
      <c r="BT319" s="4">
        <f>(BP319*U282)+(BO319*U283)+(BN319*U284)+(BM319*U285)+(BL319*U286)+(BK319*U287)+(BJ319*U288)+(BI319*U289)+(BH319*U290)+(BG319*U291)+(BF319*U292)+(BE319*U293)+(BD319*U294)+(BC319*U295)+(BB319*U296)+(BA319*U297)+(AZ319*U298)+(AY319*U299)+(AX319*U300)+(AW319*U301)+(AV319*U302)+(AU319*U303)+(AT319*U304)+(AS319*U305)+(AR319*U306)+(AQ319*U307)+(AP319*U308)+(AO319*U309)+(AN319*U310)+(AM319*U311)+(AL319*U312)+(AK319*U313)+(AJ319*U314)+(AI319*U315)+(AH319*U316)+(AG319*U317)+(AF319*U318)+($U$252)+U319</f>
        <v>0.86190476190476228</v>
      </c>
    </row>
    <row r="320" spans="1:72">
      <c r="A320" s="25">
        <f t="shared" si="190"/>
        <v>316</v>
      </c>
      <c r="B320" s="26" t="s">
        <v>38</v>
      </c>
      <c r="C320" s="12">
        <v>40805</v>
      </c>
      <c r="D320" s="52">
        <v>40806</v>
      </c>
      <c r="E320" s="52">
        <v>40806</v>
      </c>
      <c r="F320" s="36">
        <v>105.045</v>
      </c>
      <c r="G320" s="36"/>
      <c r="H320" s="36"/>
      <c r="I320" s="36">
        <v>104.01700000000001</v>
      </c>
      <c r="J320" s="36">
        <v>105.045</v>
      </c>
      <c r="K320" s="5" t="s">
        <v>0</v>
      </c>
      <c r="M320" s="16">
        <f>(F320-I320)*100</f>
        <v>102.79999999999916</v>
      </c>
      <c r="N320" s="15"/>
      <c r="O320" s="16">
        <f>(I320-J320)*100</f>
        <v>-102.79999999999916</v>
      </c>
      <c r="Q320" s="22">
        <f>((S319*U320)/M320)*O320</f>
        <v>-1060293.8577440009</v>
      </c>
      <c r="R320" s="15"/>
      <c r="S320" s="3">
        <f>Q320+S319</f>
        <v>88004390.192752063</v>
      </c>
      <c r="U320" s="4">
        <f>$AC$4/W320</f>
        <v>1.1904761904761904E-2</v>
      </c>
      <c r="W320" s="2">
        <v>21</v>
      </c>
      <c r="Y320" s="30">
        <f>E320-D320+1</f>
        <v>1</v>
      </c>
      <c r="Z320" s="30"/>
      <c r="AA320" s="4">
        <f>(S320-S319)/S319</f>
        <v>-1.1904761904761989E-2</v>
      </c>
      <c r="AD320" s="40">
        <f>IF(E319&gt;D320,IF(E319&gt;E320,Y320,E319-D320+1),0)</f>
        <v>0</v>
      </c>
      <c r="AF320" s="40">
        <f t="shared" si="191"/>
        <v>0</v>
      </c>
      <c r="AG320" s="40">
        <f t="shared" si="192"/>
        <v>0</v>
      </c>
      <c r="AH320" s="40">
        <f t="shared" si="193"/>
        <v>0</v>
      </c>
      <c r="AI320" s="40">
        <f t="shared" si="194"/>
        <v>0</v>
      </c>
      <c r="AJ320" s="40">
        <f t="shared" si="195"/>
        <v>0</v>
      </c>
      <c r="AK320" s="40">
        <f t="shared" si="196"/>
        <v>1</v>
      </c>
      <c r="AL320" s="40">
        <f t="shared" si="197"/>
        <v>1</v>
      </c>
      <c r="AM320" s="40">
        <f t="shared" si="198"/>
        <v>1</v>
      </c>
      <c r="AN320" s="40">
        <f t="shared" si="199"/>
        <v>1</v>
      </c>
      <c r="AO320" s="40">
        <f t="shared" si="200"/>
        <v>1</v>
      </c>
      <c r="AP320" s="40">
        <f t="shared" si="201"/>
        <v>1</v>
      </c>
      <c r="AQ320" s="40">
        <f t="shared" si="202"/>
        <v>1</v>
      </c>
      <c r="AR320" s="40">
        <f t="shared" si="203"/>
        <v>1</v>
      </c>
      <c r="AS320" s="40">
        <f t="shared" si="204"/>
        <v>1</v>
      </c>
      <c r="AT320" s="40">
        <f t="shared" si="205"/>
        <v>1</v>
      </c>
      <c r="AU320" s="40">
        <f t="shared" si="206"/>
        <v>1</v>
      </c>
      <c r="AV320" s="40">
        <f t="shared" si="207"/>
        <v>1</v>
      </c>
      <c r="AW320" s="40">
        <f t="shared" si="208"/>
        <v>1</v>
      </c>
      <c r="AX320" s="40">
        <f t="shared" si="209"/>
        <v>1</v>
      </c>
      <c r="AY320" s="40">
        <f t="shared" si="210"/>
        <v>1</v>
      </c>
      <c r="AZ320" s="40">
        <f t="shared" si="211"/>
        <v>1</v>
      </c>
      <c r="BA320" s="40">
        <f t="shared" si="212"/>
        <v>1</v>
      </c>
      <c r="BB320" s="40">
        <f t="shared" si="213"/>
        <v>1</v>
      </c>
      <c r="BC320" s="40">
        <f t="shared" si="214"/>
        <v>1</v>
      </c>
      <c r="BD320" s="40">
        <f t="shared" si="215"/>
        <v>1</v>
      </c>
      <c r="BE320" s="40">
        <f t="shared" si="216"/>
        <v>1</v>
      </c>
      <c r="BF320" s="40">
        <f t="shared" si="217"/>
        <v>1</v>
      </c>
      <c r="BG320" s="40">
        <f t="shared" si="218"/>
        <v>1</v>
      </c>
      <c r="BH320" s="40">
        <f t="shared" si="219"/>
        <v>1</v>
      </c>
      <c r="BI320" s="40">
        <f t="shared" si="220"/>
        <v>1</v>
      </c>
      <c r="BJ320" s="40">
        <f t="shared" si="221"/>
        <v>1</v>
      </c>
      <c r="BK320" s="40">
        <f t="shared" si="222"/>
        <v>1</v>
      </c>
      <c r="BL320" s="40">
        <f t="shared" si="223"/>
        <v>1</v>
      </c>
      <c r="BM320" s="40">
        <f t="shared" si="224"/>
        <v>1</v>
      </c>
      <c r="BN320" s="40">
        <f t="shared" si="225"/>
        <v>1</v>
      </c>
      <c r="BO320" s="40">
        <f t="shared" si="226"/>
        <v>1</v>
      </c>
      <c r="BP320" s="40">
        <f t="shared" si="227"/>
        <v>1</v>
      </c>
      <c r="BQ320">
        <v>1</v>
      </c>
      <c r="BR320" s="63">
        <f t="shared" si="188"/>
        <v>34</v>
      </c>
      <c r="BT320" s="4">
        <f>(BP320*U283)+(BO320*U284)+(BN320*U285)+(BM320*U286)+(BL320*U287)+(BK320*U288)+(BJ320*U289)+(BI320*U290)+(BH320*U291)+(BG320*U292)+(BF320*U293)+(BE320*U294)+(BD320*U295)+(BC320*U296)+(BB320*U297)+(BA320*U298)+(AZ320*U299)+(AY320*U300)+(AX320*U301)+(AW320*U302)+(AV320*U303)+(AU320*U304)+(AT320*U305)+(AS320*U306)+(AR320*U307)+(AQ320*U308)+(AP320*U309)+(AO320*U310)+(AN320*U311)+(AM320*U312)+(AL320*U313)+(AK320*U314)+(AJ320*U315)+(AI320*U316)+(AH320*U317)+(AG320*U318)+(AF320*U319)+($U$252)+U320</f>
        <v>0.83690476190476226</v>
      </c>
    </row>
    <row r="321" spans="1:72">
      <c r="A321" s="25">
        <f t="shared" si="190"/>
        <v>317</v>
      </c>
      <c r="B321" s="26" t="s">
        <v>38</v>
      </c>
      <c r="C321" s="12">
        <v>40813</v>
      </c>
      <c r="D321" s="52">
        <v>40815</v>
      </c>
      <c r="E321" s="52">
        <v>40815</v>
      </c>
      <c r="F321" s="36">
        <v>103.3</v>
      </c>
      <c r="G321" s="36">
        <v>104.89699999999999</v>
      </c>
      <c r="H321" s="36">
        <v>103.3</v>
      </c>
      <c r="I321" s="36"/>
      <c r="J321" s="36"/>
      <c r="K321" s="5" t="s">
        <v>0</v>
      </c>
      <c r="M321" s="16">
        <f>(G321-F321)*100</f>
        <v>159.69999999999942</v>
      </c>
      <c r="N321" s="15"/>
      <c r="O321" s="16">
        <f>(H321-G321)*100</f>
        <v>-159.69999999999942</v>
      </c>
      <c r="Q321" s="22">
        <f>((S320*U321)/M321)*O321</f>
        <v>-1047671.3118184769</v>
      </c>
      <c r="R321" s="15"/>
      <c r="S321" s="3">
        <f>Q321+S320</f>
        <v>86956718.880933583</v>
      </c>
      <c r="U321" s="4">
        <f>$AC$4/W321</f>
        <v>1.1904761904761904E-2</v>
      </c>
      <c r="W321" s="2">
        <v>21</v>
      </c>
      <c r="Y321" s="30">
        <f>E321-D321+1</f>
        <v>1</v>
      </c>
      <c r="Z321" s="30"/>
      <c r="AA321" s="4">
        <f>(S321-S320)/S320</f>
        <v>-1.1904761904761946E-2</v>
      </c>
      <c r="AD321" s="40">
        <f>IF(E320&gt;D321,IF(E320&gt;E321,Y321,E320-D321+1),0)</f>
        <v>0</v>
      </c>
      <c r="AF321" s="40">
        <f t="shared" si="191"/>
        <v>0</v>
      </c>
      <c r="AG321" s="40">
        <f t="shared" si="192"/>
        <v>0</v>
      </c>
      <c r="AH321" s="40">
        <f t="shared" si="193"/>
        <v>0</v>
      </c>
      <c r="AI321" s="40">
        <f t="shared" si="194"/>
        <v>0</v>
      </c>
      <c r="AJ321" s="40">
        <f t="shared" si="195"/>
        <v>0</v>
      </c>
      <c r="AK321" s="40">
        <f t="shared" si="196"/>
        <v>0</v>
      </c>
      <c r="AL321" s="40">
        <f t="shared" si="197"/>
        <v>1</v>
      </c>
      <c r="AM321" s="40">
        <f t="shared" si="198"/>
        <v>1</v>
      </c>
      <c r="AN321" s="40">
        <f t="shared" si="199"/>
        <v>1</v>
      </c>
      <c r="AO321" s="40">
        <f t="shared" si="200"/>
        <v>1</v>
      </c>
      <c r="AP321" s="40">
        <f t="shared" si="201"/>
        <v>1</v>
      </c>
      <c r="AQ321" s="40">
        <f t="shared" si="202"/>
        <v>1</v>
      </c>
      <c r="AR321" s="40">
        <f t="shared" si="203"/>
        <v>1</v>
      </c>
      <c r="AS321" s="40">
        <f t="shared" si="204"/>
        <v>1</v>
      </c>
      <c r="AT321" s="40">
        <f t="shared" si="205"/>
        <v>1</v>
      </c>
      <c r="AU321" s="40">
        <f t="shared" si="206"/>
        <v>1</v>
      </c>
      <c r="AV321" s="40">
        <f t="shared" si="207"/>
        <v>1</v>
      </c>
      <c r="AW321" s="40">
        <f t="shared" si="208"/>
        <v>1</v>
      </c>
      <c r="AX321" s="40">
        <f t="shared" si="209"/>
        <v>1</v>
      </c>
      <c r="AY321" s="40">
        <f t="shared" si="210"/>
        <v>1</v>
      </c>
      <c r="AZ321" s="40">
        <f t="shared" si="211"/>
        <v>1</v>
      </c>
      <c r="BA321" s="40">
        <f t="shared" si="212"/>
        <v>1</v>
      </c>
      <c r="BB321" s="40">
        <f t="shared" si="213"/>
        <v>1</v>
      </c>
      <c r="BC321" s="40">
        <f t="shared" si="214"/>
        <v>1</v>
      </c>
      <c r="BD321" s="40">
        <f t="shared" si="215"/>
        <v>1</v>
      </c>
      <c r="BE321" s="40">
        <f t="shared" si="216"/>
        <v>1</v>
      </c>
      <c r="BF321" s="40">
        <f t="shared" si="217"/>
        <v>1</v>
      </c>
      <c r="BG321" s="40">
        <f t="shared" si="218"/>
        <v>1</v>
      </c>
      <c r="BH321" s="40">
        <f t="shared" si="219"/>
        <v>1</v>
      </c>
      <c r="BI321" s="40">
        <f t="shared" si="220"/>
        <v>1</v>
      </c>
      <c r="BJ321" s="40">
        <f t="shared" si="221"/>
        <v>1</v>
      </c>
      <c r="BK321" s="40">
        <f t="shared" si="222"/>
        <v>1</v>
      </c>
      <c r="BL321" s="40">
        <f t="shared" si="223"/>
        <v>1</v>
      </c>
      <c r="BM321" s="40">
        <f t="shared" si="224"/>
        <v>1</v>
      </c>
      <c r="BN321" s="40">
        <f t="shared" si="225"/>
        <v>1</v>
      </c>
      <c r="BO321" s="40">
        <f t="shared" si="226"/>
        <v>1</v>
      </c>
      <c r="BP321" s="40">
        <f t="shared" si="227"/>
        <v>1</v>
      </c>
      <c r="BQ321">
        <v>1</v>
      </c>
      <c r="BR321" s="63">
        <f t="shared" si="188"/>
        <v>33</v>
      </c>
      <c r="BT321" s="4">
        <f>(BP321*U284)+(BO321*U285)+(BN321*U286)+(BM321*U287)+(BL321*U288)+(BK321*U289)+(BJ321*U290)+(BI321*U291)+(BH321*U292)+(BG321*U293)+(BF321*U294)+(BE321*U295)+(BD321*U296)+(BC321*U297)+(BB321*U298)+(BA321*U299)+(AZ321*U300)+(AY321*U301)+(AX321*U302)+(AW321*U303)+(AV321*U304)+(AU321*U305)+(AT321*U306)+(AS321*U307)+(AR321*U308)+(AQ321*U309)+(AP321*U310)+(AO321*U311)+(AN321*U312)+(AM321*U313)+(AL321*U314)+(AK321*U315)+(AJ321*U316)+(AI321*U317)+(AH321*U318)+(AG321*U319)+(AF321*U320)+($U$252)+U321</f>
        <v>0.81190476190476224</v>
      </c>
    </row>
    <row r="322" spans="1:72">
      <c r="A322" s="25">
        <f t="shared" si="190"/>
        <v>318</v>
      </c>
      <c r="B322" s="26" t="s">
        <v>38</v>
      </c>
      <c r="C322" s="12">
        <v>40816</v>
      </c>
      <c r="D322" s="52">
        <v>40819</v>
      </c>
      <c r="E322" s="52">
        <v>40822</v>
      </c>
      <c r="F322" s="36">
        <v>104.017</v>
      </c>
      <c r="G322" s="36"/>
      <c r="H322" s="36"/>
      <c r="I322" s="36">
        <v>103.08</v>
      </c>
      <c r="J322" s="36">
        <v>102.89</v>
      </c>
      <c r="K322" s="5" t="s">
        <v>2</v>
      </c>
      <c r="M322" s="16">
        <f>(F322-I322)*100</f>
        <v>93.699999999999761</v>
      </c>
      <c r="N322" s="15"/>
      <c r="O322" s="16">
        <f>(I322-J322)*100</f>
        <v>18.999999999999773</v>
      </c>
      <c r="Q322" s="22">
        <f>((S321*U322)/M322)*O322</f>
        <v>209912.2908392695</v>
      </c>
      <c r="R322" s="15"/>
      <c r="S322" s="3">
        <f>Q322+S321</f>
        <v>87166631.171772853</v>
      </c>
      <c r="U322" s="4">
        <f>$AC$4/W322</f>
        <v>1.1904761904761904E-2</v>
      </c>
      <c r="W322" s="2">
        <v>21</v>
      </c>
      <c r="Y322" s="30">
        <f>E322-D322+1</f>
        <v>4</v>
      </c>
      <c r="Z322" s="30"/>
      <c r="AA322" s="4">
        <f>(S322-S321)/S321</f>
        <v>2.4139858718300353E-3</v>
      </c>
      <c r="AD322" s="40">
        <f>IF(E321&gt;D322,IF(E321&gt;E322,Y322,E321-D322+1),0)</f>
        <v>0</v>
      </c>
      <c r="AF322" s="40">
        <f t="shared" si="191"/>
        <v>0</v>
      </c>
      <c r="AG322" s="40">
        <f t="shared" si="192"/>
        <v>0</v>
      </c>
      <c r="AH322" s="40">
        <f t="shared" si="193"/>
        <v>0</v>
      </c>
      <c r="AI322" s="40">
        <f t="shared" si="194"/>
        <v>0</v>
      </c>
      <c r="AJ322" s="40">
        <f t="shared" si="195"/>
        <v>0</v>
      </c>
      <c r="AK322" s="40">
        <f t="shared" si="196"/>
        <v>0</v>
      </c>
      <c r="AL322" s="40">
        <f t="shared" si="197"/>
        <v>0</v>
      </c>
      <c r="AM322" s="40">
        <f t="shared" si="198"/>
        <v>1</v>
      </c>
      <c r="AN322" s="40">
        <f t="shared" si="199"/>
        <v>1</v>
      </c>
      <c r="AO322" s="40">
        <f t="shared" si="200"/>
        <v>1</v>
      </c>
      <c r="AP322" s="40">
        <f t="shared" si="201"/>
        <v>1</v>
      </c>
      <c r="AQ322" s="40">
        <f t="shared" si="202"/>
        <v>1</v>
      </c>
      <c r="AR322" s="40">
        <f t="shared" si="203"/>
        <v>1</v>
      </c>
      <c r="AS322" s="40">
        <f t="shared" si="204"/>
        <v>1</v>
      </c>
      <c r="AT322" s="40">
        <f t="shared" si="205"/>
        <v>1</v>
      </c>
      <c r="AU322" s="40">
        <f t="shared" si="206"/>
        <v>1</v>
      </c>
      <c r="AV322" s="40">
        <f t="shared" si="207"/>
        <v>1</v>
      </c>
      <c r="AW322" s="40">
        <f t="shared" si="208"/>
        <v>1</v>
      </c>
      <c r="AX322" s="40">
        <f t="shared" si="209"/>
        <v>1</v>
      </c>
      <c r="AY322" s="40">
        <f t="shared" si="210"/>
        <v>1</v>
      </c>
      <c r="AZ322" s="40">
        <f t="shared" si="211"/>
        <v>1</v>
      </c>
      <c r="BA322" s="40">
        <f t="shared" si="212"/>
        <v>1</v>
      </c>
      <c r="BB322" s="40">
        <f t="shared" si="213"/>
        <v>1</v>
      </c>
      <c r="BC322" s="40">
        <f t="shared" si="214"/>
        <v>1</v>
      </c>
      <c r="BD322" s="40">
        <f t="shared" si="215"/>
        <v>1</v>
      </c>
      <c r="BE322" s="40">
        <f t="shared" si="216"/>
        <v>1</v>
      </c>
      <c r="BF322" s="40">
        <f t="shared" si="217"/>
        <v>1</v>
      </c>
      <c r="BG322" s="40">
        <f t="shared" si="218"/>
        <v>1</v>
      </c>
      <c r="BH322" s="40">
        <f t="shared" si="219"/>
        <v>1</v>
      </c>
      <c r="BI322" s="40">
        <f t="shared" si="220"/>
        <v>1</v>
      </c>
      <c r="BJ322" s="40">
        <f t="shared" si="221"/>
        <v>1</v>
      </c>
      <c r="BK322" s="40">
        <f t="shared" si="222"/>
        <v>1</v>
      </c>
      <c r="BL322" s="40">
        <f t="shared" si="223"/>
        <v>1</v>
      </c>
      <c r="BM322" s="40">
        <f t="shared" si="224"/>
        <v>1</v>
      </c>
      <c r="BN322" s="40">
        <f t="shared" si="225"/>
        <v>1</v>
      </c>
      <c r="BO322" s="40">
        <f t="shared" si="226"/>
        <v>1</v>
      </c>
      <c r="BP322" s="40">
        <f t="shared" si="227"/>
        <v>1</v>
      </c>
      <c r="BQ322">
        <v>1</v>
      </c>
      <c r="BR322" s="63">
        <f t="shared" si="188"/>
        <v>32</v>
      </c>
      <c r="BT322" s="4">
        <f>(BP322*U285)+(BO322*U286)+(BN322*U287)+(BM322*U288)+(BL322*U289)+(BK322*U290)+(BJ322*U291)+(BI322*U292)+(BH322*U293)+(BG322*U294)+(BF322*U295)+(BE322*U296)+(BD322*U297)+(BC322*U298)+(BB322*U299)+(BA322*U300)+(AZ322*U301)+(AY322*U302)+(AX322*U303)+(AW322*U304)+(AV322*U305)+(AU322*U306)+(AT322*U307)+(AS322*U308)+(AR322*U309)+(AQ322*U310)+(AP322*U311)+(AO322*U312)+(AN322*U313)+(AM322*U314)+(AL322*U315)+(AK322*U316)+(AJ322*U317)+(AI322*U318)+(AH322*U319)+(AG322*U320)+(AF322*U321)+($U$252)+U322</f>
        <v>0.78690476190476222</v>
      </c>
    </row>
    <row r="323" spans="1:72">
      <c r="A323" s="25">
        <f t="shared" si="190"/>
        <v>319</v>
      </c>
      <c r="B323" s="26" t="s">
        <v>38</v>
      </c>
      <c r="C323" s="12">
        <v>40822</v>
      </c>
      <c r="D323" s="52">
        <v>40823</v>
      </c>
      <c r="E323" s="52">
        <v>40828</v>
      </c>
      <c r="F323" s="36">
        <v>102.11</v>
      </c>
      <c r="G323" s="36">
        <v>103.02</v>
      </c>
      <c r="H323" s="36">
        <v>105.77800000000001</v>
      </c>
      <c r="I323" s="36"/>
      <c r="J323" s="36"/>
      <c r="K323" s="5" t="s">
        <v>1</v>
      </c>
      <c r="M323" s="16">
        <f>(G323-F323)*100</f>
        <v>90.999999999999659</v>
      </c>
      <c r="N323" s="15"/>
      <c r="O323" s="16">
        <f>(H323-G323)*100</f>
        <v>275.80000000000098</v>
      </c>
      <c r="Q323" s="22">
        <f>((S322*U323)/M323)*O323</f>
        <v>3145023.1393478713</v>
      </c>
      <c r="R323" s="15"/>
      <c r="S323" s="3">
        <f>Q323+S322</f>
        <v>90311654.311120719</v>
      </c>
      <c r="U323" s="4">
        <f>$AC$4/W323</f>
        <v>1.1904761904761904E-2</v>
      </c>
      <c r="W323" s="2">
        <v>21</v>
      </c>
      <c r="Y323" s="30">
        <f>E323-D323+1</f>
        <v>6</v>
      </c>
      <c r="Z323" s="30"/>
      <c r="AA323" s="4">
        <f>(S323-S322)/S322</f>
        <v>3.6080586080586285E-2</v>
      </c>
      <c r="AD323" s="40">
        <f>IF(E322&gt;D323,IF(E322&gt;E323,Y323,E322-D323+1),0)</f>
        <v>0</v>
      </c>
      <c r="AF323" s="40">
        <f t="shared" si="191"/>
        <v>0</v>
      </c>
      <c r="AG323" s="40">
        <f t="shared" si="192"/>
        <v>0</v>
      </c>
      <c r="AH323" s="40">
        <f t="shared" si="193"/>
        <v>0</v>
      </c>
      <c r="AI323" s="40">
        <f t="shared" si="194"/>
        <v>0</v>
      </c>
      <c r="AJ323" s="40">
        <f t="shared" si="195"/>
        <v>0</v>
      </c>
      <c r="AK323" s="40">
        <f t="shared" si="196"/>
        <v>0</v>
      </c>
      <c r="AL323" s="40">
        <f t="shared" si="197"/>
        <v>0</v>
      </c>
      <c r="AM323" s="40">
        <f t="shared" si="198"/>
        <v>0</v>
      </c>
      <c r="AN323" s="40">
        <f t="shared" si="199"/>
        <v>1</v>
      </c>
      <c r="AO323" s="40">
        <f t="shared" si="200"/>
        <v>1</v>
      </c>
      <c r="AP323" s="40">
        <f t="shared" si="201"/>
        <v>1</v>
      </c>
      <c r="AQ323" s="40">
        <f t="shared" si="202"/>
        <v>1</v>
      </c>
      <c r="AR323" s="40">
        <f t="shared" si="203"/>
        <v>1</v>
      </c>
      <c r="AS323" s="40">
        <f t="shared" si="204"/>
        <v>1</v>
      </c>
      <c r="AT323" s="40">
        <f t="shared" si="205"/>
        <v>1</v>
      </c>
      <c r="AU323" s="40">
        <f t="shared" si="206"/>
        <v>1</v>
      </c>
      <c r="AV323" s="40">
        <f t="shared" si="207"/>
        <v>1</v>
      </c>
      <c r="AW323" s="40">
        <f t="shared" si="208"/>
        <v>1</v>
      </c>
      <c r="AX323" s="40">
        <f t="shared" si="209"/>
        <v>1</v>
      </c>
      <c r="AY323" s="40">
        <f t="shared" si="210"/>
        <v>1</v>
      </c>
      <c r="AZ323" s="40">
        <f t="shared" si="211"/>
        <v>1</v>
      </c>
      <c r="BA323" s="40">
        <f t="shared" si="212"/>
        <v>1</v>
      </c>
      <c r="BB323" s="40">
        <f t="shared" si="213"/>
        <v>1</v>
      </c>
      <c r="BC323" s="40">
        <f t="shared" si="214"/>
        <v>1</v>
      </c>
      <c r="BD323" s="40">
        <f t="shared" si="215"/>
        <v>1</v>
      </c>
      <c r="BE323" s="40">
        <f t="shared" si="216"/>
        <v>1</v>
      </c>
      <c r="BF323" s="40">
        <f t="shared" si="217"/>
        <v>1</v>
      </c>
      <c r="BG323" s="40">
        <f t="shared" si="218"/>
        <v>1</v>
      </c>
      <c r="BH323" s="40">
        <f t="shared" si="219"/>
        <v>1</v>
      </c>
      <c r="BI323" s="40">
        <f t="shared" si="220"/>
        <v>1</v>
      </c>
      <c r="BJ323" s="40">
        <f t="shared" si="221"/>
        <v>1</v>
      </c>
      <c r="BK323" s="40">
        <f t="shared" si="222"/>
        <v>1</v>
      </c>
      <c r="BL323" s="40">
        <f t="shared" si="223"/>
        <v>1</v>
      </c>
      <c r="BM323" s="40">
        <f t="shared" si="224"/>
        <v>1</v>
      </c>
      <c r="BN323" s="40">
        <f t="shared" si="225"/>
        <v>1</v>
      </c>
      <c r="BO323" s="40">
        <f t="shared" si="226"/>
        <v>1</v>
      </c>
      <c r="BP323" s="40">
        <f t="shared" si="227"/>
        <v>1</v>
      </c>
      <c r="BQ323">
        <v>1</v>
      </c>
      <c r="BR323" s="63">
        <f t="shared" si="188"/>
        <v>31</v>
      </c>
      <c r="BT323" s="4">
        <f>(BP323*U286)+(BO323*U287)+(BN323*U288)+(BM323*U289)+(BL323*U290)+(BK323*U291)+(BJ323*U292)+(BI323*U293)+(BH323*U294)+(BG323*U295)+(BF323*U296)+(BE323*U297)+(BD323*U298)+(BC323*U299)+(BB323*U300)+(BA323*U301)+(AZ323*U302)+(AY323*U303)+(AX323*U304)+(AW323*U305)+(AV323*U306)+(AU323*U307)+(AT323*U308)+(AS323*U309)+(AR323*U310)+(AQ323*U311)+(AP323*U312)+(AO323*U313)+(AN323*U314)+(AM323*U315)+(AL323*U316)+(AK323*U317)+(AJ323*U318)+(AI323*U319)+(AH323*U320)+(AG323*U321)+(AF323*U322)+($U$252)+U323</f>
        <v>0.7619047619047622</v>
      </c>
    </row>
    <row r="324" spans="1:72">
      <c r="A324" s="25">
        <f t="shared" si="190"/>
        <v>320</v>
      </c>
      <c r="B324" s="26" t="s">
        <v>38</v>
      </c>
      <c r="C324" s="12">
        <v>40843</v>
      </c>
      <c r="D324" s="52">
        <v>40847</v>
      </c>
      <c r="E324" s="52">
        <v>40848</v>
      </c>
      <c r="F324" s="36">
        <v>106.12700000000001</v>
      </c>
      <c r="G324" s="36">
        <v>108.07</v>
      </c>
      <c r="H324" s="36">
        <v>108.07000000000001</v>
      </c>
      <c r="I324" s="36"/>
      <c r="J324" s="36"/>
      <c r="K324" s="5" t="s">
        <v>17</v>
      </c>
      <c r="M324" s="16">
        <f>(G324-F324)*100</f>
        <v>194.29999999999836</v>
      </c>
      <c r="N324" s="15"/>
      <c r="O324" s="16">
        <f>(H324-G324)*100</f>
        <v>1.4210854715202004E-12</v>
      </c>
      <c r="Q324" s="22">
        <f>((S323*U324)/M324)*O324</f>
        <v>7.8634279250600072E-9</v>
      </c>
      <c r="R324" s="15"/>
      <c r="S324" s="3">
        <f>Q324+S323</f>
        <v>90311654.311120734</v>
      </c>
      <c r="U324" s="4">
        <f>$AC$4/W324</f>
        <v>1.1904761904761904E-2</v>
      </c>
      <c r="W324" s="2">
        <v>21</v>
      </c>
      <c r="Y324" s="30">
        <f>E324-D324+1</f>
        <v>2</v>
      </c>
      <c r="Z324" s="30"/>
      <c r="AA324" s="4">
        <f>(S324-S323)/S323</f>
        <v>1.6499710150933166E-16</v>
      </c>
      <c r="AD324" s="40">
        <f>IF(E323&gt;D324,IF(E323&gt;E324,Y324,E323-D324+1),0)</f>
        <v>0</v>
      </c>
      <c r="AF324" s="40">
        <f t="shared" si="191"/>
        <v>0</v>
      </c>
      <c r="AG324" s="40">
        <f t="shared" si="192"/>
        <v>0</v>
      </c>
      <c r="AH324" s="40">
        <f t="shared" si="193"/>
        <v>0</v>
      </c>
      <c r="AI324" s="40">
        <f t="shared" si="194"/>
        <v>0</v>
      </c>
      <c r="AJ324" s="40">
        <f t="shared" si="195"/>
        <v>0</v>
      </c>
      <c r="AK324" s="40">
        <f t="shared" si="196"/>
        <v>0</v>
      </c>
      <c r="AL324" s="40">
        <f t="shared" si="197"/>
        <v>0</v>
      </c>
      <c r="AM324" s="40">
        <f t="shared" si="198"/>
        <v>0</v>
      </c>
      <c r="AN324" s="40">
        <f t="shared" si="199"/>
        <v>0</v>
      </c>
      <c r="AO324" s="40">
        <f t="shared" si="200"/>
        <v>1</v>
      </c>
      <c r="AP324" s="40">
        <f t="shared" si="201"/>
        <v>1</v>
      </c>
      <c r="AQ324" s="40">
        <f t="shared" si="202"/>
        <v>1</v>
      </c>
      <c r="AR324" s="40">
        <f t="shared" si="203"/>
        <v>1</v>
      </c>
      <c r="AS324" s="40">
        <f t="shared" si="204"/>
        <v>1</v>
      </c>
      <c r="AT324" s="40">
        <f t="shared" si="205"/>
        <v>1</v>
      </c>
      <c r="AU324" s="40">
        <f t="shared" si="206"/>
        <v>1</v>
      </c>
      <c r="AV324" s="40">
        <f t="shared" si="207"/>
        <v>1</v>
      </c>
      <c r="AW324" s="40">
        <f t="shared" si="208"/>
        <v>1</v>
      </c>
      <c r="AX324" s="40">
        <f t="shared" si="209"/>
        <v>1</v>
      </c>
      <c r="AY324" s="40">
        <f t="shared" si="210"/>
        <v>1</v>
      </c>
      <c r="AZ324" s="40">
        <f t="shared" si="211"/>
        <v>1</v>
      </c>
      <c r="BA324" s="40">
        <f t="shared" si="212"/>
        <v>1</v>
      </c>
      <c r="BB324" s="40">
        <f t="shared" si="213"/>
        <v>1</v>
      </c>
      <c r="BC324" s="40">
        <f t="shared" si="214"/>
        <v>1</v>
      </c>
      <c r="BD324" s="40">
        <f t="shared" si="215"/>
        <v>1</v>
      </c>
      <c r="BE324" s="40">
        <f t="shared" si="216"/>
        <v>1</v>
      </c>
      <c r="BF324" s="40">
        <f t="shared" si="217"/>
        <v>1</v>
      </c>
      <c r="BG324" s="40">
        <f t="shared" si="218"/>
        <v>1</v>
      </c>
      <c r="BH324" s="40">
        <f t="shared" si="219"/>
        <v>1</v>
      </c>
      <c r="BI324" s="40">
        <f t="shared" si="220"/>
        <v>1</v>
      </c>
      <c r="BJ324" s="40">
        <f t="shared" si="221"/>
        <v>1</v>
      </c>
      <c r="BK324" s="40">
        <f t="shared" si="222"/>
        <v>1</v>
      </c>
      <c r="BL324" s="40">
        <f t="shared" si="223"/>
        <v>1</v>
      </c>
      <c r="BM324" s="40">
        <f t="shared" si="224"/>
        <v>1</v>
      </c>
      <c r="BN324" s="40">
        <f t="shared" si="225"/>
        <v>1</v>
      </c>
      <c r="BO324" s="40">
        <f t="shared" si="226"/>
        <v>1</v>
      </c>
      <c r="BP324" s="40">
        <f t="shared" si="227"/>
        <v>1</v>
      </c>
      <c r="BQ324">
        <v>1</v>
      </c>
      <c r="BR324" s="63">
        <f t="shared" si="188"/>
        <v>30</v>
      </c>
      <c r="BT324" s="4">
        <f>(BP324*U287)+(BO324*U288)+(BN324*U289)+(BM324*U290)+(BL324*U291)+(BK324*U292)+(BJ324*U293)+(BI324*U294)+(BH324*U295)+(BG324*U296)+(BF324*U297)+(BE324*U298)+(BD324*U299)+(BC324*U300)+(BB324*U301)+(BA324*U302)+(AZ324*U303)+(AY324*U304)+(AX324*U305)+(AW324*U306)+(AV324*U307)+(AU324*U308)+(AT324*U309)+(AS324*U310)+(AR324*U311)+(AQ324*U312)+(AP324*U313)+(AO324*U314)+(AN324*U315)+(AM324*U316)+(AL324*U317)+(AK324*U318)+(AJ324*U319)+(AI324*U320)+(AH324*U321)+(AG324*U322)+(AF324*U323)+($U$252)+U324</f>
        <v>0.73690476190476217</v>
      </c>
    </row>
    <row r="325" spans="1:72">
      <c r="A325" s="25">
        <f t="shared" si="190"/>
        <v>321</v>
      </c>
      <c r="B325" s="26" t="s">
        <v>38</v>
      </c>
      <c r="C325" s="12">
        <v>40848</v>
      </c>
      <c r="D325" s="52">
        <v>40850</v>
      </c>
      <c r="E325" s="52">
        <v>40875</v>
      </c>
      <c r="F325" s="36">
        <v>108.786</v>
      </c>
      <c r="G325" s="36"/>
      <c r="H325" s="36"/>
      <c r="I325" s="36">
        <v>106.54900000000001</v>
      </c>
      <c r="J325" s="36">
        <v>104.06</v>
      </c>
      <c r="K325" s="5" t="s">
        <v>2</v>
      </c>
      <c r="M325" s="16">
        <f>(F325-I325)*100</f>
        <v>223.69999999999948</v>
      </c>
      <c r="N325" s="15"/>
      <c r="O325" s="16">
        <f>(I325-J325)*100</f>
        <v>248.90000000000043</v>
      </c>
      <c r="Q325" s="22">
        <f>((S324*U325)/M325)*O325</f>
        <v>1196254.0582645785</v>
      </c>
      <c r="R325" s="15"/>
      <c r="S325" s="3">
        <f>Q325+S324</f>
        <v>91507908.369385317</v>
      </c>
      <c r="U325" s="4">
        <f>$AC$4/W325</f>
        <v>1.1904761904761904E-2</v>
      </c>
      <c r="W325" s="2">
        <v>21</v>
      </c>
      <c r="Y325" s="30">
        <f>E325-D325+1</f>
        <v>26</v>
      </c>
      <c r="Z325" s="30"/>
      <c r="AA325" s="4">
        <f>(S325-S324)/S324</f>
        <v>1.3245843710752178E-2</v>
      </c>
      <c r="AD325" s="40">
        <f>IF(E324&gt;D325,IF(E324&gt;E325,Y325,E324-D325+1),0)</f>
        <v>0</v>
      </c>
      <c r="AF325" s="40">
        <f t="shared" si="191"/>
        <v>0</v>
      </c>
      <c r="AG325" s="40">
        <f t="shared" si="192"/>
        <v>0</v>
      </c>
      <c r="AH325" s="40">
        <f t="shared" si="193"/>
        <v>0</v>
      </c>
      <c r="AI325" s="40">
        <f t="shared" si="194"/>
        <v>0</v>
      </c>
      <c r="AJ325" s="40">
        <f t="shared" si="195"/>
        <v>0</v>
      </c>
      <c r="AK325" s="40">
        <f t="shared" si="196"/>
        <v>0</v>
      </c>
      <c r="AL325" s="40">
        <f t="shared" si="197"/>
        <v>0</v>
      </c>
      <c r="AM325" s="40">
        <f t="shared" si="198"/>
        <v>0</v>
      </c>
      <c r="AN325" s="40">
        <f t="shared" si="199"/>
        <v>0</v>
      </c>
      <c r="AO325" s="40">
        <f t="shared" si="200"/>
        <v>0</v>
      </c>
      <c r="AP325" s="40">
        <f t="shared" si="201"/>
        <v>1</v>
      </c>
      <c r="AQ325" s="40">
        <f t="shared" si="202"/>
        <v>1</v>
      </c>
      <c r="AR325" s="40">
        <f t="shared" si="203"/>
        <v>1</v>
      </c>
      <c r="AS325" s="40">
        <f t="shared" si="204"/>
        <v>1</v>
      </c>
      <c r="AT325" s="40">
        <f t="shared" si="205"/>
        <v>1</v>
      </c>
      <c r="AU325" s="40">
        <f t="shared" si="206"/>
        <v>1</v>
      </c>
      <c r="AV325" s="40">
        <f t="shared" si="207"/>
        <v>1</v>
      </c>
      <c r="AW325" s="40">
        <f t="shared" si="208"/>
        <v>1</v>
      </c>
      <c r="AX325" s="40">
        <f t="shared" si="209"/>
        <v>1</v>
      </c>
      <c r="AY325" s="40">
        <f t="shared" si="210"/>
        <v>1</v>
      </c>
      <c r="AZ325" s="40">
        <f t="shared" si="211"/>
        <v>1</v>
      </c>
      <c r="BA325" s="40">
        <f t="shared" si="212"/>
        <v>1</v>
      </c>
      <c r="BB325" s="40">
        <f t="shared" si="213"/>
        <v>1</v>
      </c>
      <c r="BC325" s="40">
        <f t="shared" si="214"/>
        <v>1</v>
      </c>
      <c r="BD325" s="40">
        <f t="shared" si="215"/>
        <v>1</v>
      </c>
      <c r="BE325" s="40">
        <f t="shared" si="216"/>
        <v>1</v>
      </c>
      <c r="BF325" s="40">
        <f t="shared" si="217"/>
        <v>1</v>
      </c>
      <c r="BG325" s="40">
        <f t="shared" si="218"/>
        <v>1</v>
      </c>
      <c r="BH325" s="40">
        <f t="shared" si="219"/>
        <v>1</v>
      </c>
      <c r="BI325" s="40">
        <f t="shared" si="220"/>
        <v>1</v>
      </c>
      <c r="BJ325" s="40">
        <f t="shared" si="221"/>
        <v>1</v>
      </c>
      <c r="BK325" s="40">
        <f t="shared" si="222"/>
        <v>1</v>
      </c>
      <c r="BL325" s="40">
        <f t="shared" si="223"/>
        <v>1</v>
      </c>
      <c r="BM325" s="40">
        <f t="shared" si="224"/>
        <v>1</v>
      </c>
      <c r="BN325" s="40">
        <f t="shared" si="225"/>
        <v>1</v>
      </c>
      <c r="BO325" s="40">
        <f t="shared" si="226"/>
        <v>1</v>
      </c>
      <c r="BP325" s="40">
        <f t="shared" si="227"/>
        <v>1</v>
      </c>
      <c r="BQ325">
        <v>1</v>
      </c>
      <c r="BR325" s="63">
        <f t="shared" si="188"/>
        <v>29</v>
      </c>
      <c r="BT325" s="4">
        <f>(BP325*U288)+(BO325*U289)+(BN325*U290)+(BM325*U291)+(BL325*U292)+(BK325*U293)+(BJ325*U294)+(BI325*U295)+(BH325*U296)+(BG325*U297)+(BF325*U298)+(BE325*U299)+(BD325*U300)+(BC325*U301)+(BB325*U302)+(BA325*U303)+(AZ325*U304)+(AY325*U305)+(AX325*U306)+(AW325*U307)+(AV325*U308)+(AU325*U309)+(AT325*U310)+(AS325*U311)+(AR325*U312)+(AQ325*U313)+(AP325*U314)+(AO325*U315)+(AN325*U316)+(AM325*U317)+(AL325*U318)+(AK325*U319)+(AJ325*U320)+(AI325*U321)+(AH325*U322)+(AG325*U323)+(AF325*U324)+($U$252)+U325</f>
        <v>0.71190476190476215</v>
      </c>
    </row>
    <row r="326" spans="1:72">
      <c r="A326" s="25">
        <f t="shared" si="190"/>
        <v>322</v>
      </c>
      <c r="B326" s="26" t="s">
        <v>38</v>
      </c>
      <c r="C326" s="12">
        <v>40875</v>
      </c>
      <c r="D326" s="52">
        <v>40877</v>
      </c>
      <c r="E326" s="52">
        <v>40877</v>
      </c>
      <c r="F326" s="36">
        <v>103.51900000000001</v>
      </c>
      <c r="G326" s="36">
        <v>104.458</v>
      </c>
      <c r="H326" s="36">
        <v>103.51900000000001</v>
      </c>
      <c r="I326" s="36"/>
      <c r="J326" s="36"/>
      <c r="K326" s="5" t="s">
        <v>0</v>
      </c>
      <c r="M326" s="16">
        <f>(G326-F326)*100</f>
        <v>93.899999999999295</v>
      </c>
      <c r="N326" s="15"/>
      <c r="O326" s="16">
        <f>(H326-G326)*100</f>
        <v>-93.899999999999295</v>
      </c>
      <c r="Q326" s="22">
        <f>((S325*U326)/M326)*O326</f>
        <v>-1089379.8615403012</v>
      </c>
      <c r="R326" s="15"/>
      <c r="S326" s="3">
        <f>Q326+S325</f>
        <v>90418528.507845014</v>
      </c>
      <c r="U326" s="4">
        <f>$AC$4/W326</f>
        <v>1.1904761904761904E-2</v>
      </c>
      <c r="W326" s="2">
        <v>21</v>
      </c>
      <c r="Y326" s="30">
        <f>E326-D326+1</f>
        <v>1</v>
      </c>
      <c r="Z326" s="30"/>
      <c r="AA326" s="4">
        <f>(S326-S325)/S325</f>
        <v>-1.1904761904761918E-2</v>
      </c>
      <c r="AD326" s="40">
        <f>IF(E325&gt;D326,IF(E325&gt;E326,Y326,E325-D326+1),0)</f>
        <v>0</v>
      </c>
      <c r="AF326" s="40">
        <f t="shared" si="191"/>
        <v>0</v>
      </c>
      <c r="AG326" s="40">
        <f t="shared" si="192"/>
        <v>0</v>
      </c>
      <c r="AH326" s="40">
        <f t="shared" si="193"/>
        <v>0</v>
      </c>
      <c r="AI326" s="40">
        <f t="shared" si="194"/>
        <v>0</v>
      </c>
      <c r="AJ326" s="40">
        <f t="shared" si="195"/>
        <v>0</v>
      </c>
      <c r="AK326" s="40">
        <f t="shared" si="196"/>
        <v>0</v>
      </c>
      <c r="AL326" s="40">
        <f t="shared" si="197"/>
        <v>0</v>
      </c>
      <c r="AM326" s="40">
        <f t="shared" si="198"/>
        <v>0</v>
      </c>
      <c r="AN326" s="40">
        <f t="shared" si="199"/>
        <v>0</v>
      </c>
      <c r="AO326" s="40">
        <f t="shared" si="200"/>
        <v>0</v>
      </c>
      <c r="AP326" s="40">
        <f t="shared" si="201"/>
        <v>0</v>
      </c>
      <c r="AQ326" s="40">
        <f t="shared" si="202"/>
        <v>1</v>
      </c>
      <c r="AR326" s="40">
        <f t="shared" si="203"/>
        <v>1</v>
      </c>
      <c r="AS326" s="40">
        <f t="shared" si="204"/>
        <v>1</v>
      </c>
      <c r="AT326" s="40">
        <f t="shared" si="205"/>
        <v>1</v>
      </c>
      <c r="AU326" s="40">
        <f t="shared" si="206"/>
        <v>1</v>
      </c>
      <c r="AV326" s="40">
        <f t="shared" si="207"/>
        <v>1</v>
      </c>
      <c r="AW326" s="40">
        <f t="shared" si="208"/>
        <v>1</v>
      </c>
      <c r="AX326" s="40">
        <f t="shared" si="209"/>
        <v>1</v>
      </c>
      <c r="AY326" s="40">
        <f t="shared" si="210"/>
        <v>1</v>
      </c>
      <c r="AZ326" s="40">
        <f t="shared" si="211"/>
        <v>1</v>
      </c>
      <c r="BA326" s="40">
        <f t="shared" si="212"/>
        <v>1</v>
      </c>
      <c r="BB326" s="40">
        <f t="shared" si="213"/>
        <v>1</v>
      </c>
      <c r="BC326" s="40">
        <f t="shared" si="214"/>
        <v>1</v>
      </c>
      <c r="BD326" s="40">
        <f t="shared" si="215"/>
        <v>1</v>
      </c>
      <c r="BE326" s="40">
        <f t="shared" si="216"/>
        <v>1</v>
      </c>
      <c r="BF326" s="40">
        <f t="shared" si="217"/>
        <v>1</v>
      </c>
      <c r="BG326" s="40">
        <f t="shared" si="218"/>
        <v>1</v>
      </c>
      <c r="BH326" s="40">
        <f t="shared" si="219"/>
        <v>1</v>
      </c>
      <c r="BI326" s="40">
        <f t="shared" si="220"/>
        <v>1</v>
      </c>
      <c r="BJ326" s="40">
        <f t="shared" si="221"/>
        <v>1</v>
      </c>
      <c r="BK326" s="40">
        <f t="shared" si="222"/>
        <v>1</v>
      </c>
      <c r="BL326" s="40">
        <f t="shared" si="223"/>
        <v>1</v>
      </c>
      <c r="BM326" s="40">
        <f t="shared" si="224"/>
        <v>1</v>
      </c>
      <c r="BN326" s="40">
        <f t="shared" si="225"/>
        <v>1</v>
      </c>
      <c r="BO326" s="40">
        <f t="shared" si="226"/>
        <v>1</v>
      </c>
      <c r="BP326" s="40">
        <f t="shared" si="227"/>
        <v>1</v>
      </c>
      <c r="BQ326">
        <v>1</v>
      </c>
      <c r="BR326" s="63">
        <f t="shared" si="188"/>
        <v>28</v>
      </c>
      <c r="BT326" s="4">
        <f>(BP326*U289)+(BO326*U290)+(BN326*U291)+(BM326*U292)+(BL326*U293)+(BK326*U294)+(BJ326*U295)+(BI326*U296)+(BH326*U297)+(BG326*U298)+(BF326*U299)+(BE326*U300)+(BD326*U301)+(BC326*U302)+(BB326*U303)+(BA326*U304)+(AZ326*U305)+(AY326*U306)+(AX326*U307)+(AW326*U308)+(AV326*U309)+(AU326*U310)+(AT326*U311)+(AS326*U312)+(AR326*U313)+(AQ326*U314)+(AP326*U315)+(AO326*U316)+(AN326*U317)+(AM326*U318)+(AL326*U319)+(AK326*U320)+(AJ326*U321)+(AI326*U322)+(AH326*U323)+(AG326*U324)+(AF326*U325)+($U$252)+U326</f>
        <v>0.68690476190476213</v>
      </c>
    </row>
    <row r="327" spans="1:72">
      <c r="A327" s="25">
        <f t="shared" si="190"/>
        <v>323</v>
      </c>
      <c r="B327" s="26" t="s">
        <v>38</v>
      </c>
      <c r="C327" s="12">
        <v>40882</v>
      </c>
      <c r="D327" s="52">
        <v>40883</v>
      </c>
      <c r="E327" s="52">
        <v>40884</v>
      </c>
      <c r="F327" s="36">
        <v>104.527</v>
      </c>
      <c r="G327" s="36"/>
      <c r="H327" s="36"/>
      <c r="I327" s="36">
        <v>104.056</v>
      </c>
      <c r="J327" s="36">
        <v>104.527</v>
      </c>
      <c r="K327" s="5" t="s">
        <v>0</v>
      </c>
      <c r="M327" s="16">
        <f>(F327-I327)*100</f>
        <v>47.100000000000364</v>
      </c>
      <c r="N327" s="15"/>
      <c r="O327" s="16">
        <f>(I327-J327)*100</f>
        <v>-47.100000000000364</v>
      </c>
      <c r="Q327" s="22">
        <f>((S326*U327)/M327)*O327</f>
        <v>-1076411.0536648214</v>
      </c>
      <c r="R327" s="15"/>
      <c r="S327" s="3">
        <f>Q327+S326</f>
        <v>89342117.454180196</v>
      </c>
      <c r="U327" s="4">
        <f>$AC$4/W327</f>
        <v>1.1904761904761904E-2</v>
      </c>
      <c r="W327" s="2">
        <v>21</v>
      </c>
      <c r="Y327" s="30">
        <f>E327-D327+1</f>
        <v>2</v>
      </c>
      <c r="Z327" s="30"/>
      <c r="AA327" s="4">
        <f>(S327-S326)/S326</f>
        <v>-1.1904761904761869E-2</v>
      </c>
      <c r="AD327" s="40">
        <f>IF(E326&gt;D327,IF(E326&gt;E327,Y327,E326-D327+1),0)</f>
        <v>0</v>
      </c>
      <c r="AF327" s="40">
        <f t="shared" si="191"/>
        <v>0</v>
      </c>
      <c r="AG327" s="40">
        <f t="shared" si="192"/>
        <v>0</v>
      </c>
      <c r="AH327" s="40">
        <f t="shared" si="193"/>
        <v>0</v>
      </c>
      <c r="AI327" s="40">
        <f t="shared" si="194"/>
        <v>0</v>
      </c>
      <c r="AJ327" s="40">
        <f t="shared" si="195"/>
        <v>0</v>
      </c>
      <c r="AK327" s="40">
        <f t="shared" si="196"/>
        <v>0</v>
      </c>
      <c r="AL327" s="40">
        <f t="shared" si="197"/>
        <v>0</v>
      </c>
      <c r="AM327" s="40">
        <f t="shared" si="198"/>
        <v>0</v>
      </c>
      <c r="AN327" s="40">
        <f t="shared" si="199"/>
        <v>0</v>
      </c>
      <c r="AO327" s="40">
        <f t="shared" si="200"/>
        <v>0</v>
      </c>
      <c r="AP327" s="40">
        <f t="shared" si="201"/>
        <v>0</v>
      </c>
      <c r="AQ327" s="40">
        <f t="shared" si="202"/>
        <v>0</v>
      </c>
      <c r="AR327" s="40">
        <f t="shared" si="203"/>
        <v>1</v>
      </c>
      <c r="AS327" s="40">
        <f t="shared" si="204"/>
        <v>1</v>
      </c>
      <c r="AT327" s="40">
        <f t="shared" si="205"/>
        <v>1</v>
      </c>
      <c r="AU327" s="40">
        <f t="shared" si="206"/>
        <v>1</v>
      </c>
      <c r="AV327" s="40">
        <f t="shared" si="207"/>
        <v>1</v>
      </c>
      <c r="AW327" s="40">
        <f t="shared" si="208"/>
        <v>1</v>
      </c>
      <c r="AX327" s="40">
        <f t="shared" si="209"/>
        <v>1</v>
      </c>
      <c r="AY327" s="40">
        <f t="shared" si="210"/>
        <v>1</v>
      </c>
      <c r="AZ327" s="40">
        <f t="shared" si="211"/>
        <v>1</v>
      </c>
      <c r="BA327" s="40">
        <f t="shared" si="212"/>
        <v>1</v>
      </c>
      <c r="BB327" s="40">
        <f t="shared" si="213"/>
        <v>1</v>
      </c>
      <c r="BC327" s="40">
        <f t="shared" si="214"/>
        <v>1</v>
      </c>
      <c r="BD327" s="40">
        <f t="shared" si="215"/>
        <v>1</v>
      </c>
      <c r="BE327" s="40">
        <f t="shared" si="216"/>
        <v>1</v>
      </c>
      <c r="BF327" s="40">
        <f t="shared" si="217"/>
        <v>1</v>
      </c>
      <c r="BG327" s="40">
        <f t="shared" si="218"/>
        <v>1</v>
      </c>
      <c r="BH327" s="40">
        <f t="shared" si="219"/>
        <v>1</v>
      </c>
      <c r="BI327" s="40">
        <f t="shared" si="220"/>
        <v>1</v>
      </c>
      <c r="BJ327" s="40">
        <f t="shared" si="221"/>
        <v>1</v>
      </c>
      <c r="BK327" s="40">
        <f t="shared" si="222"/>
        <v>1</v>
      </c>
      <c r="BL327" s="40">
        <f t="shared" si="223"/>
        <v>1</v>
      </c>
      <c r="BM327" s="40">
        <f t="shared" si="224"/>
        <v>1</v>
      </c>
      <c r="BN327" s="40">
        <f t="shared" si="225"/>
        <v>1</v>
      </c>
      <c r="BO327" s="40">
        <f t="shared" si="226"/>
        <v>1</v>
      </c>
      <c r="BP327" s="40">
        <f t="shared" si="227"/>
        <v>1</v>
      </c>
      <c r="BQ327">
        <v>1</v>
      </c>
      <c r="BR327" s="63">
        <f t="shared" ref="BR327:BR390" si="228">SUM(AF327:BQ327)+1</f>
        <v>27</v>
      </c>
      <c r="BT327" s="4">
        <f>(BP327*U290)+(BO327*U291)+(BN327*U292)+(BM327*U293)+(BL327*U294)+(BK327*U295)+(BJ327*U296)+(BI327*U297)+(BH327*U298)+(BG327*U299)+(BF327*U300)+(BE327*U301)+(BD327*U302)+(BC327*U303)+(BB327*U304)+(BA327*U305)+(AZ327*U306)+(AY327*U307)+(AX327*U308)+(AW327*U309)+(AV327*U310)+(AU327*U311)+(AT327*U312)+(AS327*U313)+(AR327*U314)+(AQ327*U315)+(AP327*U316)+(AO327*U317)+(AN327*U318)+(AM327*U319)+(AL327*U320)+(AK327*U321)+(AJ327*U322)+(AI327*U323)+(AH327*U324)+(AG327*U325)+(AF327*U326)+($U$252)+U327</f>
        <v>0.66190476190476211</v>
      </c>
    </row>
    <row r="328" spans="1:72">
      <c r="A328" s="25">
        <f t="shared" si="190"/>
        <v>324</v>
      </c>
      <c r="B328" s="26" t="s">
        <v>38</v>
      </c>
      <c r="C328" s="12">
        <v>40889</v>
      </c>
      <c r="D328" s="52">
        <v>40890</v>
      </c>
      <c r="E328" s="52">
        <v>40906</v>
      </c>
      <c r="F328" s="36">
        <v>103.41799999999999</v>
      </c>
      <c r="G328" s="36"/>
      <c r="H328" s="36"/>
      <c r="I328" s="36">
        <v>102.68</v>
      </c>
      <c r="J328" s="36">
        <v>100.249</v>
      </c>
      <c r="K328" s="5" t="s">
        <v>1</v>
      </c>
      <c r="M328" s="16">
        <f>(F328-I328)*100</f>
        <v>73.799999999998533</v>
      </c>
      <c r="N328" s="15"/>
      <c r="O328" s="16">
        <f>(I328-J328)*100</f>
        <v>243.10000000000116</v>
      </c>
      <c r="Q328" s="22">
        <f>((S327*U328)/M328)*O328</f>
        <v>3503527.673427497</v>
      </c>
      <c r="R328" s="15"/>
      <c r="S328" s="3">
        <f>Q328+S327</f>
        <v>92845645.127607688</v>
      </c>
      <c r="U328" s="4">
        <f>$AC$4/W328</f>
        <v>1.1904761904761904E-2</v>
      </c>
      <c r="W328" s="2">
        <v>21</v>
      </c>
      <c r="Y328" s="30">
        <f>E328-D328+1</f>
        <v>17</v>
      </c>
      <c r="Z328" s="30"/>
      <c r="AA328" s="4">
        <f>(S328-S327)/S327</f>
        <v>3.9214737385470003E-2</v>
      </c>
      <c r="AD328" s="40">
        <f>IF(E327&gt;D328,IF(E327&gt;E328,Y328,E327-D328+1),0)</f>
        <v>0</v>
      </c>
      <c r="AF328" s="40">
        <f t="shared" si="191"/>
        <v>0</v>
      </c>
      <c r="AG328" s="40">
        <f t="shared" si="192"/>
        <v>0</v>
      </c>
      <c r="AH328" s="40">
        <f t="shared" si="193"/>
        <v>0</v>
      </c>
      <c r="AI328" s="40">
        <f t="shared" si="194"/>
        <v>0</v>
      </c>
      <c r="AJ328" s="40">
        <f t="shared" si="195"/>
        <v>0</v>
      </c>
      <c r="AK328" s="40">
        <f t="shared" si="196"/>
        <v>0</v>
      </c>
      <c r="AL328" s="40">
        <f t="shared" si="197"/>
        <v>0</v>
      </c>
      <c r="AM328" s="40">
        <f t="shared" si="198"/>
        <v>0</v>
      </c>
      <c r="AN328" s="40">
        <f t="shared" si="199"/>
        <v>0</v>
      </c>
      <c r="AO328" s="40">
        <f t="shared" si="200"/>
        <v>0</v>
      </c>
      <c r="AP328" s="40">
        <f t="shared" si="201"/>
        <v>0</v>
      </c>
      <c r="AQ328" s="40">
        <f t="shared" si="202"/>
        <v>0</v>
      </c>
      <c r="AR328" s="40">
        <f t="shared" si="203"/>
        <v>0</v>
      </c>
      <c r="AS328" s="40">
        <f t="shared" si="204"/>
        <v>1</v>
      </c>
      <c r="AT328" s="40">
        <f t="shared" si="205"/>
        <v>1</v>
      </c>
      <c r="AU328" s="40">
        <f t="shared" si="206"/>
        <v>1</v>
      </c>
      <c r="AV328" s="40">
        <f t="shared" si="207"/>
        <v>1</v>
      </c>
      <c r="AW328" s="40">
        <f t="shared" si="208"/>
        <v>1</v>
      </c>
      <c r="AX328" s="40">
        <f t="shared" si="209"/>
        <v>1</v>
      </c>
      <c r="AY328" s="40">
        <f t="shared" si="210"/>
        <v>1</v>
      </c>
      <c r="AZ328" s="40">
        <f t="shared" si="211"/>
        <v>1</v>
      </c>
      <c r="BA328" s="40">
        <f t="shared" si="212"/>
        <v>1</v>
      </c>
      <c r="BB328" s="40">
        <f t="shared" si="213"/>
        <v>1</v>
      </c>
      <c r="BC328" s="40">
        <f t="shared" si="214"/>
        <v>1</v>
      </c>
      <c r="BD328" s="40">
        <f t="shared" si="215"/>
        <v>1</v>
      </c>
      <c r="BE328" s="40">
        <f t="shared" si="216"/>
        <v>1</v>
      </c>
      <c r="BF328" s="40">
        <f t="shared" si="217"/>
        <v>1</v>
      </c>
      <c r="BG328" s="40">
        <f t="shared" si="218"/>
        <v>1</v>
      </c>
      <c r="BH328" s="40">
        <f t="shared" si="219"/>
        <v>1</v>
      </c>
      <c r="BI328" s="40">
        <f t="shared" si="220"/>
        <v>1</v>
      </c>
      <c r="BJ328" s="40">
        <f t="shared" si="221"/>
        <v>1</v>
      </c>
      <c r="BK328" s="40">
        <f t="shared" si="222"/>
        <v>1</v>
      </c>
      <c r="BL328" s="40">
        <f t="shared" si="223"/>
        <v>1</v>
      </c>
      <c r="BM328" s="40">
        <f t="shared" si="224"/>
        <v>1</v>
      </c>
      <c r="BN328" s="40">
        <f t="shared" si="225"/>
        <v>1</v>
      </c>
      <c r="BO328" s="40">
        <f t="shared" si="226"/>
        <v>1</v>
      </c>
      <c r="BP328" s="40">
        <f t="shared" si="227"/>
        <v>1</v>
      </c>
      <c r="BQ328">
        <v>1</v>
      </c>
      <c r="BR328" s="63">
        <f t="shared" si="228"/>
        <v>26</v>
      </c>
      <c r="BT328" s="4">
        <f>(BP328*U291)+(BO328*U292)+(BN328*U293)+(BM328*U294)+(BL328*U295)+(BK328*U296)+(BJ328*U297)+(BI328*U298)+(BH328*U299)+(BG328*U300)+(BF328*U301)+(BE328*U302)+(BD328*U303)+(BC328*U304)+(BB328*U305)+(BA328*U306)+(AZ328*U307)+(AY328*U308)+(AX328*U309)+(AW328*U310)+(AV328*U311)+(AU328*U312)+(AT328*U313)+(AS328*U314)+(AR328*U315)+(AQ328*U316)+(AP328*U317)+(AO328*U318)+(AN328*U319)+(AM328*U320)+(AL328*U321)+(AK328*U322)+(AJ328*U323)+(AI328*U324)+(AH328*U325)+(AG328*U326)+(AF328*U327)+($U$252)+U328</f>
        <v>0.63690476190476208</v>
      </c>
    </row>
    <row r="329" spans="1:72">
      <c r="A329" s="25">
        <f t="shared" si="190"/>
        <v>325</v>
      </c>
      <c r="B329" s="26" t="s">
        <v>38</v>
      </c>
      <c r="C329" s="12">
        <v>40912</v>
      </c>
      <c r="D329" s="52">
        <v>40913</v>
      </c>
      <c r="E329" s="52">
        <v>40926</v>
      </c>
      <c r="F329" s="36">
        <v>99.778999999999996</v>
      </c>
      <c r="G329" s="36"/>
      <c r="H329" s="36"/>
      <c r="I329" s="36">
        <v>99.097000000000008</v>
      </c>
      <c r="J329" s="36">
        <v>98.225999999999999</v>
      </c>
      <c r="K329" s="5" t="s">
        <v>2</v>
      </c>
      <c r="M329" s="16">
        <f>(F329-I329)*100</f>
        <v>68.199999999998795</v>
      </c>
      <c r="N329" s="15"/>
      <c r="O329" s="16">
        <f>(I329-J329)*100</f>
        <v>87.100000000000932</v>
      </c>
      <c r="Q329" s="22">
        <f>((S328*U329)/M329)*O329</f>
        <v>1411614.2456735894</v>
      </c>
      <c r="R329" s="15"/>
      <c r="S329" s="3">
        <f>Q329+S328</f>
        <v>94257259.37328127</v>
      </c>
      <c r="U329" s="4">
        <f>$AC$4/W329</f>
        <v>1.1904761904761904E-2</v>
      </c>
      <c r="W329" s="2">
        <v>21</v>
      </c>
      <c r="Y329" s="30">
        <f>E329-D329+1</f>
        <v>14</v>
      </c>
      <c r="Z329" s="30"/>
      <c r="AA329" s="4">
        <f>(S329-S328)/S328</f>
        <v>1.5203882139366361E-2</v>
      </c>
      <c r="AD329" s="40">
        <f>IF(E328&gt;D329,IF(E328&gt;E329,Y329,E328-D329+1),0)</f>
        <v>0</v>
      </c>
      <c r="AF329" s="40">
        <f t="shared" si="191"/>
        <v>0</v>
      </c>
      <c r="AG329" s="40">
        <f t="shared" si="192"/>
        <v>0</v>
      </c>
      <c r="AH329" s="40">
        <f t="shared" si="193"/>
        <v>0</v>
      </c>
      <c r="AI329" s="40">
        <f t="shared" si="194"/>
        <v>0</v>
      </c>
      <c r="AJ329" s="40">
        <f t="shared" si="195"/>
        <v>0</v>
      </c>
      <c r="AK329" s="40">
        <f t="shared" si="196"/>
        <v>0</v>
      </c>
      <c r="AL329" s="40">
        <f t="shared" si="197"/>
        <v>0</v>
      </c>
      <c r="AM329" s="40">
        <f t="shared" si="198"/>
        <v>0</v>
      </c>
      <c r="AN329" s="40">
        <f t="shared" si="199"/>
        <v>0</v>
      </c>
      <c r="AO329" s="40">
        <f t="shared" si="200"/>
        <v>0</v>
      </c>
      <c r="AP329" s="40">
        <f t="shared" si="201"/>
        <v>0</v>
      </c>
      <c r="AQ329" s="40">
        <f t="shared" si="202"/>
        <v>0</v>
      </c>
      <c r="AR329" s="40">
        <f t="shared" si="203"/>
        <v>0</v>
      </c>
      <c r="AS329" s="40">
        <f t="shared" si="204"/>
        <v>0</v>
      </c>
      <c r="AT329" s="40">
        <f t="shared" si="205"/>
        <v>1</v>
      </c>
      <c r="AU329" s="40">
        <f t="shared" si="206"/>
        <v>1</v>
      </c>
      <c r="AV329" s="40">
        <f t="shared" si="207"/>
        <v>1</v>
      </c>
      <c r="AW329" s="40">
        <f t="shared" si="208"/>
        <v>1</v>
      </c>
      <c r="AX329" s="40">
        <f t="shared" si="209"/>
        <v>1</v>
      </c>
      <c r="AY329" s="40">
        <f t="shared" si="210"/>
        <v>1</v>
      </c>
      <c r="AZ329" s="40">
        <f t="shared" si="211"/>
        <v>1</v>
      </c>
      <c r="BA329" s="40">
        <f t="shared" si="212"/>
        <v>1</v>
      </c>
      <c r="BB329" s="40">
        <f t="shared" si="213"/>
        <v>1</v>
      </c>
      <c r="BC329" s="40">
        <f t="shared" si="214"/>
        <v>1</v>
      </c>
      <c r="BD329" s="40">
        <f t="shared" si="215"/>
        <v>1</v>
      </c>
      <c r="BE329" s="40">
        <f t="shared" si="216"/>
        <v>1</v>
      </c>
      <c r="BF329" s="40">
        <f t="shared" si="217"/>
        <v>1</v>
      </c>
      <c r="BG329" s="40">
        <f t="shared" si="218"/>
        <v>1</v>
      </c>
      <c r="BH329" s="40">
        <f t="shared" si="219"/>
        <v>1</v>
      </c>
      <c r="BI329" s="40">
        <f t="shared" si="220"/>
        <v>1</v>
      </c>
      <c r="BJ329" s="40">
        <f t="shared" si="221"/>
        <v>1</v>
      </c>
      <c r="BK329" s="40">
        <f t="shared" si="222"/>
        <v>1</v>
      </c>
      <c r="BL329" s="40">
        <f t="shared" si="223"/>
        <v>1</v>
      </c>
      <c r="BM329" s="40">
        <f t="shared" si="224"/>
        <v>1</v>
      </c>
      <c r="BN329" s="40">
        <f t="shared" si="225"/>
        <v>1</v>
      </c>
      <c r="BO329" s="40">
        <f t="shared" si="226"/>
        <v>1</v>
      </c>
      <c r="BP329" s="40">
        <f t="shared" si="227"/>
        <v>1</v>
      </c>
      <c r="BQ329">
        <v>1</v>
      </c>
      <c r="BR329" s="63">
        <f t="shared" si="228"/>
        <v>25</v>
      </c>
      <c r="BT329" s="4">
        <f>(BP329*U292)+(BO329*U293)+(BN329*U294)+(BM329*U295)+(BL329*U296)+(BK329*U297)+(BJ329*U298)+(BI329*U299)+(BH329*U300)+(BG329*U301)+(BF329*U302)+(BE329*U303)+(BD329*U304)+(BC329*U305)+(BB329*U306)+(BA329*U307)+(AZ329*U308)+(AY329*U309)+(AX329*U310)+(AW329*U311)+(AV329*U312)+(AU329*U313)+(AT329*U314)+(AS329*U315)+(AR329*U316)+(AQ329*U317)+(AP329*U318)+(AO329*U319)+(AN329*U320)+(AM329*U321)+(AL329*U322)+(AK329*U323)+(AJ329*U324)+(AI329*U325)+(AH329*U326)+(AG329*U327)+(AF329*U328)+($U$252)+U329</f>
        <v>0.61190476190476206</v>
      </c>
    </row>
    <row r="330" spans="1:72">
      <c r="A330" s="25">
        <f t="shared" si="190"/>
        <v>326</v>
      </c>
      <c r="B330" s="26" t="s">
        <v>38</v>
      </c>
      <c r="C330" s="12">
        <v>40925</v>
      </c>
      <c r="D330" s="52">
        <v>40926</v>
      </c>
      <c r="E330" s="52">
        <v>40932</v>
      </c>
      <c r="F330" s="36">
        <v>97.600000000000009</v>
      </c>
      <c r="G330" s="36">
        <v>98.259999999999991</v>
      </c>
      <c r="H330" s="36">
        <v>100.545</v>
      </c>
      <c r="I330" s="36"/>
      <c r="J330" s="36"/>
      <c r="K330" s="5" t="s">
        <v>1</v>
      </c>
      <c r="M330" s="16">
        <f>(G330-F330)*100</f>
        <v>65.999999999998238</v>
      </c>
      <c r="N330" s="15"/>
      <c r="O330" s="16">
        <f>(H330-G330)*100</f>
        <v>228.50000000000108</v>
      </c>
      <c r="Q330" s="22">
        <f>((S329*U330)/M330)*O330</f>
        <v>3884881.6318173599</v>
      </c>
      <c r="R330" s="15"/>
      <c r="S330" s="3">
        <f>Q330+S329</f>
        <v>98142141.005098626</v>
      </c>
      <c r="U330" s="4">
        <f>$AC$4/W330</f>
        <v>1.1904761904761904E-2</v>
      </c>
      <c r="W330" s="2">
        <v>21</v>
      </c>
      <c r="Y330" s="30">
        <f>E330-D330+1</f>
        <v>7</v>
      </c>
      <c r="Z330" s="30"/>
      <c r="AA330" s="4">
        <f>(S330-S329)/S329</f>
        <v>4.1215728715729961E-2</v>
      </c>
      <c r="AD330" s="40">
        <f>IF(E329&gt;D330,IF(E329&gt;E330,Y330,E329-D330+1),0)</f>
        <v>0</v>
      </c>
      <c r="AF330" s="40">
        <f t="shared" si="191"/>
        <v>1</v>
      </c>
      <c r="AG330" s="40">
        <f t="shared" si="192"/>
        <v>0</v>
      </c>
      <c r="AH330" s="40">
        <f t="shared" si="193"/>
        <v>0</v>
      </c>
      <c r="AI330" s="40">
        <f t="shared" si="194"/>
        <v>0</v>
      </c>
      <c r="AJ330" s="40">
        <f t="shared" si="195"/>
        <v>0</v>
      </c>
      <c r="AK330" s="40">
        <f t="shared" si="196"/>
        <v>0</v>
      </c>
      <c r="AL330" s="40">
        <f t="shared" si="197"/>
        <v>0</v>
      </c>
      <c r="AM330" s="40">
        <f t="shared" si="198"/>
        <v>0</v>
      </c>
      <c r="AN330" s="40">
        <f t="shared" si="199"/>
        <v>0</v>
      </c>
      <c r="AO330" s="40">
        <f t="shared" si="200"/>
        <v>0</v>
      </c>
      <c r="AP330" s="40">
        <f t="shared" si="201"/>
        <v>0</v>
      </c>
      <c r="AQ330" s="40">
        <f t="shared" si="202"/>
        <v>0</v>
      </c>
      <c r="AR330" s="40">
        <f t="shared" si="203"/>
        <v>0</v>
      </c>
      <c r="AS330" s="40">
        <f t="shared" si="204"/>
        <v>0</v>
      </c>
      <c r="AT330" s="40">
        <f t="shared" si="205"/>
        <v>0</v>
      </c>
      <c r="AU330" s="40">
        <f t="shared" si="206"/>
        <v>1</v>
      </c>
      <c r="AV330" s="40">
        <f t="shared" si="207"/>
        <v>1</v>
      </c>
      <c r="AW330" s="40">
        <f t="shared" si="208"/>
        <v>1</v>
      </c>
      <c r="AX330" s="40">
        <f t="shared" si="209"/>
        <v>1</v>
      </c>
      <c r="AY330" s="40">
        <f t="shared" si="210"/>
        <v>1</v>
      </c>
      <c r="AZ330" s="40">
        <f t="shared" si="211"/>
        <v>1</v>
      </c>
      <c r="BA330" s="40">
        <f t="shared" si="212"/>
        <v>1</v>
      </c>
      <c r="BB330" s="40">
        <f t="shared" si="213"/>
        <v>1</v>
      </c>
      <c r="BC330" s="40">
        <f t="shared" si="214"/>
        <v>1</v>
      </c>
      <c r="BD330" s="40">
        <f t="shared" si="215"/>
        <v>1</v>
      </c>
      <c r="BE330" s="40">
        <f t="shared" si="216"/>
        <v>1</v>
      </c>
      <c r="BF330" s="40">
        <f t="shared" si="217"/>
        <v>1</v>
      </c>
      <c r="BG330" s="40">
        <f t="shared" si="218"/>
        <v>1</v>
      </c>
      <c r="BH330" s="40">
        <f t="shared" si="219"/>
        <v>1</v>
      </c>
      <c r="BI330" s="40">
        <f t="shared" si="220"/>
        <v>1</v>
      </c>
      <c r="BJ330" s="40">
        <f t="shared" si="221"/>
        <v>1</v>
      </c>
      <c r="BK330" s="40">
        <f t="shared" si="222"/>
        <v>1</v>
      </c>
      <c r="BL330" s="40">
        <f t="shared" si="223"/>
        <v>1</v>
      </c>
      <c r="BM330" s="40">
        <f t="shared" si="224"/>
        <v>1</v>
      </c>
      <c r="BN330" s="40">
        <f t="shared" si="225"/>
        <v>1</v>
      </c>
      <c r="BO330" s="40">
        <f t="shared" si="226"/>
        <v>1</v>
      </c>
      <c r="BP330" s="40">
        <f t="shared" si="227"/>
        <v>1</v>
      </c>
      <c r="BQ330">
        <v>1</v>
      </c>
      <c r="BR330" s="63">
        <f t="shared" si="228"/>
        <v>25</v>
      </c>
      <c r="BT330" s="4">
        <f>(BP330*U293)+(BO330*U294)+(BN330*U295)+(BM330*U296)+(BL330*U297)+(BK330*U298)+(BJ330*U299)+(BI330*U300)+(BH330*U301)+(BG330*U302)+(BF330*U303)+(BE330*U304)+(BD330*U305)+(BC330*U306)+(BB330*U307)+(BA330*U308)+(AZ330*U309)+(AY330*U310)+(AX330*U311)+(AW330*U312)+(AV330*U313)+(AU330*U314)+(AT330*U315)+(AS330*U316)+(AR330*U317)+(AQ330*U318)+(AP330*U319)+(AO330*U320)+(AN330*U321)+(AM330*U322)+(AL330*U323)+(AK330*U324)+(AJ330*U325)+(AI330*U326)+(AH330*U327)+(AG330*U328)+(AF330*U329)+($U$252)+U330</f>
        <v>0.5988095238095239</v>
      </c>
    </row>
    <row r="331" spans="1:72">
      <c r="A331" s="25">
        <f t="shared" si="190"/>
        <v>327</v>
      </c>
      <c r="B331" s="26" t="s">
        <v>38</v>
      </c>
      <c r="C331" s="12">
        <v>40935</v>
      </c>
      <c r="D331" s="52">
        <v>40938</v>
      </c>
      <c r="E331" s="52">
        <v>40938</v>
      </c>
      <c r="F331" s="36">
        <v>101.11</v>
      </c>
      <c r="G331" s="36"/>
      <c r="H331" s="36"/>
      <c r="I331" s="36">
        <v>100.65</v>
      </c>
      <c r="J331" s="36">
        <v>101.11</v>
      </c>
      <c r="K331" s="5" t="s">
        <v>0</v>
      </c>
      <c r="M331" s="16">
        <f>(F331-I331)*100</f>
        <v>45.999999999999375</v>
      </c>
      <c r="N331" s="15"/>
      <c r="O331" s="16">
        <f>(I331-J331)*100</f>
        <v>-45.999999999999375</v>
      </c>
      <c r="Q331" s="22">
        <f>((S330*U331)/M331)*O331</f>
        <v>-1168358.8214892694</v>
      </c>
      <c r="R331" s="15"/>
      <c r="S331" s="3">
        <f>Q331+S330</f>
        <v>96973782.183609352</v>
      </c>
      <c r="U331" s="4">
        <f>$AC$4/W331</f>
        <v>1.1904761904761904E-2</v>
      </c>
      <c r="W331" s="2">
        <v>21</v>
      </c>
      <c r="Y331" s="30">
        <f>E331-D331+1</f>
        <v>1</v>
      </c>
      <c r="Z331" s="30"/>
      <c r="AA331" s="4">
        <f>(S331-S330)/S330</f>
        <v>-1.1904761904761958E-2</v>
      </c>
      <c r="AD331" s="40">
        <f>IF(E330&gt;D331,IF(E330&gt;E331,Y331,E330-D331+1),0)</f>
        <v>0</v>
      </c>
      <c r="AF331" s="40">
        <f t="shared" si="191"/>
        <v>0</v>
      </c>
      <c r="AG331" s="40">
        <f t="shared" si="192"/>
        <v>0</v>
      </c>
      <c r="AH331" s="40">
        <f t="shared" si="193"/>
        <v>0</v>
      </c>
      <c r="AI331" s="40">
        <f t="shared" si="194"/>
        <v>0</v>
      </c>
      <c r="AJ331" s="40">
        <f t="shared" si="195"/>
        <v>0</v>
      </c>
      <c r="AK331" s="40">
        <f t="shared" si="196"/>
        <v>0</v>
      </c>
      <c r="AL331" s="40">
        <f t="shared" si="197"/>
        <v>0</v>
      </c>
      <c r="AM331" s="40">
        <f t="shared" si="198"/>
        <v>0</v>
      </c>
      <c r="AN331" s="40">
        <f t="shared" si="199"/>
        <v>0</v>
      </c>
      <c r="AO331" s="40">
        <f t="shared" si="200"/>
        <v>0</v>
      </c>
      <c r="AP331" s="40">
        <f t="shared" si="201"/>
        <v>0</v>
      </c>
      <c r="AQ331" s="40">
        <f t="shared" si="202"/>
        <v>0</v>
      </c>
      <c r="AR331" s="40">
        <f t="shared" si="203"/>
        <v>0</v>
      </c>
      <c r="AS331" s="40">
        <f t="shared" si="204"/>
        <v>0</v>
      </c>
      <c r="AT331" s="40">
        <f t="shared" si="205"/>
        <v>0</v>
      </c>
      <c r="AU331" s="40">
        <f t="shared" si="206"/>
        <v>0</v>
      </c>
      <c r="AV331" s="40">
        <f t="shared" si="207"/>
        <v>1</v>
      </c>
      <c r="AW331" s="40">
        <f t="shared" si="208"/>
        <v>1</v>
      </c>
      <c r="AX331" s="40">
        <f t="shared" si="209"/>
        <v>1</v>
      </c>
      <c r="AY331" s="40">
        <f t="shared" si="210"/>
        <v>1</v>
      </c>
      <c r="AZ331" s="40">
        <f t="shared" si="211"/>
        <v>1</v>
      </c>
      <c r="BA331" s="40">
        <f t="shared" si="212"/>
        <v>1</v>
      </c>
      <c r="BB331" s="40">
        <f t="shared" si="213"/>
        <v>1</v>
      </c>
      <c r="BC331" s="40">
        <f t="shared" si="214"/>
        <v>1</v>
      </c>
      <c r="BD331" s="40">
        <f t="shared" si="215"/>
        <v>1</v>
      </c>
      <c r="BE331" s="40">
        <f t="shared" si="216"/>
        <v>1</v>
      </c>
      <c r="BF331" s="40">
        <f t="shared" si="217"/>
        <v>1</v>
      </c>
      <c r="BG331" s="40">
        <f t="shared" si="218"/>
        <v>1</v>
      </c>
      <c r="BH331" s="40">
        <f t="shared" si="219"/>
        <v>1</v>
      </c>
      <c r="BI331" s="40">
        <f t="shared" si="220"/>
        <v>1</v>
      </c>
      <c r="BJ331" s="40">
        <f t="shared" si="221"/>
        <v>1</v>
      </c>
      <c r="BK331" s="40">
        <f t="shared" si="222"/>
        <v>1</v>
      </c>
      <c r="BL331" s="40">
        <f t="shared" si="223"/>
        <v>1</v>
      </c>
      <c r="BM331" s="40">
        <f t="shared" si="224"/>
        <v>1</v>
      </c>
      <c r="BN331" s="40">
        <f t="shared" si="225"/>
        <v>1</v>
      </c>
      <c r="BO331" s="40">
        <f t="shared" si="226"/>
        <v>1</v>
      </c>
      <c r="BP331" s="40">
        <f t="shared" si="227"/>
        <v>1</v>
      </c>
      <c r="BQ331">
        <v>1</v>
      </c>
      <c r="BR331" s="63">
        <f t="shared" si="228"/>
        <v>23</v>
      </c>
      <c r="BT331" s="4">
        <f>(BP331*U294)+(BO331*U295)+(BN331*U296)+(BM331*U297)+(BL331*U298)+(BK331*U299)+(BJ331*U300)+(BI331*U301)+(BH331*U302)+(BG331*U303)+(BF331*U304)+(BE331*U305)+(BD331*U306)+(BC331*U307)+(BB331*U308)+(BA331*U309)+(AZ331*U310)+(AY331*U311)+(AX331*U312)+(AW331*U313)+(AV331*U314)+(AU331*U315)+(AT331*U316)+(AS331*U317)+(AR331*U318)+(AQ331*U319)+(AP331*U320)+(AO331*U321)+(AN331*U322)+(AM331*U323)+(AL331*U324)+(AK331*U325)+(AJ331*U326)+(AI331*U327)+(AH331*U328)+(AG331*U329)+(AF331*U330)+($U$252)+U331</f>
        <v>0.56190476190476202</v>
      </c>
    </row>
    <row r="332" spans="1:72">
      <c r="A332" s="25">
        <f t="shared" si="190"/>
        <v>328</v>
      </c>
      <c r="B332" s="26" t="s">
        <v>38</v>
      </c>
      <c r="C332" s="12">
        <v>40946</v>
      </c>
      <c r="D332" s="52">
        <v>40947</v>
      </c>
      <c r="E332" s="52">
        <v>40959</v>
      </c>
      <c r="F332" s="36">
        <v>100.825</v>
      </c>
      <c r="G332" s="36">
        <v>101.91799999999999</v>
      </c>
      <c r="H332" s="36">
        <v>105.024</v>
      </c>
      <c r="I332" s="36"/>
      <c r="J332" s="36"/>
      <c r="K332" s="5" t="s">
        <v>1</v>
      </c>
      <c r="M332" s="16">
        <f>(G332-F332)*100</f>
        <v>109.29999999999893</v>
      </c>
      <c r="N332" s="15"/>
      <c r="O332" s="16">
        <f>(H332-G332)*100</f>
        <v>310.60000000000088</v>
      </c>
      <c r="Q332" s="22">
        <f>((S331*U332)/M332)*O332</f>
        <v>3280623.0935203936</v>
      </c>
      <c r="R332" s="15"/>
      <c r="S332" s="3">
        <f>Q332+S331</f>
        <v>100254405.27712974</v>
      </c>
      <c r="U332" s="4">
        <f>$AC$4/W332</f>
        <v>1.1904761904761904E-2</v>
      </c>
      <c r="W332" s="2">
        <v>21</v>
      </c>
      <c r="Y332" s="30">
        <f>E332-D332+1</f>
        <v>13</v>
      </c>
      <c r="Z332" s="30"/>
      <c r="AA332" s="4">
        <f>(S332-S331)/S331</f>
        <v>3.383000043567326E-2</v>
      </c>
      <c r="AD332" s="40">
        <f>IF(E331&gt;D332,IF(E331&gt;E332,Y332,E331-D332+1),0)</f>
        <v>0</v>
      </c>
      <c r="AF332" s="40">
        <f t="shared" si="191"/>
        <v>0</v>
      </c>
      <c r="AG332" s="40">
        <f t="shared" si="192"/>
        <v>0</v>
      </c>
      <c r="AH332" s="40">
        <f t="shared" si="193"/>
        <v>0</v>
      </c>
      <c r="AI332" s="40">
        <f t="shared" si="194"/>
        <v>0</v>
      </c>
      <c r="AJ332" s="40">
        <f t="shared" si="195"/>
        <v>0</v>
      </c>
      <c r="AK332" s="40">
        <f t="shared" si="196"/>
        <v>0</v>
      </c>
      <c r="AL332" s="40">
        <f t="shared" si="197"/>
        <v>0</v>
      </c>
      <c r="AM332" s="40">
        <f t="shared" si="198"/>
        <v>0</v>
      </c>
      <c r="AN332" s="40">
        <f t="shared" si="199"/>
        <v>0</v>
      </c>
      <c r="AO332" s="40">
        <f t="shared" si="200"/>
        <v>0</v>
      </c>
      <c r="AP332" s="40">
        <f t="shared" si="201"/>
        <v>0</v>
      </c>
      <c r="AQ332" s="40">
        <f t="shared" si="202"/>
        <v>0</v>
      </c>
      <c r="AR332" s="40">
        <f t="shared" si="203"/>
        <v>0</v>
      </c>
      <c r="AS332" s="40">
        <f t="shared" si="204"/>
        <v>0</v>
      </c>
      <c r="AT332" s="40">
        <f t="shared" si="205"/>
        <v>0</v>
      </c>
      <c r="AU332" s="40">
        <f t="shared" si="206"/>
        <v>0</v>
      </c>
      <c r="AV332" s="40">
        <f t="shared" si="207"/>
        <v>0</v>
      </c>
      <c r="AW332" s="40">
        <f t="shared" si="208"/>
        <v>1</v>
      </c>
      <c r="AX332" s="40">
        <f t="shared" si="209"/>
        <v>1</v>
      </c>
      <c r="AY332" s="40">
        <f t="shared" si="210"/>
        <v>1</v>
      </c>
      <c r="AZ332" s="40">
        <f t="shared" si="211"/>
        <v>1</v>
      </c>
      <c r="BA332" s="40">
        <f t="shared" si="212"/>
        <v>1</v>
      </c>
      <c r="BB332" s="40">
        <f t="shared" si="213"/>
        <v>1</v>
      </c>
      <c r="BC332" s="40">
        <f t="shared" si="214"/>
        <v>1</v>
      </c>
      <c r="BD332" s="40">
        <f t="shared" si="215"/>
        <v>1</v>
      </c>
      <c r="BE332" s="40">
        <f t="shared" si="216"/>
        <v>1</v>
      </c>
      <c r="BF332" s="40">
        <f t="shared" si="217"/>
        <v>1</v>
      </c>
      <c r="BG332" s="40">
        <f t="shared" si="218"/>
        <v>1</v>
      </c>
      <c r="BH332" s="40">
        <f t="shared" si="219"/>
        <v>1</v>
      </c>
      <c r="BI332" s="40">
        <f t="shared" si="220"/>
        <v>1</v>
      </c>
      <c r="BJ332" s="40">
        <f t="shared" si="221"/>
        <v>1</v>
      </c>
      <c r="BK332" s="40">
        <f t="shared" si="222"/>
        <v>1</v>
      </c>
      <c r="BL332" s="40">
        <f t="shared" si="223"/>
        <v>1</v>
      </c>
      <c r="BM332" s="40">
        <f t="shared" si="224"/>
        <v>1</v>
      </c>
      <c r="BN332" s="40">
        <f t="shared" si="225"/>
        <v>1</v>
      </c>
      <c r="BO332" s="40">
        <f t="shared" si="226"/>
        <v>1</v>
      </c>
      <c r="BP332" s="40">
        <f t="shared" si="227"/>
        <v>1</v>
      </c>
      <c r="BQ332">
        <v>1</v>
      </c>
      <c r="BR332" s="63">
        <f t="shared" si="228"/>
        <v>22</v>
      </c>
      <c r="BT332" s="4">
        <f>(BP332*U295)+(BO332*U296)+(BN332*U297)+(BM332*U298)+(BL332*U299)+(BK332*U300)+(BJ332*U301)+(BI332*U302)+(BH332*U303)+(BG332*U304)+(BF332*U305)+(BE332*U306)+(BD332*U307)+(BC332*U308)+(BB332*U309)+(BA332*U310)+(AZ332*U311)+(AY332*U312)+(AX332*U313)+(AW332*U314)+(AV332*U315)+(AU332*U316)+(AT332*U317)+(AS332*U318)+(AR332*U319)+(AQ332*U320)+(AP332*U321)+(AO332*U322)+(AN332*U323)+(AM332*U324)+(AL332*U325)+(AK332*U326)+(AJ332*U327)+(AI332*U328)+(AH332*U329)+(AG332*U330)+(AF332*U331)+($U$252)+U332</f>
        <v>0.536904761904762</v>
      </c>
    </row>
    <row r="333" spans="1:72">
      <c r="A333" s="25">
        <f t="shared" si="190"/>
        <v>329</v>
      </c>
      <c r="B333" s="26" t="s">
        <v>38</v>
      </c>
      <c r="C333" s="12">
        <v>40976</v>
      </c>
      <c r="D333" s="52">
        <v>40977</v>
      </c>
      <c r="E333" s="52">
        <v>40990</v>
      </c>
      <c r="F333" s="36">
        <v>107.047</v>
      </c>
      <c r="G333" s="36">
        <v>108.396</v>
      </c>
      <c r="H333" s="36">
        <v>109.42700000000001</v>
      </c>
      <c r="I333" s="36"/>
      <c r="J333" s="36"/>
      <c r="K333" s="5" t="s">
        <v>2</v>
      </c>
      <c r="M333" s="16">
        <f>(G333-F333)*100</f>
        <v>134.90000000000038</v>
      </c>
      <c r="N333" s="15"/>
      <c r="O333" s="16">
        <f>(H333-G333)*100</f>
        <v>103.10000000000059</v>
      </c>
      <c r="Q333" s="22">
        <f>((S332*U333)/M333)*O333</f>
        <v>912159.72890607757</v>
      </c>
      <c r="R333" s="15"/>
      <c r="S333" s="3">
        <f>Q333+S332</f>
        <v>101166565.00603582</v>
      </c>
      <c r="U333" s="4">
        <f>$AC$4/W333</f>
        <v>1.1904761904761904E-2</v>
      </c>
      <c r="W333" s="2">
        <v>21</v>
      </c>
      <c r="Y333" s="30">
        <f>E333-D333+1</f>
        <v>14</v>
      </c>
      <c r="Z333" s="30"/>
      <c r="AA333" s="4">
        <f>(S333-S332)/S332</f>
        <v>9.0984503512302421E-3</v>
      </c>
      <c r="AD333" s="40">
        <f>IF(E332&gt;D333,IF(E332&gt;E333,Y333,E332-D333+1),0)</f>
        <v>0</v>
      </c>
      <c r="AF333" s="40">
        <f t="shared" si="191"/>
        <v>0</v>
      </c>
      <c r="AG333" s="40">
        <f t="shared" si="192"/>
        <v>0</v>
      </c>
      <c r="AH333" s="40">
        <f t="shared" si="193"/>
        <v>0</v>
      </c>
      <c r="AI333" s="40">
        <f t="shared" si="194"/>
        <v>0</v>
      </c>
      <c r="AJ333" s="40">
        <f t="shared" si="195"/>
        <v>0</v>
      </c>
      <c r="AK333" s="40">
        <f t="shared" si="196"/>
        <v>0</v>
      </c>
      <c r="AL333" s="40">
        <f t="shared" si="197"/>
        <v>0</v>
      </c>
      <c r="AM333" s="40">
        <f t="shared" si="198"/>
        <v>0</v>
      </c>
      <c r="AN333" s="40">
        <f t="shared" si="199"/>
        <v>0</v>
      </c>
      <c r="AO333" s="40">
        <f t="shared" si="200"/>
        <v>0</v>
      </c>
      <c r="AP333" s="40">
        <f t="shared" si="201"/>
        <v>0</v>
      </c>
      <c r="AQ333" s="40">
        <f t="shared" si="202"/>
        <v>0</v>
      </c>
      <c r="AR333" s="40">
        <f t="shared" si="203"/>
        <v>0</v>
      </c>
      <c r="AS333" s="40">
        <f t="shared" si="204"/>
        <v>0</v>
      </c>
      <c r="AT333" s="40">
        <f t="shared" si="205"/>
        <v>0</v>
      </c>
      <c r="AU333" s="40">
        <f t="shared" si="206"/>
        <v>0</v>
      </c>
      <c r="AV333" s="40">
        <f t="shared" si="207"/>
        <v>0</v>
      </c>
      <c r="AW333" s="40">
        <f t="shared" si="208"/>
        <v>0</v>
      </c>
      <c r="AX333" s="40">
        <f t="shared" si="209"/>
        <v>1</v>
      </c>
      <c r="AY333" s="40">
        <f t="shared" si="210"/>
        <v>1</v>
      </c>
      <c r="AZ333" s="40">
        <f t="shared" si="211"/>
        <v>1</v>
      </c>
      <c r="BA333" s="40">
        <f t="shared" si="212"/>
        <v>1</v>
      </c>
      <c r="BB333" s="40">
        <f t="shared" si="213"/>
        <v>1</v>
      </c>
      <c r="BC333" s="40">
        <f t="shared" si="214"/>
        <v>1</v>
      </c>
      <c r="BD333" s="40">
        <f t="shared" si="215"/>
        <v>1</v>
      </c>
      <c r="BE333" s="40">
        <f t="shared" si="216"/>
        <v>1</v>
      </c>
      <c r="BF333" s="40">
        <f t="shared" si="217"/>
        <v>1</v>
      </c>
      <c r="BG333" s="40">
        <f t="shared" si="218"/>
        <v>1</v>
      </c>
      <c r="BH333" s="40">
        <f t="shared" si="219"/>
        <v>1</v>
      </c>
      <c r="BI333" s="40">
        <f t="shared" si="220"/>
        <v>1</v>
      </c>
      <c r="BJ333" s="40">
        <f t="shared" si="221"/>
        <v>1</v>
      </c>
      <c r="BK333" s="40">
        <f t="shared" si="222"/>
        <v>1</v>
      </c>
      <c r="BL333" s="40">
        <f t="shared" si="223"/>
        <v>1</v>
      </c>
      <c r="BM333" s="40">
        <f t="shared" si="224"/>
        <v>1</v>
      </c>
      <c r="BN333" s="40">
        <f t="shared" si="225"/>
        <v>1</v>
      </c>
      <c r="BO333" s="40">
        <f t="shared" si="226"/>
        <v>1</v>
      </c>
      <c r="BP333" s="40">
        <f t="shared" si="227"/>
        <v>1</v>
      </c>
      <c r="BQ333">
        <v>1</v>
      </c>
      <c r="BR333" s="63">
        <f t="shared" si="228"/>
        <v>21</v>
      </c>
      <c r="BT333" s="4">
        <f>(BP333*U296)+(BO333*U297)+(BN333*U298)+(BM333*U299)+(BL333*U300)+(BK333*U301)+(BJ333*U302)+(BI333*U303)+(BH333*U304)+(BG333*U305)+(BF333*U306)+(BE333*U307)+(BD333*U308)+(BC333*U309)+(BB333*U310)+(BA333*U311)+(AZ333*U312)+(AY333*U313)+(AX333*U314)+(AW333*U315)+(AV333*U316)+(AU333*U317)+(AT333*U318)+(AS333*U319)+(AR333*U320)+(AQ333*U321)+(AP333*U322)+(AO333*U323)+(AN333*U324)+(AM333*U325)+(AL333*U326)+(AK333*U327)+(AJ333*U328)+(AI333*U329)+(AH333*U330)+(AG333*U331)+(AF333*U332)+($U$252)+U333</f>
        <v>0.51190476190476197</v>
      </c>
    </row>
    <row r="334" spans="1:72">
      <c r="A334" s="25">
        <f t="shared" si="190"/>
        <v>330</v>
      </c>
      <c r="B334" s="26" t="s">
        <v>38</v>
      </c>
      <c r="C334" s="12">
        <v>40994</v>
      </c>
      <c r="D334" s="52">
        <v>40995</v>
      </c>
      <c r="E334" s="52">
        <v>40997</v>
      </c>
      <c r="F334" s="36">
        <v>109.629</v>
      </c>
      <c r="G334" s="36">
        <v>110.65599999999999</v>
      </c>
      <c r="H334" s="36">
        <v>109.629</v>
      </c>
      <c r="I334" s="36"/>
      <c r="J334" s="36"/>
      <c r="K334" s="5" t="s">
        <v>0</v>
      </c>
      <c r="M334" s="16">
        <f>(G334-F334)*100</f>
        <v>102.69999999999868</v>
      </c>
      <c r="N334" s="15"/>
      <c r="O334" s="16">
        <f>(H334-G334)*100</f>
        <v>-102.69999999999868</v>
      </c>
      <c r="Q334" s="22">
        <f>((S333*U334)/M334)*O334</f>
        <v>-1204363.869119474</v>
      </c>
      <c r="R334" s="15"/>
      <c r="S334" s="3">
        <f>Q334+S333</f>
        <v>99962201.136916339</v>
      </c>
      <c r="U334" s="4">
        <f>$AC$4/W334</f>
        <v>1.1904761904761904E-2</v>
      </c>
      <c r="W334" s="2">
        <v>21</v>
      </c>
      <c r="Y334" s="30">
        <f>E334-D334+1</f>
        <v>3</v>
      </c>
      <c r="Z334" s="30"/>
      <c r="AA334" s="4">
        <f>(S334-S333)/S333</f>
        <v>-1.1904761904761967E-2</v>
      </c>
      <c r="AD334" s="40">
        <f>IF(E333&gt;D334,IF(E333&gt;E334,Y334,E333-D334+1),0)</f>
        <v>0</v>
      </c>
      <c r="AF334" s="40">
        <f t="shared" si="191"/>
        <v>0</v>
      </c>
      <c r="AG334" s="40">
        <f t="shared" si="192"/>
        <v>0</v>
      </c>
      <c r="AH334" s="40">
        <f t="shared" si="193"/>
        <v>0</v>
      </c>
      <c r="AI334" s="40">
        <f t="shared" si="194"/>
        <v>0</v>
      </c>
      <c r="AJ334" s="40">
        <f t="shared" si="195"/>
        <v>0</v>
      </c>
      <c r="AK334" s="40">
        <f t="shared" si="196"/>
        <v>0</v>
      </c>
      <c r="AL334" s="40">
        <f t="shared" si="197"/>
        <v>0</v>
      </c>
      <c r="AM334" s="40">
        <f t="shared" si="198"/>
        <v>0</v>
      </c>
      <c r="AN334" s="40">
        <f t="shared" si="199"/>
        <v>0</v>
      </c>
      <c r="AO334" s="40">
        <f t="shared" si="200"/>
        <v>0</v>
      </c>
      <c r="AP334" s="40">
        <f t="shared" si="201"/>
        <v>0</v>
      </c>
      <c r="AQ334" s="40">
        <f t="shared" si="202"/>
        <v>0</v>
      </c>
      <c r="AR334" s="40">
        <f t="shared" si="203"/>
        <v>0</v>
      </c>
      <c r="AS334" s="40">
        <f t="shared" si="204"/>
        <v>0</v>
      </c>
      <c r="AT334" s="40">
        <f t="shared" si="205"/>
        <v>0</v>
      </c>
      <c r="AU334" s="40">
        <f t="shared" si="206"/>
        <v>0</v>
      </c>
      <c r="AV334" s="40">
        <f t="shared" si="207"/>
        <v>0</v>
      </c>
      <c r="AW334" s="40">
        <f t="shared" si="208"/>
        <v>0</v>
      </c>
      <c r="AX334" s="40">
        <f t="shared" si="209"/>
        <v>0</v>
      </c>
      <c r="AY334" s="40">
        <f t="shared" si="210"/>
        <v>1</v>
      </c>
      <c r="AZ334" s="40">
        <f t="shared" si="211"/>
        <v>1</v>
      </c>
      <c r="BA334" s="40">
        <f t="shared" si="212"/>
        <v>1</v>
      </c>
      <c r="BB334" s="40">
        <f t="shared" si="213"/>
        <v>1</v>
      </c>
      <c r="BC334" s="40">
        <f t="shared" si="214"/>
        <v>1</v>
      </c>
      <c r="BD334" s="40">
        <f t="shared" si="215"/>
        <v>1</v>
      </c>
      <c r="BE334" s="40">
        <f t="shared" si="216"/>
        <v>1</v>
      </c>
      <c r="BF334" s="40">
        <f t="shared" si="217"/>
        <v>1</v>
      </c>
      <c r="BG334" s="40">
        <f t="shared" si="218"/>
        <v>1</v>
      </c>
      <c r="BH334" s="40">
        <f t="shared" si="219"/>
        <v>1</v>
      </c>
      <c r="BI334" s="40">
        <f t="shared" si="220"/>
        <v>1</v>
      </c>
      <c r="BJ334" s="40">
        <f t="shared" si="221"/>
        <v>1</v>
      </c>
      <c r="BK334" s="40">
        <f t="shared" si="222"/>
        <v>1</v>
      </c>
      <c r="BL334" s="40">
        <f t="shared" si="223"/>
        <v>1</v>
      </c>
      <c r="BM334" s="40">
        <f t="shared" si="224"/>
        <v>1</v>
      </c>
      <c r="BN334" s="40">
        <f t="shared" si="225"/>
        <v>1</v>
      </c>
      <c r="BO334" s="40">
        <f t="shared" si="226"/>
        <v>1</v>
      </c>
      <c r="BP334" s="40">
        <f t="shared" si="227"/>
        <v>1</v>
      </c>
      <c r="BQ334">
        <v>1</v>
      </c>
      <c r="BR334" s="63">
        <f t="shared" si="228"/>
        <v>20</v>
      </c>
      <c r="BT334" s="4">
        <f>(BP334*U297)+(BO334*U298)+(BN334*U299)+(BM334*U300)+(BL334*U301)+(BK334*U302)+(BJ334*U303)+(BI334*U304)+(BH334*U305)+(BG334*U306)+(BF334*U307)+(BE334*U308)+(BD334*U309)+(BC334*U310)+(BB334*U311)+(BA334*U312)+(AZ334*U313)+(AY334*U314)+(AX334*U315)+(AW334*U316)+(AV334*U317)+(AU334*U318)+(AT334*U319)+(AS334*U320)+(AR334*U321)+(AQ334*U322)+(AP334*U323)+(AO334*U324)+(AN334*U325)+(AM334*U326)+(AL334*U327)+(AK334*U328)+(AJ334*U329)+(AI334*U330)+(AH334*U331)+(AG334*U332)+(AF334*U333)+($U$252)+U334</f>
        <v>0.48690476190476206</v>
      </c>
    </row>
    <row r="335" spans="1:72">
      <c r="A335" s="25">
        <f t="shared" si="190"/>
        <v>331</v>
      </c>
      <c r="B335" s="26" t="s">
        <v>38</v>
      </c>
      <c r="C335" s="12">
        <v>40998</v>
      </c>
      <c r="D335" s="52">
        <v>41001</v>
      </c>
      <c r="E335" s="52">
        <v>41001</v>
      </c>
      <c r="F335" s="36">
        <v>109.486</v>
      </c>
      <c r="G335" s="36">
        <v>110.898</v>
      </c>
      <c r="H335" s="36">
        <v>109.486</v>
      </c>
      <c r="I335" s="36"/>
      <c r="J335" s="36"/>
      <c r="K335" s="5" t="s">
        <v>0</v>
      </c>
      <c r="M335" s="16">
        <f>(G335-F335)*100</f>
        <v>141.19999999999919</v>
      </c>
      <c r="N335" s="15"/>
      <c r="O335" s="16">
        <f>(H335-G335)*100</f>
        <v>-141.19999999999919</v>
      </c>
      <c r="Q335" s="22">
        <f>((S334*U335)/M335)*O335</f>
        <v>-1190026.2040109087</v>
      </c>
      <c r="R335" s="15"/>
      <c r="S335" s="3">
        <f>Q335+S334</f>
        <v>98772174.932905436</v>
      </c>
      <c r="U335" s="4">
        <f>$AC$4/W335</f>
        <v>1.1904761904761904E-2</v>
      </c>
      <c r="W335" s="2">
        <v>21</v>
      </c>
      <c r="Y335" s="30">
        <f>E335-D335+1</f>
        <v>1</v>
      </c>
      <c r="Z335" s="30"/>
      <c r="AA335" s="4">
        <f>(S335-S334)/S334</f>
        <v>-1.1904761904761856E-2</v>
      </c>
      <c r="AD335" s="40">
        <f>IF(E334&gt;D335,IF(E334&gt;E335,Y335,E334-D335+1),0)</f>
        <v>0</v>
      </c>
      <c r="AF335" s="40">
        <f t="shared" si="191"/>
        <v>0</v>
      </c>
      <c r="AG335" s="40">
        <f t="shared" si="192"/>
        <v>0</v>
      </c>
      <c r="AH335" s="40">
        <f t="shared" si="193"/>
        <v>0</v>
      </c>
      <c r="AI335" s="40">
        <f t="shared" si="194"/>
        <v>0</v>
      </c>
      <c r="AJ335" s="40">
        <f t="shared" si="195"/>
        <v>0</v>
      </c>
      <c r="AK335" s="40">
        <f t="shared" si="196"/>
        <v>0</v>
      </c>
      <c r="AL335" s="40">
        <f t="shared" si="197"/>
        <v>0</v>
      </c>
      <c r="AM335" s="40">
        <f t="shared" si="198"/>
        <v>0</v>
      </c>
      <c r="AN335" s="40">
        <f t="shared" si="199"/>
        <v>0</v>
      </c>
      <c r="AO335" s="40">
        <f t="shared" si="200"/>
        <v>0</v>
      </c>
      <c r="AP335" s="40">
        <f t="shared" si="201"/>
        <v>0</v>
      </c>
      <c r="AQ335" s="40">
        <f t="shared" si="202"/>
        <v>0</v>
      </c>
      <c r="AR335" s="40">
        <f t="shared" si="203"/>
        <v>0</v>
      </c>
      <c r="AS335" s="40">
        <f t="shared" si="204"/>
        <v>0</v>
      </c>
      <c r="AT335" s="40">
        <f t="shared" si="205"/>
        <v>0</v>
      </c>
      <c r="AU335" s="40">
        <f t="shared" si="206"/>
        <v>0</v>
      </c>
      <c r="AV335" s="40">
        <f t="shared" si="207"/>
        <v>0</v>
      </c>
      <c r="AW335" s="40">
        <f t="shared" si="208"/>
        <v>0</v>
      </c>
      <c r="AX335" s="40">
        <f t="shared" si="209"/>
        <v>0</v>
      </c>
      <c r="AY335" s="40">
        <f t="shared" si="210"/>
        <v>0</v>
      </c>
      <c r="AZ335" s="40">
        <f t="shared" si="211"/>
        <v>1</v>
      </c>
      <c r="BA335" s="40">
        <f t="shared" si="212"/>
        <v>1</v>
      </c>
      <c r="BB335" s="40">
        <f t="shared" si="213"/>
        <v>1</v>
      </c>
      <c r="BC335" s="40">
        <f t="shared" si="214"/>
        <v>1</v>
      </c>
      <c r="BD335" s="40">
        <f t="shared" si="215"/>
        <v>1</v>
      </c>
      <c r="BE335" s="40">
        <f t="shared" si="216"/>
        <v>1</v>
      </c>
      <c r="BF335" s="40">
        <f t="shared" si="217"/>
        <v>1</v>
      </c>
      <c r="BG335" s="40">
        <f t="shared" si="218"/>
        <v>1</v>
      </c>
      <c r="BH335" s="40">
        <f t="shared" si="219"/>
        <v>1</v>
      </c>
      <c r="BI335" s="40">
        <f t="shared" si="220"/>
        <v>1</v>
      </c>
      <c r="BJ335" s="40">
        <f t="shared" si="221"/>
        <v>1</v>
      </c>
      <c r="BK335" s="40">
        <f t="shared" si="222"/>
        <v>1</v>
      </c>
      <c r="BL335" s="40">
        <f t="shared" si="223"/>
        <v>1</v>
      </c>
      <c r="BM335" s="40">
        <f t="shared" si="224"/>
        <v>1</v>
      </c>
      <c r="BN335" s="40">
        <f t="shared" si="225"/>
        <v>1</v>
      </c>
      <c r="BO335" s="40">
        <f t="shared" si="226"/>
        <v>1</v>
      </c>
      <c r="BP335" s="40">
        <f t="shared" si="227"/>
        <v>1</v>
      </c>
      <c r="BQ335">
        <v>1</v>
      </c>
      <c r="BR335" s="63">
        <f t="shared" si="228"/>
        <v>19</v>
      </c>
      <c r="BT335" s="4">
        <f>(BP335*U298)+(BO335*U299)+(BN335*U300)+(BM335*U301)+(BL335*U302)+(BK335*U303)+(BJ335*U304)+(BI335*U305)+(BH335*U306)+(BG335*U307)+(BF335*U308)+(BE335*U309)+(BD335*U310)+(BC335*U311)+(BB335*U312)+(BA335*U313)+(AZ335*U314)+(AY335*U315)+(AX335*U316)+(AW335*U317)+(AV335*U318)+(AU335*U319)+(AT335*U320)+(AS335*U321)+(AR335*U322)+(AQ335*U323)+(AP335*U324)+(AO335*U325)+(AN335*U326)+(AM335*U327)+(AL335*U328)+(AK335*U329)+(AJ335*U330)+(AI335*U331)+(AH335*U332)+(AG335*U333)+(AF335*U334)+($U$252)+U335</f>
        <v>0.46190476190476204</v>
      </c>
    </row>
    <row r="336" spans="1:72">
      <c r="A336" s="25">
        <f t="shared" si="190"/>
        <v>332</v>
      </c>
      <c r="B336" s="26" t="s">
        <v>38</v>
      </c>
      <c r="C336" s="12">
        <v>41003</v>
      </c>
      <c r="D336" s="52">
        <v>41004</v>
      </c>
      <c r="E336" s="52">
        <v>41017</v>
      </c>
      <c r="F336" s="36">
        <v>109.23299999999999</v>
      </c>
      <c r="G336" s="36"/>
      <c r="H336" s="36"/>
      <c r="I336" s="36">
        <v>107.95400000000001</v>
      </c>
      <c r="J336" s="36">
        <v>106.547</v>
      </c>
      <c r="K336" s="5" t="s">
        <v>2</v>
      </c>
      <c r="M336" s="16">
        <f>(F336-I336)*100</f>
        <v>127.89999999999822</v>
      </c>
      <c r="N336" s="15"/>
      <c r="O336" s="16">
        <f>(I336-J336)*100</f>
        <v>140.70000000000107</v>
      </c>
      <c r="Q336" s="22">
        <f>((S335*U336)/M336)*O336</f>
        <v>1293537.083757781</v>
      </c>
      <c r="R336" s="15"/>
      <c r="S336" s="3">
        <f>Q336+S335</f>
        <v>100065712.01666322</v>
      </c>
      <c r="U336" s="4">
        <f>$AC$4/W336</f>
        <v>1.1904761904761904E-2</v>
      </c>
      <c r="W336" s="2">
        <v>21</v>
      </c>
      <c r="Y336" s="30">
        <f>E336-D336+1</f>
        <v>14</v>
      </c>
      <c r="Z336" s="30"/>
      <c r="AA336" s="4">
        <f>(S336-S335)/S335</f>
        <v>1.3096168881939369E-2</v>
      </c>
      <c r="AD336" s="40">
        <f>IF(E335&gt;D336,IF(E335&gt;E336,Y336,E335-D336+1),0)</f>
        <v>0</v>
      </c>
      <c r="AF336" s="40">
        <f t="shared" si="191"/>
        <v>0</v>
      </c>
      <c r="AG336" s="40">
        <f t="shared" si="192"/>
        <v>0</v>
      </c>
      <c r="AH336" s="40">
        <f t="shared" si="193"/>
        <v>0</v>
      </c>
      <c r="AI336" s="40">
        <f t="shared" si="194"/>
        <v>0</v>
      </c>
      <c r="AJ336" s="40">
        <f t="shared" si="195"/>
        <v>0</v>
      </c>
      <c r="AK336" s="40">
        <f t="shared" si="196"/>
        <v>0</v>
      </c>
      <c r="AL336" s="40">
        <f t="shared" si="197"/>
        <v>0</v>
      </c>
      <c r="AM336" s="40">
        <f t="shared" si="198"/>
        <v>0</v>
      </c>
      <c r="AN336" s="40">
        <f t="shared" si="199"/>
        <v>0</v>
      </c>
      <c r="AO336" s="40">
        <f t="shared" si="200"/>
        <v>0</v>
      </c>
      <c r="AP336" s="40">
        <f t="shared" si="201"/>
        <v>0</v>
      </c>
      <c r="AQ336" s="40">
        <f t="shared" si="202"/>
        <v>0</v>
      </c>
      <c r="AR336" s="40">
        <f t="shared" si="203"/>
        <v>0</v>
      </c>
      <c r="AS336" s="40">
        <f t="shared" si="204"/>
        <v>0</v>
      </c>
      <c r="AT336" s="40">
        <f t="shared" si="205"/>
        <v>0</v>
      </c>
      <c r="AU336" s="40">
        <f t="shared" si="206"/>
        <v>0</v>
      </c>
      <c r="AV336" s="40">
        <f t="shared" si="207"/>
        <v>0</v>
      </c>
      <c r="AW336" s="40">
        <f t="shared" si="208"/>
        <v>0</v>
      </c>
      <c r="AX336" s="40">
        <f t="shared" si="209"/>
        <v>0</v>
      </c>
      <c r="AY336" s="40">
        <f t="shared" si="210"/>
        <v>0</v>
      </c>
      <c r="AZ336" s="40">
        <f t="shared" si="211"/>
        <v>0</v>
      </c>
      <c r="BA336" s="40">
        <f t="shared" si="212"/>
        <v>1</v>
      </c>
      <c r="BB336" s="40">
        <f t="shared" si="213"/>
        <v>1</v>
      </c>
      <c r="BC336" s="40">
        <f t="shared" si="214"/>
        <v>1</v>
      </c>
      <c r="BD336" s="40">
        <f t="shared" si="215"/>
        <v>1</v>
      </c>
      <c r="BE336" s="40">
        <f t="shared" si="216"/>
        <v>1</v>
      </c>
      <c r="BF336" s="40">
        <f t="shared" si="217"/>
        <v>1</v>
      </c>
      <c r="BG336" s="40">
        <f t="shared" si="218"/>
        <v>1</v>
      </c>
      <c r="BH336" s="40">
        <f t="shared" si="219"/>
        <v>1</v>
      </c>
      <c r="BI336" s="40">
        <f t="shared" si="220"/>
        <v>1</v>
      </c>
      <c r="BJ336" s="40">
        <f t="shared" si="221"/>
        <v>1</v>
      </c>
      <c r="BK336" s="40">
        <f t="shared" si="222"/>
        <v>1</v>
      </c>
      <c r="BL336" s="40">
        <f t="shared" si="223"/>
        <v>1</v>
      </c>
      <c r="BM336" s="40">
        <f t="shared" si="224"/>
        <v>1</v>
      </c>
      <c r="BN336" s="40">
        <f t="shared" si="225"/>
        <v>1</v>
      </c>
      <c r="BO336" s="40">
        <f t="shared" si="226"/>
        <v>1</v>
      </c>
      <c r="BP336" s="40">
        <f t="shared" si="227"/>
        <v>1</v>
      </c>
      <c r="BQ336">
        <v>1</v>
      </c>
      <c r="BR336" s="63">
        <f t="shared" si="228"/>
        <v>18</v>
      </c>
      <c r="BT336" s="4">
        <f>(BP336*U299)+(BO336*U300)+(BN336*U301)+(BM336*U302)+(BL336*U303)+(BK336*U304)+(BJ336*U305)+(BI336*U306)+(BH336*U307)+(BG336*U308)+(BF336*U309)+(BE336*U310)+(BD336*U311)+(BC336*U312)+(BB336*U313)+(BA336*U314)+(AZ336*U315)+(AY336*U316)+(AX336*U317)+(AW336*U318)+(AV336*U319)+(AU336*U320)+(AT336*U321)+(AS336*U322)+(AR336*U323)+(AQ336*U324)+(AP336*U325)+(AO336*U326)+(AN336*U327)+(AM336*U328)+(AL336*U329)+(AK336*U330)+(AJ336*U331)+(AI336*U332)+(AH336*U333)+(AG336*U334)+(AF336*U335)+($U$252)+U336</f>
        <v>0.43690476190476202</v>
      </c>
    </row>
    <row r="337" spans="1:72">
      <c r="A337" s="25">
        <f t="shared" si="190"/>
        <v>333</v>
      </c>
      <c r="B337" s="26" t="s">
        <v>38</v>
      </c>
      <c r="C337" s="12">
        <v>41022</v>
      </c>
      <c r="D337" s="52">
        <v>41023</v>
      </c>
      <c r="E337" s="52">
        <v>41023</v>
      </c>
      <c r="F337" s="36">
        <v>107.33499999999999</v>
      </c>
      <c r="G337" s="36"/>
      <c r="H337" s="36"/>
      <c r="I337" s="36">
        <v>106.37</v>
      </c>
      <c r="J337" s="36">
        <v>107.33499999999999</v>
      </c>
      <c r="K337" s="5" t="s">
        <v>0</v>
      </c>
      <c r="M337" s="16">
        <f>(F337-I337)*100</f>
        <v>96.49999999999892</v>
      </c>
      <c r="N337" s="15"/>
      <c r="O337" s="16">
        <f>(I337-J337)*100</f>
        <v>-96.49999999999892</v>
      </c>
      <c r="Q337" s="22">
        <f>((S336*U337)/M337)*O337</f>
        <v>-1191258.4763888479</v>
      </c>
      <c r="R337" s="15"/>
      <c r="S337" s="3">
        <f>Q337+S336</f>
        <v>98874453.540274382</v>
      </c>
      <c r="U337" s="4">
        <f>$AC$4/W337</f>
        <v>1.1904761904761904E-2</v>
      </c>
      <c r="W337" s="2">
        <v>21</v>
      </c>
      <c r="Y337" s="30">
        <f>E337-D337+1</f>
        <v>1</v>
      </c>
      <c r="Z337" s="30"/>
      <c r="AA337" s="4">
        <f>(S337-S336)/S336</f>
        <v>-1.1904761904761845E-2</v>
      </c>
      <c r="AD337" s="40">
        <f>IF(E336&gt;D337,IF(E336&gt;E337,Y337,E336-D337+1),0)</f>
        <v>0</v>
      </c>
      <c r="AF337" s="40">
        <f t="shared" si="191"/>
        <v>0</v>
      </c>
      <c r="AG337" s="40">
        <f t="shared" si="192"/>
        <v>0</v>
      </c>
      <c r="AH337" s="40">
        <f t="shared" si="193"/>
        <v>0</v>
      </c>
      <c r="AI337" s="40">
        <f t="shared" si="194"/>
        <v>0</v>
      </c>
      <c r="AJ337" s="40">
        <f t="shared" si="195"/>
        <v>0</v>
      </c>
      <c r="AK337" s="40">
        <f t="shared" si="196"/>
        <v>0</v>
      </c>
      <c r="AL337" s="40">
        <f t="shared" si="197"/>
        <v>0</v>
      </c>
      <c r="AM337" s="40">
        <f t="shared" si="198"/>
        <v>0</v>
      </c>
      <c r="AN337" s="40">
        <f t="shared" si="199"/>
        <v>0</v>
      </c>
      <c r="AO337" s="40">
        <f t="shared" si="200"/>
        <v>0</v>
      </c>
      <c r="AP337" s="40">
        <f t="shared" si="201"/>
        <v>0</v>
      </c>
      <c r="AQ337" s="40">
        <f t="shared" si="202"/>
        <v>0</v>
      </c>
      <c r="AR337" s="40">
        <f t="shared" si="203"/>
        <v>0</v>
      </c>
      <c r="AS337" s="40">
        <f t="shared" si="204"/>
        <v>0</v>
      </c>
      <c r="AT337" s="40">
        <f t="shared" si="205"/>
        <v>0</v>
      </c>
      <c r="AU337" s="40">
        <f t="shared" si="206"/>
        <v>0</v>
      </c>
      <c r="AV337" s="40">
        <f t="shared" si="207"/>
        <v>0</v>
      </c>
      <c r="AW337" s="40">
        <f t="shared" si="208"/>
        <v>0</v>
      </c>
      <c r="AX337" s="40">
        <f t="shared" si="209"/>
        <v>0</v>
      </c>
      <c r="AY337" s="40">
        <f t="shared" si="210"/>
        <v>0</v>
      </c>
      <c r="AZ337" s="40">
        <f t="shared" si="211"/>
        <v>0</v>
      </c>
      <c r="BA337" s="40">
        <f t="shared" si="212"/>
        <v>0</v>
      </c>
      <c r="BB337" s="40">
        <f t="shared" si="213"/>
        <v>1</v>
      </c>
      <c r="BC337" s="40">
        <f t="shared" si="214"/>
        <v>1</v>
      </c>
      <c r="BD337" s="40">
        <f t="shared" si="215"/>
        <v>1</v>
      </c>
      <c r="BE337" s="40">
        <f t="shared" si="216"/>
        <v>1</v>
      </c>
      <c r="BF337" s="40">
        <f t="shared" si="217"/>
        <v>1</v>
      </c>
      <c r="BG337" s="40">
        <f t="shared" si="218"/>
        <v>1</v>
      </c>
      <c r="BH337" s="40">
        <f t="shared" si="219"/>
        <v>1</v>
      </c>
      <c r="BI337" s="40">
        <f t="shared" si="220"/>
        <v>1</v>
      </c>
      <c r="BJ337" s="40">
        <f t="shared" si="221"/>
        <v>1</v>
      </c>
      <c r="BK337" s="40">
        <f t="shared" si="222"/>
        <v>1</v>
      </c>
      <c r="BL337" s="40">
        <f t="shared" si="223"/>
        <v>1</v>
      </c>
      <c r="BM337" s="40">
        <f t="shared" si="224"/>
        <v>1</v>
      </c>
      <c r="BN337" s="40">
        <f t="shared" si="225"/>
        <v>1</v>
      </c>
      <c r="BO337" s="40">
        <f t="shared" si="226"/>
        <v>1</v>
      </c>
      <c r="BP337" s="40">
        <f t="shared" si="227"/>
        <v>1</v>
      </c>
      <c r="BQ337">
        <v>1</v>
      </c>
      <c r="BR337" s="63">
        <f t="shared" si="228"/>
        <v>17</v>
      </c>
      <c r="BT337" s="4">
        <f>(BP337*U300)+(BO337*U301)+(BN337*U302)+(BM337*U303)+(BL337*U304)+(BK337*U305)+(BJ337*U306)+(BI337*U307)+(BH337*U308)+(BG337*U309)+(BF337*U310)+(BE337*U311)+(BD337*U312)+(BC337*U313)+(BB337*U314)+(BA337*U315)+(AZ337*U316)+(AY337*U317)+(AX337*U318)+(AW337*U319)+(AV337*U320)+(AU337*U321)+(AT337*U322)+(AS337*U323)+(AR337*U324)+(AQ337*U325)+(AP337*U326)+(AO337*U327)+(AN337*U328)+(AM337*U329)+(AL337*U330)+(AK337*U331)+(AJ337*U332)+(AI337*U333)+(AH337*U334)+(AG337*U335)+(AF337*U336)+($U$252)+U337</f>
        <v>0.411904761904762</v>
      </c>
    </row>
    <row r="338" spans="1:72">
      <c r="A338" s="25">
        <f t="shared" si="190"/>
        <v>334</v>
      </c>
      <c r="B338" s="26" t="s">
        <v>38</v>
      </c>
      <c r="C338" s="12">
        <v>41026</v>
      </c>
      <c r="D338" s="52">
        <v>41029</v>
      </c>
      <c r="E338" s="52">
        <v>41036</v>
      </c>
      <c r="F338" s="36">
        <v>107.00999999999999</v>
      </c>
      <c r="G338" s="36"/>
      <c r="H338" s="36"/>
      <c r="I338" s="36">
        <v>106.212</v>
      </c>
      <c r="J338" s="36">
        <v>103.66499999999999</v>
      </c>
      <c r="K338" s="5" t="s">
        <v>1</v>
      </c>
      <c r="M338" s="16">
        <f>(F338-I338)*100</f>
        <v>79.799999999998761</v>
      </c>
      <c r="N338" s="15"/>
      <c r="O338" s="16">
        <f>(I338-J338)*100</f>
        <v>254.70000000000113</v>
      </c>
      <c r="Q338" s="22">
        <f>((S337*U338)/M338)*O338</f>
        <v>3756910.6272688243</v>
      </c>
      <c r="R338" s="15"/>
      <c r="S338" s="3">
        <f>Q338+S337</f>
        <v>102631364.1675432</v>
      </c>
      <c r="U338" s="4">
        <f>$AC$4/W338</f>
        <v>1.1904761904761904E-2</v>
      </c>
      <c r="W338" s="2">
        <v>21</v>
      </c>
      <c r="Y338" s="30">
        <f>E338-D338+1</f>
        <v>8</v>
      </c>
      <c r="Z338" s="30"/>
      <c r="AA338" s="4">
        <f>(S338-S337)/S337</f>
        <v>3.7996777658432512E-2</v>
      </c>
      <c r="AD338" s="40">
        <f>IF(E337&gt;D338,IF(E337&gt;E338,Y338,E337-D338+1),0)</f>
        <v>0</v>
      </c>
      <c r="AF338" s="40">
        <f t="shared" si="191"/>
        <v>0</v>
      </c>
      <c r="AG338" s="40">
        <f t="shared" si="192"/>
        <v>0</v>
      </c>
      <c r="AH338" s="40">
        <f t="shared" si="193"/>
        <v>0</v>
      </c>
      <c r="AI338" s="40">
        <f t="shared" si="194"/>
        <v>0</v>
      </c>
      <c r="AJ338" s="40">
        <f t="shared" si="195"/>
        <v>0</v>
      </c>
      <c r="AK338" s="40">
        <f t="shared" si="196"/>
        <v>0</v>
      </c>
      <c r="AL338" s="40">
        <f t="shared" si="197"/>
        <v>0</v>
      </c>
      <c r="AM338" s="40">
        <f t="shared" si="198"/>
        <v>0</v>
      </c>
      <c r="AN338" s="40">
        <f t="shared" si="199"/>
        <v>0</v>
      </c>
      <c r="AO338" s="40">
        <f t="shared" si="200"/>
        <v>0</v>
      </c>
      <c r="AP338" s="40">
        <f t="shared" si="201"/>
        <v>0</v>
      </c>
      <c r="AQ338" s="40">
        <f t="shared" si="202"/>
        <v>0</v>
      </c>
      <c r="AR338" s="40">
        <f t="shared" si="203"/>
        <v>0</v>
      </c>
      <c r="AS338" s="40">
        <f t="shared" si="204"/>
        <v>0</v>
      </c>
      <c r="AT338" s="40">
        <f t="shared" si="205"/>
        <v>0</v>
      </c>
      <c r="AU338" s="40">
        <f t="shared" si="206"/>
        <v>0</v>
      </c>
      <c r="AV338" s="40">
        <f t="shared" si="207"/>
        <v>0</v>
      </c>
      <c r="AW338" s="40">
        <f t="shared" si="208"/>
        <v>0</v>
      </c>
      <c r="AX338" s="40">
        <f t="shared" si="209"/>
        <v>0</v>
      </c>
      <c r="AY338" s="40">
        <f t="shared" si="210"/>
        <v>0</v>
      </c>
      <c r="AZ338" s="40">
        <f t="shared" si="211"/>
        <v>0</v>
      </c>
      <c r="BA338" s="40">
        <f t="shared" si="212"/>
        <v>0</v>
      </c>
      <c r="BB338" s="40">
        <f t="shared" si="213"/>
        <v>0</v>
      </c>
      <c r="BC338" s="40">
        <f t="shared" si="214"/>
        <v>1</v>
      </c>
      <c r="BD338" s="40">
        <f t="shared" si="215"/>
        <v>1</v>
      </c>
      <c r="BE338" s="40">
        <f t="shared" si="216"/>
        <v>1</v>
      </c>
      <c r="BF338" s="40">
        <f t="shared" si="217"/>
        <v>1</v>
      </c>
      <c r="BG338" s="40">
        <f t="shared" si="218"/>
        <v>1</v>
      </c>
      <c r="BH338" s="40">
        <f t="shared" si="219"/>
        <v>1</v>
      </c>
      <c r="BI338" s="40">
        <f t="shared" si="220"/>
        <v>1</v>
      </c>
      <c r="BJ338" s="40">
        <f t="shared" si="221"/>
        <v>1</v>
      </c>
      <c r="BK338" s="40">
        <f t="shared" si="222"/>
        <v>1</v>
      </c>
      <c r="BL338" s="40">
        <f t="shared" si="223"/>
        <v>1</v>
      </c>
      <c r="BM338" s="40">
        <f t="shared" si="224"/>
        <v>1</v>
      </c>
      <c r="BN338" s="40">
        <f t="shared" si="225"/>
        <v>1</v>
      </c>
      <c r="BO338" s="40">
        <f t="shared" si="226"/>
        <v>1</v>
      </c>
      <c r="BP338" s="40">
        <f t="shared" si="227"/>
        <v>1</v>
      </c>
      <c r="BQ338">
        <v>1</v>
      </c>
      <c r="BR338" s="63">
        <f t="shared" si="228"/>
        <v>16</v>
      </c>
      <c r="BT338" s="4">
        <f>(BP338*U301)+(BO338*U302)+(BN338*U303)+(BM338*U304)+(BL338*U305)+(BK338*U306)+(BJ338*U307)+(BI338*U308)+(BH338*U309)+(BG338*U310)+(BF338*U311)+(BE338*U312)+(BD338*U313)+(BC338*U314)+(BB338*U315)+(BA338*U316)+(AZ338*U317)+(AY338*U318)+(AX338*U319)+(AW338*U320)+(AV338*U321)+(AU338*U322)+(AT338*U323)+(AS338*U324)+(AR338*U325)+(AQ338*U326)+(AP338*U327)+(AO338*U328)+(AN338*U329)+(AM338*U330)+(AL338*U331)+(AK338*U332)+(AJ338*U333)+(AI338*U334)+(AH338*U335)+(AG338*U336)+(AF338*U337)+($U$252)+U338</f>
        <v>0.38690476190476197</v>
      </c>
    </row>
    <row r="339" spans="1:72">
      <c r="A339" s="25">
        <f t="shared" si="190"/>
        <v>335</v>
      </c>
      <c r="B339" s="26" t="s">
        <v>38</v>
      </c>
      <c r="C339" s="12">
        <v>41038</v>
      </c>
      <c r="D339" s="52">
        <v>41043</v>
      </c>
      <c r="E339" s="52">
        <v>41047</v>
      </c>
      <c r="F339" s="36">
        <v>103.47399999999999</v>
      </c>
      <c r="G339" s="36"/>
      <c r="H339" s="36"/>
      <c r="I339" s="36">
        <v>102.807</v>
      </c>
      <c r="J339" s="36">
        <v>100.50999999999999</v>
      </c>
      <c r="K339" s="5" t="s">
        <v>1</v>
      </c>
      <c r="M339" s="16">
        <f>(F339-I339)*100</f>
        <v>66.699999999998738</v>
      </c>
      <c r="N339" s="15"/>
      <c r="O339" s="16">
        <f>(I339-J339)*100</f>
        <v>229.70000000000113</v>
      </c>
      <c r="Q339" s="22">
        <f>((S338*U339)/M339)*O339</f>
        <v>4207614.8263877407</v>
      </c>
      <c r="R339" s="15"/>
      <c r="S339" s="3">
        <f>Q339+S338</f>
        <v>106838978.99393094</v>
      </c>
      <c r="U339" s="4">
        <f>$AC$4/W339</f>
        <v>1.1904761904761904E-2</v>
      </c>
      <c r="W339" s="2">
        <v>21</v>
      </c>
      <c r="Y339" s="30">
        <f>E339-D339+1</f>
        <v>5</v>
      </c>
      <c r="Z339" s="30"/>
      <c r="AA339" s="4">
        <f>(S339-S338)/S338</f>
        <v>4.0997358463626232E-2</v>
      </c>
      <c r="AD339" s="40">
        <f>IF(E338&gt;D339,IF(E338&gt;E339,Y339,E338-D339+1),0)</f>
        <v>0</v>
      </c>
      <c r="AF339" s="40">
        <f t="shared" si="191"/>
        <v>0</v>
      </c>
      <c r="AG339" s="40">
        <f t="shared" si="192"/>
        <v>0</v>
      </c>
      <c r="AH339" s="40">
        <f t="shared" si="193"/>
        <v>0</v>
      </c>
      <c r="AI339" s="40">
        <f t="shared" si="194"/>
        <v>0</v>
      </c>
      <c r="AJ339" s="40">
        <f t="shared" si="195"/>
        <v>0</v>
      </c>
      <c r="AK339" s="40">
        <f t="shared" si="196"/>
        <v>0</v>
      </c>
      <c r="AL339" s="40">
        <f t="shared" si="197"/>
        <v>0</v>
      </c>
      <c r="AM339" s="40">
        <f t="shared" si="198"/>
        <v>0</v>
      </c>
      <c r="AN339" s="40">
        <f t="shared" si="199"/>
        <v>0</v>
      </c>
      <c r="AO339" s="40">
        <f t="shared" si="200"/>
        <v>0</v>
      </c>
      <c r="AP339" s="40">
        <f t="shared" si="201"/>
        <v>0</v>
      </c>
      <c r="AQ339" s="40">
        <f t="shared" si="202"/>
        <v>0</v>
      </c>
      <c r="AR339" s="40">
        <f t="shared" si="203"/>
        <v>0</v>
      </c>
      <c r="AS339" s="40">
        <f t="shared" si="204"/>
        <v>0</v>
      </c>
      <c r="AT339" s="40">
        <f t="shared" si="205"/>
        <v>0</v>
      </c>
      <c r="AU339" s="40">
        <f t="shared" si="206"/>
        <v>0</v>
      </c>
      <c r="AV339" s="40">
        <f t="shared" si="207"/>
        <v>0</v>
      </c>
      <c r="AW339" s="40">
        <f t="shared" si="208"/>
        <v>0</v>
      </c>
      <c r="AX339" s="40">
        <f t="shared" si="209"/>
        <v>0</v>
      </c>
      <c r="AY339" s="40">
        <f t="shared" si="210"/>
        <v>0</v>
      </c>
      <c r="AZ339" s="40">
        <f t="shared" si="211"/>
        <v>0</v>
      </c>
      <c r="BA339" s="40">
        <f t="shared" si="212"/>
        <v>0</v>
      </c>
      <c r="BB339" s="40">
        <f t="shared" si="213"/>
        <v>0</v>
      </c>
      <c r="BC339" s="40">
        <f t="shared" si="214"/>
        <v>0</v>
      </c>
      <c r="BD339" s="40">
        <f t="shared" si="215"/>
        <v>1</v>
      </c>
      <c r="BE339" s="40">
        <f t="shared" si="216"/>
        <v>1</v>
      </c>
      <c r="BF339" s="40">
        <f t="shared" si="217"/>
        <v>1</v>
      </c>
      <c r="BG339" s="40">
        <f t="shared" si="218"/>
        <v>1</v>
      </c>
      <c r="BH339" s="40">
        <f t="shared" si="219"/>
        <v>1</v>
      </c>
      <c r="BI339" s="40">
        <f t="shared" si="220"/>
        <v>1</v>
      </c>
      <c r="BJ339" s="40">
        <f t="shared" si="221"/>
        <v>1</v>
      </c>
      <c r="BK339" s="40">
        <f t="shared" si="222"/>
        <v>1</v>
      </c>
      <c r="BL339" s="40">
        <f t="shared" si="223"/>
        <v>1</v>
      </c>
      <c r="BM339" s="40">
        <f t="shared" si="224"/>
        <v>1</v>
      </c>
      <c r="BN339" s="40">
        <f t="shared" si="225"/>
        <v>1</v>
      </c>
      <c r="BO339" s="40">
        <f t="shared" si="226"/>
        <v>1</v>
      </c>
      <c r="BP339" s="40">
        <f t="shared" si="227"/>
        <v>1</v>
      </c>
      <c r="BQ339">
        <v>1</v>
      </c>
      <c r="BR339" s="63">
        <f t="shared" si="228"/>
        <v>15</v>
      </c>
      <c r="BT339" s="4">
        <f>(BP339*U302)+(BO339*U303)+(BN339*U304)+(BM339*U305)+(BL339*U306)+(BK339*U307)+(BJ339*U308)+(BI339*U309)+(BH339*U310)+(BG339*U311)+(BF339*U312)+(BE339*U313)+(BD339*U314)+(BC339*U315)+(BB339*U316)+(BA339*U317)+(AZ339*U318)+(AY339*U319)+(AX339*U320)+(AW339*U321)+(AV339*U322)+(AU339*U323)+(AT339*U324)+(AS339*U325)+(AR339*U326)+(AQ339*U327)+(AP339*U328)+(AO339*U329)+(AN339*U330)+(AM339*U331)+(AL339*U332)+(AK339*U333)+(AJ339*U334)+(AI339*U335)+(AH339*U336)+(AG339*U337)+(AF339*U338)+($U$252)+U339</f>
        <v>0.36190476190476195</v>
      </c>
    </row>
    <row r="340" spans="1:72">
      <c r="A340" s="25">
        <f t="shared" si="190"/>
        <v>336</v>
      </c>
      <c r="B340" s="26" t="s">
        <v>38</v>
      </c>
      <c r="C340" s="12">
        <v>41052</v>
      </c>
      <c r="D340" s="52">
        <v>41053</v>
      </c>
      <c r="E340" s="52">
        <v>41061</v>
      </c>
      <c r="F340" s="36">
        <v>101.00699999999999</v>
      </c>
      <c r="G340" s="36"/>
      <c r="H340" s="36"/>
      <c r="I340" s="36">
        <v>99.040800000000004</v>
      </c>
      <c r="J340" s="36">
        <v>95.861999999999995</v>
      </c>
      <c r="K340" s="5" t="s">
        <v>1</v>
      </c>
      <c r="M340" s="16">
        <f>(F340-I340)*100</f>
        <v>196.61999999999864</v>
      </c>
      <c r="N340" s="15"/>
      <c r="O340" s="16">
        <f>(I340-J340)*100</f>
        <v>317.88000000000096</v>
      </c>
      <c r="Q340" s="22">
        <f>((S339*U340)/M340)*O340</f>
        <v>2056297.5380714491</v>
      </c>
      <c r="R340" s="15"/>
      <c r="S340" s="3">
        <f>Q340+S339</f>
        <v>108895276.53200239</v>
      </c>
      <c r="U340" s="4">
        <f>$AC$4/W340</f>
        <v>1.1904761904761904E-2</v>
      </c>
      <c r="W340" s="2">
        <v>21</v>
      </c>
      <c r="Y340" s="30">
        <f>E340-D340+1</f>
        <v>9</v>
      </c>
      <c r="Z340" s="30"/>
      <c r="AA340" s="4">
        <f>(S340-S339)/S339</f>
        <v>1.9246697763634215E-2</v>
      </c>
      <c r="AD340" s="40">
        <f>IF(E339&gt;D340,IF(E339&gt;E340,Y340,E339-D340+1),0)</f>
        <v>0</v>
      </c>
      <c r="AF340" s="40">
        <f t="shared" si="191"/>
        <v>0</v>
      </c>
      <c r="AG340" s="40">
        <f t="shared" si="192"/>
        <v>0</v>
      </c>
      <c r="AH340" s="40">
        <f t="shared" si="193"/>
        <v>0</v>
      </c>
      <c r="AI340" s="40">
        <f t="shared" si="194"/>
        <v>0</v>
      </c>
      <c r="AJ340" s="40">
        <f t="shared" si="195"/>
        <v>0</v>
      </c>
      <c r="AK340" s="40">
        <f t="shared" si="196"/>
        <v>0</v>
      </c>
      <c r="AL340" s="40">
        <f t="shared" si="197"/>
        <v>0</v>
      </c>
      <c r="AM340" s="40">
        <f t="shared" si="198"/>
        <v>0</v>
      </c>
      <c r="AN340" s="40">
        <f t="shared" si="199"/>
        <v>0</v>
      </c>
      <c r="AO340" s="40">
        <f t="shared" si="200"/>
        <v>0</v>
      </c>
      <c r="AP340" s="40">
        <f t="shared" si="201"/>
        <v>0</v>
      </c>
      <c r="AQ340" s="40">
        <f t="shared" si="202"/>
        <v>0</v>
      </c>
      <c r="AR340" s="40">
        <f t="shared" si="203"/>
        <v>0</v>
      </c>
      <c r="AS340" s="40">
        <f t="shared" si="204"/>
        <v>0</v>
      </c>
      <c r="AT340" s="40">
        <f t="shared" si="205"/>
        <v>0</v>
      </c>
      <c r="AU340" s="40">
        <f t="shared" si="206"/>
        <v>0</v>
      </c>
      <c r="AV340" s="40">
        <f t="shared" si="207"/>
        <v>0</v>
      </c>
      <c r="AW340" s="40">
        <f t="shared" si="208"/>
        <v>0</v>
      </c>
      <c r="AX340" s="40">
        <f t="shared" si="209"/>
        <v>0</v>
      </c>
      <c r="AY340" s="40">
        <f t="shared" si="210"/>
        <v>0</v>
      </c>
      <c r="AZ340" s="40">
        <f t="shared" si="211"/>
        <v>0</v>
      </c>
      <c r="BA340" s="40">
        <f t="shared" si="212"/>
        <v>0</v>
      </c>
      <c r="BB340" s="40">
        <f t="shared" si="213"/>
        <v>0</v>
      </c>
      <c r="BC340" s="40">
        <f t="shared" si="214"/>
        <v>0</v>
      </c>
      <c r="BD340" s="40">
        <f t="shared" si="215"/>
        <v>0</v>
      </c>
      <c r="BE340" s="40">
        <f t="shared" si="216"/>
        <v>1</v>
      </c>
      <c r="BF340" s="40">
        <f t="shared" si="217"/>
        <v>1</v>
      </c>
      <c r="BG340" s="40">
        <f t="shared" si="218"/>
        <v>1</v>
      </c>
      <c r="BH340" s="40">
        <f t="shared" si="219"/>
        <v>1</v>
      </c>
      <c r="BI340" s="40">
        <f t="shared" si="220"/>
        <v>1</v>
      </c>
      <c r="BJ340" s="40">
        <f t="shared" si="221"/>
        <v>1</v>
      </c>
      <c r="BK340" s="40">
        <f t="shared" si="222"/>
        <v>1</v>
      </c>
      <c r="BL340" s="40">
        <f t="shared" si="223"/>
        <v>1</v>
      </c>
      <c r="BM340" s="40">
        <f t="shared" si="224"/>
        <v>1</v>
      </c>
      <c r="BN340" s="40">
        <f t="shared" si="225"/>
        <v>1</v>
      </c>
      <c r="BO340" s="40">
        <f t="shared" si="226"/>
        <v>1</v>
      </c>
      <c r="BP340" s="40">
        <f t="shared" si="227"/>
        <v>1</v>
      </c>
      <c r="BQ340">
        <v>1</v>
      </c>
      <c r="BR340" s="63">
        <f t="shared" si="228"/>
        <v>14</v>
      </c>
      <c r="BT340" s="4">
        <f>(BP340*U303)+(BO340*U304)+(BN340*U305)+(BM340*U306)+(BL340*U307)+(BK340*U308)+(BJ340*U309)+(BI340*U310)+(BH340*U311)+(BG340*U312)+(BF340*U313)+(BE340*U314)+(BD340*U315)+(BC340*U316)+(BB340*U317)+(BA340*U318)+(AZ340*U319)+(AY340*U320)+(AX340*U321)+(AW340*U322)+(AV340*U323)+(AU340*U324)+(AT340*U325)+(AS340*U326)+(AR340*U327)+(AQ340*U328)+(AP340*U329)+(AO340*U330)+(AN340*U331)+(AM340*U332)+(AL340*U333)+(AK340*U334)+(AJ340*U335)+(AI340*U336)+(AH340*U337)+(AG340*U338)+(AF340*U339)+($U$252)+U340</f>
        <v>0.33690476190476193</v>
      </c>
    </row>
    <row r="341" spans="1:72">
      <c r="A341" s="25">
        <f t="shared" si="190"/>
        <v>337</v>
      </c>
      <c r="B341" s="26" t="s">
        <v>38</v>
      </c>
      <c r="C341" s="12">
        <v>41073</v>
      </c>
      <c r="D341" s="52">
        <v>41074</v>
      </c>
      <c r="E341" s="52">
        <v>41074</v>
      </c>
      <c r="F341" s="36">
        <v>99.747</v>
      </c>
      <c r="G341" s="36">
        <v>100.036</v>
      </c>
      <c r="H341" s="36">
        <v>99.747</v>
      </c>
      <c r="I341" s="36"/>
      <c r="J341" s="36"/>
      <c r="K341" s="5" t="s">
        <v>0</v>
      </c>
      <c r="M341" s="16">
        <f>(G341-F341)*100</f>
        <v>28.900000000000148</v>
      </c>
      <c r="N341" s="15"/>
      <c r="O341" s="16">
        <f>(H341-G341)*100</f>
        <v>-28.900000000000148</v>
      </c>
      <c r="Q341" s="22">
        <f>((S340*U341)/M341)*O341</f>
        <v>-1296372.3396666951</v>
      </c>
      <c r="R341" s="15"/>
      <c r="S341" s="3">
        <f>Q341+S340</f>
        <v>107598904.1923357</v>
      </c>
      <c r="U341" s="4">
        <f>$AC$4/W341</f>
        <v>1.1904761904761904E-2</v>
      </c>
      <c r="W341" s="2">
        <v>21</v>
      </c>
      <c r="Y341" s="30">
        <f>E341-D341+1</f>
        <v>1</v>
      </c>
      <c r="Z341" s="30"/>
      <c r="AA341" s="4">
        <f>(S341-S340)/S340</f>
        <v>-1.1904761904761899E-2</v>
      </c>
      <c r="AD341" s="40">
        <f>IF(E340&gt;D341,IF(E340&gt;E341,Y341,E340-D341+1),0)</f>
        <v>0</v>
      </c>
      <c r="AF341" s="40">
        <f t="shared" si="191"/>
        <v>0</v>
      </c>
      <c r="AG341" s="40">
        <f t="shared" si="192"/>
        <v>0</v>
      </c>
      <c r="AH341" s="40">
        <f t="shared" si="193"/>
        <v>0</v>
      </c>
      <c r="AI341" s="40">
        <f t="shared" si="194"/>
        <v>0</v>
      </c>
      <c r="AJ341" s="40">
        <f t="shared" si="195"/>
        <v>0</v>
      </c>
      <c r="AK341" s="40">
        <f t="shared" si="196"/>
        <v>0</v>
      </c>
      <c r="AL341" s="40">
        <f t="shared" si="197"/>
        <v>0</v>
      </c>
      <c r="AM341" s="40">
        <f t="shared" si="198"/>
        <v>0</v>
      </c>
      <c r="AN341" s="40">
        <f t="shared" si="199"/>
        <v>0</v>
      </c>
      <c r="AO341" s="40">
        <f t="shared" si="200"/>
        <v>0</v>
      </c>
      <c r="AP341" s="40">
        <f t="shared" si="201"/>
        <v>0</v>
      </c>
      <c r="AQ341" s="40">
        <f t="shared" si="202"/>
        <v>0</v>
      </c>
      <c r="AR341" s="40">
        <f t="shared" si="203"/>
        <v>0</v>
      </c>
      <c r="AS341" s="40">
        <f t="shared" si="204"/>
        <v>0</v>
      </c>
      <c r="AT341" s="40">
        <f t="shared" si="205"/>
        <v>0</v>
      </c>
      <c r="AU341" s="40">
        <f t="shared" si="206"/>
        <v>0</v>
      </c>
      <c r="AV341" s="40">
        <f t="shared" si="207"/>
        <v>0</v>
      </c>
      <c r="AW341" s="40">
        <f t="shared" si="208"/>
        <v>0</v>
      </c>
      <c r="AX341" s="40">
        <f t="shared" si="209"/>
        <v>0</v>
      </c>
      <c r="AY341" s="40">
        <f t="shared" si="210"/>
        <v>0</v>
      </c>
      <c r="AZ341" s="40">
        <f t="shared" si="211"/>
        <v>0</v>
      </c>
      <c r="BA341" s="40">
        <f t="shared" si="212"/>
        <v>0</v>
      </c>
      <c r="BB341" s="40">
        <f t="shared" si="213"/>
        <v>0</v>
      </c>
      <c r="BC341" s="40">
        <f t="shared" si="214"/>
        <v>0</v>
      </c>
      <c r="BD341" s="40">
        <f t="shared" si="215"/>
        <v>0</v>
      </c>
      <c r="BE341" s="40">
        <f t="shared" si="216"/>
        <v>0</v>
      </c>
      <c r="BF341" s="40">
        <f t="shared" si="217"/>
        <v>1</v>
      </c>
      <c r="BG341" s="40">
        <f t="shared" si="218"/>
        <v>1</v>
      </c>
      <c r="BH341" s="40">
        <f t="shared" si="219"/>
        <v>1</v>
      </c>
      <c r="BI341" s="40">
        <f t="shared" si="220"/>
        <v>1</v>
      </c>
      <c r="BJ341" s="40">
        <f t="shared" si="221"/>
        <v>1</v>
      </c>
      <c r="BK341" s="40">
        <f t="shared" si="222"/>
        <v>1</v>
      </c>
      <c r="BL341" s="40">
        <f t="shared" si="223"/>
        <v>1</v>
      </c>
      <c r="BM341" s="40">
        <f t="shared" si="224"/>
        <v>1</v>
      </c>
      <c r="BN341" s="40">
        <f t="shared" si="225"/>
        <v>1</v>
      </c>
      <c r="BO341" s="40">
        <f t="shared" si="226"/>
        <v>1</v>
      </c>
      <c r="BP341" s="40">
        <f t="shared" si="227"/>
        <v>1</v>
      </c>
      <c r="BQ341">
        <v>1</v>
      </c>
      <c r="BR341" s="63">
        <f t="shared" si="228"/>
        <v>13</v>
      </c>
      <c r="BT341" s="4">
        <f>(BP341*U304)+(BO341*U305)+(BN341*U306)+(BM341*U307)+(BL341*U308)+(BK341*U309)+(BJ341*U310)+(BI341*U311)+(BH341*U312)+(BG341*U313)+(BF341*U314)+(BE341*U315)+(BD341*U316)+(BC341*U317)+(BB341*U318)+(BA341*U319)+(AZ341*U320)+(AY341*U321)+(AX341*U322)+(AW341*U323)+(AV341*U324)+(AU341*U325)+(AT341*U326)+(AS341*U327)+(AR341*U328)+(AQ341*U329)+(AP341*U330)+(AO341*U331)+(AN341*U332)+(AM341*U333)+(AL341*U334)+(AK341*U335)+(AJ341*U336)+(AI341*U337)+(AH341*U338)+(AG341*U339)+(AF341*U340)+($U$252)+U341</f>
        <v>0.31190476190476191</v>
      </c>
    </row>
    <row r="342" spans="1:72">
      <c r="A342" s="25">
        <f t="shared" si="190"/>
        <v>338</v>
      </c>
      <c r="B342" s="26" t="s">
        <v>38</v>
      </c>
      <c r="C342" s="12">
        <v>41080</v>
      </c>
      <c r="D342" s="52">
        <v>41081</v>
      </c>
      <c r="E342" s="52">
        <v>41085</v>
      </c>
      <c r="F342" s="36">
        <v>100.28</v>
      </c>
      <c r="G342" s="36">
        <v>101.33999999999999</v>
      </c>
      <c r="H342" s="36">
        <v>100.28</v>
      </c>
      <c r="I342" s="36"/>
      <c r="J342" s="36"/>
      <c r="K342" s="5" t="s">
        <v>0</v>
      </c>
      <c r="M342" s="16">
        <f>(G342-F342)*100</f>
        <v>105.99999999999881</v>
      </c>
      <c r="N342" s="15"/>
      <c r="O342" s="16">
        <f>(H342-G342)*100</f>
        <v>-105.99999999999881</v>
      </c>
      <c r="Q342" s="22">
        <f>((S341*U342)/M342)*O342</f>
        <v>-1280939.3356230438</v>
      </c>
      <c r="R342" s="15"/>
      <c r="S342" s="3">
        <f>Q342+S341</f>
        <v>106317964.85671265</v>
      </c>
      <c r="U342" s="4">
        <f>$AC$4/W342</f>
        <v>1.1904761904761904E-2</v>
      </c>
      <c r="W342" s="2">
        <v>21</v>
      </c>
      <c r="Y342" s="30">
        <f>E342-D342+1</f>
        <v>5</v>
      </c>
      <c r="Z342" s="30"/>
      <c r="AA342" s="4">
        <f>(S342-S341)/S341</f>
        <v>-1.1904761904761875E-2</v>
      </c>
      <c r="AD342" s="40">
        <f>IF(E341&gt;D342,IF(E341&gt;E342,Y342,E341-D342+1),0)</f>
        <v>0</v>
      </c>
      <c r="AF342" s="40">
        <f t="shared" si="191"/>
        <v>0</v>
      </c>
      <c r="AG342" s="40">
        <f t="shared" si="192"/>
        <v>0</v>
      </c>
      <c r="AH342" s="40">
        <f t="shared" si="193"/>
        <v>0</v>
      </c>
      <c r="AI342" s="40">
        <f t="shared" si="194"/>
        <v>0</v>
      </c>
      <c r="AJ342" s="40">
        <f t="shared" si="195"/>
        <v>0</v>
      </c>
      <c r="AK342" s="40">
        <f t="shared" si="196"/>
        <v>0</v>
      </c>
      <c r="AL342" s="40">
        <f t="shared" si="197"/>
        <v>0</v>
      </c>
      <c r="AM342" s="40">
        <f t="shared" si="198"/>
        <v>0</v>
      </c>
      <c r="AN342" s="40">
        <f t="shared" si="199"/>
        <v>0</v>
      </c>
      <c r="AO342" s="40">
        <f t="shared" si="200"/>
        <v>0</v>
      </c>
      <c r="AP342" s="40">
        <f t="shared" si="201"/>
        <v>0</v>
      </c>
      <c r="AQ342" s="40">
        <f t="shared" si="202"/>
        <v>0</v>
      </c>
      <c r="AR342" s="40">
        <f t="shared" si="203"/>
        <v>0</v>
      </c>
      <c r="AS342" s="40">
        <f t="shared" si="204"/>
        <v>0</v>
      </c>
      <c r="AT342" s="40">
        <f t="shared" si="205"/>
        <v>0</v>
      </c>
      <c r="AU342" s="40">
        <f t="shared" si="206"/>
        <v>0</v>
      </c>
      <c r="AV342" s="40">
        <f t="shared" si="207"/>
        <v>0</v>
      </c>
      <c r="AW342" s="40">
        <f t="shared" si="208"/>
        <v>0</v>
      </c>
      <c r="AX342" s="40">
        <f t="shared" si="209"/>
        <v>0</v>
      </c>
      <c r="AY342" s="40">
        <f t="shared" si="210"/>
        <v>0</v>
      </c>
      <c r="AZ342" s="40">
        <f t="shared" si="211"/>
        <v>0</v>
      </c>
      <c r="BA342" s="40">
        <f t="shared" si="212"/>
        <v>0</v>
      </c>
      <c r="BB342" s="40">
        <f t="shared" si="213"/>
        <v>0</v>
      </c>
      <c r="BC342" s="40">
        <f t="shared" si="214"/>
        <v>0</v>
      </c>
      <c r="BD342" s="40">
        <f t="shared" si="215"/>
        <v>0</v>
      </c>
      <c r="BE342" s="40">
        <f t="shared" si="216"/>
        <v>0</v>
      </c>
      <c r="BF342" s="40">
        <f t="shared" si="217"/>
        <v>0</v>
      </c>
      <c r="BG342" s="40">
        <f t="shared" si="218"/>
        <v>1</v>
      </c>
      <c r="BH342" s="40">
        <f t="shared" si="219"/>
        <v>1</v>
      </c>
      <c r="BI342" s="40">
        <f t="shared" si="220"/>
        <v>1</v>
      </c>
      <c r="BJ342" s="40">
        <f t="shared" si="221"/>
        <v>1</v>
      </c>
      <c r="BK342" s="40">
        <f t="shared" si="222"/>
        <v>1</v>
      </c>
      <c r="BL342" s="40">
        <f t="shared" si="223"/>
        <v>1</v>
      </c>
      <c r="BM342" s="40">
        <f t="shared" si="224"/>
        <v>1</v>
      </c>
      <c r="BN342" s="40">
        <f t="shared" si="225"/>
        <v>1</v>
      </c>
      <c r="BO342" s="40">
        <f t="shared" si="226"/>
        <v>1</v>
      </c>
      <c r="BP342" s="40">
        <f t="shared" si="227"/>
        <v>1</v>
      </c>
      <c r="BQ342">
        <v>1</v>
      </c>
      <c r="BR342" s="63">
        <f t="shared" si="228"/>
        <v>12</v>
      </c>
      <c r="BT342" s="4">
        <f>(BP342*U305)+(BO342*U306)+(BN342*U307)+(BM342*U308)+(BL342*U309)+(BK342*U310)+(BJ342*U311)+(BI342*U312)+(BH342*U313)+(BG342*U314)+(BF342*U315)+(BE342*U316)+(BD342*U317)+(BC342*U318)+(BB342*U319)+(BA342*U320)+(AZ342*U321)+(AY342*U322)+(AX342*U323)+(AW342*U324)+(AV342*U325)+(AU342*U326)+(AT342*U327)+(AS342*U328)+(AR342*U329)+(AQ342*U330)+(AP342*U331)+(AO342*U332)+(AN342*U333)+(AM342*U334)+(AL342*U335)+(AK342*U336)+(AJ342*U337)+(AI342*U338)+(AH342*U339)+(AG342*U340)+(AF342*U341)+($U$252)+U342</f>
        <v>0.28690476190476188</v>
      </c>
    </row>
    <row r="343" spans="1:72">
      <c r="A343" s="25">
        <f t="shared" si="190"/>
        <v>339</v>
      </c>
      <c r="B343" s="26" t="s">
        <v>38</v>
      </c>
      <c r="C343" s="12">
        <v>41085</v>
      </c>
      <c r="D343" s="52">
        <v>41086</v>
      </c>
      <c r="E343" s="52">
        <v>41089</v>
      </c>
      <c r="F343" s="36">
        <v>100.645</v>
      </c>
      <c r="G343" s="36"/>
      <c r="H343" s="36"/>
      <c r="I343" s="36">
        <v>99.210000000000008</v>
      </c>
      <c r="J343" s="36">
        <v>100.645</v>
      </c>
      <c r="K343" s="5" t="s">
        <v>0</v>
      </c>
      <c r="M343" s="16">
        <f>(F343-I343)*100</f>
        <v>143.49999999999881</v>
      </c>
      <c r="N343" s="15"/>
      <c r="O343" s="16">
        <f>(I343-J343)*100</f>
        <v>-143.49999999999881</v>
      </c>
      <c r="Q343" s="22">
        <f>((S342*U343)/M343)*O343</f>
        <v>-1265690.0578180077</v>
      </c>
      <c r="R343" s="15"/>
      <c r="S343" s="3">
        <f>Q343+S342</f>
        <v>105052274.79889464</v>
      </c>
      <c r="U343" s="4">
        <f>$AC$4/W343</f>
        <v>1.1904761904761904E-2</v>
      </c>
      <c r="W343" s="2">
        <v>21</v>
      </c>
      <c r="Y343" s="30">
        <f>E343-D343+1</f>
        <v>4</v>
      </c>
      <c r="Z343" s="30"/>
      <c r="AA343" s="4">
        <f>(S343-S342)/S342</f>
        <v>-1.190476190476193E-2</v>
      </c>
      <c r="AD343" s="40">
        <f>IF(E342&gt;D343,IF(E342&gt;E343,Y343,E342-D343+1),0)</f>
        <v>0</v>
      </c>
      <c r="AF343" s="40">
        <f t="shared" si="191"/>
        <v>0</v>
      </c>
      <c r="AG343" s="40">
        <f t="shared" si="192"/>
        <v>0</v>
      </c>
      <c r="AH343" s="40">
        <f t="shared" si="193"/>
        <v>0</v>
      </c>
      <c r="AI343" s="40">
        <f t="shared" si="194"/>
        <v>0</v>
      </c>
      <c r="AJ343" s="40">
        <f t="shared" si="195"/>
        <v>0</v>
      </c>
      <c r="AK343" s="40">
        <f t="shared" si="196"/>
        <v>0</v>
      </c>
      <c r="AL343" s="40">
        <f t="shared" si="197"/>
        <v>0</v>
      </c>
      <c r="AM343" s="40">
        <f t="shared" si="198"/>
        <v>0</v>
      </c>
      <c r="AN343" s="40">
        <f t="shared" si="199"/>
        <v>0</v>
      </c>
      <c r="AO343" s="40">
        <f t="shared" si="200"/>
        <v>0</v>
      </c>
      <c r="AP343" s="40">
        <f t="shared" si="201"/>
        <v>0</v>
      </c>
      <c r="AQ343" s="40">
        <f t="shared" si="202"/>
        <v>0</v>
      </c>
      <c r="AR343" s="40">
        <f t="shared" si="203"/>
        <v>0</v>
      </c>
      <c r="AS343" s="40">
        <f t="shared" si="204"/>
        <v>0</v>
      </c>
      <c r="AT343" s="40">
        <f t="shared" si="205"/>
        <v>0</v>
      </c>
      <c r="AU343" s="40">
        <f t="shared" si="206"/>
        <v>0</v>
      </c>
      <c r="AV343" s="40">
        <f t="shared" si="207"/>
        <v>0</v>
      </c>
      <c r="AW343" s="40">
        <f t="shared" si="208"/>
        <v>0</v>
      </c>
      <c r="AX343" s="40">
        <f t="shared" si="209"/>
        <v>0</v>
      </c>
      <c r="AY343" s="40">
        <f t="shared" si="210"/>
        <v>0</v>
      </c>
      <c r="AZ343" s="40">
        <f t="shared" si="211"/>
        <v>0</v>
      </c>
      <c r="BA343" s="40">
        <f t="shared" si="212"/>
        <v>0</v>
      </c>
      <c r="BB343" s="40">
        <f t="shared" si="213"/>
        <v>0</v>
      </c>
      <c r="BC343" s="40">
        <f t="shared" si="214"/>
        <v>0</v>
      </c>
      <c r="BD343" s="40">
        <f t="shared" si="215"/>
        <v>0</v>
      </c>
      <c r="BE343" s="40">
        <f t="shared" si="216"/>
        <v>0</v>
      </c>
      <c r="BF343" s="40">
        <f t="shared" si="217"/>
        <v>0</v>
      </c>
      <c r="BG343" s="40">
        <f t="shared" si="218"/>
        <v>0</v>
      </c>
      <c r="BH343" s="40">
        <f t="shared" si="219"/>
        <v>1</v>
      </c>
      <c r="BI343" s="40">
        <f t="shared" si="220"/>
        <v>1</v>
      </c>
      <c r="BJ343" s="40">
        <f t="shared" si="221"/>
        <v>1</v>
      </c>
      <c r="BK343" s="40">
        <f t="shared" si="222"/>
        <v>1</v>
      </c>
      <c r="BL343" s="40">
        <f t="shared" si="223"/>
        <v>1</v>
      </c>
      <c r="BM343" s="40">
        <f t="shared" si="224"/>
        <v>1</v>
      </c>
      <c r="BN343" s="40">
        <f t="shared" si="225"/>
        <v>1</v>
      </c>
      <c r="BO343" s="40">
        <f t="shared" si="226"/>
        <v>1</v>
      </c>
      <c r="BP343" s="40">
        <f t="shared" si="227"/>
        <v>1</v>
      </c>
      <c r="BQ343">
        <v>1</v>
      </c>
      <c r="BR343" s="63">
        <f t="shared" si="228"/>
        <v>11</v>
      </c>
      <c r="BT343" s="4">
        <f>(BP343*U306)+(BO343*U307)+(BN343*U308)+(BM343*U309)+(BL343*U310)+(BK343*U311)+(BJ343*U312)+(BI343*U313)+(BH343*U314)+(BG343*U315)+(BF343*U316)+(BE343*U317)+(BD343*U318)+(BC343*U319)+(BB343*U320)+(BA343*U321)+(AZ343*U322)+(AY343*U323)+(AX343*U324)+(AW343*U325)+(AV343*U326)+(AU343*U327)+(AT343*U328)+(AS343*U329)+(AR343*U330)+(AQ343*U331)+(AP343*U332)+(AO343*U333)+(AN343*U334)+(AM343*U335)+(AL343*U336)+(AK343*U337)+(AJ343*U338)+(AI343*U339)+(AH343*U340)+(AG343*U341)+(AF343*U342)+($U$252)+U343</f>
        <v>0.26190476190476186</v>
      </c>
    </row>
    <row r="344" spans="1:72">
      <c r="A344" s="25">
        <f t="shared" si="190"/>
        <v>340</v>
      </c>
      <c r="B344" s="26" t="s">
        <v>38</v>
      </c>
      <c r="C344" s="12">
        <v>41094</v>
      </c>
      <c r="D344" s="52">
        <v>41095</v>
      </c>
      <c r="E344" s="52">
        <v>41096</v>
      </c>
      <c r="F344" s="36">
        <v>100.2</v>
      </c>
      <c r="G344" s="36"/>
      <c r="H344" s="36"/>
      <c r="I344" s="36">
        <v>99.846000000000004</v>
      </c>
      <c r="J344" s="36">
        <v>98.138999999999996</v>
      </c>
      <c r="K344" s="5" t="s">
        <v>1</v>
      </c>
      <c r="M344" s="16">
        <f>(F344-I344)*100</f>
        <v>35.39999999999992</v>
      </c>
      <c r="N344" s="15"/>
      <c r="O344" s="16">
        <f>(I344-J344)*100</f>
        <v>170.70000000000078</v>
      </c>
      <c r="Q344" s="22">
        <f>((S343*U344)/M344)*O344</f>
        <v>6030543.2163611241</v>
      </c>
      <c r="R344" s="15"/>
      <c r="S344" s="3">
        <f>Q344+S343</f>
        <v>111082818.01525576</v>
      </c>
      <c r="U344" s="4">
        <f>$AC$4/W344</f>
        <v>1.1904761904761904E-2</v>
      </c>
      <c r="W344" s="2">
        <v>21</v>
      </c>
      <c r="Y344" s="30">
        <f>E344-D344+1</f>
        <v>2</v>
      </c>
      <c r="Z344" s="30"/>
      <c r="AA344" s="4">
        <f>(S344-S343)/S343</f>
        <v>5.740516545601327E-2</v>
      </c>
      <c r="AD344" s="40">
        <f>IF(E343&gt;D344,IF(E343&gt;E344,Y344,E343-D344+1),0)</f>
        <v>0</v>
      </c>
      <c r="AF344" s="40">
        <f t="shared" si="191"/>
        <v>0</v>
      </c>
      <c r="AG344" s="40">
        <f t="shared" si="192"/>
        <v>0</v>
      </c>
      <c r="AH344" s="40">
        <f t="shared" si="193"/>
        <v>0</v>
      </c>
      <c r="AI344" s="40">
        <f t="shared" si="194"/>
        <v>0</v>
      </c>
      <c r="AJ344" s="40">
        <f t="shared" si="195"/>
        <v>0</v>
      </c>
      <c r="AK344" s="40">
        <f t="shared" si="196"/>
        <v>0</v>
      </c>
      <c r="AL344" s="40">
        <f t="shared" si="197"/>
        <v>0</v>
      </c>
      <c r="AM344" s="40">
        <f t="shared" si="198"/>
        <v>0</v>
      </c>
      <c r="AN344" s="40">
        <f t="shared" si="199"/>
        <v>0</v>
      </c>
      <c r="AO344" s="40">
        <f t="shared" si="200"/>
        <v>0</v>
      </c>
      <c r="AP344" s="40">
        <f t="shared" si="201"/>
        <v>0</v>
      </c>
      <c r="AQ344" s="40">
        <f t="shared" si="202"/>
        <v>0</v>
      </c>
      <c r="AR344" s="40">
        <f t="shared" si="203"/>
        <v>0</v>
      </c>
      <c r="AS344" s="40">
        <f t="shared" si="204"/>
        <v>0</v>
      </c>
      <c r="AT344" s="40">
        <f t="shared" si="205"/>
        <v>0</v>
      </c>
      <c r="AU344" s="40">
        <f t="shared" si="206"/>
        <v>0</v>
      </c>
      <c r="AV344" s="40">
        <f t="shared" si="207"/>
        <v>0</v>
      </c>
      <c r="AW344" s="40">
        <f t="shared" si="208"/>
        <v>0</v>
      </c>
      <c r="AX344" s="40">
        <f t="shared" si="209"/>
        <v>0</v>
      </c>
      <c r="AY344" s="40">
        <f t="shared" si="210"/>
        <v>0</v>
      </c>
      <c r="AZ344" s="40">
        <f t="shared" si="211"/>
        <v>0</v>
      </c>
      <c r="BA344" s="40">
        <f t="shared" si="212"/>
        <v>0</v>
      </c>
      <c r="BB344" s="40">
        <f t="shared" si="213"/>
        <v>0</v>
      </c>
      <c r="BC344" s="40">
        <f t="shared" si="214"/>
        <v>0</v>
      </c>
      <c r="BD344" s="40">
        <f t="shared" si="215"/>
        <v>0</v>
      </c>
      <c r="BE344" s="40">
        <f t="shared" si="216"/>
        <v>0</v>
      </c>
      <c r="BF344" s="40">
        <f t="shared" si="217"/>
        <v>0</v>
      </c>
      <c r="BG344" s="40">
        <f t="shared" si="218"/>
        <v>0</v>
      </c>
      <c r="BH344" s="40">
        <f t="shared" si="219"/>
        <v>0</v>
      </c>
      <c r="BI344" s="40">
        <f t="shared" si="220"/>
        <v>1</v>
      </c>
      <c r="BJ344" s="40">
        <f t="shared" si="221"/>
        <v>1</v>
      </c>
      <c r="BK344" s="40">
        <f t="shared" si="222"/>
        <v>1</v>
      </c>
      <c r="BL344" s="40">
        <f t="shared" si="223"/>
        <v>1</v>
      </c>
      <c r="BM344" s="40">
        <f t="shared" si="224"/>
        <v>1</v>
      </c>
      <c r="BN344" s="40">
        <f t="shared" si="225"/>
        <v>1</v>
      </c>
      <c r="BO344" s="40">
        <f t="shared" si="226"/>
        <v>1</v>
      </c>
      <c r="BP344" s="40">
        <f t="shared" si="227"/>
        <v>1</v>
      </c>
      <c r="BQ344">
        <v>1</v>
      </c>
      <c r="BR344" s="63">
        <f t="shared" si="228"/>
        <v>10</v>
      </c>
      <c r="BT344" s="4">
        <f>(BP344*U307)+(BO344*U308)+(BN344*U309)+(BM344*U310)+(BL344*U311)+(BK344*U312)+(BJ344*U313)+(BI344*U314)+(BH344*U315)+(BG344*U316)+(BF344*U317)+(BE344*U318)+(BD344*U319)+(BC344*U320)+(BB344*U321)+(BA344*U322)+(AZ344*U323)+(AY344*U324)+(AX344*U325)+(AW344*U326)+(AV344*U327)+(AU344*U328)+(AT344*U329)+(AS344*U330)+(AR344*U331)+(AQ344*U332)+(AP344*U333)+(AO344*U334)+(AN344*U335)+(AM344*U336)+(AL344*U337)+(AK344*U338)+(AJ344*U339)+(AI344*U340)+(AH344*U341)+(AG344*U342)+(AF344*U343)+($U$252)+U344</f>
        <v>0.2369047619047619</v>
      </c>
    </row>
    <row r="345" spans="1:72">
      <c r="A345" s="25">
        <f t="shared" si="190"/>
        <v>341</v>
      </c>
      <c r="B345" s="26" t="s">
        <v>38</v>
      </c>
      <c r="C345" s="12">
        <v>41107</v>
      </c>
      <c r="D345" s="52">
        <v>41108</v>
      </c>
      <c r="E345" s="52">
        <v>41108</v>
      </c>
      <c r="F345" s="36">
        <v>96.86</v>
      </c>
      <c r="G345" s="36">
        <v>97.31</v>
      </c>
      <c r="H345" s="36">
        <v>96.86</v>
      </c>
      <c r="I345" s="36"/>
      <c r="J345" s="36"/>
      <c r="K345" s="5" t="s">
        <v>0</v>
      </c>
      <c r="M345" s="16">
        <f>(G345-F345)*100</f>
        <v>45.000000000000284</v>
      </c>
      <c r="N345" s="15"/>
      <c r="O345" s="16">
        <f>(H345-G345)*100</f>
        <v>-45.000000000000284</v>
      </c>
      <c r="Q345" s="22">
        <f>((S344*U345)/M345)*O345</f>
        <v>-1322414.5001816161</v>
      </c>
      <c r="R345" s="15"/>
      <c r="S345" s="3">
        <f>Q345+S344</f>
        <v>109760403.51507415</v>
      </c>
      <c r="U345" s="4">
        <f>$AC$4/W345</f>
        <v>1.1904761904761904E-2</v>
      </c>
      <c r="W345" s="2">
        <v>21</v>
      </c>
      <c r="Y345" s="30">
        <f>E345-D345+1</f>
        <v>1</v>
      </c>
      <c r="Z345" s="30"/>
      <c r="AA345" s="4">
        <f>(S345-S344)/S344</f>
        <v>-1.1904761904761897E-2</v>
      </c>
      <c r="AD345" s="40">
        <f>IF(E344&gt;D345,IF(E344&gt;E345,Y345,E344-D345+1),0)</f>
        <v>0</v>
      </c>
      <c r="AF345" s="40">
        <f t="shared" si="191"/>
        <v>0</v>
      </c>
      <c r="AG345" s="40">
        <f t="shared" si="192"/>
        <v>0</v>
      </c>
      <c r="AH345" s="40">
        <f t="shared" si="193"/>
        <v>0</v>
      </c>
      <c r="AI345" s="40">
        <f t="shared" si="194"/>
        <v>0</v>
      </c>
      <c r="AJ345" s="40">
        <f t="shared" si="195"/>
        <v>0</v>
      </c>
      <c r="AK345" s="40">
        <f t="shared" si="196"/>
        <v>0</v>
      </c>
      <c r="AL345" s="40">
        <f t="shared" si="197"/>
        <v>0</v>
      </c>
      <c r="AM345" s="40">
        <f t="shared" si="198"/>
        <v>0</v>
      </c>
      <c r="AN345" s="40">
        <f t="shared" si="199"/>
        <v>0</v>
      </c>
      <c r="AO345" s="40">
        <f t="shared" si="200"/>
        <v>0</v>
      </c>
      <c r="AP345" s="40">
        <f t="shared" si="201"/>
        <v>0</v>
      </c>
      <c r="AQ345" s="40">
        <f t="shared" si="202"/>
        <v>0</v>
      </c>
      <c r="AR345" s="40">
        <f t="shared" si="203"/>
        <v>0</v>
      </c>
      <c r="AS345" s="40">
        <f t="shared" si="204"/>
        <v>0</v>
      </c>
      <c r="AT345" s="40">
        <f t="shared" si="205"/>
        <v>0</v>
      </c>
      <c r="AU345" s="40">
        <f t="shared" si="206"/>
        <v>0</v>
      </c>
      <c r="AV345" s="40">
        <f t="shared" si="207"/>
        <v>0</v>
      </c>
      <c r="AW345" s="40">
        <f t="shared" si="208"/>
        <v>0</v>
      </c>
      <c r="AX345" s="40">
        <f t="shared" si="209"/>
        <v>0</v>
      </c>
      <c r="AY345" s="40">
        <f t="shared" si="210"/>
        <v>0</v>
      </c>
      <c r="AZ345" s="40">
        <f t="shared" si="211"/>
        <v>0</v>
      </c>
      <c r="BA345" s="40">
        <f t="shared" si="212"/>
        <v>0</v>
      </c>
      <c r="BB345" s="40">
        <f t="shared" si="213"/>
        <v>0</v>
      </c>
      <c r="BC345" s="40">
        <f t="shared" si="214"/>
        <v>0</v>
      </c>
      <c r="BD345" s="40">
        <f t="shared" si="215"/>
        <v>0</v>
      </c>
      <c r="BE345" s="40">
        <f t="shared" si="216"/>
        <v>0</v>
      </c>
      <c r="BF345" s="40">
        <f t="shared" si="217"/>
        <v>0</v>
      </c>
      <c r="BG345" s="40">
        <f t="shared" si="218"/>
        <v>0</v>
      </c>
      <c r="BH345" s="40">
        <f t="shared" si="219"/>
        <v>0</v>
      </c>
      <c r="BI345" s="40">
        <f t="shared" si="220"/>
        <v>0</v>
      </c>
      <c r="BJ345" s="40">
        <f t="shared" si="221"/>
        <v>1</v>
      </c>
      <c r="BK345" s="40">
        <f t="shared" si="222"/>
        <v>1</v>
      </c>
      <c r="BL345" s="40">
        <f t="shared" si="223"/>
        <v>1</v>
      </c>
      <c r="BM345" s="40">
        <f t="shared" si="224"/>
        <v>1</v>
      </c>
      <c r="BN345" s="40">
        <f t="shared" si="225"/>
        <v>1</v>
      </c>
      <c r="BO345" s="40">
        <f t="shared" si="226"/>
        <v>1</v>
      </c>
      <c r="BP345" s="40">
        <f t="shared" si="227"/>
        <v>1</v>
      </c>
      <c r="BQ345">
        <v>1</v>
      </c>
      <c r="BR345" s="63">
        <f t="shared" si="228"/>
        <v>9</v>
      </c>
      <c r="BT345" s="4">
        <f>(BP345*U308)+(BO345*U309)+(BN345*U310)+(BM345*U311)+(BL345*U312)+(BK345*U313)+(BJ345*U314)+(BI345*U315)+(BH345*U316)+(BG345*U317)+(BF345*U318)+(BE345*U319)+(BD345*U320)+(BC345*U321)+(BB345*U322)+(BA345*U323)+(AZ345*U324)+(AY345*U325)+(AX345*U326)+(AW345*U327)+(AV345*U328)+(AU345*U329)+(AT345*U330)+(AS345*U331)+(AR345*U332)+(AQ345*U333)+(AP345*U334)+(AO345*U335)+(AN345*U336)+(AM345*U337)+(AL345*U338)+(AK345*U339)+(AJ345*U340)+(AI345*U341)+(AH345*U342)+(AG345*U343)+(AF345*U344)+($U$252)+U345</f>
        <v>0.21190476190476187</v>
      </c>
    </row>
    <row r="346" spans="1:72">
      <c r="A346" s="25">
        <f t="shared" si="190"/>
        <v>342</v>
      </c>
      <c r="B346" s="26" t="s">
        <v>38</v>
      </c>
      <c r="C346" s="12">
        <v>41108</v>
      </c>
      <c r="D346" s="52">
        <v>41109</v>
      </c>
      <c r="E346" s="52">
        <v>41109</v>
      </c>
      <c r="F346" s="36">
        <v>96.839999999999989</v>
      </c>
      <c r="G346" s="36"/>
      <c r="H346" s="36"/>
      <c r="I346" s="36">
        <v>96.52000000000001</v>
      </c>
      <c r="J346" s="36">
        <v>96.839999999999989</v>
      </c>
      <c r="K346" s="5" t="s">
        <v>0</v>
      </c>
      <c r="M346" s="16">
        <f>(F346-I346)*100</f>
        <v>31.999999999997897</v>
      </c>
      <c r="N346" s="15"/>
      <c r="O346" s="16">
        <f>(I346-J346)*100</f>
        <v>-31.999999999997897</v>
      </c>
      <c r="Q346" s="22">
        <f>((S345*U346)/M346)*O346</f>
        <v>-1306671.4704175494</v>
      </c>
      <c r="R346" s="15"/>
      <c r="S346" s="3">
        <f>Q346+S345</f>
        <v>108453732.0446566</v>
      </c>
      <c r="U346" s="4">
        <f>$AC$4/W346</f>
        <v>1.1904761904761904E-2</v>
      </c>
      <c r="W346" s="2">
        <v>21</v>
      </c>
      <c r="Y346" s="30">
        <f>E346-D346+1</f>
        <v>1</v>
      </c>
      <c r="Z346" s="30"/>
      <c r="AA346" s="4">
        <f>(S346-S345)/S345</f>
        <v>-1.1904761904761857E-2</v>
      </c>
      <c r="AD346" s="40">
        <f>IF(E345&gt;D346,IF(E345&gt;E346,Y346,E345-D346+1),0)</f>
        <v>0</v>
      </c>
      <c r="AF346" s="40">
        <f t="shared" si="191"/>
        <v>0</v>
      </c>
      <c r="AG346" s="40">
        <f t="shared" si="192"/>
        <v>0</v>
      </c>
      <c r="AH346" s="40">
        <f t="shared" si="193"/>
        <v>0</v>
      </c>
      <c r="AI346" s="40">
        <f t="shared" si="194"/>
        <v>0</v>
      </c>
      <c r="AJ346" s="40">
        <f t="shared" si="195"/>
        <v>0</v>
      </c>
      <c r="AK346" s="40">
        <f t="shared" si="196"/>
        <v>0</v>
      </c>
      <c r="AL346" s="40">
        <f t="shared" si="197"/>
        <v>0</v>
      </c>
      <c r="AM346" s="40">
        <f t="shared" si="198"/>
        <v>0</v>
      </c>
      <c r="AN346" s="40">
        <f t="shared" si="199"/>
        <v>0</v>
      </c>
      <c r="AO346" s="40">
        <f t="shared" si="200"/>
        <v>0</v>
      </c>
      <c r="AP346" s="40">
        <f t="shared" si="201"/>
        <v>0</v>
      </c>
      <c r="AQ346" s="40">
        <f t="shared" si="202"/>
        <v>0</v>
      </c>
      <c r="AR346" s="40">
        <f t="shared" si="203"/>
        <v>0</v>
      </c>
      <c r="AS346" s="40">
        <f t="shared" si="204"/>
        <v>0</v>
      </c>
      <c r="AT346" s="40">
        <f t="shared" si="205"/>
        <v>0</v>
      </c>
      <c r="AU346" s="40">
        <f t="shared" si="206"/>
        <v>0</v>
      </c>
      <c r="AV346" s="40">
        <f t="shared" si="207"/>
        <v>0</v>
      </c>
      <c r="AW346" s="40">
        <f t="shared" si="208"/>
        <v>0</v>
      </c>
      <c r="AX346" s="40">
        <f t="shared" si="209"/>
        <v>0</v>
      </c>
      <c r="AY346" s="40">
        <f t="shared" si="210"/>
        <v>0</v>
      </c>
      <c r="AZ346" s="40">
        <f t="shared" si="211"/>
        <v>0</v>
      </c>
      <c r="BA346" s="40">
        <f t="shared" si="212"/>
        <v>0</v>
      </c>
      <c r="BB346" s="40">
        <f t="shared" si="213"/>
        <v>0</v>
      </c>
      <c r="BC346" s="40">
        <f t="shared" si="214"/>
        <v>0</v>
      </c>
      <c r="BD346" s="40">
        <f t="shared" si="215"/>
        <v>0</v>
      </c>
      <c r="BE346" s="40">
        <f t="shared" si="216"/>
        <v>0</v>
      </c>
      <c r="BF346" s="40">
        <f t="shared" si="217"/>
        <v>0</v>
      </c>
      <c r="BG346" s="40">
        <f t="shared" si="218"/>
        <v>0</v>
      </c>
      <c r="BH346" s="40">
        <f t="shared" si="219"/>
        <v>0</v>
      </c>
      <c r="BI346" s="40">
        <f t="shared" si="220"/>
        <v>0</v>
      </c>
      <c r="BJ346" s="40">
        <f t="shared" si="221"/>
        <v>0</v>
      </c>
      <c r="BK346" s="40">
        <f t="shared" si="222"/>
        <v>1</v>
      </c>
      <c r="BL346" s="40">
        <f t="shared" si="223"/>
        <v>1</v>
      </c>
      <c r="BM346" s="40">
        <f t="shared" si="224"/>
        <v>1</v>
      </c>
      <c r="BN346" s="40">
        <f t="shared" si="225"/>
        <v>1</v>
      </c>
      <c r="BO346" s="40">
        <f t="shared" si="226"/>
        <v>1</v>
      </c>
      <c r="BP346" s="40">
        <f t="shared" si="227"/>
        <v>1</v>
      </c>
      <c r="BQ346">
        <v>1</v>
      </c>
      <c r="BR346" s="63">
        <f t="shared" si="228"/>
        <v>8</v>
      </c>
      <c r="BT346" s="4">
        <f>(BP346*U309)+(BO346*U310)+(BN346*U311)+(BM346*U312)+(BL346*U313)+(BK346*U314)+(BJ346*U315)+(BI346*U316)+(BH346*U317)+(BG346*U318)+(BF346*U319)+(BE346*U320)+(BD346*U321)+(BC346*U322)+(BB346*U323)+(BA346*U324)+(AZ346*U325)+(AY346*U326)+(AX346*U327)+(AW346*U328)+(AV346*U329)+(AU346*U330)+(AT346*U331)+(AS346*U332)+(AR346*U333)+(AQ346*U334)+(AP346*U335)+(AO346*U336)+(AN346*U337)+(AM346*U338)+(AL346*U339)+(AK346*U340)+(AJ346*U341)+(AI346*U342)+(AH346*U343)+(AG346*U344)+(AF346*U345)+($U$252)+U346</f>
        <v>0.18690476190476191</v>
      </c>
    </row>
    <row r="347" spans="1:72">
      <c r="A347" s="25">
        <f t="shared" si="190"/>
        <v>343</v>
      </c>
      <c r="B347" s="26" t="s">
        <v>38</v>
      </c>
      <c r="C347" s="12">
        <v>41120</v>
      </c>
      <c r="D347" s="52">
        <v>41123</v>
      </c>
      <c r="E347" s="52">
        <v>41123</v>
      </c>
      <c r="F347" s="36">
        <v>96.19</v>
      </c>
      <c r="G347" s="36"/>
      <c r="H347" s="36"/>
      <c r="I347" s="36">
        <v>95.587000000000003</v>
      </c>
      <c r="J347" s="36">
        <v>96.19</v>
      </c>
      <c r="K347" s="5" t="s">
        <v>0</v>
      </c>
      <c r="M347" s="16">
        <f>(F347-I347)*100</f>
        <v>60.299999999999443</v>
      </c>
      <c r="N347" s="15"/>
      <c r="O347" s="16">
        <f>(I347-J347)*100</f>
        <v>-60.299999999999443</v>
      </c>
      <c r="Q347" s="22">
        <f>((S346*U347)/M347)*O347</f>
        <v>-1291115.8576744832</v>
      </c>
      <c r="R347" s="15"/>
      <c r="S347" s="3">
        <f>Q347+S346</f>
        <v>107162616.18698213</v>
      </c>
      <c r="U347" s="4">
        <f>$AC$4/W347</f>
        <v>1.1904761904761904E-2</v>
      </c>
      <c r="W347" s="2">
        <v>21</v>
      </c>
      <c r="Y347" s="30">
        <f>E347-D347+1</f>
        <v>1</v>
      </c>
      <c r="Z347" s="30"/>
      <c r="AA347" s="4">
        <f>(S347-S346)/S346</f>
        <v>-1.1904761904761869E-2</v>
      </c>
      <c r="AD347" s="40">
        <f>IF(E346&gt;D347,IF(E346&gt;E347,Y347,E346-D347+1),0)</f>
        <v>0</v>
      </c>
      <c r="AF347" s="40">
        <f t="shared" si="191"/>
        <v>0</v>
      </c>
      <c r="AG347" s="40">
        <f t="shared" si="192"/>
        <v>0</v>
      </c>
      <c r="AH347" s="40">
        <f t="shared" si="193"/>
        <v>0</v>
      </c>
      <c r="AI347" s="40">
        <f t="shared" si="194"/>
        <v>0</v>
      </c>
      <c r="AJ347" s="40">
        <f t="shared" si="195"/>
        <v>0</v>
      </c>
      <c r="AK347" s="40">
        <f t="shared" si="196"/>
        <v>0</v>
      </c>
      <c r="AL347" s="40">
        <f t="shared" si="197"/>
        <v>0</v>
      </c>
      <c r="AM347" s="40">
        <f t="shared" si="198"/>
        <v>0</v>
      </c>
      <c r="AN347" s="40">
        <f t="shared" si="199"/>
        <v>0</v>
      </c>
      <c r="AO347" s="40">
        <f t="shared" si="200"/>
        <v>0</v>
      </c>
      <c r="AP347" s="40">
        <f t="shared" si="201"/>
        <v>0</v>
      </c>
      <c r="AQ347" s="40">
        <f t="shared" si="202"/>
        <v>0</v>
      </c>
      <c r="AR347" s="40">
        <f t="shared" si="203"/>
        <v>0</v>
      </c>
      <c r="AS347" s="40">
        <f t="shared" si="204"/>
        <v>0</v>
      </c>
      <c r="AT347" s="40">
        <f t="shared" si="205"/>
        <v>0</v>
      </c>
      <c r="AU347" s="40">
        <f t="shared" si="206"/>
        <v>0</v>
      </c>
      <c r="AV347" s="40">
        <f t="shared" si="207"/>
        <v>0</v>
      </c>
      <c r="AW347" s="40">
        <f t="shared" si="208"/>
        <v>0</v>
      </c>
      <c r="AX347" s="40">
        <f t="shared" si="209"/>
        <v>0</v>
      </c>
      <c r="AY347" s="40">
        <f t="shared" si="210"/>
        <v>0</v>
      </c>
      <c r="AZ347" s="40">
        <f t="shared" si="211"/>
        <v>0</v>
      </c>
      <c r="BA347" s="40">
        <f t="shared" si="212"/>
        <v>0</v>
      </c>
      <c r="BB347" s="40">
        <f t="shared" si="213"/>
        <v>0</v>
      </c>
      <c r="BC347" s="40">
        <f t="shared" si="214"/>
        <v>0</v>
      </c>
      <c r="BD347" s="40">
        <f t="shared" si="215"/>
        <v>0</v>
      </c>
      <c r="BE347" s="40">
        <f t="shared" si="216"/>
        <v>0</v>
      </c>
      <c r="BF347" s="40">
        <f t="shared" si="217"/>
        <v>0</v>
      </c>
      <c r="BG347" s="40">
        <f t="shared" si="218"/>
        <v>0</v>
      </c>
      <c r="BH347" s="40">
        <f t="shared" si="219"/>
        <v>0</v>
      </c>
      <c r="BI347" s="40">
        <f t="shared" si="220"/>
        <v>0</v>
      </c>
      <c r="BJ347" s="40">
        <f t="shared" si="221"/>
        <v>0</v>
      </c>
      <c r="BK347" s="40">
        <f t="shared" si="222"/>
        <v>0</v>
      </c>
      <c r="BL347" s="40">
        <f t="shared" si="223"/>
        <v>1</v>
      </c>
      <c r="BM347" s="40">
        <f t="shared" si="224"/>
        <v>1</v>
      </c>
      <c r="BN347" s="40">
        <f t="shared" si="225"/>
        <v>1</v>
      </c>
      <c r="BO347" s="40">
        <f t="shared" si="226"/>
        <v>1</v>
      </c>
      <c r="BP347" s="40">
        <f t="shared" si="227"/>
        <v>1</v>
      </c>
      <c r="BQ347">
        <v>1</v>
      </c>
      <c r="BR347" s="63">
        <f t="shared" si="228"/>
        <v>7</v>
      </c>
      <c r="BT347" s="4">
        <f>(BP347*U310)+(BO347*U311)+(BN347*U312)+(BM347*U313)+(BL347*U314)+(BK347*U315)+(BJ347*U316)+(BI347*U317)+(BH347*U318)+(BG347*U319)+(BF347*U320)+(BE347*U321)+(BD347*U322)+(BC347*U323)+(BB347*U324)+(BA347*U325)+(AZ347*U326)+(AY347*U327)+(AX347*U328)+(AW347*U329)+(AV347*U330)+(AU347*U331)+(AT347*U332)+(AS347*U333)+(AR347*U334)+(AQ347*U335)+(AP347*U336)+(AO347*U337)+(AN347*U338)+(AM347*U339)+(AL347*U340)+(AK347*U341)+(AJ347*U342)+(AI347*U343)+(AH347*U344)+(AG347*U345)+(AF347*U346)+($U$252)+U347</f>
        <v>0.16190476190476188</v>
      </c>
    </row>
    <row r="348" spans="1:72">
      <c r="A348" s="25">
        <f t="shared" si="190"/>
        <v>344</v>
      </c>
      <c r="B348" s="26" t="s">
        <v>38</v>
      </c>
      <c r="C348" s="12">
        <v>41124</v>
      </c>
      <c r="D348" s="52">
        <v>41127</v>
      </c>
      <c r="E348" s="52">
        <v>41166</v>
      </c>
      <c r="F348" s="36">
        <v>95.48</v>
      </c>
      <c r="G348" s="36">
        <v>97.458999999999989</v>
      </c>
      <c r="H348" s="36">
        <v>101.88000000000001</v>
      </c>
      <c r="I348" s="36"/>
      <c r="J348" s="36"/>
      <c r="K348" s="5" t="s">
        <v>1</v>
      </c>
      <c r="M348" s="16">
        <f>(G348-F348)*100</f>
        <v>197.8999999999985</v>
      </c>
      <c r="N348" s="15"/>
      <c r="O348" s="16">
        <f>(H348-G348)*100</f>
        <v>442.10000000000207</v>
      </c>
      <c r="Q348" s="22">
        <f>((S347*U348)/M348)*O348</f>
        <v>2849959.8532366864</v>
      </c>
      <c r="R348" s="15"/>
      <c r="S348" s="3">
        <f>Q348+S347</f>
        <v>110012576.04021882</v>
      </c>
      <c r="U348" s="4">
        <f>$AC$4/W348</f>
        <v>1.1904761904761904E-2</v>
      </c>
      <c r="W348" s="2">
        <v>21</v>
      </c>
      <c r="Y348" s="30">
        <f>E348-D348+1</f>
        <v>40</v>
      </c>
      <c r="Z348" s="30"/>
      <c r="AA348" s="4">
        <f>(S348-S347)/S347</f>
        <v>2.6594720758440171E-2</v>
      </c>
      <c r="AD348" s="40">
        <f>IF(E347&gt;D348,IF(E347&gt;E348,Y348,E347-D348+1),0)</f>
        <v>0</v>
      </c>
      <c r="AF348" s="40">
        <f t="shared" si="191"/>
        <v>0</v>
      </c>
      <c r="AG348" s="40">
        <f t="shared" si="192"/>
        <v>0</v>
      </c>
      <c r="AH348" s="40">
        <f t="shared" si="193"/>
        <v>0</v>
      </c>
      <c r="AI348" s="40">
        <f t="shared" si="194"/>
        <v>0</v>
      </c>
      <c r="AJ348" s="40">
        <f t="shared" si="195"/>
        <v>0</v>
      </c>
      <c r="AK348" s="40">
        <f t="shared" si="196"/>
        <v>0</v>
      </c>
      <c r="AL348" s="40">
        <f t="shared" si="197"/>
        <v>0</v>
      </c>
      <c r="AM348" s="40">
        <f t="shared" si="198"/>
        <v>0</v>
      </c>
      <c r="AN348" s="40">
        <f t="shared" si="199"/>
        <v>0</v>
      </c>
      <c r="AO348" s="40">
        <f t="shared" si="200"/>
        <v>0</v>
      </c>
      <c r="AP348" s="40">
        <f t="shared" si="201"/>
        <v>0</v>
      </c>
      <c r="AQ348" s="40">
        <f t="shared" si="202"/>
        <v>0</v>
      </c>
      <c r="AR348" s="40">
        <f t="shared" si="203"/>
        <v>0</v>
      </c>
      <c r="AS348" s="40">
        <f t="shared" si="204"/>
        <v>0</v>
      </c>
      <c r="AT348" s="40">
        <f t="shared" si="205"/>
        <v>0</v>
      </c>
      <c r="AU348" s="40">
        <f t="shared" si="206"/>
        <v>0</v>
      </c>
      <c r="AV348" s="40">
        <f t="shared" si="207"/>
        <v>0</v>
      </c>
      <c r="AW348" s="40">
        <f t="shared" si="208"/>
        <v>0</v>
      </c>
      <c r="AX348" s="40">
        <f t="shared" si="209"/>
        <v>0</v>
      </c>
      <c r="AY348" s="40">
        <f t="shared" si="210"/>
        <v>0</v>
      </c>
      <c r="AZ348" s="40">
        <f t="shared" si="211"/>
        <v>0</v>
      </c>
      <c r="BA348" s="40">
        <f t="shared" si="212"/>
        <v>0</v>
      </c>
      <c r="BB348" s="40">
        <f t="shared" si="213"/>
        <v>0</v>
      </c>
      <c r="BC348" s="40">
        <f t="shared" si="214"/>
        <v>0</v>
      </c>
      <c r="BD348" s="40">
        <f t="shared" si="215"/>
        <v>0</v>
      </c>
      <c r="BE348" s="40">
        <f t="shared" si="216"/>
        <v>0</v>
      </c>
      <c r="BF348" s="40">
        <f t="shared" si="217"/>
        <v>0</v>
      </c>
      <c r="BG348" s="40">
        <f t="shared" si="218"/>
        <v>0</v>
      </c>
      <c r="BH348" s="40">
        <f t="shared" si="219"/>
        <v>0</v>
      </c>
      <c r="BI348" s="40">
        <f t="shared" si="220"/>
        <v>0</v>
      </c>
      <c r="BJ348" s="40">
        <f t="shared" si="221"/>
        <v>0</v>
      </c>
      <c r="BK348" s="40">
        <f t="shared" si="222"/>
        <v>0</v>
      </c>
      <c r="BL348" s="40">
        <f t="shared" si="223"/>
        <v>0</v>
      </c>
      <c r="BM348" s="40">
        <f t="shared" si="224"/>
        <v>1</v>
      </c>
      <c r="BN348" s="40">
        <f t="shared" si="225"/>
        <v>1</v>
      </c>
      <c r="BO348" s="40">
        <f t="shared" si="226"/>
        <v>1</v>
      </c>
      <c r="BP348" s="40">
        <f t="shared" si="227"/>
        <v>1</v>
      </c>
      <c r="BQ348">
        <v>1</v>
      </c>
      <c r="BR348" s="63">
        <f t="shared" si="228"/>
        <v>6</v>
      </c>
      <c r="BT348" s="4">
        <f>(BP348*U311)+(BO348*U312)+(BN348*U313)+(BM348*U314)+(BL348*U315)+(BK348*U316)+(BJ348*U317)+(BI348*U318)+(BH348*U319)+(BG348*U320)+(BF348*U321)+(BE348*U322)+(BD348*U323)+(BC348*U324)+(BB348*U325)+(BA348*U326)+(AZ348*U327)+(AY348*U328)+(AX348*U329)+(AW348*U330)+(AV348*U331)+(AU348*U332)+(AT348*U333)+(AS348*U334)+(AR348*U335)+(AQ348*U336)+(AP348*U337)+(AO348*U338)+(AN348*U339)+(AM348*U340)+(AL348*U341)+(AK348*U342)+(AJ348*U343)+(AI348*U344)+(AH348*U345)+(AG348*U346)+(AF348*U347)+($U$252)+U348</f>
        <v>0.13690476190476192</v>
      </c>
    </row>
    <row r="349" spans="1:72">
      <c r="A349" s="25">
        <f t="shared" si="190"/>
        <v>345</v>
      </c>
      <c r="B349" s="26" t="s">
        <v>38</v>
      </c>
      <c r="C349" s="12">
        <v>41176</v>
      </c>
      <c r="D349" s="52">
        <v>41177</v>
      </c>
      <c r="E349" s="52">
        <v>41177</v>
      </c>
      <c r="F349" s="36">
        <v>101.059</v>
      </c>
      <c r="G349" s="36"/>
      <c r="H349" s="36"/>
      <c r="I349" s="36">
        <v>100.41000000000001</v>
      </c>
      <c r="J349" s="36">
        <v>101.059</v>
      </c>
      <c r="K349" s="5" t="s">
        <v>0</v>
      </c>
      <c r="M349" s="16">
        <f>(F349-I349)*100</f>
        <v>64.89999999999867</v>
      </c>
      <c r="N349" s="15"/>
      <c r="O349" s="16">
        <f>(I349-J349)*100</f>
        <v>-64.89999999999867</v>
      </c>
      <c r="Q349" s="22">
        <f>((S348*U349)/M349)*O349</f>
        <v>-1309673.5242883191</v>
      </c>
      <c r="R349" s="15"/>
      <c r="S349" s="3">
        <f>Q349+S348</f>
        <v>108702902.5159305</v>
      </c>
      <c r="U349" s="4">
        <f>$AC$4/W349</f>
        <v>1.1904761904761904E-2</v>
      </c>
      <c r="W349" s="2">
        <v>21</v>
      </c>
      <c r="Y349" s="30">
        <f>E349-D349+1</f>
        <v>1</v>
      </c>
      <c r="Z349" s="30"/>
      <c r="AA349" s="4">
        <f>(S349-S348)/S348</f>
        <v>-1.1904761904761835E-2</v>
      </c>
      <c r="AD349" s="40">
        <f>IF(E348&gt;D349,IF(E348&gt;E349,Y349,E348-D349+1),0)</f>
        <v>0</v>
      </c>
      <c r="AF349" s="40">
        <f t="shared" si="191"/>
        <v>0</v>
      </c>
      <c r="AG349" s="40">
        <f t="shared" si="192"/>
        <v>0</v>
      </c>
      <c r="AH349" s="40">
        <f t="shared" si="193"/>
        <v>0</v>
      </c>
      <c r="AI349" s="40">
        <f t="shared" si="194"/>
        <v>0</v>
      </c>
      <c r="AJ349" s="40">
        <f t="shared" si="195"/>
        <v>0</v>
      </c>
      <c r="AK349" s="40">
        <f t="shared" si="196"/>
        <v>0</v>
      </c>
      <c r="AL349" s="40">
        <f t="shared" si="197"/>
        <v>0</v>
      </c>
      <c r="AM349" s="40">
        <f t="shared" si="198"/>
        <v>0</v>
      </c>
      <c r="AN349" s="40">
        <f t="shared" si="199"/>
        <v>0</v>
      </c>
      <c r="AO349" s="40">
        <f t="shared" si="200"/>
        <v>0</v>
      </c>
      <c r="AP349" s="40">
        <f t="shared" si="201"/>
        <v>0</v>
      </c>
      <c r="AQ349" s="40">
        <f t="shared" si="202"/>
        <v>0</v>
      </c>
      <c r="AR349" s="40">
        <f t="shared" si="203"/>
        <v>0</v>
      </c>
      <c r="AS349" s="40">
        <f t="shared" si="204"/>
        <v>0</v>
      </c>
      <c r="AT349" s="40">
        <f t="shared" si="205"/>
        <v>0</v>
      </c>
      <c r="AU349" s="40">
        <f t="shared" si="206"/>
        <v>0</v>
      </c>
      <c r="AV349" s="40">
        <f t="shared" si="207"/>
        <v>0</v>
      </c>
      <c r="AW349" s="40">
        <f t="shared" si="208"/>
        <v>0</v>
      </c>
      <c r="AX349" s="40">
        <f t="shared" si="209"/>
        <v>0</v>
      </c>
      <c r="AY349" s="40">
        <f t="shared" si="210"/>
        <v>0</v>
      </c>
      <c r="AZ349" s="40">
        <f t="shared" si="211"/>
        <v>0</v>
      </c>
      <c r="BA349" s="40">
        <f t="shared" si="212"/>
        <v>0</v>
      </c>
      <c r="BB349" s="40">
        <f t="shared" si="213"/>
        <v>0</v>
      </c>
      <c r="BC349" s="40">
        <f t="shared" si="214"/>
        <v>0</v>
      </c>
      <c r="BD349" s="40">
        <f t="shared" si="215"/>
        <v>0</v>
      </c>
      <c r="BE349" s="40">
        <f t="shared" si="216"/>
        <v>0</v>
      </c>
      <c r="BF349" s="40">
        <f t="shared" si="217"/>
        <v>0</v>
      </c>
      <c r="BG349" s="40">
        <f t="shared" si="218"/>
        <v>0</v>
      </c>
      <c r="BH349" s="40">
        <f t="shared" si="219"/>
        <v>0</v>
      </c>
      <c r="BI349" s="40">
        <f t="shared" si="220"/>
        <v>0</v>
      </c>
      <c r="BJ349" s="40">
        <f t="shared" si="221"/>
        <v>0</v>
      </c>
      <c r="BK349" s="40">
        <f t="shared" si="222"/>
        <v>0</v>
      </c>
      <c r="BL349" s="40">
        <f t="shared" si="223"/>
        <v>0</v>
      </c>
      <c r="BM349" s="40">
        <f t="shared" si="224"/>
        <v>0</v>
      </c>
      <c r="BN349" s="40">
        <f t="shared" si="225"/>
        <v>1</v>
      </c>
      <c r="BO349" s="40">
        <f t="shared" si="226"/>
        <v>1</v>
      </c>
      <c r="BP349" s="40">
        <f t="shared" si="227"/>
        <v>1</v>
      </c>
      <c r="BQ349">
        <v>1</v>
      </c>
      <c r="BR349" s="63">
        <f t="shared" si="228"/>
        <v>5</v>
      </c>
      <c r="BT349" s="4">
        <f>(BP349*U312)+(BO349*U313)+(BN349*U314)+(BM349*U315)+(BL349*U316)+(BK349*U317)+(BJ349*U318)+(BI349*U319)+(BH349*U320)+(BG349*U321)+(BF349*U322)+(BE349*U323)+(BD349*U324)+(BC349*U325)+(BB349*U326)+(BA349*U327)+(AZ349*U328)+(AY349*U329)+(AX349*U330)+(AW349*U331)+(AV349*U332)+(AU349*U333)+(AT349*U334)+(AS349*U335)+(AR349*U336)+(AQ349*U337)+(AP349*U338)+(AO349*U339)+(AN349*U340)+(AM349*U341)+(AL349*U342)+(AK349*U343)+(AJ349*U344)+(AI349*U345)+(AH349*U346)+(AG349*U347)+(AF349*U348)+($U$252)+U349</f>
        <v>0.11190476190476191</v>
      </c>
    </row>
    <row r="350" spans="1:72">
      <c r="A350" s="25">
        <f t="shared" si="190"/>
        <v>346</v>
      </c>
      <c r="B350" s="26" t="s">
        <v>38</v>
      </c>
      <c r="C350" s="12">
        <v>41183</v>
      </c>
      <c r="D350" s="52">
        <v>41184</v>
      </c>
      <c r="E350" s="52">
        <v>41190</v>
      </c>
      <c r="F350" s="36">
        <v>100.239</v>
      </c>
      <c r="G350" s="36">
        <v>100.96</v>
      </c>
      <c r="H350" s="36">
        <v>101.175</v>
      </c>
      <c r="I350" s="36"/>
      <c r="J350" s="36"/>
      <c r="K350" s="5" t="s">
        <v>2</v>
      </c>
      <c r="M350" s="16">
        <f>(G350-F350)*100</f>
        <v>72.099999999998943</v>
      </c>
      <c r="N350" s="15"/>
      <c r="O350" s="16">
        <f>(H350-G350)*100</f>
        <v>21.500000000000341</v>
      </c>
      <c r="Q350" s="22">
        <f>((S349*U350)/M350)*O350</f>
        <v>385891.35527583672</v>
      </c>
      <c r="R350" s="15"/>
      <c r="S350" s="3">
        <f>Q350+S349</f>
        <v>109088793.87120634</v>
      </c>
      <c r="U350" s="4">
        <f>$AC$4/W350</f>
        <v>1.1904761904761904E-2</v>
      </c>
      <c r="W350" s="2">
        <v>21</v>
      </c>
      <c r="Y350" s="30">
        <f>E350-D350+1</f>
        <v>7</v>
      </c>
      <c r="Z350" s="30"/>
      <c r="AA350" s="4">
        <f>(S350-S349)/S349</f>
        <v>3.5499636747904394E-3</v>
      </c>
      <c r="AD350" s="40">
        <f>IF(E349&gt;D350,IF(E349&gt;E350,Y350,E349-D350+1),0)</f>
        <v>0</v>
      </c>
      <c r="AF350" s="40">
        <f t="shared" si="191"/>
        <v>0</v>
      </c>
      <c r="AG350" s="40">
        <f t="shared" si="192"/>
        <v>0</v>
      </c>
      <c r="AH350" s="40">
        <f t="shared" si="193"/>
        <v>0</v>
      </c>
      <c r="AI350" s="40">
        <f t="shared" si="194"/>
        <v>0</v>
      </c>
      <c r="AJ350" s="40">
        <f t="shared" si="195"/>
        <v>0</v>
      </c>
      <c r="AK350" s="40">
        <f t="shared" si="196"/>
        <v>0</v>
      </c>
      <c r="AL350" s="40">
        <f t="shared" si="197"/>
        <v>0</v>
      </c>
      <c r="AM350" s="40">
        <f t="shared" si="198"/>
        <v>0</v>
      </c>
      <c r="AN350" s="40">
        <f t="shared" si="199"/>
        <v>0</v>
      </c>
      <c r="AO350" s="40">
        <f t="shared" si="200"/>
        <v>0</v>
      </c>
      <c r="AP350" s="40">
        <f t="shared" si="201"/>
        <v>0</v>
      </c>
      <c r="AQ350" s="40">
        <f t="shared" si="202"/>
        <v>0</v>
      </c>
      <c r="AR350" s="40">
        <f t="shared" si="203"/>
        <v>0</v>
      </c>
      <c r="AS350" s="40">
        <f t="shared" si="204"/>
        <v>0</v>
      </c>
      <c r="AT350" s="40">
        <f t="shared" si="205"/>
        <v>0</v>
      </c>
      <c r="AU350" s="40">
        <f t="shared" si="206"/>
        <v>0</v>
      </c>
      <c r="AV350" s="40">
        <f t="shared" si="207"/>
        <v>0</v>
      </c>
      <c r="AW350" s="40">
        <f t="shared" si="208"/>
        <v>0</v>
      </c>
      <c r="AX350" s="40">
        <f t="shared" si="209"/>
        <v>0</v>
      </c>
      <c r="AY350" s="40">
        <f t="shared" si="210"/>
        <v>0</v>
      </c>
      <c r="AZ350" s="40">
        <f t="shared" si="211"/>
        <v>0</v>
      </c>
      <c r="BA350" s="40">
        <f t="shared" si="212"/>
        <v>0</v>
      </c>
      <c r="BB350" s="40">
        <f t="shared" si="213"/>
        <v>0</v>
      </c>
      <c r="BC350" s="40">
        <f t="shared" si="214"/>
        <v>0</v>
      </c>
      <c r="BD350" s="40">
        <f t="shared" si="215"/>
        <v>0</v>
      </c>
      <c r="BE350" s="40">
        <f t="shared" si="216"/>
        <v>0</v>
      </c>
      <c r="BF350" s="40">
        <f t="shared" si="217"/>
        <v>0</v>
      </c>
      <c r="BG350" s="40">
        <f t="shared" si="218"/>
        <v>0</v>
      </c>
      <c r="BH350" s="40">
        <f t="shared" si="219"/>
        <v>0</v>
      </c>
      <c r="BI350" s="40">
        <f t="shared" si="220"/>
        <v>0</v>
      </c>
      <c r="BJ350" s="40">
        <f t="shared" si="221"/>
        <v>0</v>
      </c>
      <c r="BK350" s="40">
        <f t="shared" si="222"/>
        <v>0</v>
      </c>
      <c r="BL350" s="40">
        <f t="shared" si="223"/>
        <v>0</v>
      </c>
      <c r="BM350" s="40">
        <f t="shared" si="224"/>
        <v>0</v>
      </c>
      <c r="BN350" s="40">
        <f t="shared" si="225"/>
        <v>0</v>
      </c>
      <c r="BO350" s="40">
        <f t="shared" si="226"/>
        <v>1</v>
      </c>
      <c r="BP350" s="40">
        <f t="shared" si="227"/>
        <v>1</v>
      </c>
      <c r="BQ350">
        <v>1</v>
      </c>
      <c r="BR350" s="63">
        <f t="shared" si="228"/>
        <v>4</v>
      </c>
      <c r="BT350" s="4">
        <f>(BP350*U313)+(BO350*U314)+(BN350*U315)+(BM350*U316)+(BL350*U317)+(BK350*U318)+(BJ350*U319)+(BI350*U320)+(BH350*U321)+(BG350*U322)+(BF350*U323)+(BE350*U324)+(BD350*U325)+(BC350*U326)+(BB350*U327)+(BA350*U328)+(AZ350*U329)+(AY350*U330)+(AX350*U331)+(AW350*U332)+(AV350*U333)+(AU350*U334)+(AT350*U335)+(AS350*U336)+(AR350*U337)+(AQ350*U338)+(AP350*U339)+(AO350*U340)+(AN350*U341)+(AM350*U342)+(AL350*U343)+(AK350*U344)+(AJ350*U345)+(AI350*U346)+(AH350*U347)+(AG350*U348)+(AF350*U349)+($U$252)+U350</f>
        <v>8.6904761904761915E-2</v>
      </c>
    </row>
    <row r="351" spans="1:72">
      <c r="A351" s="25">
        <f t="shared" ref="A351:A395" si="229">A350+1</f>
        <v>347</v>
      </c>
      <c r="B351" s="26" t="s">
        <v>38</v>
      </c>
      <c r="C351" s="12">
        <v>41190</v>
      </c>
      <c r="D351" s="52">
        <v>41191</v>
      </c>
      <c r="E351" s="52">
        <v>41197</v>
      </c>
      <c r="F351" s="36">
        <v>102.035</v>
      </c>
      <c r="G351" s="36"/>
      <c r="H351" s="36"/>
      <c r="I351" s="36">
        <v>101.17700000000001</v>
      </c>
      <c r="J351" s="36">
        <v>102.035</v>
      </c>
      <c r="K351" s="5" t="s">
        <v>0</v>
      </c>
      <c r="M351" s="16">
        <f>(F351-I351)*100</f>
        <v>85.799999999998988</v>
      </c>
      <c r="N351" s="15"/>
      <c r="O351" s="16">
        <f>(I351-J351)*100</f>
        <v>-85.799999999998988</v>
      </c>
      <c r="Q351" s="22">
        <f>((S350*U351)/M351)*O351</f>
        <v>-1298676.1175143612</v>
      </c>
      <c r="R351" s="15"/>
      <c r="S351" s="3">
        <f>Q351+S350</f>
        <v>107790117.75369199</v>
      </c>
      <c r="U351" s="4">
        <f>$AC$4/W351</f>
        <v>1.1904761904761904E-2</v>
      </c>
      <c r="W351" s="2">
        <v>21</v>
      </c>
      <c r="Y351" s="30">
        <f>E351-D351+1</f>
        <v>7</v>
      </c>
      <c r="Z351" s="30"/>
      <c r="AA351" s="4">
        <f>(S351-S350)/S350</f>
        <v>-1.1904761904761866E-2</v>
      </c>
      <c r="AD351" s="40">
        <f>IF(E350&gt;D351,IF(E350&gt;E351,Y351,E350-D351+1),0)</f>
        <v>0</v>
      </c>
      <c r="AF351" s="40">
        <f t="shared" si="191"/>
        <v>0</v>
      </c>
      <c r="AG351" s="40">
        <f t="shared" si="192"/>
        <v>0</v>
      </c>
      <c r="AH351" s="40">
        <f t="shared" si="193"/>
        <v>0</v>
      </c>
      <c r="AI351" s="40">
        <f t="shared" si="194"/>
        <v>0</v>
      </c>
      <c r="AJ351" s="40">
        <f t="shared" si="195"/>
        <v>0</v>
      </c>
      <c r="AK351" s="40">
        <f t="shared" si="196"/>
        <v>0</v>
      </c>
      <c r="AL351" s="40">
        <f t="shared" si="197"/>
        <v>0</v>
      </c>
      <c r="AM351" s="40">
        <f t="shared" si="198"/>
        <v>0</v>
      </c>
      <c r="AN351" s="40">
        <f t="shared" si="199"/>
        <v>0</v>
      </c>
      <c r="AO351" s="40">
        <f t="shared" si="200"/>
        <v>0</v>
      </c>
      <c r="AP351" s="40">
        <f t="shared" si="201"/>
        <v>0</v>
      </c>
      <c r="AQ351" s="40">
        <f t="shared" si="202"/>
        <v>0</v>
      </c>
      <c r="AR351" s="40">
        <f t="shared" si="203"/>
        <v>0</v>
      </c>
      <c r="AS351" s="40">
        <f t="shared" si="204"/>
        <v>0</v>
      </c>
      <c r="AT351" s="40">
        <f t="shared" si="205"/>
        <v>0</v>
      </c>
      <c r="AU351" s="40">
        <f t="shared" si="206"/>
        <v>0</v>
      </c>
      <c r="AV351" s="40">
        <f t="shared" si="207"/>
        <v>0</v>
      </c>
      <c r="AW351" s="40">
        <f t="shared" si="208"/>
        <v>0</v>
      </c>
      <c r="AX351" s="40">
        <f t="shared" si="209"/>
        <v>0</v>
      </c>
      <c r="AY351" s="40">
        <f t="shared" si="210"/>
        <v>0</v>
      </c>
      <c r="AZ351" s="40">
        <f t="shared" si="211"/>
        <v>0</v>
      </c>
      <c r="BA351" s="40">
        <f t="shared" si="212"/>
        <v>0</v>
      </c>
      <c r="BB351" s="40">
        <f t="shared" si="213"/>
        <v>0</v>
      </c>
      <c r="BC351" s="40">
        <f t="shared" si="214"/>
        <v>0</v>
      </c>
      <c r="BD351" s="40">
        <f t="shared" si="215"/>
        <v>0</v>
      </c>
      <c r="BE351" s="40">
        <f t="shared" si="216"/>
        <v>0</v>
      </c>
      <c r="BF351" s="40">
        <f t="shared" si="217"/>
        <v>0</v>
      </c>
      <c r="BG351" s="40">
        <f t="shared" si="218"/>
        <v>0</v>
      </c>
      <c r="BH351" s="40">
        <f t="shared" si="219"/>
        <v>0</v>
      </c>
      <c r="BI351" s="40">
        <f t="shared" si="220"/>
        <v>0</v>
      </c>
      <c r="BJ351" s="40">
        <f t="shared" si="221"/>
        <v>0</v>
      </c>
      <c r="BK351" s="40">
        <f t="shared" si="222"/>
        <v>0</v>
      </c>
      <c r="BL351" s="40">
        <f t="shared" si="223"/>
        <v>0</v>
      </c>
      <c r="BM351" s="40">
        <f t="shared" si="224"/>
        <v>0</v>
      </c>
      <c r="BN351" s="40">
        <f t="shared" si="225"/>
        <v>0</v>
      </c>
      <c r="BO351" s="40">
        <f t="shared" si="226"/>
        <v>0</v>
      </c>
      <c r="BP351" s="40">
        <f t="shared" si="227"/>
        <v>1</v>
      </c>
      <c r="BQ351">
        <v>1</v>
      </c>
      <c r="BR351" s="63">
        <f t="shared" si="228"/>
        <v>3</v>
      </c>
      <c r="BT351" s="4">
        <f>(BP351*U314)+(BO351*U315)+(BN351*U316)+(BM351*U317)+(BL351*U318)+(BK351*U319)+(BJ351*U320)+(BI351*U321)+(BH351*U322)+(BG351*U323)+(BF351*U324)+(BE351*U325)+(BD351*U326)+(BC351*U327)+(BB351*U328)+(BA351*U329)+(AZ351*U330)+(AY351*U331)+(AX351*U332)+(AW351*U333)+(AV351*U334)+(AU351*U335)+(AT351*U336)+(AS351*U337)+(AR351*U338)+(AQ351*U339)+(AP351*U340)+(AO351*U341)+(AN351*U342)+(AM351*U343)+(AL351*U344)+(AK351*U345)+(AJ351*U346)+(AI351*U347)+(AH351*U348)+(AG351*U349)+(AF351*U350)+($U$252)+U351</f>
        <v>6.1904761904761907E-2</v>
      </c>
    </row>
    <row r="352" spans="1:72">
      <c r="A352" s="25">
        <f t="shared" si="229"/>
        <v>348</v>
      </c>
      <c r="B352" s="26" t="s">
        <v>38</v>
      </c>
      <c r="C352" s="12">
        <v>41208</v>
      </c>
      <c r="D352" s="52">
        <v>41211</v>
      </c>
      <c r="E352" s="52">
        <v>41214</v>
      </c>
      <c r="F352" s="36">
        <v>103.575</v>
      </c>
      <c r="G352" s="36"/>
      <c r="H352" s="36"/>
      <c r="I352" s="36">
        <v>102.739</v>
      </c>
      <c r="J352" s="36">
        <v>103.575</v>
      </c>
      <c r="K352" s="5" t="s">
        <v>0</v>
      </c>
      <c r="M352" s="16">
        <f>(F352-I352)*100</f>
        <v>83.599999999999852</v>
      </c>
      <c r="N352" s="15"/>
      <c r="O352" s="16">
        <f>(I352-J352)*100</f>
        <v>-83.599999999999852</v>
      </c>
      <c r="Q352" s="22">
        <f>((S351*U352)/M352)*O352</f>
        <v>-1283215.6875439521</v>
      </c>
      <c r="R352" s="15"/>
      <c r="S352" s="3">
        <f>Q352+S351</f>
        <v>106506902.06614803</v>
      </c>
      <c r="U352" s="4">
        <f>$AC$4/W352</f>
        <v>1.1904761904761904E-2</v>
      </c>
      <c r="W352" s="2">
        <v>21</v>
      </c>
      <c r="Y352" s="30">
        <f>E352-D352+1</f>
        <v>4</v>
      </c>
      <c r="Z352" s="30"/>
      <c r="AA352" s="4">
        <f>(S352-S351)/S351</f>
        <v>-1.1904761904761963E-2</v>
      </c>
      <c r="AD352" s="40">
        <f>IF(E351&gt;D352,IF(E351&gt;E352,Y352,E351-D352+1),0)</f>
        <v>0</v>
      </c>
      <c r="AF352" s="40">
        <f t="shared" si="191"/>
        <v>0</v>
      </c>
      <c r="AG352" s="40">
        <f t="shared" si="192"/>
        <v>0</v>
      </c>
      <c r="AH352" s="40">
        <f t="shared" si="193"/>
        <v>0</v>
      </c>
      <c r="AI352" s="40">
        <f t="shared" si="194"/>
        <v>0</v>
      </c>
      <c r="AJ352" s="40">
        <f t="shared" si="195"/>
        <v>0</v>
      </c>
      <c r="AK352" s="40">
        <f t="shared" si="196"/>
        <v>0</v>
      </c>
      <c r="AL352" s="40">
        <f t="shared" si="197"/>
        <v>0</v>
      </c>
      <c r="AM352" s="40">
        <f t="shared" si="198"/>
        <v>0</v>
      </c>
      <c r="AN352" s="40">
        <f t="shared" si="199"/>
        <v>0</v>
      </c>
      <c r="AO352" s="40">
        <f t="shared" si="200"/>
        <v>0</v>
      </c>
      <c r="AP352" s="40">
        <f t="shared" si="201"/>
        <v>0</v>
      </c>
      <c r="AQ352" s="40">
        <f t="shared" si="202"/>
        <v>0</v>
      </c>
      <c r="AR352" s="40">
        <f t="shared" si="203"/>
        <v>0</v>
      </c>
      <c r="AS352" s="40">
        <f t="shared" si="204"/>
        <v>0</v>
      </c>
      <c r="AT352" s="40">
        <f t="shared" si="205"/>
        <v>0</v>
      </c>
      <c r="AU352" s="40">
        <f t="shared" si="206"/>
        <v>0</v>
      </c>
      <c r="AV352" s="40">
        <f t="shared" si="207"/>
        <v>0</v>
      </c>
      <c r="AW352" s="40">
        <f t="shared" si="208"/>
        <v>0</v>
      </c>
      <c r="AX352" s="40">
        <f t="shared" si="209"/>
        <v>0</v>
      </c>
      <c r="AY352" s="40">
        <f t="shared" si="210"/>
        <v>0</v>
      </c>
      <c r="AZ352" s="40">
        <f t="shared" si="211"/>
        <v>0</v>
      </c>
      <c r="BA352" s="40">
        <f t="shared" si="212"/>
        <v>0</v>
      </c>
      <c r="BB352" s="40">
        <f t="shared" si="213"/>
        <v>0</v>
      </c>
      <c r="BC352" s="40">
        <f t="shared" si="214"/>
        <v>0</v>
      </c>
      <c r="BD352" s="40">
        <f t="shared" si="215"/>
        <v>0</v>
      </c>
      <c r="BE352" s="40">
        <f t="shared" si="216"/>
        <v>0</v>
      </c>
      <c r="BF352" s="40">
        <f t="shared" si="217"/>
        <v>0</v>
      </c>
      <c r="BG352" s="40">
        <f t="shared" si="218"/>
        <v>0</v>
      </c>
      <c r="BH352" s="40">
        <f t="shared" si="219"/>
        <v>0</v>
      </c>
      <c r="BI352" s="40">
        <f t="shared" si="220"/>
        <v>0</v>
      </c>
      <c r="BJ352" s="40">
        <f t="shared" si="221"/>
        <v>0</v>
      </c>
      <c r="BK352" s="40">
        <f t="shared" si="222"/>
        <v>0</v>
      </c>
      <c r="BL352" s="40">
        <f t="shared" si="223"/>
        <v>0</v>
      </c>
      <c r="BM352" s="40">
        <f t="shared" si="224"/>
        <v>0</v>
      </c>
      <c r="BN352" s="40">
        <f t="shared" si="225"/>
        <v>0</v>
      </c>
      <c r="BO352" s="40">
        <f t="shared" si="226"/>
        <v>0</v>
      </c>
      <c r="BP352" s="40">
        <f t="shared" si="227"/>
        <v>0</v>
      </c>
      <c r="BQ352">
        <v>1</v>
      </c>
      <c r="BR352" s="63">
        <f t="shared" si="228"/>
        <v>2</v>
      </c>
      <c r="BT352" s="4">
        <f>(BP352*U315)+(BO352*U316)+(BN352*U317)+(BM352*U318)+(BL352*U319)+(BK352*U320)+(BJ352*U321)+(BI352*U322)+(BH352*U323)+(BG352*U324)+(BF352*U325)+(BE352*U326)+(BD352*U327)+(BC352*U328)+(BB352*U329)+(BA352*U330)+(AZ352*U331)+(AY352*U332)+(AX352*U333)+(AW352*U334)+(AV352*U335)+(AU352*U336)+(AT352*U337)+(AS352*U338)+(AR352*U339)+(AQ352*U340)+(AP352*U341)+(AO352*U342)+(AN352*U343)+(AM352*U344)+(AL352*U345)+(AK352*U346)+(AJ352*U347)+(AI352*U348)+(AH352*U349)+(AG352*U350)+(AF352*U351)+($U$252)+U352</f>
        <v>3.6904761904761905E-2</v>
      </c>
    </row>
    <row r="353" spans="1:72">
      <c r="A353" s="25">
        <f t="shared" si="229"/>
        <v>349</v>
      </c>
      <c r="B353" s="26" t="s">
        <v>38</v>
      </c>
      <c r="C353" s="12">
        <v>41213</v>
      </c>
      <c r="D353" s="52">
        <v>41214</v>
      </c>
      <c r="E353" s="52">
        <v>41214</v>
      </c>
      <c r="F353" s="36">
        <v>103.52500000000001</v>
      </c>
      <c r="G353" s="36">
        <v>103.87599999999999</v>
      </c>
      <c r="H353" s="36">
        <v>103.52500000000001</v>
      </c>
      <c r="I353" s="36"/>
      <c r="J353" s="36"/>
      <c r="K353" s="5" t="s">
        <v>0</v>
      </c>
      <c r="M353" s="16">
        <f>(G353-F353)*100</f>
        <v>35.099999999998488</v>
      </c>
      <c r="N353" s="15"/>
      <c r="O353" s="16">
        <f>(H353-G353)*100</f>
        <v>-35.099999999998488</v>
      </c>
      <c r="Q353" s="22">
        <f>((S352*U353)/M353)*O353</f>
        <v>-1267939.310311286</v>
      </c>
      <c r="R353" s="15"/>
      <c r="S353" s="3">
        <f>Q353+S352</f>
        <v>105238962.75583674</v>
      </c>
      <c r="U353" s="4">
        <f>$AC$4/W353</f>
        <v>1.1904761904761904E-2</v>
      </c>
      <c r="W353" s="2">
        <v>21</v>
      </c>
      <c r="Y353" s="30">
        <f>E353-D353+1</f>
        <v>1</v>
      </c>
      <c r="Z353" s="30"/>
      <c r="AA353" s="4">
        <f>(S353-S352)/S352</f>
        <v>-1.190476190476192E-2</v>
      </c>
      <c r="AD353" s="40">
        <f>IF(E352&gt;D353,IF(E352&gt;E353,Y353,E352-D353+1),0)</f>
        <v>0</v>
      </c>
      <c r="AF353" s="40">
        <f t="shared" si="191"/>
        <v>1</v>
      </c>
      <c r="AG353" s="40">
        <f t="shared" si="192"/>
        <v>0</v>
      </c>
      <c r="AH353" s="40">
        <f t="shared" si="193"/>
        <v>0</v>
      </c>
      <c r="AI353" s="40">
        <f t="shared" si="194"/>
        <v>0</v>
      </c>
      <c r="AJ353" s="40">
        <f t="shared" si="195"/>
        <v>0</v>
      </c>
      <c r="AK353" s="40">
        <f t="shared" si="196"/>
        <v>0</v>
      </c>
      <c r="AL353" s="40">
        <f t="shared" si="197"/>
        <v>0</v>
      </c>
      <c r="AM353" s="40">
        <f t="shared" si="198"/>
        <v>0</v>
      </c>
      <c r="AN353" s="40">
        <f t="shared" si="199"/>
        <v>0</v>
      </c>
      <c r="AO353" s="40">
        <f t="shared" si="200"/>
        <v>0</v>
      </c>
      <c r="AP353" s="40">
        <f t="shared" si="201"/>
        <v>0</v>
      </c>
      <c r="AQ353" s="40">
        <f t="shared" si="202"/>
        <v>0</v>
      </c>
      <c r="AR353" s="40">
        <f t="shared" si="203"/>
        <v>0</v>
      </c>
      <c r="AS353" s="40">
        <f t="shared" si="204"/>
        <v>0</v>
      </c>
      <c r="AT353" s="40">
        <f t="shared" si="205"/>
        <v>0</v>
      </c>
      <c r="AU353" s="40">
        <f t="shared" si="206"/>
        <v>0</v>
      </c>
      <c r="AV353" s="40">
        <f t="shared" si="207"/>
        <v>0</v>
      </c>
      <c r="AW353" s="40">
        <f t="shared" si="208"/>
        <v>0</v>
      </c>
      <c r="AX353" s="40">
        <f t="shared" si="209"/>
        <v>0</v>
      </c>
      <c r="AY353" s="40">
        <f t="shared" si="210"/>
        <v>0</v>
      </c>
      <c r="AZ353" s="40">
        <f t="shared" si="211"/>
        <v>0</v>
      </c>
      <c r="BA353" s="40">
        <f t="shared" si="212"/>
        <v>0</v>
      </c>
      <c r="BB353" s="40">
        <f t="shared" si="213"/>
        <v>0</v>
      </c>
      <c r="BC353" s="40">
        <f t="shared" si="214"/>
        <v>0</v>
      </c>
      <c r="BD353" s="40">
        <f t="shared" si="215"/>
        <v>0</v>
      </c>
      <c r="BE353" s="40">
        <f t="shared" si="216"/>
        <v>0</v>
      </c>
      <c r="BF353" s="40">
        <f t="shared" si="217"/>
        <v>0</v>
      </c>
      <c r="BG353" s="40">
        <f t="shared" si="218"/>
        <v>0</v>
      </c>
      <c r="BH353" s="40">
        <f t="shared" si="219"/>
        <v>0</v>
      </c>
      <c r="BI353" s="40">
        <f t="shared" si="220"/>
        <v>0</v>
      </c>
      <c r="BJ353" s="40">
        <f t="shared" si="221"/>
        <v>0</v>
      </c>
      <c r="BK353" s="40">
        <f t="shared" si="222"/>
        <v>0</v>
      </c>
      <c r="BL353" s="40">
        <f t="shared" si="223"/>
        <v>0</v>
      </c>
      <c r="BM353" s="40">
        <f t="shared" si="224"/>
        <v>0</v>
      </c>
      <c r="BN353" s="40">
        <f t="shared" si="225"/>
        <v>0</v>
      </c>
      <c r="BO353" s="40">
        <f t="shared" si="226"/>
        <v>0</v>
      </c>
      <c r="BP353" s="40">
        <f t="shared" si="227"/>
        <v>0</v>
      </c>
      <c r="BQ353">
        <v>1</v>
      </c>
      <c r="BR353" s="63">
        <f t="shared" si="228"/>
        <v>3</v>
      </c>
      <c r="BT353" s="4">
        <f>(BP353*U316)+(BO353*U317)+(BN353*U318)+(BM353*U319)+(BL353*U320)+(BK353*U321)+(BJ353*U322)+(BI353*U323)+(BH353*U324)+(BG353*U325)+(BF353*U326)+(BE353*U327)+(BD353*U328)+(BC353*U329)+(BB353*U330)+(BA353*U331)+(AZ353*U332)+(AY353*U333)+(AX353*U334)+(AW353*U335)+(AV353*U336)+(AU353*U337)+(AT353*U338)+(AS353*U339)+(AR353*U340)+(AQ353*U341)+(AP353*U342)+(AO353*U343)+(AN353*U344)+(AM353*U345)+(AL353*U346)+(AK353*U347)+(AJ353*U348)+(AI353*U349)+(AH353*U350)+(AG353*U351)+(AF353*U352)+($U$252)+U353</f>
        <v>4.880952380952381E-2</v>
      </c>
    </row>
    <row r="354" spans="1:72">
      <c r="A354" s="25">
        <f t="shared" si="229"/>
        <v>350</v>
      </c>
      <c r="B354" s="26" t="s">
        <v>38</v>
      </c>
      <c r="C354" s="12">
        <v>41215</v>
      </c>
      <c r="D354" s="52">
        <v>41218</v>
      </c>
      <c r="E354" s="52">
        <v>41220</v>
      </c>
      <c r="F354" s="36">
        <v>103.39999999999999</v>
      </c>
      <c r="G354" s="36"/>
      <c r="H354" s="36"/>
      <c r="I354" s="36">
        <v>103.108</v>
      </c>
      <c r="J354" s="36">
        <v>103.39999999999999</v>
      </c>
      <c r="K354" s="5" t="s">
        <v>0</v>
      </c>
      <c r="M354" s="16">
        <f>(F354-I354)*100</f>
        <v>29.199999999998738</v>
      </c>
      <c r="N354" s="15"/>
      <c r="O354" s="16">
        <f>(I354-J354)*100</f>
        <v>-29.199999999998738</v>
      </c>
      <c r="Q354" s="22">
        <f>((S353*U354)/M354)*O354</f>
        <v>-1252844.7947123421</v>
      </c>
      <c r="R354" s="15"/>
      <c r="S354" s="3">
        <f>Q354+S353</f>
        <v>103986117.96112441</v>
      </c>
      <c r="U354" s="4">
        <f>$AC$4/W354</f>
        <v>1.1904761904761904E-2</v>
      </c>
      <c r="W354" s="2">
        <v>21</v>
      </c>
      <c r="Y354" s="30">
        <f>E354-D354+1</f>
        <v>3</v>
      </c>
      <c r="Z354" s="30"/>
      <c r="AA354" s="4">
        <f>(S354-S353)/S353</f>
        <v>-1.1904761904761836E-2</v>
      </c>
      <c r="AD354" s="40">
        <f>IF(E353&gt;D354,IF(E353&gt;E354,Y354,E353-D354+1),0)</f>
        <v>0</v>
      </c>
      <c r="AF354" s="40">
        <f t="shared" si="191"/>
        <v>0</v>
      </c>
      <c r="AG354" s="40">
        <f t="shared" si="192"/>
        <v>0</v>
      </c>
      <c r="AH354" s="40">
        <f t="shared" si="193"/>
        <v>0</v>
      </c>
      <c r="AI354" s="40">
        <f t="shared" si="194"/>
        <v>0</v>
      </c>
      <c r="AJ354" s="40">
        <f t="shared" si="195"/>
        <v>0</v>
      </c>
      <c r="AK354" s="40">
        <f t="shared" si="196"/>
        <v>0</v>
      </c>
      <c r="AL354" s="40">
        <f t="shared" si="197"/>
        <v>0</v>
      </c>
      <c r="AM354" s="40">
        <f t="shared" si="198"/>
        <v>0</v>
      </c>
      <c r="AN354" s="40">
        <f t="shared" si="199"/>
        <v>0</v>
      </c>
      <c r="AO354" s="40">
        <f t="shared" si="200"/>
        <v>0</v>
      </c>
      <c r="AP354" s="40">
        <f t="shared" si="201"/>
        <v>0</v>
      </c>
      <c r="AQ354" s="40">
        <f t="shared" si="202"/>
        <v>0</v>
      </c>
      <c r="AR354" s="40">
        <f t="shared" si="203"/>
        <v>0</v>
      </c>
      <c r="AS354" s="40">
        <f t="shared" si="204"/>
        <v>0</v>
      </c>
      <c r="AT354" s="40">
        <f t="shared" si="205"/>
        <v>0</v>
      </c>
      <c r="AU354" s="40">
        <f t="shared" si="206"/>
        <v>0</v>
      </c>
      <c r="AV354" s="40">
        <f t="shared" si="207"/>
        <v>0</v>
      </c>
      <c r="AW354" s="40">
        <f t="shared" si="208"/>
        <v>0</v>
      </c>
      <c r="AX354" s="40">
        <f t="shared" si="209"/>
        <v>0</v>
      </c>
      <c r="AY354" s="40">
        <f t="shared" si="210"/>
        <v>0</v>
      </c>
      <c r="AZ354" s="40">
        <f t="shared" si="211"/>
        <v>0</v>
      </c>
      <c r="BA354" s="40">
        <f t="shared" si="212"/>
        <v>0</v>
      </c>
      <c r="BB354" s="40">
        <f t="shared" si="213"/>
        <v>0</v>
      </c>
      <c r="BC354" s="40">
        <f t="shared" si="214"/>
        <v>0</v>
      </c>
      <c r="BD354" s="40">
        <f t="shared" si="215"/>
        <v>0</v>
      </c>
      <c r="BE354" s="40">
        <f t="shared" si="216"/>
        <v>0</v>
      </c>
      <c r="BF354" s="40">
        <f t="shared" si="217"/>
        <v>0</v>
      </c>
      <c r="BG354" s="40">
        <f t="shared" si="218"/>
        <v>0</v>
      </c>
      <c r="BH354" s="40">
        <f t="shared" si="219"/>
        <v>0</v>
      </c>
      <c r="BI354" s="40">
        <f t="shared" si="220"/>
        <v>0</v>
      </c>
      <c r="BJ354" s="40">
        <f t="shared" si="221"/>
        <v>0</v>
      </c>
      <c r="BK354" s="40">
        <f t="shared" si="222"/>
        <v>0</v>
      </c>
      <c r="BL354" s="40">
        <f t="shared" si="223"/>
        <v>0</v>
      </c>
      <c r="BM354" s="40">
        <f t="shared" si="224"/>
        <v>0</v>
      </c>
      <c r="BN354" s="40">
        <f t="shared" si="225"/>
        <v>0</v>
      </c>
      <c r="BO354" s="40">
        <f t="shared" si="226"/>
        <v>0</v>
      </c>
      <c r="BP354" s="40">
        <f t="shared" si="227"/>
        <v>0</v>
      </c>
      <c r="BQ354">
        <v>1</v>
      </c>
      <c r="BR354" s="63">
        <f t="shared" si="228"/>
        <v>2</v>
      </c>
      <c r="BT354" s="4">
        <f>(BP354*U317)+(BO354*U318)+(BN354*U319)+(BM354*U320)+(BL354*U321)+(BK354*U322)+(BJ354*U323)+(BI354*U324)+(BH354*U325)+(BG354*U326)+(BF354*U327)+(BE354*U328)+(BD354*U329)+(BC354*U330)+(BB354*U331)+(BA354*U332)+(AZ354*U333)+(AY354*U334)+(AX354*U335)+(AW354*U336)+(AV354*U337)+(AU354*U338)+(AT354*U339)+(AS354*U340)+(AR354*U341)+(AQ354*U342)+(AP354*U343)+(AO354*U344)+(AN354*U345)+(AM354*U346)+(AL354*U347)+(AK354*U348)+(AJ354*U349)+(AI354*U350)+(AH354*U351)+(AG354*U352)+(AF354*U353)+($U$252)+U354</f>
        <v>3.6904761904761905E-2</v>
      </c>
    </row>
    <row r="355" spans="1:72">
      <c r="A355" s="25">
        <f t="shared" si="229"/>
        <v>351</v>
      </c>
      <c r="B355" s="26" t="s">
        <v>38</v>
      </c>
      <c r="C355" s="12">
        <v>41227</v>
      </c>
      <c r="D355" s="52">
        <v>41228</v>
      </c>
      <c r="E355" s="52">
        <v>41234</v>
      </c>
      <c r="F355" s="36">
        <v>101.26900000000001</v>
      </c>
      <c r="G355" s="36">
        <v>102.348</v>
      </c>
      <c r="H355" s="36">
        <v>105.428</v>
      </c>
      <c r="I355" s="36"/>
      <c r="J355" s="36"/>
      <c r="K355" s="5" t="s">
        <v>1</v>
      </c>
      <c r="M355" s="16">
        <f>(G355-F355)*100</f>
        <v>107.89999999999935</v>
      </c>
      <c r="N355" s="15"/>
      <c r="O355" s="16">
        <f>(H355-G355)*100</f>
        <v>307.99999999999983</v>
      </c>
      <c r="Q355" s="22">
        <f>((S354*U355)/M355)*O355</f>
        <v>3533664.8055989337</v>
      </c>
      <c r="R355" s="15"/>
      <c r="S355" s="3">
        <f>Q355+S354</f>
        <v>107519782.76672333</v>
      </c>
      <c r="U355" s="4">
        <f>$AC$4/W355</f>
        <v>1.1904761904761904E-2</v>
      </c>
      <c r="W355" s="2">
        <v>21</v>
      </c>
      <c r="Y355" s="30">
        <f>E355-D355+1</f>
        <v>7</v>
      </c>
      <c r="Z355" s="30"/>
      <c r="AA355" s="4">
        <f>(S355-S354)/S354</f>
        <v>3.3982082174853406E-2</v>
      </c>
      <c r="AD355" s="40">
        <f>IF(E354&gt;D355,IF(E354&gt;E355,Y355,E354-D355+1),0)</f>
        <v>0</v>
      </c>
      <c r="AF355" s="40">
        <f t="shared" si="191"/>
        <v>0</v>
      </c>
      <c r="AG355" s="40">
        <f t="shared" si="192"/>
        <v>0</v>
      </c>
      <c r="AH355" s="40">
        <f t="shared" si="193"/>
        <v>0</v>
      </c>
      <c r="AI355" s="40">
        <f t="shared" si="194"/>
        <v>0</v>
      </c>
      <c r="AJ355" s="40">
        <f t="shared" si="195"/>
        <v>0</v>
      </c>
      <c r="AK355" s="40">
        <f t="shared" si="196"/>
        <v>0</v>
      </c>
      <c r="AL355" s="40">
        <f t="shared" si="197"/>
        <v>0</v>
      </c>
      <c r="AM355" s="40">
        <f t="shared" si="198"/>
        <v>0</v>
      </c>
      <c r="AN355" s="40">
        <f t="shared" si="199"/>
        <v>0</v>
      </c>
      <c r="AO355" s="40">
        <f t="shared" si="200"/>
        <v>0</v>
      </c>
      <c r="AP355" s="40">
        <f t="shared" si="201"/>
        <v>0</v>
      </c>
      <c r="AQ355" s="40">
        <f t="shared" si="202"/>
        <v>0</v>
      </c>
      <c r="AR355" s="40">
        <f t="shared" si="203"/>
        <v>0</v>
      </c>
      <c r="AS355" s="40">
        <f t="shared" si="204"/>
        <v>0</v>
      </c>
      <c r="AT355" s="40">
        <f t="shared" si="205"/>
        <v>0</v>
      </c>
      <c r="AU355" s="40">
        <f t="shared" si="206"/>
        <v>0</v>
      </c>
      <c r="AV355" s="40">
        <f t="shared" si="207"/>
        <v>0</v>
      </c>
      <c r="AW355" s="40">
        <f t="shared" si="208"/>
        <v>0</v>
      </c>
      <c r="AX355" s="40">
        <f t="shared" si="209"/>
        <v>0</v>
      </c>
      <c r="AY355" s="40">
        <f t="shared" si="210"/>
        <v>0</v>
      </c>
      <c r="AZ355" s="40">
        <f t="shared" si="211"/>
        <v>0</v>
      </c>
      <c r="BA355" s="40">
        <f t="shared" si="212"/>
        <v>0</v>
      </c>
      <c r="BB355" s="40">
        <f t="shared" si="213"/>
        <v>0</v>
      </c>
      <c r="BC355" s="40">
        <f t="shared" si="214"/>
        <v>0</v>
      </c>
      <c r="BD355" s="40">
        <f t="shared" si="215"/>
        <v>0</v>
      </c>
      <c r="BE355" s="40">
        <f t="shared" si="216"/>
        <v>0</v>
      </c>
      <c r="BF355" s="40">
        <f t="shared" si="217"/>
        <v>0</v>
      </c>
      <c r="BG355" s="40">
        <f t="shared" si="218"/>
        <v>0</v>
      </c>
      <c r="BH355" s="40">
        <f t="shared" si="219"/>
        <v>0</v>
      </c>
      <c r="BI355" s="40">
        <f t="shared" si="220"/>
        <v>0</v>
      </c>
      <c r="BJ355" s="40">
        <f t="shared" si="221"/>
        <v>0</v>
      </c>
      <c r="BK355" s="40">
        <f t="shared" si="222"/>
        <v>0</v>
      </c>
      <c r="BL355" s="40">
        <f t="shared" si="223"/>
        <v>0</v>
      </c>
      <c r="BM355" s="40">
        <f t="shared" si="224"/>
        <v>0</v>
      </c>
      <c r="BN355" s="40">
        <f t="shared" si="225"/>
        <v>0</v>
      </c>
      <c r="BO355" s="40">
        <f t="shared" si="226"/>
        <v>0</v>
      </c>
      <c r="BP355" s="40">
        <f t="shared" si="227"/>
        <v>0</v>
      </c>
      <c r="BQ355">
        <v>1</v>
      </c>
      <c r="BR355" s="63">
        <f t="shared" si="228"/>
        <v>2</v>
      </c>
      <c r="BT355" s="4">
        <f>(BP355*U318)+(BO355*U319)+(BN355*U320)+(BM355*U321)+(BL355*U322)+(BK355*U323)+(BJ355*U324)+(BI355*U325)+(BH355*U326)+(BG355*U327)+(BF355*U328)+(BE355*U329)+(BD355*U330)+(BC355*U331)+(BB355*U332)+(BA355*U333)+(AZ355*U334)+(AY355*U335)+(AX355*U336)+(AW355*U337)+(AV355*U338)+(AU355*U339)+(AT355*U340)+(AS355*U341)+(AR355*U342)+(AQ355*U343)+(AP355*U344)+(AO355*U345)+(AN355*U346)+(AM355*U347)+(AL355*U348)+(AK355*U349)+(AJ355*U350)+(AI355*U351)+(AH355*U352)+(AG355*U353)+(AF355*U354)+($U$252)+U355</f>
        <v>3.6904761904761905E-2</v>
      </c>
    </row>
    <row r="356" spans="1:72">
      <c r="A356" s="25">
        <f t="shared" si="229"/>
        <v>352</v>
      </c>
      <c r="B356" s="26" t="s">
        <v>38</v>
      </c>
      <c r="C356" s="12">
        <v>41248</v>
      </c>
      <c r="D356" s="52">
        <v>41249</v>
      </c>
      <c r="E356" s="52">
        <v>41249</v>
      </c>
      <c r="F356" s="36">
        <v>107.59</v>
      </c>
      <c r="G356" s="36">
        <v>107.89699999999999</v>
      </c>
      <c r="H356" s="36">
        <v>107.59</v>
      </c>
      <c r="I356" s="36"/>
      <c r="J356" s="36"/>
      <c r="K356" s="5" t="s">
        <v>0</v>
      </c>
      <c r="M356" s="16">
        <f>(G356-F356)*100</f>
        <v>30.699999999998795</v>
      </c>
      <c r="N356" s="15"/>
      <c r="O356" s="16">
        <f>(H356-G356)*100</f>
        <v>-30.699999999998795</v>
      </c>
      <c r="Q356" s="22">
        <f>((S355*U356)/M356)*O356</f>
        <v>-1279997.4138895634</v>
      </c>
      <c r="R356" s="15"/>
      <c r="S356" s="3">
        <f>Q356+S355</f>
        <v>106239785.35283378</v>
      </c>
      <c r="U356" s="4">
        <f>$AC$4/W356</f>
        <v>1.1904761904761904E-2</v>
      </c>
      <c r="W356" s="2">
        <v>21</v>
      </c>
      <c r="Y356" s="30">
        <f>E356-D356+1</f>
        <v>1</v>
      </c>
      <c r="Z356" s="30"/>
      <c r="AA356" s="4">
        <f>(S356-S355)/S355</f>
        <v>-1.1904761904761845E-2</v>
      </c>
      <c r="AD356" s="40">
        <f>IF(E355&gt;D356,IF(E355&gt;E356,Y356,E355-D356+1),0)</f>
        <v>0</v>
      </c>
      <c r="AF356" s="40">
        <f t="shared" si="191"/>
        <v>0</v>
      </c>
      <c r="AG356" s="40">
        <f t="shared" si="192"/>
        <v>0</v>
      </c>
      <c r="AH356" s="40">
        <f t="shared" si="193"/>
        <v>0</v>
      </c>
      <c r="AI356" s="40">
        <f t="shared" si="194"/>
        <v>0</v>
      </c>
      <c r="AJ356" s="40">
        <f t="shared" si="195"/>
        <v>0</v>
      </c>
      <c r="AK356" s="40">
        <f t="shared" si="196"/>
        <v>0</v>
      </c>
      <c r="AL356" s="40">
        <f t="shared" si="197"/>
        <v>0</v>
      </c>
      <c r="AM356" s="40">
        <f t="shared" si="198"/>
        <v>0</v>
      </c>
      <c r="AN356" s="40">
        <f t="shared" si="199"/>
        <v>0</v>
      </c>
      <c r="AO356" s="40">
        <f t="shared" si="200"/>
        <v>0</v>
      </c>
      <c r="AP356" s="40">
        <f t="shared" si="201"/>
        <v>0</v>
      </c>
      <c r="AQ356" s="40">
        <f t="shared" si="202"/>
        <v>0</v>
      </c>
      <c r="AR356" s="40">
        <f t="shared" si="203"/>
        <v>0</v>
      </c>
      <c r="AS356" s="40">
        <f t="shared" si="204"/>
        <v>0</v>
      </c>
      <c r="AT356" s="40">
        <f t="shared" si="205"/>
        <v>0</v>
      </c>
      <c r="AU356" s="40">
        <f t="shared" si="206"/>
        <v>0</v>
      </c>
      <c r="AV356" s="40">
        <f t="shared" si="207"/>
        <v>0</v>
      </c>
      <c r="AW356" s="40">
        <f t="shared" si="208"/>
        <v>0</v>
      </c>
      <c r="AX356" s="40">
        <f t="shared" si="209"/>
        <v>0</v>
      </c>
      <c r="AY356" s="40">
        <f t="shared" si="210"/>
        <v>0</v>
      </c>
      <c r="AZ356" s="40">
        <f t="shared" si="211"/>
        <v>0</v>
      </c>
      <c r="BA356" s="40">
        <f t="shared" si="212"/>
        <v>0</v>
      </c>
      <c r="BB356" s="40">
        <f t="shared" si="213"/>
        <v>0</v>
      </c>
      <c r="BC356" s="40">
        <f t="shared" si="214"/>
        <v>0</v>
      </c>
      <c r="BD356" s="40">
        <f t="shared" si="215"/>
        <v>0</v>
      </c>
      <c r="BE356" s="40">
        <f t="shared" si="216"/>
        <v>0</v>
      </c>
      <c r="BF356" s="40">
        <f t="shared" si="217"/>
        <v>0</v>
      </c>
      <c r="BG356" s="40">
        <f t="shared" si="218"/>
        <v>0</v>
      </c>
      <c r="BH356" s="40">
        <f t="shared" si="219"/>
        <v>0</v>
      </c>
      <c r="BI356" s="40">
        <f t="shared" si="220"/>
        <v>0</v>
      </c>
      <c r="BJ356" s="40">
        <f t="shared" si="221"/>
        <v>0</v>
      </c>
      <c r="BK356" s="40">
        <f t="shared" si="222"/>
        <v>0</v>
      </c>
      <c r="BL356" s="40">
        <f t="shared" si="223"/>
        <v>0</v>
      </c>
      <c r="BM356" s="40">
        <f t="shared" si="224"/>
        <v>0</v>
      </c>
      <c r="BN356" s="40">
        <f t="shared" si="225"/>
        <v>0</v>
      </c>
      <c r="BO356" s="40">
        <f t="shared" si="226"/>
        <v>0</v>
      </c>
      <c r="BP356" s="40">
        <f t="shared" si="227"/>
        <v>0</v>
      </c>
      <c r="BQ356">
        <v>1</v>
      </c>
      <c r="BR356" s="63">
        <f t="shared" si="228"/>
        <v>2</v>
      </c>
      <c r="BT356" s="4">
        <f>(BP356*U319)+(BO356*U320)+(BN356*U321)+(BM356*U322)+(BL356*U323)+(BK356*U324)+(BJ356*U325)+(BI356*U326)+(BH356*U327)+(BG356*U328)+(BF356*U329)+(BE356*U330)+(BD356*U331)+(BC356*U332)+(BB356*U333)+(BA356*U334)+(AZ356*U335)+(AY356*U336)+(AX356*U337)+(AW356*U338)+(AV356*U339)+(AU356*U340)+(AT356*U341)+(AS356*U342)+(AR356*U343)+(AQ356*U344)+(AP356*U345)+(AO356*U346)+(AN356*U347)+(AM356*U348)+(AL356*U349)+(AK356*U350)+(AJ356*U351)+(AI356*U352)+(AH356*U353)+(AG356*U354)+(AF356*U355)+($U$252)+U356</f>
        <v>3.6904761904761905E-2</v>
      </c>
    </row>
    <row r="357" spans="1:72">
      <c r="A357" s="25">
        <f t="shared" si="229"/>
        <v>353</v>
      </c>
      <c r="B357" s="26" t="s">
        <v>38</v>
      </c>
      <c r="C357" s="12">
        <v>41249</v>
      </c>
      <c r="D357" s="52">
        <v>41250</v>
      </c>
      <c r="E357" s="52">
        <v>41254</v>
      </c>
      <c r="F357" s="36">
        <v>107.426</v>
      </c>
      <c r="G357" s="36"/>
      <c r="H357" s="36"/>
      <c r="I357" s="36">
        <v>106.66000000000001</v>
      </c>
      <c r="J357" s="36">
        <v>107.426</v>
      </c>
      <c r="K357" s="5" t="s">
        <v>0</v>
      </c>
      <c r="M357" s="16">
        <f>(F357-I357)*100</f>
        <v>76.599999999999113</v>
      </c>
      <c r="N357" s="15"/>
      <c r="O357" s="16">
        <f>(I357-J357)*100</f>
        <v>-76.599999999999113</v>
      </c>
      <c r="Q357" s="22">
        <f>((S356*U357)/M357)*O357</f>
        <v>-1264759.3494384973</v>
      </c>
      <c r="R357" s="15"/>
      <c r="S357" s="3">
        <f>Q357+S356</f>
        <v>104975026.00339527</v>
      </c>
      <c r="U357" s="4">
        <f>$AC$4/W357</f>
        <v>1.1904761904761904E-2</v>
      </c>
      <c r="W357" s="2">
        <v>21</v>
      </c>
      <c r="Y357" s="30">
        <f>E357-D357+1</f>
        <v>5</v>
      </c>
      <c r="Z357" s="30"/>
      <c r="AA357" s="4">
        <f>(S357-S356)/S356</f>
        <v>-1.1904761904761961E-2</v>
      </c>
      <c r="AD357" s="40">
        <f>IF(E356&gt;D357,IF(E356&gt;E357,Y357,E356-D357+1),0)</f>
        <v>0</v>
      </c>
      <c r="AF357" s="40">
        <f t="shared" si="191"/>
        <v>0</v>
      </c>
      <c r="AG357" s="40">
        <f t="shared" si="192"/>
        <v>0</v>
      </c>
      <c r="AH357" s="40">
        <f t="shared" si="193"/>
        <v>0</v>
      </c>
      <c r="AI357" s="40">
        <f t="shared" si="194"/>
        <v>0</v>
      </c>
      <c r="AJ357" s="40">
        <f t="shared" si="195"/>
        <v>0</v>
      </c>
      <c r="AK357" s="40">
        <f t="shared" si="196"/>
        <v>0</v>
      </c>
      <c r="AL357" s="40">
        <f t="shared" si="197"/>
        <v>0</v>
      </c>
      <c r="AM357" s="40">
        <f t="shared" si="198"/>
        <v>0</v>
      </c>
      <c r="AN357" s="40">
        <f t="shared" si="199"/>
        <v>0</v>
      </c>
      <c r="AO357" s="40">
        <f t="shared" si="200"/>
        <v>0</v>
      </c>
      <c r="AP357" s="40">
        <f t="shared" si="201"/>
        <v>0</v>
      </c>
      <c r="AQ357" s="40">
        <f t="shared" si="202"/>
        <v>0</v>
      </c>
      <c r="AR357" s="40">
        <f t="shared" si="203"/>
        <v>0</v>
      </c>
      <c r="AS357" s="40">
        <f t="shared" si="204"/>
        <v>0</v>
      </c>
      <c r="AT357" s="40">
        <f t="shared" si="205"/>
        <v>0</v>
      </c>
      <c r="AU357" s="40">
        <f t="shared" si="206"/>
        <v>0</v>
      </c>
      <c r="AV357" s="40">
        <f t="shared" si="207"/>
        <v>0</v>
      </c>
      <c r="AW357" s="40">
        <f t="shared" si="208"/>
        <v>0</v>
      </c>
      <c r="AX357" s="40">
        <f t="shared" si="209"/>
        <v>0</v>
      </c>
      <c r="AY357" s="40">
        <f t="shared" si="210"/>
        <v>0</v>
      </c>
      <c r="AZ357" s="40">
        <f t="shared" si="211"/>
        <v>0</v>
      </c>
      <c r="BA357" s="40">
        <f t="shared" si="212"/>
        <v>0</v>
      </c>
      <c r="BB357" s="40">
        <f t="shared" si="213"/>
        <v>0</v>
      </c>
      <c r="BC357" s="40">
        <f t="shared" si="214"/>
        <v>0</v>
      </c>
      <c r="BD357" s="40">
        <f t="shared" si="215"/>
        <v>0</v>
      </c>
      <c r="BE357" s="40">
        <f t="shared" si="216"/>
        <v>0</v>
      </c>
      <c r="BF357" s="40">
        <f t="shared" si="217"/>
        <v>0</v>
      </c>
      <c r="BG357" s="40">
        <f t="shared" si="218"/>
        <v>0</v>
      </c>
      <c r="BH357" s="40">
        <f t="shared" si="219"/>
        <v>0</v>
      </c>
      <c r="BI357" s="40">
        <f t="shared" si="220"/>
        <v>0</v>
      </c>
      <c r="BJ357" s="40">
        <f t="shared" si="221"/>
        <v>0</v>
      </c>
      <c r="BK357" s="40">
        <f t="shared" si="222"/>
        <v>0</v>
      </c>
      <c r="BL357" s="40">
        <f t="shared" si="223"/>
        <v>0</v>
      </c>
      <c r="BM357" s="40">
        <f t="shared" si="224"/>
        <v>0</v>
      </c>
      <c r="BN357" s="40">
        <f t="shared" si="225"/>
        <v>0</v>
      </c>
      <c r="BO357" s="40">
        <f t="shared" si="226"/>
        <v>0</v>
      </c>
      <c r="BP357" s="40">
        <f t="shared" si="227"/>
        <v>0</v>
      </c>
      <c r="BQ357">
        <v>1</v>
      </c>
      <c r="BR357" s="63">
        <f t="shared" si="228"/>
        <v>2</v>
      </c>
      <c r="BT357" s="4">
        <f>(BP357*U320)+(BO357*U321)+(BN357*U322)+(BM357*U323)+(BL357*U324)+(BK357*U325)+(BJ357*U326)+(BI357*U327)+(BH357*U328)+(BG357*U329)+(BF357*U330)+(BE357*U331)+(BD357*U332)+(BC357*U333)+(BB357*U334)+(BA357*U335)+(AZ357*U336)+(AY357*U337)+(AX357*U338)+(AW357*U339)+(AV357*U340)+(AU357*U341)+(AT357*U342)+(AS357*U343)+(AR357*U344)+(AQ357*U345)+(AP357*U346)+(AO357*U347)+(AN357*U348)+(AM357*U349)+(AL357*U350)+(AK357*U351)+(AJ357*U352)+(AI357*U353)+(AH357*U354)+(AG357*U355)+(AF357*U356)+($U$252)+U357</f>
        <v>3.6904761904761905E-2</v>
      </c>
    </row>
    <row r="358" spans="1:72">
      <c r="A358" s="25">
        <f t="shared" si="229"/>
        <v>354</v>
      </c>
      <c r="B358" s="26" t="s">
        <v>38</v>
      </c>
      <c r="C358" s="12">
        <v>41254</v>
      </c>
      <c r="D358" s="52">
        <v>41255</v>
      </c>
      <c r="E358" s="52">
        <v>41256</v>
      </c>
      <c r="F358" s="36">
        <v>106.931</v>
      </c>
      <c r="G358" s="36">
        <v>107.36</v>
      </c>
      <c r="H358" s="36">
        <v>109.21000000000001</v>
      </c>
      <c r="I358" s="36"/>
      <c r="J358" s="36"/>
      <c r="K358" s="5" t="s">
        <v>1</v>
      </c>
      <c r="M358" s="16">
        <f>(G358-F358)*100</f>
        <v>42.900000000000205</v>
      </c>
      <c r="N358" s="15"/>
      <c r="O358" s="16">
        <f>(H358-G358)*100</f>
        <v>185.00000000000085</v>
      </c>
      <c r="Q358" s="22">
        <f>((S357*U358)/M358)*O358</f>
        <v>5389160.7866100902</v>
      </c>
      <c r="R358" s="15"/>
      <c r="S358" s="3">
        <f>Q358+S357</f>
        <v>110364186.79000537</v>
      </c>
      <c r="U358" s="4">
        <f>$AC$4/W358</f>
        <v>1.1904761904761904E-2</v>
      </c>
      <c r="W358" s="2">
        <v>21</v>
      </c>
      <c r="Y358" s="30">
        <f>E358-D358+1</f>
        <v>2</v>
      </c>
      <c r="Z358" s="30"/>
      <c r="AA358" s="4">
        <f>(S358-S357)/S357</f>
        <v>5.1337551337551385E-2</v>
      </c>
      <c r="AD358" s="40">
        <f>IF(E357&gt;D358,IF(E357&gt;E358,Y358,E357-D358+1),0)</f>
        <v>0</v>
      </c>
      <c r="AF358" s="40">
        <f t="shared" si="191"/>
        <v>0</v>
      </c>
      <c r="AG358" s="40">
        <f t="shared" si="192"/>
        <v>0</v>
      </c>
      <c r="AH358" s="40">
        <f t="shared" si="193"/>
        <v>0</v>
      </c>
      <c r="AI358" s="40">
        <f t="shared" si="194"/>
        <v>0</v>
      </c>
      <c r="AJ358" s="40">
        <f t="shared" si="195"/>
        <v>0</v>
      </c>
      <c r="AK358" s="40">
        <f t="shared" si="196"/>
        <v>0</v>
      </c>
      <c r="AL358" s="40">
        <f t="shared" si="197"/>
        <v>0</v>
      </c>
      <c r="AM358" s="40">
        <f t="shared" si="198"/>
        <v>0</v>
      </c>
      <c r="AN358" s="40">
        <f t="shared" si="199"/>
        <v>0</v>
      </c>
      <c r="AO358" s="40">
        <f t="shared" si="200"/>
        <v>0</v>
      </c>
      <c r="AP358" s="40">
        <f t="shared" si="201"/>
        <v>0</v>
      </c>
      <c r="AQ358" s="40">
        <f t="shared" si="202"/>
        <v>0</v>
      </c>
      <c r="AR358" s="40">
        <f t="shared" si="203"/>
        <v>0</v>
      </c>
      <c r="AS358" s="40">
        <f t="shared" si="204"/>
        <v>0</v>
      </c>
      <c r="AT358" s="40">
        <f t="shared" si="205"/>
        <v>0</v>
      </c>
      <c r="AU358" s="40">
        <f t="shared" si="206"/>
        <v>0</v>
      </c>
      <c r="AV358" s="40">
        <f t="shared" si="207"/>
        <v>0</v>
      </c>
      <c r="AW358" s="40">
        <f t="shared" si="208"/>
        <v>0</v>
      </c>
      <c r="AX358" s="40">
        <f t="shared" si="209"/>
        <v>0</v>
      </c>
      <c r="AY358" s="40">
        <f t="shared" si="210"/>
        <v>0</v>
      </c>
      <c r="AZ358" s="40">
        <f t="shared" si="211"/>
        <v>0</v>
      </c>
      <c r="BA358" s="40">
        <f t="shared" si="212"/>
        <v>0</v>
      </c>
      <c r="BB358" s="40">
        <f t="shared" si="213"/>
        <v>0</v>
      </c>
      <c r="BC358" s="40">
        <f t="shared" si="214"/>
        <v>0</v>
      </c>
      <c r="BD358" s="40">
        <f t="shared" si="215"/>
        <v>0</v>
      </c>
      <c r="BE358" s="40">
        <f t="shared" si="216"/>
        <v>0</v>
      </c>
      <c r="BF358" s="40">
        <f t="shared" si="217"/>
        <v>0</v>
      </c>
      <c r="BG358" s="40">
        <f t="shared" si="218"/>
        <v>0</v>
      </c>
      <c r="BH358" s="40">
        <f t="shared" si="219"/>
        <v>0</v>
      </c>
      <c r="BI358" s="40">
        <f t="shared" si="220"/>
        <v>0</v>
      </c>
      <c r="BJ358" s="40">
        <f t="shared" si="221"/>
        <v>0</v>
      </c>
      <c r="BK358" s="40">
        <f t="shared" si="222"/>
        <v>0</v>
      </c>
      <c r="BL358" s="40">
        <f t="shared" si="223"/>
        <v>0</v>
      </c>
      <c r="BM358" s="40">
        <f t="shared" si="224"/>
        <v>0</v>
      </c>
      <c r="BN358" s="40">
        <f t="shared" si="225"/>
        <v>0</v>
      </c>
      <c r="BO358" s="40">
        <f t="shared" si="226"/>
        <v>0</v>
      </c>
      <c r="BP358" s="40">
        <f t="shared" si="227"/>
        <v>0</v>
      </c>
      <c r="BQ358">
        <v>1</v>
      </c>
      <c r="BR358" s="63">
        <f t="shared" si="228"/>
        <v>2</v>
      </c>
      <c r="BT358" s="4">
        <f>(BP358*U321)+(BO358*U322)+(BN358*U323)+(BM358*U324)+(BL358*U325)+(BK358*U326)+(BJ358*U327)+(BI358*U328)+(BH358*U329)+(BG358*U330)+(BF358*U331)+(BE358*U332)+(BD358*U333)+(BC358*U334)+(BB358*U335)+(BA358*U336)+(AZ358*U337)+(AY358*U338)+(AX358*U339)+(AW358*U340)+(AV358*U341)+(AU358*U342)+(AT358*U343)+(AS358*U344)+(AR358*U345)+(AQ358*U346)+(AP358*U347)+(AO358*U348)+(AN358*U349)+(AM358*U350)+(AL358*U351)+(AK358*U352)+(AJ358*U353)+(AI358*U354)+(AH358*U355)+(AG358*U356)+(AF358*U357)+($U$252)+U358</f>
        <v>3.6904761904761905E-2</v>
      </c>
    </row>
    <row r="359" spans="1:72">
      <c r="A359" s="25">
        <f t="shared" si="229"/>
        <v>355</v>
      </c>
      <c r="B359" s="26" t="s">
        <v>38</v>
      </c>
      <c r="C359" s="12">
        <v>41267</v>
      </c>
      <c r="D359" s="52">
        <v>41269</v>
      </c>
      <c r="E359" s="52">
        <v>41270</v>
      </c>
      <c r="F359" s="36">
        <v>111.489</v>
      </c>
      <c r="G359" s="36">
        <v>111.94</v>
      </c>
      <c r="H359" s="36">
        <v>113.82900000000001</v>
      </c>
      <c r="I359" s="36"/>
      <c r="J359" s="36"/>
      <c r="K359" s="5" t="s">
        <v>1</v>
      </c>
      <c r="M359" s="16">
        <f>(G359-F359)*100</f>
        <v>45.099999999999341</v>
      </c>
      <c r="N359" s="15"/>
      <c r="O359" s="16">
        <f>(H359-G359)*100</f>
        <v>188.900000000001</v>
      </c>
      <c r="Q359" s="22">
        <f>((S358*U359)/M359)*O359</f>
        <v>5503060.6284004934</v>
      </c>
      <c r="R359" s="15"/>
      <c r="S359" s="3">
        <f>Q359+S358</f>
        <v>115867247.41840586</v>
      </c>
      <c r="U359" s="4">
        <f>$AC$4/W359</f>
        <v>1.1904761904761904E-2</v>
      </c>
      <c r="W359" s="2">
        <v>21</v>
      </c>
      <c r="Y359" s="30">
        <f>E359-D359+1</f>
        <v>2</v>
      </c>
      <c r="Z359" s="30"/>
      <c r="AA359" s="4">
        <f>(S359-S358)/S358</f>
        <v>4.9862738887130088E-2</v>
      </c>
      <c r="AD359" s="40">
        <f>IF(E358&gt;D359,IF(E358&gt;E359,Y359,E358-D359+1),0)</f>
        <v>0</v>
      </c>
      <c r="AF359" s="40">
        <f t="shared" si="191"/>
        <v>0</v>
      </c>
      <c r="AG359" s="40">
        <f t="shared" si="192"/>
        <v>0</v>
      </c>
      <c r="AH359" s="40">
        <f t="shared" si="193"/>
        <v>0</v>
      </c>
      <c r="AI359" s="40">
        <f t="shared" si="194"/>
        <v>0</v>
      </c>
      <c r="AJ359" s="40">
        <f t="shared" si="195"/>
        <v>0</v>
      </c>
      <c r="AK359" s="40">
        <f t="shared" si="196"/>
        <v>0</v>
      </c>
      <c r="AL359" s="40">
        <f t="shared" si="197"/>
        <v>0</v>
      </c>
      <c r="AM359" s="40">
        <f t="shared" si="198"/>
        <v>0</v>
      </c>
      <c r="AN359" s="40">
        <f t="shared" si="199"/>
        <v>0</v>
      </c>
      <c r="AO359" s="40">
        <f t="shared" si="200"/>
        <v>0</v>
      </c>
      <c r="AP359" s="40">
        <f t="shared" si="201"/>
        <v>0</v>
      </c>
      <c r="AQ359" s="40">
        <f t="shared" si="202"/>
        <v>0</v>
      </c>
      <c r="AR359" s="40">
        <f t="shared" si="203"/>
        <v>0</v>
      </c>
      <c r="AS359" s="40">
        <f t="shared" si="204"/>
        <v>0</v>
      </c>
      <c r="AT359" s="40">
        <f t="shared" si="205"/>
        <v>0</v>
      </c>
      <c r="AU359" s="40">
        <f t="shared" si="206"/>
        <v>0</v>
      </c>
      <c r="AV359" s="40">
        <f t="shared" si="207"/>
        <v>0</v>
      </c>
      <c r="AW359" s="40">
        <f t="shared" si="208"/>
        <v>0</v>
      </c>
      <c r="AX359" s="40">
        <f t="shared" si="209"/>
        <v>0</v>
      </c>
      <c r="AY359" s="40">
        <f t="shared" si="210"/>
        <v>0</v>
      </c>
      <c r="AZ359" s="40">
        <f t="shared" si="211"/>
        <v>0</v>
      </c>
      <c r="BA359" s="40">
        <f t="shared" si="212"/>
        <v>0</v>
      </c>
      <c r="BB359" s="40">
        <f t="shared" si="213"/>
        <v>0</v>
      </c>
      <c r="BC359" s="40">
        <f t="shared" si="214"/>
        <v>0</v>
      </c>
      <c r="BD359" s="40">
        <f t="shared" si="215"/>
        <v>0</v>
      </c>
      <c r="BE359" s="40">
        <f t="shared" si="216"/>
        <v>0</v>
      </c>
      <c r="BF359" s="40">
        <f t="shared" si="217"/>
        <v>0</v>
      </c>
      <c r="BG359" s="40">
        <f t="shared" si="218"/>
        <v>0</v>
      </c>
      <c r="BH359" s="40">
        <f t="shared" si="219"/>
        <v>0</v>
      </c>
      <c r="BI359" s="40">
        <f t="shared" si="220"/>
        <v>0</v>
      </c>
      <c r="BJ359" s="40">
        <f t="shared" si="221"/>
        <v>0</v>
      </c>
      <c r="BK359" s="40">
        <f t="shared" si="222"/>
        <v>0</v>
      </c>
      <c r="BL359" s="40">
        <f t="shared" si="223"/>
        <v>0</v>
      </c>
      <c r="BM359" s="40">
        <f t="shared" si="224"/>
        <v>0</v>
      </c>
      <c r="BN359" s="40">
        <f t="shared" si="225"/>
        <v>0</v>
      </c>
      <c r="BO359" s="40">
        <f t="shared" si="226"/>
        <v>0</v>
      </c>
      <c r="BP359" s="40">
        <f t="shared" si="227"/>
        <v>0</v>
      </c>
      <c r="BQ359">
        <v>1</v>
      </c>
      <c r="BR359" s="63">
        <f t="shared" si="228"/>
        <v>2</v>
      </c>
      <c r="BT359" s="4">
        <f>(BP359*U322)+(BO359*U323)+(BN359*U324)+(BM359*U325)+(BL359*U326)+(BK359*U327)+(BJ359*U328)+(BI359*U329)+(BH359*U330)+(BG359*U331)+(BF359*U332)+(BE359*U333)+(BD359*U334)+(BC359*U335)+(BB359*U336)+(BA359*U337)+(AZ359*U338)+(AY359*U339)+(AX359*U340)+(AW359*U341)+(AV359*U342)+(AU359*U343)+(AT359*U344)+(AS359*U345)+(AR359*U346)+(AQ359*U347)+(AP359*U348)+(AO359*U349)+(AN359*U350)+(AM359*U351)+(AL359*U352)+(AK359*U353)+(AJ359*U354)+(AI359*U355)+(AH359*U356)+(AG359*U357)+(AF359*U358)+($U$252)+U359</f>
        <v>3.6904761904761905E-2</v>
      </c>
    </row>
    <row r="360" spans="1:72">
      <c r="A360" s="25">
        <f t="shared" si="229"/>
        <v>356</v>
      </c>
      <c r="B360" s="26" t="s">
        <v>38</v>
      </c>
      <c r="C360" s="12">
        <v>41278</v>
      </c>
      <c r="D360" s="52">
        <v>41281</v>
      </c>
      <c r="E360" s="52">
        <v>41281</v>
      </c>
      <c r="F360" s="36">
        <v>114.277</v>
      </c>
      <c r="G360" s="36">
        <v>115.345</v>
      </c>
      <c r="H360" s="36">
        <v>114.277</v>
      </c>
      <c r="I360" s="36"/>
      <c r="J360" s="36"/>
      <c r="K360" s="6" t="s">
        <v>0</v>
      </c>
      <c r="M360" s="16">
        <f>(G360-F360)*100</f>
        <v>106.79999999999978</v>
      </c>
      <c r="N360" s="15"/>
      <c r="O360" s="16">
        <f>(H360-G360)*100</f>
        <v>-106.79999999999978</v>
      </c>
      <c r="Q360" s="22">
        <f>((S359*U360)/M360)*O360</f>
        <v>-1379371.9930762602</v>
      </c>
      <c r="R360" s="15"/>
      <c r="S360" s="3">
        <f>Q360+S359</f>
        <v>114487875.4253296</v>
      </c>
      <c r="U360" s="4">
        <f>$AC$4/W360</f>
        <v>1.1904761904761904E-2</v>
      </c>
      <c r="W360" s="2">
        <v>21</v>
      </c>
      <c r="Y360" s="30">
        <f>E360-D360+1</f>
        <v>1</v>
      </c>
      <c r="Z360" s="30"/>
      <c r="AA360" s="4">
        <f>(S360-S359)/S359</f>
        <v>-1.1904761904761944E-2</v>
      </c>
      <c r="AD360" s="40">
        <f>IF(E359&gt;D360,IF(E359&gt;E360,Y360,E359-D360+1),0)</f>
        <v>0</v>
      </c>
      <c r="AF360" s="40">
        <f t="shared" si="191"/>
        <v>0</v>
      </c>
      <c r="AG360" s="40">
        <f t="shared" si="192"/>
        <v>0</v>
      </c>
      <c r="AH360" s="40">
        <f t="shared" si="193"/>
        <v>0</v>
      </c>
      <c r="AI360" s="40">
        <f t="shared" si="194"/>
        <v>0</v>
      </c>
      <c r="AJ360" s="40">
        <f t="shared" si="195"/>
        <v>0</v>
      </c>
      <c r="AK360" s="40">
        <f t="shared" si="196"/>
        <v>0</v>
      </c>
      <c r="AL360" s="40">
        <f t="shared" si="197"/>
        <v>0</v>
      </c>
      <c r="AM360" s="40">
        <f t="shared" si="198"/>
        <v>0</v>
      </c>
      <c r="AN360" s="40">
        <f t="shared" si="199"/>
        <v>0</v>
      </c>
      <c r="AO360" s="40">
        <f t="shared" si="200"/>
        <v>0</v>
      </c>
      <c r="AP360" s="40">
        <f t="shared" si="201"/>
        <v>0</v>
      </c>
      <c r="AQ360" s="40">
        <f t="shared" si="202"/>
        <v>0</v>
      </c>
      <c r="AR360" s="40">
        <f t="shared" si="203"/>
        <v>0</v>
      </c>
      <c r="AS360" s="40">
        <f t="shared" si="204"/>
        <v>0</v>
      </c>
      <c r="AT360" s="40">
        <f t="shared" si="205"/>
        <v>0</v>
      </c>
      <c r="AU360" s="40">
        <f t="shared" si="206"/>
        <v>0</v>
      </c>
      <c r="AV360" s="40">
        <f t="shared" si="207"/>
        <v>0</v>
      </c>
      <c r="AW360" s="40">
        <f t="shared" si="208"/>
        <v>0</v>
      </c>
      <c r="AX360" s="40">
        <f t="shared" si="209"/>
        <v>0</v>
      </c>
      <c r="AY360" s="40">
        <f t="shared" si="210"/>
        <v>0</v>
      </c>
      <c r="AZ360" s="40">
        <f t="shared" si="211"/>
        <v>0</v>
      </c>
      <c r="BA360" s="40">
        <f t="shared" si="212"/>
        <v>0</v>
      </c>
      <c r="BB360" s="40">
        <f t="shared" si="213"/>
        <v>0</v>
      </c>
      <c r="BC360" s="40">
        <f t="shared" si="214"/>
        <v>0</v>
      </c>
      <c r="BD360" s="40">
        <f t="shared" si="215"/>
        <v>0</v>
      </c>
      <c r="BE360" s="40">
        <f t="shared" si="216"/>
        <v>0</v>
      </c>
      <c r="BF360" s="40">
        <f t="shared" si="217"/>
        <v>0</v>
      </c>
      <c r="BG360" s="40">
        <f t="shared" si="218"/>
        <v>0</v>
      </c>
      <c r="BH360" s="40">
        <f t="shared" si="219"/>
        <v>0</v>
      </c>
      <c r="BI360" s="40">
        <f t="shared" si="220"/>
        <v>0</v>
      </c>
      <c r="BJ360" s="40">
        <f t="shared" si="221"/>
        <v>0</v>
      </c>
      <c r="BK360" s="40">
        <f t="shared" si="222"/>
        <v>0</v>
      </c>
      <c r="BL360" s="40">
        <f t="shared" si="223"/>
        <v>0</v>
      </c>
      <c r="BM360" s="40">
        <f t="shared" si="224"/>
        <v>0</v>
      </c>
      <c r="BN360" s="40">
        <f t="shared" si="225"/>
        <v>0</v>
      </c>
      <c r="BO360" s="40">
        <f t="shared" si="226"/>
        <v>0</v>
      </c>
      <c r="BP360" s="40">
        <f t="shared" si="227"/>
        <v>0</v>
      </c>
      <c r="BQ360">
        <v>1</v>
      </c>
      <c r="BR360" s="63">
        <f t="shared" si="228"/>
        <v>2</v>
      </c>
      <c r="BT360" s="4">
        <f>(BP360*U323)+(BO360*U324)+(BN360*U325)+(BM360*U326)+(BL360*U327)+(BK360*U328)+(BJ360*U329)+(BI360*U330)+(BH360*U331)+(BG360*U332)+(BF360*U333)+(BE360*U334)+(BD360*U335)+(BC360*U336)+(BB360*U337)+(BA360*U338)+(AZ360*U339)+(AY360*U340)+(AX360*U341)+(AW360*U342)+(AV360*U343)+(AU360*U344)+(AT360*U345)+(AS360*U346)+(AR360*U347)+(AQ360*U348)+(AP360*U349)+(AO360*U350)+(AN360*U351)+(AM360*U352)+(AL360*U353)+(AK360*U354)+(AJ360*U355)+(AI360*U356)+(AH360*U357)+(AG360*U358)+(AF360*U359)+($U$252)+U360</f>
        <v>3.6904761904761905E-2</v>
      </c>
    </row>
    <row r="361" spans="1:72">
      <c r="A361" s="25">
        <f t="shared" si="229"/>
        <v>357</v>
      </c>
      <c r="B361" s="26" t="s">
        <v>38</v>
      </c>
      <c r="C361" s="12">
        <v>41282</v>
      </c>
      <c r="D361" s="52">
        <v>41283</v>
      </c>
      <c r="E361" s="52">
        <v>41283</v>
      </c>
      <c r="F361" s="36">
        <v>114.76899999999999</v>
      </c>
      <c r="G361" s="36"/>
      <c r="H361" s="36"/>
      <c r="I361" s="36">
        <v>113.69</v>
      </c>
      <c r="J361" s="36">
        <v>114.76899999999999</v>
      </c>
      <c r="K361" s="5" t="s">
        <v>0</v>
      </c>
      <c r="M361" s="16">
        <f>(F361-I361)*100</f>
        <v>107.89999999999935</v>
      </c>
      <c r="N361" s="15"/>
      <c r="O361" s="16">
        <f>(I361-J361)*100</f>
        <v>-107.89999999999935</v>
      </c>
      <c r="Q361" s="22">
        <f>((S360*U361)/M361)*O361</f>
        <v>-1362950.8979205904</v>
      </c>
      <c r="R361" s="15"/>
      <c r="S361" s="3">
        <f>Q361+S360</f>
        <v>113124924.527409</v>
      </c>
      <c r="U361" s="4">
        <f>$AC$4/W361</f>
        <v>1.1904761904761904E-2</v>
      </c>
      <c r="W361" s="2">
        <v>21</v>
      </c>
      <c r="Y361" s="30">
        <f>E361-D361+1</f>
        <v>1</v>
      </c>
      <c r="Z361" s="30"/>
      <c r="AA361" s="4">
        <f>(S361-S360)/S360</f>
        <v>-1.1904761904761932E-2</v>
      </c>
      <c r="AD361" s="40">
        <f>IF(E360&gt;D361,IF(E360&gt;E361,Y361,E360-D361+1),0)</f>
        <v>0</v>
      </c>
      <c r="AF361" s="40">
        <f t="shared" si="191"/>
        <v>0</v>
      </c>
      <c r="AG361" s="40">
        <f t="shared" si="192"/>
        <v>0</v>
      </c>
      <c r="AH361" s="40">
        <f t="shared" si="193"/>
        <v>0</v>
      </c>
      <c r="AI361" s="40">
        <f t="shared" si="194"/>
        <v>0</v>
      </c>
      <c r="AJ361" s="40">
        <f t="shared" si="195"/>
        <v>0</v>
      </c>
      <c r="AK361" s="40">
        <f t="shared" si="196"/>
        <v>0</v>
      </c>
      <c r="AL361" s="40">
        <f t="shared" si="197"/>
        <v>0</v>
      </c>
      <c r="AM361" s="40">
        <f t="shared" si="198"/>
        <v>0</v>
      </c>
      <c r="AN361" s="40">
        <f t="shared" si="199"/>
        <v>0</v>
      </c>
      <c r="AO361" s="40">
        <f t="shared" si="200"/>
        <v>0</v>
      </c>
      <c r="AP361" s="40">
        <f t="shared" si="201"/>
        <v>0</v>
      </c>
      <c r="AQ361" s="40">
        <f t="shared" si="202"/>
        <v>0</v>
      </c>
      <c r="AR361" s="40">
        <f t="shared" si="203"/>
        <v>0</v>
      </c>
      <c r="AS361" s="40">
        <f t="shared" si="204"/>
        <v>0</v>
      </c>
      <c r="AT361" s="40">
        <f t="shared" si="205"/>
        <v>0</v>
      </c>
      <c r="AU361" s="40">
        <f t="shared" si="206"/>
        <v>0</v>
      </c>
      <c r="AV361" s="40">
        <f t="shared" si="207"/>
        <v>0</v>
      </c>
      <c r="AW361" s="40">
        <f t="shared" si="208"/>
        <v>0</v>
      </c>
      <c r="AX361" s="40">
        <f t="shared" si="209"/>
        <v>0</v>
      </c>
      <c r="AY361" s="40">
        <f t="shared" si="210"/>
        <v>0</v>
      </c>
      <c r="AZ361" s="40">
        <f t="shared" si="211"/>
        <v>0</v>
      </c>
      <c r="BA361" s="40">
        <f t="shared" si="212"/>
        <v>0</v>
      </c>
      <c r="BB361" s="40">
        <f t="shared" si="213"/>
        <v>0</v>
      </c>
      <c r="BC361" s="40">
        <f t="shared" si="214"/>
        <v>0</v>
      </c>
      <c r="BD361" s="40">
        <f t="shared" si="215"/>
        <v>0</v>
      </c>
      <c r="BE361" s="40">
        <f t="shared" si="216"/>
        <v>0</v>
      </c>
      <c r="BF361" s="40">
        <f t="shared" si="217"/>
        <v>0</v>
      </c>
      <c r="BG361" s="40">
        <f t="shared" si="218"/>
        <v>0</v>
      </c>
      <c r="BH361" s="40">
        <f t="shared" si="219"/>
        <v>0</v>
      </c>
      <c r="BI361" s="40">
        <f t="shared" si="220"/>
        <v>0</v>
      </c>
      <c r="BJ361" s="40">
        <f t="shared" si="221"/>
        <v>0</v>
      </c>
      <c r="BK361" s="40">
        <f t="shared" si="222"/>
        <v>0</v>
      </c>
      <c r="BL361" s="40">
        <f t="shared" si="223"/>
        <v>0</v>
      </c>
      <c r="BM361" s="40">
        <f t="shared" si="224"/>
        <v>0</v>
      </c>
      <c r="BN361" s="40">
        <f t="shared" si="225"/>
        <v>0</v>
      </c>
      <c r="BO361" s="40">
        <f t="shared" si="226"/>
        <v>0</v>
      </c>
      <c r="BP361" s="40">
        <f t="shared" si="227"/>
        <v>0</v>
      </c>
      <c r="BQ361">
        <v>1</v>
      </c>
      <c r="BR361" s="63">
        <f t="shared" si="228"/>
        <v>2</v>
      </c>
      <c r="BT361" s="4">
        <f>(BP361*U324)+(BO361*U325)+(BN361*U326)+(BM361*U327)+(BL361*U328)+(BK361*U329)+(BJ361*U330)+(BI361*U331)+(BH361*U332)+(BG361*U333)+(BF361*U334)+(BE361*U335)+(BD361*U336)+(BC361*U337)+(BB361*U338)+(BA361*U339)+(AZ361*U340)+(AY361*U341)+(AX361*U342)+(AW361*U343)+(AV361*U344)+(AU361*U345)+(AT361*U346)+(AS361*U347)+(AR361*U348)+(AQ361*U349)+(AP361*U350)+(AO361*U351)+(AN361*U352)+(AM361*U353)+(AL361*U354)+(AK361*U355)+(AJ361*U356)+(AI361*U357)+(AH361*U358)+(AG361*U359)+(AF361*U360)+($U$252)+U361</f>
        <v>3.6904761904761905E-2</v>
      </c>
    </row>
    <row r="362" spans="1:72">
      <c r="A362" s="25">
        <f t="shared" si="229"/>
        <v>358</v>
      </c>
      <c r="B362" s="26" t="s">
        <v>38</v>
      </c>
      <c r="C362" s="12">
        <v>41284</v>
      </c>
      <c r="D362" s="52">
        <v>41285</v>
      </c>
      <c r="E362" s="52">
        <v>41304</v>
      </c>
      <c r="F362" s="36">
        <v>115.218</v>
      </c>
      <c r="G362" s="36">
        <v>117.68899999999999</v>
      </c>
      <c r="H362" s="36">
        <v>123.41500000000001</v>
      </c>
      <c r="I362" s="36"/>
      <c r="J362" s="36"/>
      <c r="K362" s="5" t="s">
        <v>1</v>
      </c>
      <c r="M362" s="16">
        <f>(G362-F362)*100</f>
        <v>247.09999999999894</v>
      </c>
      <c r="N362" s="15"/>
      <c r="O362" s="16">
        <f>(H362-G362)*100</f>
        <v>572.60000000000127</v>
      </c>
      <c r="Q362" s="22">
        <f>((S361*U362)/M362)*O362</f>
        <v>3120740.1950432062</v>
      </c>
      <c r="R362" s="15"/>
      <c r="S362" s="3">
        <f>Q362+S361</f>
        <v>116245664.72245221</v>
      </c>
      <c r="U362" s="4">
        <f>$AC$4/W362</f>
        <v>1.1904761904761904E-2</v>
      </c>
      <c r="W362" s="2">
        <v>21</v>
      </c>
      <c r="Y362" s="30">
        <f>E362-D362+1</f>
        <v>20</v>
      </c>
      <c r="Z362" s="30"/>
      <c r="AA362" s="4">
        <f>(S362-S361)/S361</f>
        <v>2.7586672062592917E-2</v>
      </c>
      <c r="AD362" s="40">
        <f>IF(E361&gt;D362,IF(E361&gt;E362,Y362,E361-D362+1),0)</f>
        <v>0</v>
      </c>
      <c r="AF362" s="40">
        <f t="shared" si="191"/>
        <v>0</v>
      </c>
      <c r="AG362" s="40">
        <f t="shared" si="192"/>
        <v>0</v>
      </c>
      <c r="AH362" s="40">
        <f t="shared" si="193"/>
        <v>0</v>
      </c>
      <c r="AI362" s="40">
        <f t="shared" si="194"/>
        <v>0</v>
      </c>
      <c r="AJ362" s="40">
        <f t="shared" si="195"/>
        <v>0</v>
      </c>
      <c r="AK362" s="40">
        <f t="shared" si="196"/>
        <v>0</v>
      </c>
      <c r="AL362" s="40">
        <f t="shared" si="197"/>
        <v>0</v>
      </c>
      <c r="AM362" s="40">
        <f t="shared" si="198"/>
        <v>0</v>
      </c>
      <c r="AN362" s="40">
        <f t="shared" si="199"/>
        <v>0</v>
      </c>
      <c r="AO362" s="40">
        <f t="shared" si="200"/>
        <v>0</v>
      </c>
      <c r="AP362" s="40">
        <f t="shared" si="201"/>
        <v>0</v>
      </c>
      <c r="AQ362" s="40">
        <f t="shared" si="202"/>
        <v>0</v>
      </c>
      <c r="AR362" s="40">
        <f t="shared" si="203"/>
        <v>0</v>
      </c>
      <c r="AS362" s="40">
        <f t="shared" si="204"/>
        <v>0</v>
      </c>
      <c r="AT362" s="40">
        <f t="shared" si="205"/>
        <v>0</v>
      </c>
      <c r="AU362" s="40">
        <f t="shared" si="206"/>
        <v>0</v>
      </c>
      <c r="AV362" s="40">
        <f t="shared" si="207"/>
        <v>0</v>
      </c>
      <c r="AW362" s="40">
        <f t="shared" si="208"/>
        <v>0</v>
      </c>
      <c r="AX362" s="40">
        <f t="shared" si="209"/>
        <v>0</v>
      </c>
      <c r="AY362" s="40">
        <f t="shared" si="210"/>
        <v>0</v>
      </c>
      <c r="AZ362" s="40">
        <f t="shared" si="211"/>
        <v>0</v>
      </c>
      <c r="BA362" s="40">
        <f t="shared" si="212"/>
        <v>0</v>
      </c>
      <c r="BB362" s="40">
        <f t="shared" si="213"/>
        <v>0</v>
      </c>
      <c r="BC362" s="40">
        <f t="shared" si="214"/>
        <v>0</v>
      </c>
      <c r="BD362" s="40">
        <f t="shared" si="215"/>
        <v>0</v>
      </c>
      <c r="BE362" s="40">
        <f t="shared" si="216"/>
        <v>0</v>
      </c>
      <c r="BF362" s="40">
        <f t="shared" si="217"/>
        <v>0</v>
      </c>
      <c r="BG362" s="40">
        <f t="shared" si="218"/>
        <v>0</v>
      </c>
      <c r="BH362" s="40">
        <f t="shared" si="219"/>
        <v>0</v>
      </c>
      <c r="BI362" s="40">
        <f t="shared" si="220"/>
        <v>0</v>
      </c>
      <c r="BJ362" s="40">
        <f t="shared" si="221"/>
        <v>0</v>
      </c>
      <c r="BK362" s="40">
        <f t="shared" si="222"/>
        <v>0</v>
      </c>
      <c r="BL362" s="40">
        <f t="shared" si="223"/>
        <v>0</v>
      </c>
      <c r="BM362" s="40">
        <f t="shared" si="224"/>
        <v>0</v>
      </c>
      <c r="BN362" s="40">
        <f t="shared" si="225"/>
        <v>0</v>
      </c>
      <c r="BO362" s="40">
        <f t="shared" si="226"/>
        <v>0</v>
      </c>
      <c r="BP362" s="40">
        <f t="shared" si="227"/>
        <v>0</v>
      </c>
      <c r="BQ362">
        <v>1</v>
      </c>
      <c r="BR362" s="63">
        <f t="shared" si="228"/>
        <v>2</v>
      </c>
      <c r="BT362" s="4">
        <f>(BP362*U325)+(BO362*U326)+(BN362*U327)+(BM362*U328)+(BL362*U329)+(BK362*U330)+(BJ362*U331)+(BI362*U332)+(BH362*U333)+(BG362*U334)+(BF362*U335)+(BE362*U336)+(BD362*U337)+(BC362*U338)+(BB362*U339)+(BA362*U340)+(AZ362*U341)+(AY362*U342)+(AX362*U343)+(AW362*U344)+(AV362*U345)+(AU362*U346)+(AT362*U347)+(AS362*U348)+(AR362*U349)+(AQ362*U350)+(AP362*U351)+(AO362*U352)+(AN362*U353)+(AM362*U354)+(AL362*U355)+(AK362*U356)+(AJ362*U357)+(AI362*U358)+(AH362*U359)+(AG362*U360)+(AF362*U361)+($U$252)+U362</f>
        <v>3.6904761904761905E-2</v>
      </c>
    </row>
    <row r="363" spans="1:72">
      <c r="A363" s="25">
        <f t="shared" si="229"/>
        <v>359</v>
      </c>
      <c r="B363" s="26" t="s">
        <v>38</v>
      </c>
      <c r="C363" s="12">
        <v>41304</v>
      </c>
      <c r="D363" s="52">
        <v>41305</v>
      </c>
      <c r="E363" s="52">
        <v>41306</v>
      </c>
      <c r="F363" s="36">
        <v>122.73</v>
      </c>
      <c r="G363" s="36">
        <v>123.798</v>
      </c>
      <c r="H363" s="36">
        <v>126.849</v>
      </c>
      <c r="I363" s="36"/>
      <c r="J363" s="36"/>
      <c r="K363" s="5" t="s">
        <v>1</v>
      </c>
      <c r="M363" s="16">
        <f>(G363-F363)*100</f>
        <v>106.79999999999978</v>
      </c>
      <c r="N363" s="15"/>
      <c r="O363" s="16">
        <f>(H363-G363)*100</f>
        <v>305.10000000000019</v>
      </c>
      <c r="Q363" s="22">
        <f>((S362*U363)/M363)*O363</f>
        <v>3953378.8463996188</v>
      </c>
      <c r="R363" s="15"/>
      <c r="S363" s="3">
        <f>Q363+S362</f>
        <v>120199043.56885183</v>
      </c>
      <c r="U363" s="4">
        <f>$AC$4/W363</f>
        <v>1.1904761904761904E-2</v>
      </c>
      <c r="W363" s="2">
        <v>21</v>
      </c>
      <c r="Y363" s="30">
        <f>E363-D363+1</f>
        <v>2</v>
      </c>
      <c r="Z363" s="30"/>
      <c r="AA363" s="4">
        <f>(S363-S362)/S362</f>
        <v>3.4008828250401385E-2</v>
      </c>
      <c r="AD363" s="40">
        <f>IF(E362&gt;D363,IF(E362&gt;E363,Y363,E362-D363+1),0)</f>
        <v>0</v>
      </c>
      <c r="AF363" s="40">
        <f t="shared" ref="AF363:AF426" si="230">IF(E362&gt;=D363,1,0)</f>
        <v>0</v>
      </c>
      <c r="AG363" s="40">
        <f t="shared" ref="AG363:AG426" si="231">IF(E361&gt;=D363,1,0)</f>
        <v>0</v>
      </c>
      <c r="AH363" s="40">
        <f t="shared" ref="AH363:AH426" si="232">IF(E360&gt;=D363,1,0)</f>
        <v>0</v>
      </c>
      <c r="AI363" s="40">
        <f t="shared" ref="AI363:AI426" si="233">IF(E359&gt;=D363,1,0)</f>
        <v>0</v>
      </c>
      <c r="AJ363" s="40">
        <f t="shared" ref="AJ363:AJ426" si="234">IF(E358&gt;=D363,1,0)</f>
        <v>0</v>
      </c>
      <c r="AK363" s="40">
        <f t="shared" ref="AK363:AK426" si="235">IF(E357&gt;=D363,1,0)</f>
        <v>0</v>
      </c>
      <c r="AL363" s="40">
        <f t="shared" ref="AL363:AL426" si="236">IF(E356&gt;=D363,1,0)</f>
        <v>0</v>
      </c>
      <c r="AM363" s="40">
        <f t="shared" ref="AM363:AM426" si="237">IF(E355&gt;=D363,1,0)</f>
        <v>0</v>
      </c>
      <c r="AN363" s="40">
        <f t="shared" ref="AN363:AN426" si="238">IF(E354&gt;=D363,1,0)</f>
        <v>0</v>
      </c>
      <c r="AO363" s="40">
        <f t="shared" ref="AO363:AO426" si="239">IF(E353&gt;=D363,1,0)</f>
        <v>0</v>
      </c>
      <c r="AP363" s="40">
        <f t="shared" ref="AP363:AP426" si="240">IF(E352&gt;=D363,1,0)</f>
        <v>0</v>
      </c>
      <c r="AQ363" s="40">
        <f t="shared" ref="AQ363:AQ426" si="241">IF(E351&gt;=D363,1,0)</f>
        <v>0</v>
      </c>
      <c r="AR363" s="40">
        <f t="shared" ref="AR363:AR426" si="242">IF(E350&gt;=D363,1,0)</f>
        <v>0</v>
      </c>
      <c r="AS363" s="40">
        <f t="shared" ref="AS363:AS426" si="243">IF(E349&gt;=D363,1,0)</f>
        <v>0</v>
      </c>
      <c r="AT363" s="40">
        <f t="shared" ref="AT363:AT426" si="244">IF(E348&gt;=D363,1,0)</f>
        <v>0</v>
      </c>
      <c r="AU363" s="40">
        <f t="shared" ref="AU363:AU426" si="245">IF(E347&gt;=D363,1,0)</f>
        <v>0</v>
      </c>
      <c r="AV363" s="40">
        <f t="shared" ref="AV363:AV426" si="246">IF(E346&gt;=D363,1,0)</f>
        <v>0</v>
      </c>
      <c r="AW363" s="40">
        <f t="shared" ref="AW363:AW426" si="247">IF(E345&gt;=D363,1,0)</f>
        <v>0</v>
      </c>
      <c r="AX363" s="40">
        <f t="shared" ref="AX363:AX426" si="248">IF(E344&gt;=D363,1,0)</f>
        <v>0</v>
      </c>
      <c r="AY363" s="40">
        <f t="shared" ref="AY363:AY426" si="249">IF(E343&gt;=D363,1,0)</f>
        <v>0</v>
      </c>
      <c r="AZ363" s="40">
        <f t="shared" ref="AZ363:AZ426" si="250">IF(E342&gt;=D363,1,0)</f>
        <v>0</v>
      </c>
      <c r="BA363" s="40">
        <f t="shared" ref="BA363:BA426" si="251">IF(E341&gt;=D363,1,0)</f>
        <v>0</v>
      </c>
      <c r="BB363" s="40">
        <f t="shared" ref="BB363:BB426" si="252">IF(E340&gt;=D363,1,0)</f>
        <v>0</v>
      </c>
      <c r="BC363" s="40">
        <f t="shared" ref="BC363:BC426" si="253">IF(E339&gt;=D363,1,0)</f>
        <v>0</v>
      </c>
      <c r="BD363" s="40">
        <f t="shared" ref="BD363:BD426" si="254">IF(E338&gt;=D363,1,0)</f>
        <v>0</v>
      </c>
      <c r="BE363" s="40">
        <f t="shared" ref="BE363:BE426" si="255">IF(E337&gt;=D363,1,0)</f>
        <v>0</v>
      </c>
      <c r="BF363" s="40">
        <f t="shared" ref="BF363:BF426" si="256">IF(E336&gt;=D363,1,0)</f>
        <v>0</v>
      </c>
      <c r="BG363" s="40">
        <f t="shared" ref="BG363:BG426" si="257">IF(E335&gt;=D363,1,0)</f>
        <v>0</v>
      </c>
      <c r="BH363" s="40">
        <f t="shared" ref="BH363:BH426" si="258">IF(E334&gt;=D363,1,0)</f>
        <v>0</v>
      </c>
      <c r="BI363" s="40">
        <f t="shared" ref="BI363:BI426" si="259">IF(E333&gt;=D363,1,0)</f>
        <v>0</v>
      </c>
      <c r="BJ363" s="40">
        <f t="shared" ref="BJ363:BJ426" si="260">IF(E332&gt;=D363,1,0)</f>
        <v>0</v>
      </c>
      <c r="BK363" s="40">
        <f t="shared" ref="BK363:BK426" si="261">IF(E331&gt;=D363,1,0)</f>
        <v>0</v>
      </c>
      <c r="BL363" s="40">
        <f t="shared" ref="BL363:BL426" si="262">IF(E330&gt;=D363,1,0)</f>
        <v>0</v>
      </c>
      <c r="BM363" s="40">
        <f t="shared" ref="BM363:BM426" si="263">IF(E329&gt;=D363,1,0)</f>
        <v>0</v>
      </c>
      <c r="BN363" s="40">
        <f t="shared" ref="BN363:BN426" si="264">IF(E328&gt;=D363,1,0)</f>
        <v>0</v>
      </c>
      <c r="BO363" s="40">
        <f t="shared" ref="BO363:BO426" si="265">IF(E327&gt;=D363,1,0)</f>
        <v>0</v>
      </c>
      <c r="BP363" s="40">
        <f t="shared" ref="BP363:BP426" si="266">IF(E326&gt;=D363,1,0)</f>
        <v>0</v>
      </c>
      <c r="BQ363">
        <v>1</v>
      </c>
      <c r="BR363" s="63">
        <f t="shared" si="228"/>
        <v>2</v>
      </c>
      <c r="BT363" s="4">
        <f>(BP363*U326)+(BO363*U327)+(BN363*U328)+(BM363*U329)+(BL363*U330)+(BK363*U331)+(BJ363*U332)+(BI363*U333)+(BH363*U334)+(BG363*U335)+(BF363*U336)+(BE363*U337)+(BD363*U338)+(BC363*U339)+(BB363*U340)+(BA363*U341)+(AZ363*U342)+(AY363*U343)+(AX363*U344)+(AW363*U345)+(AV363*U346)+(AU363*U347)+(AT363*U348)+(AS363*U349)+(AR363*U350)+(AQ363*U351)+(AP363*U352)+(AO363*U353)+(AN363*U354)+(AM363*U355)+(AL363*U356)+(AK363*U357)+(AJ363*U358)+(AI363*U359)+(AH363*U360)+(AG363*U361)+(AF363*U362)+($U$252)+U363</f>
        <v>3.6904761904761905E-2</v>
      </c>
    </row>
    <row r="364" spans="1:72">
      <c r="A364" s="25">
        <f t="shared" si="229"/>
        <v>360</v>
      </c>
      <c r="B364" s="26" t="s">
        <v>38</v>
      </c>
      <c r="C364" s="12">
        <v>41312</v>
      </c>
      <c r="D364" s="52">
        <v>41313</v>
      </c>
      <c r="E364" s="52">
        <v>41330</v>
      </c>
      <c r="F364" s="36">
        <v>127</v>
      </c>
      <c r="G364" s="36"/>
      <c r="H364" s="36"/>
      <c r="I364" s="36">
        <v>124.54</v>
      </c>
      <c r="J364" s="36">
        <v>118.83999999999999</v>
      </c>
      <c r="K364" s="5" t="s">
        <v>1</v>
      </c>
      <c r="M364" s="16">
        <f>(F364-I364)*100</f>
        <v>245.99999999999937</v>
      </c>
      <c r="N364" s="15"/>
      <c r="O364" s="16">
        <f>(I364-J364)*100</f>
        <v>570.00000000000171</v>
      </c>
      <c r="Q364" s="22">
        <f>((S363*U364)/M364)*O364</f>
        <v>3315594.9881071392</v>
      </c>
      <c r="R364" s="15"/>
      <c r="S364" s="3">
        <f>Q364+S363</f>
        <v>123514638.55695897</v>
      </c>
      <c r="U364" s="4">
        <f>$AC$4/W364</f>
        <v>1.1904761904761904E-2</v>
      </c>
      <c r="W364" s="2">
        <v>21</v>
      </c>
      <c r="Y364" s="30">
        <f>E364-D364+1</f>
        <v>18</v>
      </c>
      <c r="Z364" s="30"/>
      <c r="AA364" s="4">
        <f>(S364-S363)/S363</f>
        <v>2.7584204413472906E-2</v>
      </c>
      <c r="AD364" s="40">
        <f>IF(E363&gt;D364,IF(E363&gt;E364,Y364,E363-D364+1),0)</f>
        <v>0</v>
      </c>
      <c r="AF364" s="40">
        <f t="shared" si="230"/>
        <v>0</v>
      </c>
      <c r="AG364" s="40">
        <f t="shared" si="231"/>
        <v>0</v>
      </c>
      <c r="AH364" s="40">
        <f t="shared" si="232"/>
        <v>0</v>
      </c>
      <c r="AI364" s="40">
        <f t="shared" si="233"/>
        <v>0</v>
      </c>
      <c r="AJ364" s="40">
        <f t="shared" si="234"/>
        <v>0</v>
      </c>
      <c r="AK364" s="40">
        <f t="shared" si="235"/>
        <v>0</v>
      </c>
      <c r="AL364" s="40">
        <f t="shared" si="236"/>
        <v>0</v>
      </c>
      <c r="AM364" s="40">
        <f t="shared" si="237"/>
        <v>0</v>
      </c>
      <c r="AN364" s="40">
        <f t="shared" si="238"/>
        <v>0</v>
      </c>
      <c r="AO364" s="40">
        <f t="shared" si="239"/>
        <v>0</v>
      </c>
      <c r="AP364" s="40">
        <f t="shared" si="240"/>
        <v>0</v>
      </c>
      <c r="AQ364" s="40">
        <f t="shared" si="241"/>
        <v>0</v>
      </c>
      <c r="AR364" s="40">
        <f t="shared" si="242"/>
        <v>0</v>
      </c>
      <c r="AS364" s="40">
        <f t="shared" si="243"/>
        <v>0</v>
      </c>
      <c r="AT364" s="40">
        <f t="shared" si="244"/>
        <v>0</v>
      </c>
      <c r="AU364" s="40">
        <f t="shared" si="245"/>
        <v>0</v>
      </c>
      <c r="AV364" s="40">
        <f t="shared" si="246"/>
        <v>0</v>
      </c>
      <c r="AW364" s="40">
        <f t="shared" si="247"/>
        <v>0</v>
      </c>
      <c r="AX364" s="40">
        <f t="shared" si="248"/>
        <v>0</v>
      </c>
      <c r="AY364" s="40">
        <f t="shared" si="249"/>
        <v>0</v>
      </c>
      <c r="AZ364" s="40">
        <f t="shared" si="250"/>
        <v>0</v>
      </c>
      <c r="BA364" s="40">
        <f t="shared" si="251"/>
        <v>0</v>
      </c>
      <c r="BB364" s="40">
        <f t="shared" si="252"/>
        <v>0</v>
      </c>
      <c r="BC364" s="40">
        <f t="shared" si="253"/>
        <v>0</v>
      </c>
      <c r="BD364" s="40">
        <f t="shared" si="254"/>
        <v>0</v>
      </c>
      <c r="BE364" s="40">
        <f t="shared" si="255"/>
        <v>0</v>
      </c>
      <c r="BF364" s="40">
        <f t="shared" si="256"/>
        <v>0</v>
      </c>
      <c r="BG364" s="40">
        <f t="shared" si="257"/>
        <v>0</v>
      </c>
      <c r="BH364" s="40">
        <f t="shared" si="258"/>
        <v>0</v>
      </c>
      <c r="BI364" s="40">
        <f t="shared" si="259"/>
        <v>0</v>
      </c>
      <c r="BJ364" s="40">
        <f t="shared" si="260"/>
        <v>0</v>
      </c>
      <c r="BK364" s="40">
        <f t="shared" si="261"/>
        <v>0</v>
      </c>
      <c r="BL364" s="40">
        <f t="shared" si="262"/>
        <v>0</v>
      </c>
      <c r="BM364" s="40">
        <f t="shared" si="263"/>
        <v>0</v>
      </c>
      <c r="BN364" s="40">
        <f t="shared" si="264"/>
        <v>0</v>
      </c>
      <c r="BO364" s="40">
        <f t="shared" si="265"/>
        <v>0</v>
      </c>
      <c r="BP364" s="40">
        <f t="shared" si="266"/>
        <v>0</v>
      </c>
      <c r="BQ364">
        <v>1</v>
      </c>
      <c r="BR364" s="63">
        <f t="shared" si="228"/>
        <v>2</v>
      </c>
      <c r="BT364" s="4">
        <f>(BP364*U327)+(BO364*U328)+(BN364*U329)+(BM364*U330)+(BL364*U331)+(BK364*U332)+(BJ364*U333)+(BI364*U334)+(BH364*U335)+(BG364*U336)+(BF364*U337)+(BE364*U338)+(BD364*U339)+(BC364*U340)+(BB364*U341)+(BA364*U342)+(AZ364*U343)+(AY364*U344)+(AX364*U345)+(AW364*U346)+(AV364*U347)+(AU364*U348)+(AT364*U349)+(AS364*U350)+(AR364*U351)+(AQ364*U352)+(AP364*U353)+(AO364*U354)+(AN364*U355)+(AM364*U356)+(AL364*U357)+(AK364*U358)+(AJ364*U359)+(AI364*U360)+(AH364*U361)+(AG364*U362)+(AF364*U363)+($U$252)+U364</f>
        <v>3.6904761904761905E-2</v>
      </c>
    </row>
    <row r="365" spans="1:72">
      <c r="A365" s="25">
        <f t="shared" si="229"/>
        <v>361</v>
      </c>
      <c r="B365" s="26" t="s">
        <v>38</v>
      </c>
      <c r="C365" s="12">
        <v>41339</v>
      </c>
      <c r="D365" s="52">
        <v>41340</v>
      </c>
      <c r="E365" s="52">
        <v>41340</v>
      </c>
      <c r="F365" s="36">
        <v>121.94</v>
      </c>
      <c r="G365" s="36">
        <v>122.21</v>
      </c>
      <c r="H365" s="36">
        <v>123.75800000000001</v>
      </c>
      <c r="I365" s="36"/>
      <c r="J365" s="36"/>
      <c r="K365" s="5" t="s">
        <v>1</v>
      </c>
      <c r="M365" s="16">
        <f>(G365-F365)*100</f>
        <v>26.999999999999602</v>
      </c>
      <c r="N365" s="15"/>
      <c r="O365" s="16">
        <f>(H365-G365)*100</f>
        <v>154.8000000000016</v>
      </c>
      <c r="Q365" s="22">
        <f>((S364*U365)/M365)*O365</f>
        <v>8430364.2189672533</v>
      </c>
      <c r="R365" s="15"/>
      <c r="S365" s="3">
        <f>Q365+S364</f>
        <v>131945002.77592623</v>
      </c>
      <c r="U365" s="4">
        <f>$AC$4/W365</f>
        <v>1.1904761904761904E-2</v>
      </c>
      <c r="W365" s="2">
        <v>21</v>
      </c>
      <c r="Y365" s="30">
        <f>E365-D365+1</f>
        <v>1</v>
      </c>
      <c r="Z365" s="30"/>
      <c r="AA365" s="4">
        <f>(S365-S364)/S364</f>
        <v>6.8253968253970024E-2</v>
      </c>
      <c r="AD365" s="40">
        <f>IF(E364&gt;D365,IF(E364&gt;E365,Y365,E364-D365+1),0)</f>
        <v>0</v>
      </c>
      <c r="AF365" s="40">
        <f t="shared" si="230"/>
        <v>0</v>
      </c>
      <c r="AG365" s="40">
        <f t="shared" si="231"/>
        <v>0</v>
      </c>
      <c r="AH365" s="40">
        <f t="shared" si="232"/>
        <v>0</v>
      </c>
      <c r="AI365" s="40">
        <f t="shared" si="233"/>
        <v>0</v>
      </c>
      <c r="AJ365" s="40">
        <f t="shared" si="234"/>
        <v>0</v>
      </c>
      <c r="AK365" s="40">
        <f t="shared" si="235"/>
        <v>0</v>
      </c>
      <c r="AL365" s="40">
        <f t="shared" si="236"/>
        <v>0</v>
      </c>
      <c r="AM365" s="40">
        <f t="shared" si="237"/>
        <v>0</v>
      </c>
      <c r="AN365" s="40">
        <f t="shared" si="238"/>
        <v>0</v>
      </c>
      <c r="AO365" s="40">
        <f t="shared" si="239"/>
        <v>0</v>
      </c>
      <c r="AP365" s="40">
        <f t="shared" si="240"/>
        <v>0</v>
      </c>
      <c r="AQ365" s="40">
        <f t="shared" si="241"/>
        <v>0</v>
      </c>
      <c r="AR365" s="40">
        <f t="shared" si="242"/>
        <v>0</v>
      </c>
      <c r="AS365" s="40">
        <f t="shared" si="243"/>
        <v>0</v>
      </c>
      <c r="AT365" s="40">
        <f t="shared" si="244"/>
        <v>0</v>
      </c>
      <c r="AU365" s="40">
        <f t="shared" si="245"/>
        <v>0</v>
      </c>
      <c r="AV365" s="40">
        <f t="shared" si="246"/>
        <v>0</v>
      </c>
      <c r="AW365" s="40">
        <f t="shared" si="247"/>
        <v>0</v>
      </c>
      <c r="AX365" s="40">
        <f t="shared" si="248"/>
        <v>0</v>
      </c>
      <c r="AY365" s="40">
        <f t="shared" si="249"/>
        <v>0</v>
      </c>
      <c r="AZ365" s="40">
        <f t="shared" si="250"/>
        <v>0</v>
      </c>
      <c r="BA365" s="40">
        <f t="shared" si="251"/>
        <v>0</v>
      </c>
      <c r="BB365" s="40">
        <f t="shared" si="252"/>
        <v>0</v>
      </c>
      <c r="BC365" s="40">
        <f t="shared" si="253"/>
        <v>0</v>
      </c>
      <c r="BD365" s="40">
        <f t="shared" si="254"/>
        <v>0</v>
      </c>
      <c r="BE365" s="40">
        <f t="shared" si="255"/>
        <v>0</v>
      </c>
      <c r="BF365" s="40">
        <f t="shared" si="256"/>
        <v>0</v>
      </c>
      <c r="BG365" s="40">
        <f t="shared" si="257"/>
        <v>0</v>
      </c>
      <c r="BH365" s="40">
        <f t="shared" si="258"/>
        <v>0</v>
      </c>
      <c r="BI365" s="40">
        <f t="shared" si="259"/>
        <v>0</v>
      </c>
      <c r="BJ365" s="40">
        <f t="shared" si="260"/>
        <v>0</v>
      </c>
      <c r="BK365" s="40">
        <f t="shared" si="261"/>
        <v>0</v>
      </c>
      <c r="BL365" s="40">
        <f t="shared" si="262"/>
        <v>0</v>
      </c>
      <c r="BM365" s="40">
        <f t="shared" si="263"/>
        <v>0</v>
      </c>
      <c r="BN365" s="40">
        <f t="shared" si="264"/>
        <v>0</v>
      </c>
      <c r="BO365" s="40">
        <f t="shared" si="265"/>
        <v>0</v>
      </c>
      <c r="BP365" s="40">
        <f t="shared" si="266"/>
        <v>0</v>
      </c>
      <c r="BQ365">
        <v>1</v>
      </c>
      <c r="BR365" s="63">
        <f t="shared" si="228"/>
        <v>2</v>
      </c>
      <c r="BT365" s="4">
        <f>(BP365*U328)+(BO365*U329)+(BN365*U330)+(BM365*U331)+(BL365*U332)+(BK365*U333)+(BJ365*U334)+(BI365*U335)+(BH365*U336)+(BG365*U337)+(BF365*U338)+(BE365*U339)+(BD365*U340)+(BC365*U341)+(BB365*U342)+(BA365*U343)+(AZ365*U344)+(AY365*U345)+(AX365*U346)+(AW365*U347)+(AV365*U348)+(AU365*U349)+(AT365*U350)+(AS365*U351)+(AR365*U352)+(AQ365*U353)+(AP365*U354)+(AO365*U355)+(AN365*U356)+(AM365*U357)+(AL365*U358)+(AK365*U359)+(AJ365*U360)+(AI365*U361)+(AH365*U362)+(AG365*U363)+(AF365*U364)+($U$252)+U365</f>
        <v>3.6904761904761905E-2</v>
      </c>
    </row>
    <row r="366" spans="1:72">
      <c r="A366" s="25">
        <f t="shared" si="229"/>
        <v>362</v>
      </c>
      <c r="B366" s="26" t="s">
        <v>38</v>
      </c>
      <c r="C366" s="12">
        <v>41346</v>
      </c>
      <c r="D366" s="52">
        <v>41347</v>
      </c>
      <c r="E366" s="52">
        <v>41347</v>
      </c>
      <c r="F366" s="36">
        <v>124.75</v>
      </c>
      <c r="G366" s="36"/>
      <c r="H366" s="36"/>
      <c r="I366" s="36">
        <v>124.229</v>
      </c>
      <c r="J366" s="36">
        <v>124.75</v>
      </c>
      <c r="K366" s="5" t="s">
        <v>0</v>
      </c>
      <c r="M366" s="16">
        <f>(F366-I366)*100</f>
        <v>52.10000000000008</v>
      </c>
      <c r="N366" s="15"/>
      <c r="O366" s="16">
        <f>(I366-J366)*100</f>
        <v>-52.10000000000008</v>
      </c>
      <c r="Q366" s="22">
        <f>((S365*U366)/M366)*O366</f>
        <v>-1570773.8425705503</v>
      </c>
      <c r="R366" s="15"/>
      <c r="S366" s="3">
        <f>Q366+S365</f>
        <v>130374228.93335569</v>
      </c>
      <c r="U366" s="4">
        <f>$AC$4/W366</f>
        <v>1.1904761904761904E-2</v>
      </c>
      <c r="W366" s="2">
        <v>21</v>
      </c>
      <c r="Y366" s="30">
        <f>E366-D366+1</f>
        <v>1</v>
      </c>
      <c r="Z366" s="30"/>
      <c r="AA366" s="4">
        <f>(S366-S365)/S365</f>
        <v>-1.190476190476185E-2</v>
      </c>
      <c r="AD366" s="40">
        <f>IF(E365&gt;D366,IF(E365&gt;E366,Y366,E365-D366+1),0)</f>
        <v>0</v>
      </c>
      <c r="AF366" s="40">
        <f t="shared" si="230"/>
        <v>0</v>
      </c>
      <c r="AG366" s="40">
        <f t="shared" si="231"/>
        <v>0</v>
      </c>
      <c r="AH366" s="40">
        <f t="shared" si="232"/>
        <v>0</v>
      </c>
      <c r="AI366" s="40">
        <f t="shared" si="233"/>
        <v>0</v>
      </c>
      <c r="AJ366" s="40">
        <f t="shared" si="234"/>
        <v>0</v>
      </c>
      <c r="AK366" s="40">
        <f t="shared" si="235"/>
        <v>0</v>
      </c>
      <c r="AL366" s="40">
        <f t="shared" si="236"/>
        <v>0</v>
      </c>
      <c r="AM366" s="40">
        <f t="shared" si="237"/>
        <v>0</v>
      </c>
      <c r="AN366" s="40">
        <f t="shared" si="238"/>
        <v>0</v>
      </c>
      <c r="AO366" s="40">
        <f t="shared" si="239"/>
        <v>0</v>
      </c>
      <c r="AP366" s="40">
        <f t="shared" si="240"/>
        <v>0</v>
      </c>
      <c r="AQ366" s="40">
        <f t="shared" si="241"/>
        <v>0</v>
      </c>
      <c r="AR366" s="40">
        <f t="shared" si="242"/>
        <v>0</v>
      </c>
      <c r="AS366" s="40">
        <f t="shared" si="243"/>
        <v>0</v>
      </c>
      <c r="AT366" s="40">
        <f t="shared" si="244"/>
        <v>0</v>
      </c>
      <c r="AU366" s="40">
        <f t="shared" si="245"/>
        <v>0</v>
      </c>
      <c r="AV366" s="40">
        <f t="shared" si="246"/>
        <v>0</v>
      </c>
      <c r="AW366" s="40">
        <f t="shared" si="247"/>
        <v>0</v>
      </c>
      <c r="AX366" s="40">
        <f t="shared" si="248"/>
        <v>0</v>
      </c>
      <c r="AY366" s="40">
        <f t="shared" si="249"/>
        <v>0</v>
      </c>
      <c r="AZ366" s="40">
        <f t="shared" si="250"/>
        <v>0</v>
      </c>
      <c r="BA366" s="40">
        <f t="shared" si="251"/>
        <v>0</v>
      </c>
      <c r="BB366" s="40">
        <f t="shared" si="252"/>
        <v>0</v>
      </c>
      <c r="BC366" s="40">
        <f t="shared" si="253"/>
        <v>0</v>
      </c>
      <c r="BD366" s="40">
        <f t="shared" si="254"/>
        <v>0</v>
      </c>
      <c r="BE366" s="40">
        <f t="shared" si="255"/>
        <v>0</v>
      </c>
      <c r="BF366" s="40">
        <f t="shared" si="256"/>
        <v>0</v>
      </c>
      <c r="BG366" s="40">
        <f t="shared" si="257"/>
        <v>0</v>
      </c>
      <c r="BH366" s="40">
        <f t="shared" si="258"/>
        <v>0</v>
      </c>
      <c r="BI366" s="40">
        <f t="shared" si="259"/>
        <v>0</v>
      </c>
      <c r="BJ366" s="40">
        <f t="shared" si="260"/>
        <v>0</v>
      </c>
      <c r="BK366" s="40">
        <f t="shared" si="261"/>
        <v>0</v>
      </c>
      <c r="BL366" s="40">
        <f t="shared" si="262"/>
        <v>0</v>
      </c>
      <c r="BM366" s="40">
        <f t="shared" si="263"/>
        <v>0</v>
      </c>
      <c r="BN366" s="40">
        <f t="shared" si="264"/>
        <v>0</v>
      </c>
      <c r="BO366" s="40">
        <f t="shared" si="265"/>
        <v>0</v>
      </c>
      <c r="BP366" s="40">
        <f t="shared" si="266"/>
        <v>0</v>
      </c>
      <c r="BQ366">
        <v>1</v>
      </c>
      <c r="BR366" s="63">
        <f t="shared" si="228"/>
        <v>2</v>
      </c>
      <c r="BT366" s="4">
        <f>(BP366*U329)+(BO366*U330)+(BN366*U331)+(BM366*U332)+(BL366*U333)+(BK366*U334)+(BJ366*U335)+(BI366*U336)+(BH366*U337)+(BG366*U338)+(BF366*U339)+(BE366*U340)+(BD366*U341)+(BC366*U342)+(BB366*U343)+(BA366*U344)+(AZ366*U345)+(AY366*U346)+(AX366*U347)+(AW366*U348)+(AV366*U349)+(AU366*U350)+(AT366*U351)+(AS366*U352)+(AR366*U353)+(AQ366*U354)+(AP366*U355)+(AO366*U356)+(AN366*U357)+(AM366*U358)+(AL366*U359)+(AK366*U360)+(AJ366*U361)+(AI366*U362)+(AH366*U363)+(AG366*U364)+(AF366*U365)+($U$252)+U366</f>
        <v>3.6904761904761905E-2</v>
      </c>
    </row>
    <row r="367" spans="1:72">
      <c r="A367" s="25">
        <f t="shared" si="229"/>
        <v>363</v>
      </c>
      <c r="B367" s="26" t="s">
        <v>38</v>
      </c>
      <c r="C367" s="12">
        <v>41354</v>
      </c>
      <c r="D367" s="52">
        <v>41355</v>
      </c>
      <c r="E367" s="52">
        <v>41368</v>
      </c>
      <c r="F367" s="36">
        <v>123.907</v>
      </c>
      <c r="G367" s="36"/>
      <c r="H367" s="36"/>
      <c r="I367" s="36">
        <v>122.087</v>
      </c>
      <c r="J367" s="36">
        <v>123.907</v>
      </c>
      <c r="K367" s="5" t="s">
        <v>0</v>
      </c>
      <c r="M367" s="16">
        <f>(F367-I367)*100</f>
        <v>181.99999999999932</v>
      </c>
      <c r="N367" s="15"/>
      <c r="O367" s="16">
        <f>(I367-J367)*100</f>
        <v>-181.99999999999932</v>
      </c>
      <c r="Q367" s="22">
        <f>((S366*U367)/M367)*O367</f>
        <v>-1552074.15396852</v>
      </c>
      <c r="R367" s="15"/>
      <c r="S367" s="3">
        <f>Q367+S366</f>
        <v>128822154.77938718</v>
      </c>
      <c r="U367" s="4">
        <f>$AC$4/W367</f>
        <v>1.1904761904761904E-2</v>
      </c>
      <c r="W367" s="2">
        <v>21</v>
      </c>
      <c r="Y367" s="30">
        <f>E367-D367+1</f>
        <v>14</v>
      </c>
      <c r="Z367" s="30"/>
      <c r="AA367" s="4">
        <f>(S367-S366)/S366</f>
        <v>-1.190476190476185E-2</v>
      </c>
      <c r="AD367" s="40">
        <f>IF(E366&gt;D367,IF(E366&gt;E367,Y367,E366-D367+1),0)</f>
        <v>0</v>
      </c>
      <c r="AF367" s="40">
        <f t="shared" si="230"/>
        <v>0</v>
      </c>
      <c r="AG367" s="40">
        <f t="shared" si="231"/>
        <v>0</v>
      </c>
      <c r="AH367" s="40">
        <f t="shared" si="232"/>
        <v>0</v>
      </c>
      <c r="AI367" s="40">
        <f t="shared" si="233"/>
        <v>0</v>
      </c>
      <c r="AJ367" s="40">
        <f t="shared" si="234"/>
        <v>0</v>
      </c>
      <c r="AK367" s="40">
        <f t="shared" si="235"/>
        <v>0</v>
      </c>
      <c r="AL367" s="40">
        <f t="shared" si="236"/>
        <v>0</v>
      </c>
      <c r="AM367" s="40">
        <f t="shared" si="237"/>
        <v>0</v>
      </c>
      <c r="AN367" s="40">
        <f t="shared" si="238"/>
        <v>0</v>
      </c>
      <c r="AO367" s="40">
        <f t="shared" si="239"/>
        <v>0</v>
      </c>
      <c r="AP367" s="40">
        <f t="shared" si="240"/>
        <v>0</v>
      </c>
      <c r="AQ367" s="40">
        <f t="shared" si="241"/>
        <v>0</v>
      </c>
      <c r="AR367" s="40">
        <f t="shared" si="242"/>
        <v>0</v>
      </c>
      <c r="AS367" s="40">
        <f t="shared" si="243"/>
        <v>0</v>
      </c>
      <c r="AT367" s="40">
        <f t="shared" si="244"/>
        <v>0</v>
      </c>
      <c r="AU367" s="40">
        <f t="shared" si="245"/>
        <v>0</v>
      </c>
      <c r="AV367" s="40">
        <f t="shared" si="246"/>
        <v>0</v>
      </c>
      <c r="AW367" s="40">
        <f t="shared" si="247"/>
        <v>0</v>
      </c>
      <c r="AX367" s="40">
        <f t="shared" si="248"/>
        <v>0</v>
      </c>
      <c r="AY367" s="40">
        <f t="shared" si="249"/>
        <v>0</v>
      </c>
      <c r="AZ367" s="40">
        <f t="shared" si="250"/>
        <v>0</v>
      </c>
      <c r="BA367" s="40">
        <f t="shared" si="251"/>
        <v>0</v>
      </c>
      <c r="BB367" s="40">
        <f t="shared" si="252"/>
        <v>0</v>
      </c>
      <c r="BC367" s="40">
        <f t="shared" si="253"/>
        <v>0</v>
      </c>
      <c r="BD367" s="40">
        <f t="shared" si="254"/>
        <v>0</v>
      </c>
      <c r="BE367" s="40">
        <f t="shared" si="255"/>
        <v>0</v>
      </c>
      <c r="BF367" s="40">
        <f t="shared" si="256"/>
        <v>0</v>
      </c>
      <c r="BG367" s="40">
        <f t="shared" si="257"/>
        <v>0</v>
      </c>
      <c r="BH367" s="40">
        <f t="shared" si="258"/>
        <v>0</v>
      </c>
      <c r="BI367" s="40">
        <f t="shared" si="259"/>
        <v>0</v>
      </c>
      <c r="BJ367" s="40">
        <f t="shared" si="260"/>
        <v>0</v>
      </c>
      <c r="BK367" s="40">
        <f t="shared" si="261"/>
        <v>0</v>
      </c>
      <c r="BL367" s="40">
        <f t="shared" si="262"/>
        <v>0</v>
      </c>
      <c r="BM367" s="40">
        <f t="shared" si="263"/>
        <v>0</v>
      </c>
      <c r="BN367" s="40">
        <f t="shared" si="264"/>
        <v>0</v>
      </c>
      <c r="BO367" s="40">
        <f t="shared" si="265"/>
        <v>0</v>
      </c>
      <c r="BP367" s="40">
        <f t="shared" si="266"/>
        <v>0</v>
      </c>
      <c r="BQ367">
        <v>1</v>
      </c>
      <c r="BR367" s="63">
        <f t="shared" si="228"/>
        <v>2</v>
      </c>
      <c r="BT367" s="4">
        <f>(BP367*U330)+(BO367*U331)+(BN367*U332)+(BM367*U333)+(BL367*U334)+(BK367*U335)+(BJ367*U336)+(BI367*U337)+(BH367*U338)+(BG367*U339)+(BF367*U340)+(BE367*U341)+(BD367*U342)+(BC367*U343)+(BB367*U344)+(BA367*U345)+(AZ367*U346)+(AY367*U347)+(AX367*U348)+(AW367*U349)+(AV367*U350)+(AU367*U351)+(AT367*U352)+(AS367*U353)+(AR367*U354)+(AQ367*U355)+(AP367*U356)+(AO367*U357)+(AN367*U358)+(AM367*U359)+(AL367*U360)+(AK367*U361)+(AJ367*U362)+(AI367*U363)+(AH367*U364)+(AG367*U365)+(AF367*U366)+($U$252)+U367</f>
        <v>3.6904761904761905E-2</v>
      </c>
    </row>
    <row r="368" spans="1:72">
      <c r="A368" s="25">
        <f t="shared" si="229"/>
        <v>364</v>
      </c>
      <c r="B368" s="26" t="s">
        <v>38</v>
      </c>
      <c r="C368" s="12">
        <v>41368</v>
      </c>
      <c r="D368" s="52">
        <v>41369</v>
      </c>
      <c r="E368" s="52">
        <v>41417</v>
      </c>
      <c r="F368" s="36">
        <v>119.605</v>
      </c>
      <c r="G368" s="36">
        <v>124.565</v>
      </c>
      <c r="H368" s="36">
        <v>132.316</v>
      </c>
      <c r="I368" s="36"/>
      <c r="J368" s="36"/>
      <c r="K368" s="5" t="s">
        <v>2</v>
      </c>
      <c r="M368" s="16">
        <f>(G368-F368)*100</f>
        <v>495.99999999999937</v>
      </c>
      <c r="N368" s="15"/>
      <c r="O368" s="16">
        <f>(H368-G368)*100</f>
        <v>775.10000000000048</v>
      </c>
      <c r="Q368" s="22">
        <f>((S367*U368)/M368)*O368</f>
        <v>2396554.6315644966</v>
      </c>
      <c r="R368" s="15"/>
      <c r="S368" s="3">
        <f>Q368+S367</f>
        <v>131218709.41095167</v>
      </c>
      <c r="U368" s="4">
        <f>$AC$4/W368</f>
        <v>1.1904761904761904E-2</v>
      </c>
      <c r="W368" s="2">
        <v>21</v>
      </c>
      <c r="Y368" s="30">
        <f>E368-D368+1</f>
        <v>49</v>
      </c>
      <c r="Z368" s="30"/>
      <c r="AA368" s="4">
        <f>(S368-S367)/S367</f>
        <v>1.8603590629800354E-2</v>
      </c>
      <c r="AD368" s="40">
        <f>IF(E367&gt;D368,IF(E367&gt;E368,Y368,E367-D368+1),0)</f>
        <v>0</v>
      </c>
      <c r="AF368" s="40">
        <f t="shared" si="230"/>
        <v>0</v>
      </c>
      <c r="AG368" s="40">
        <f t="shared" si="231"/>
        <v>0</v>
      </c>
      <c r="AH368" s="40">
        <f t="shared" si="232"/>
        <v>0</v>
      </c>
      <c r="AI368" s="40">
        <f t="shared" si="233"/>
        <v>0</v>
      </c>
      <c r="AJ368" s="40">
        <f t="shared" si="234"/>
        <v>0</v>
      </c>
      <c r="AK368" s="40">
        <f t="shared" si="235"/>
        <v>0</v>
      </c>
      <c r="AL368" s="40">
        <f t="shared" si="236"/>
        <v>0</v>
      </c>
      <c r="AM368" s="40">
        <f t="shared" si="237"/>
        <v>0</v>
      </c>
      <c r="AN368" s="40">
        <f t="shared" si="238"/>
        <v>0</v>
      </c>
      <c r="AO368" s="40">
        <f t="shared" si="239"/>
        <v>0</v>
      </c>
      <c r="AP368" s="40">
        <f t="shared" si="240"/>
        <v>0</v>
      </c>
      <c r="AQ368" s="40">
        <f t="shared" si="241"/>
        <v>0</v>
      </c>
      <c r="AR368" s="40">
        <f t="shared" si="242"/>
        <v>0</v>
      </c>
      <c r="AS368" s="40">
        <f t="shared" si="243"/>
        <v>0</v>
      </c>
      <c r="AT368" s="40">
        <f t="shared" si="244"/>
        <v>0</v>
      </c>
      <c r="AU368" s="40">
        <f t="shared" si="245"/>
        <v>0</v>
      </c>
      <c r="AV368" s="40">
        <f t="shared" si="246"/>
        <v>0</v>
      </c>
      <c r="AW368" s="40">
        <f t="shared" si="247"/>
        <v>0</v>
      </c>
      <c r="AX368" s="40">
        <f t="shared" si="248"/>
        <v>0</v>
      </c>
      <c r="AY368" s="40">
        <f t="shared" si="249"/>
        <v>0</v>
      </c>
      <c r="AZ368" s="40">
        <f t="shared" si="250"/>
        <v>0</v>
      </c>
      <c r="BA368" s="40">
        <f t="shared" si="251"/>
        <v>0</v>
      </c>
      <c r="BB368" s="40">
        <f t="shared" si="252"/>
        <v>0</v>
      </c>
      <c r="BC368" s="40">
        <f t="shared" si="253"/>
        <v>0</v>
      </c>
      <c r="BD368" s="40">
        <f t="shared" si="254"/>
        <v>0</v>
      </c>
      <c r="BE368" s="40">
        <f t="shared" si="255"/>
        <v>0</v>
      </c>
      <c r="BF368" s="40">
        <f t="shared" si="256"/>
        <v>0</v>
      </c>
      <c r="BG368" s="40">
        <f t="shared" si="257"/>
        <v>0</v>
      </c>
      <c r="BH368" s="40">
        <f t="shared" si="258"/>
        <v>0</v>
      </c>
      <c r="BI368" s="40">
        <f t="shared" si="259"/>
        <v>0</v>
      </c>
      <c r="BJ368" s="40">
        <f t="shared" si="260"/>
        <v>0</v>
      </c>
      <c r="BK368" s="40">
        <f t="shared" si="261"/>
        <v>0</v>
      </c>
      <c r="BL368" s="40">
        <f t="shared" si="262"/>
        <v>0</v>
      </c>
      <c r="BM368" s="40">
        <f t="shared" si="263"/>
        <v>0</v>
      </c>
      <c r="BN368" s="40">
        <f t="shared" si="264"/>
        <v>0</v>
      </c>
      <c r="BO368" s="40">
        <f t="shared" si="265"/>
        <v>0</v>
      </c>
      <c r="BP368" s="40">
        <f t="shared" si="266"/>
        <v>0</v>
      </c>
      <c r="BQ368">
        <v>1</v>
      </c>
      <c r="BR368" s="63">
        <f t="shared" si="228"/>
        <v>2</v>
      </c>
      <c r="BT368" s="4">
        <f>(BP368*U331)+(BO368*U332)+(BN368*U333)+(BM368*U334)+(BL368*U335)+(BK368*U336)+(BJ368*U337)+(BI368*U338)+(BH368*U339)+(BG368*U340)+(BF368*U341)+(BE368*U342)+(BD368*U343)+(BC368*U344)+(BB368*U345)+(BA368*U346)+(AZ368*U347)+(AY368*U348)+(AX368*U349)+(AW368*U350)+(AV368*U351)+(AU368*U352)+(AT368*U353)+(AS368*U354)+(AR368*U355)+(AQ368*U356)+(AP368*U357)+(AO368*U358)+(AN368*U359)+(AM368*U360)+(AL368*U361)+(AK368*U362)+(AJ368*U363)+(AI368*U364)+(AH368*U365)+(AG368*U366)+(AF368*U367)+($U$252)+U368</f>
        <v>3.6904761904761905E-2</v>
      </c>
    </row>
    <row r="369" spans="1:72">
      <c r="A369" s="25">
        <f t="shared" si="229"/>
        <v>365</v>
      </c>
      <c r="B369" s="26" t="s">
        <v>38</v>
      </c>
      <c r="C369" s="12">
        <v>41423</v>
      </c>
      <c r="D369" s="52">
        <v>41424</v>
      </c>
      <c r="E369" s="52">
        <v>41424</v>
      </c>
      <c r="F369" s="36">
        <v>131.23600000000002</v>
      </c>
      <c r="G369" s="36"/>
      <c r="H369" s="36"/>
      <c r="I369" s="36">
        <v>130.44</v>
      </c>
      <c r="J369" s="36">
        <v>131.23600000000002</v>
      </c>
      <c r="K369" s="5" t="s">
        <v>0</v>
      </c>
      <c r="M369" s="16">
        <f>(F369-I369)*100</f>
        <v>79.600000000002069</v>
      </c>
      <c r="N369" s="15"/>
      <c r="O369" s="16">
        <f>(I369-J369)*100</f>
        <v>-79.600000000002069</v>
      </c>
      <c r="Q369" s="22">
        <f>((S368*U369)/M369)*O369</f>
        <v>-1562127.4929875198</v>
      </c>
      <c r="R369" s="15"/>
      <c r="S369" s="3">
        <f>Q369+S368</f>
        <v>129656581.91796416</v>
      </c>
      <c r="U369" s="4">
        <f>$AC$4/W369</f>
        <v>1.1904761904761904E-2</v>
      </c>
      <c r="W369" s="2">
        <v>21</v>
      </c>
      <c r="Y369" s="30">
        <f>E369-D369+1</f>
        <v>1</v>
      </c>
      <c r="Z369" s="30"/>
      <c r="AA369" s="4">
        <f>(S369-S368)/S368</f>
        <v>-1.1904761904761856E-2</v>
      </c>
      <c r="AD369" s="40">
        <f>IF(E368&gt;D369,IF(E368&gt;E369,Y369,E368-D369+1),0)</f>
        <v>0</v>
      </c>
      <c r="AF369" s="40">
        <f t="shared" si="230"/>
        <v>0</v>
      </c>
      <c r="AG369" s="40">
        <f t="shared" si="231"/>
        <v>0</v>
      </c>
      <c r="AH369" s="40">
        <f t="shared" si="232"/>
        <v>0</v>
      </c>
      <c r="AI369" s="40">
        <f t="shared" si="233"/>
        <v>0</v>
      </c>
      <c r="AJ369" s="40">
        <f t="shared" si="234"/>
        <v>0</v>
      </c>
      <c r="AK369" s="40">
        <f t="shared" si="235"/>
        <v>0</v>
      </c>
      <c r="AL369" s="40">
        <f t="shared" si="236"/>
        <v>0</v>
      </c>
      <c r="AM369" s="40">
        <f t="shared" si="237"/>
        <v>0</v>
      </c>
      <c r="AN369" s="40">
        <f t="shared" si="238"/>
        <v>0</v>
      </c>
      <c r="AO369" s="40">
        <f t="shared" si="239"/>
        <v>0</v>
      </c>
      <c r="AP369" s="40">
        <f t="shared" si="240"/>
        <v>0</v>
      </c>
      <c r="AQ369" s="40">
        <f t="shared" si="241"/>
        <v>0</v>
      </c>
      <c r="AR369" s="40">
        <f t="shared" si="242"/>
        <v>0</v>
      </c>
      <c r="AS369" s="40">
        <f t="shared" si="243"/>
        <v>0</v>
      </c>
      <c r="AT369" s="40">
        <f t="shared" si="244"/>
        <v>0</v>
      </c>
      <c r="AU369" s="40">
        <f t="shared" si="245"/>
        <v>0</v>
      </c>
      <c r="AV369" s="40">
        <f t="shared" si="246"/>
        <v>0</v>
      </c>
      <c r="AW369" s="40">
        <f t="shared" si="247"/>
        <v>0</v>
      </c>
      <c r="AX369" s="40">
        <f t="shared" si="248"/>
        <v>0</v>
      </c>
      <c r="AY369" s="40">
        <f t="shared" si="249"/>
        <v>0</v>
      </c>
      <c r="AZ369" s="40">
        <f t="shared" si="250"/>
        <v>0</v>
      </c>
      <c r="BA369" s="40">
        <f t="shared" si="251"/>
        <v>0</v>
      </c>
      <c r="BB369" s="40">
        <f t="shared" si="252"/>
        <v>0</v>
      </c>
      <c r="BC369" s="40">
        <f t="shared" si="253"/>
        <v>0</v>
      </c>
      <c r="BD369" s="40">
        <f t="shared" si="254"/>
        <v>0</v>
      </c>
      <c r="BE369" s="40">
        <f t="shared" si="255"/>
        <v>0</v>
      </c>
      <c r="BF369" s="40">
        <f t="shared" si="256"/>
        <v>0</v>
      </c>
      <c r="BG369" s="40">
        <f t="shared" si="257"/>
        <v>0</v>
      </c>
      <c r="BH369" s="40">
        <f t="shared" si="258"/>
        <v>0</v>
      </c>
      <c r="BI369" s="40">
        <f t="shared" si="259"/>
        <v>0</v>
      </c>
      <c r="BJ369" s="40">
        <f t="shared" si="260"/>
        <v>0</v>
      </c>
      <c r="BK369" s="40">
        <f t="shared" si="261"/>
        <v>0</v>
      </c>
      <c r="BL369" s="40">
        <f t="shared" si="262"/>
        <v>0</v>
      </c>
      <c r="BM369" s="40">
        <f t="shared" si="263"/>
        <v>0</v>
      </c>
      <c r="BN369" s="40">
        <f t="shared" si="264"/>
        <v>0</v>
      </c>
      <c r="BO369" s="40">
        <f t="shared" si="265"/>
        <v>0</v>
      </c>
      <c r="BP369" s="40">
        <f t="shared" si="266"/>
        <v>0</v>
      </c>
      <c r="BQ369">
        <v>1</v>
      </c>
      <c r="BR369" s="63">
        <f t="shared" si="228"/>
        <v>2</v>
      </c>
      <c r="BT369" s="4">
        <f>(BP369*U332)+(BO369*U333)+(BN369*U334)+(BM369*U335)+(BL369*U336)+(BK369*U337)+(BJ369*U338)+(BI369*U339)+(BH369*U340)+(BG369*U341)+(BF369*U342)+(BE369*U343)+(BD369*U344)+(BC369*U345)+(BB369*U346)+(BA369*U347)+(AZ369*U348)+(AY369*U349)+(AX369*U350)+(AW369*U351)+(AV369*U352)+(AU369*U353)+(AT369*U354)+(AS369*U355)+(AR369*U356)+(AQ369*U357)+(AP369*U358)+(AO369*U359)+(AN369*U360)+(AM369*U361)+(AL369*U362)+(AK369*U363)+(AJ369*U364)+(AI369*U365)+(AH369*U366)+(AG369*U367)+(AF369*U368)+($U$252)+U369</f>
        <v>3.6904761904761905E-2</v>
      </c>
    </row>
    <row r="370" spans="1:72">
      <c r="A370" s="25">
        <f t="shared" si="229"/>
        <v>366</v>
      </c>
      <c r="B370" s="26" t="s">
        <v>38</v>
      </c>
      <c r="C370" s="12">
        <v>41429</v>
      </c>
      <c r="D370" s="52">
        <v>41430</v>
      </c>
      <c r="E370" s="52">
        <v>41430</v>
      </c>
      <c r="F370" s="36">
        <v>130.38</v>
      </c>
      <c r="G370" s="36">
        <v>131.33700000000002</v>
      </c>
      <c r="H370" s="36">
        <v>130.38</v>
      </c>
      <c r="I370" s="36"/>
      <c r="J370" s="36"/>
      <c r="K370" s="5" t="s">
        <v>0</v>
      </c>
      <c r="M370" s="16">
        <f>(G370-F370)*100</f>
        <v>95.700000000002206</v>
      </c>
      <c r="N370" s="15"/>
      <c r="O370" s="16">
        <f>(H370-G370)*100</f>
        <v>-95.700000000002206</v>
      </c>
      <c r="Q370" s="22">
        <f>((S369*U370)/M370)*O370</f>
        <v>-1543530.7371186209</v>
      </c>
      <c r="R370" s="15"/>
      <c r="S370" s="3">
        <f>Q370+S369</f>
        <v>128113051.18084554</v>
      </c>
      <c r="U370" s="4">
        <f>$AC$4/W370</f>
        <v>1.1904761904761904E-2</v>
      </c>
      <c r="W370" s="2">
        <v>21</v>
      </c>
      <c r="Y370" s="30">
        <f>E370-D370+1</f>
        <v>1</v>
      </c>
      <c r="Z370" s="30"/>
      <c r="AA370" s="4">
        <f>(S370-S369)/S369</f>
        <v>-1.1904761904761871E-2</v>
      </c>
      <c r="AD370" s="40">
        <f>IF(E369&gt;D370,IF(E369&gt;E370,Y370,E369-D370+1),0)</f>
        <v>0</v>
      </c>
      <c r="AF370" s="40">
        <f t="shared" si="230"/>
        <v>0</v>
      </c>
      <c r="AG370" s="40">
        <f t="shared" si="231"/>
        <v>0</v>
      </c>
      <c r="AH370" s="40">
        <f t="shared" si="232"/>
        <v>0</v>
      </c>
      <c r="AI370" s="40">
        <f t="shared" si="233"/>
        <v>0</v>
      </c>
      <c r="AJ370" s="40">
        <f t="shared" si="234"/>
        <v>0</v>
      </c>
      <c r="AK370" s="40">
        <f t="shared" si="235"/>
        <v>0</v>
      </c>
      <c r="AL370" s="40">
        <f t="shared" si="236"/>
        <v>0</v>
      </c>
      <c r="AM370" s="40">
        <f t="shared" si="237"/>
        <v>0</v>
      </c>
      <c r="AN370" s="40">
        <f t="shared" si="238"/>
        <v>0</v>
      </c>
      <c r="AO370" s="40">
        <f t="shared" si="239"/>
        <v>0</v>
      </c>
      <c r="AP370" s="40">
        <f t="shared" si="240"/>
        <v>0</v>
      </c>
      <c r="AQ370" s="40">
        <f t="shared" si="241"/>
        <v>0</v>
      </c>
      <c r="AR370" s="40">
        <f t="shared" si="242"/>
        <v>0</v>
      </c>
      <c r="AS370" s="40">
        <f t="shared" si="243"/>
        <v>0</v>
      </c>
      <c r="AT370" s="40">
        <f t="shared" si="244"/>
        <v>0</v>
      </c>
      <c r="AU370" s="40">
        <f t="shared" si="245"/>
        <v>0</v>
      </c>
      <c r="AV370" s="40">
        <f t="shared" si="246"/>
        <v>0</v>
      </c>
      <c r="AW370" s="40">
        <f t="shared" si="247"/>
        <v>0</v>
      </c>
      <c r="AX370" s="40">
        <f t="shared" si="248"/>
        <v>0</v>
      </c>
      <c r="AY370" s="40">
        <f t="shared" si="249"/>
        <v>0</v>
      </c>
      <c r="AZ370" s="40">
        <f t="shared" si="250"/>
        <v>0</v>
      </c>
      <c r="BA370" s="40">
        <f t="shared" si="251"/>
        <v>0</v>
      </c>
      <c r="BB370" s="40">
        <f t="shared" si="252"/>
        <v>0</v>
      </c>
      <c r="BC370" s="40">
        <f t="shared" si="253"/>
        <v>0</v>
      </c>
      <c r="BD370" s="40">
        <f t="shared" si="254"/>
        <v>0</v>
      </c>
      <c r="BE370" s="40">
        <f t="shared" si="255"/>
        <v>0</v>
      </c>
      <c r="BF370" s="40">
        <f t="shared" si="256"/>
        <v>0</v>
      </c>
      <c r="BG370" s="40">
        <f t="shared" si="257"/>
        <v>0</v>
      </c>
      <c r="BH370" s="40">
        <f t="shared" si="258"/>
        <v>0</v>
      </c>
      <c r="BI370" s="40">
        <f t="shared" si="259"/>
        <v>0</v>
      </c>
      <c r="BJ370" s="40">
        <f t="shared" si="260"/>
        <v>0</v>
      </c>
      <c r="BK370" s="40">
        <f t="shared" si="261"/>
        <v>0</v>
      </c>
      <c r="BL370" s="40">
        <f t="shared" si="262"/>
        <v>0</v>
      </c>
      <c r="BM370" s="40">
        <f t="shared" si="263"/>
        <v>0</v>
      </c>
      <c r="BN370" s="40">
        <f t="shared" si="264"/>
        <v>0</v>
      </c>
      <c r="BO370" s="40">
        <f t="shared" si="265"/>
        <v>0</v>
      </c>
      <c r="BP370" s="40">
        <f t="shared" si="266"/>
        <v>0</v>
      </c>
      <c r="BQ370">
        <v>1</v>
      </c>
      <c r="BR370" s="63">
        <f t="shared" si="228"/>
        <v>2</v>
      </c>
      <c r="BT370" s="4">
        <f>(BP370*U333)+(BO370*U334)+(BN370*U335)+(BM370*U336)+(BL370*U337)+(BK370*U338)+(BJ370*U339)+(BI370*U340)+(BH370*U341)+(BG370*U342)+(BF370*U343)+(BE370*U344)+(BD370*U345)+(BC370*U346)+(BB370*U347)+(BA370*U348)+(AZ370*U349)+(AY370*U350)+(AX370*U351)+(AW370*U352)+(AV370*U353)+(AU370*U354)+(AT370*U355)+(AS370*U356)+(AR370*U357)+(AQ370*U358)+(AP370*U359)+(AO370*U360)+(AN370*U361)+(AM370*U362)+(AL370*U363)+(AK370*U364)+(AJ370*U365)+(AI370*U366)+(AH370*U367)+(AG370*U368)+(AF370*U369)+($U$252)+U370</f>
        <v>3.6904761904761905E-2</v>
      </c>
    </row>
    <row r="371" spans="1:72">
      <c r="A371" s="25">
        <f t="shared" si="229"/>
        <v>367</v>
      </c>
      <c r="B371" s="26" t="s">
        <v>38</v>
      </c>
      <c r="C371" s="12">
        <v>41430</v>
      </c>
      <c r="D371" s="52">
        <v>41431</v>
      </c>
      <c r="E371" s="52">
        <v>41432</v>
      </c>
      <c r="F371" s="36">
        <v>130.89499999999998</v>
      </c>
      <c r="G371" s="57"/>
      <c r="H371" s="57"/>
      <c r="I371" s="36">
        <v>129.69</v>
      </c>
      <c r="J371" s="36">
        <v>126.14</v>
      </c>
      <c r="K371" s="5" t="s">
        <v>1</v>
      </c>
      <c r="M371" s="16">
        <f>(F371-I371)*100</f>
        <v>120.49999999999841</v>
      </c>
      <c r="N371" s="15"/>
      <c r="O371" s="16">
        <f>(I371-J371)*100</f>
        <v>354.99999999999972</v>
      </c>
      <c r="Q371" s="22">
        <f>((S370*U371)/M371)*O371</f>
        <v>4493196.3217941849</v>
      </c>
      <c r="R371" s="15"/>
      <c r="S371" s="3">
        <f>Q371+S370</f>
        <v>132606247.50263973</v>
      </c>
      <c r="U371" s="4">
        <f>$AC$4/W371</f>
        <v>1.1904761904761904E-2</v>
      </c>
      <c r="W371" s="2">
        <v>21</v>
      </c>
      <c r="Y371" s="30">
        <f>E371-D371+1</f>
        <v>2</v>
      </c>
      <c r="Z371" s="30"/>
      <c r="AA371" s="4">
        <f>(S371-S370)/S370</f>
        <v>3.5072120134361215E-2</v>
      </c>
      <c r="AD371" s="40">
        <f>IF(E370&gt;D371,IF(E370&gt;E371,Y371,E370-D371+1),0)</f>
        <v>0</v>
      </c>
      <c r="AF371" s="40">
        <f t="shared" si="230"/>
        <v>0</v>
      </c>
      <c r="AG371" s="40">
        <f t="shared" si="231"/>
        <v>0</v>
      </c>
      <c r="AH371" s="40">
        <f t="shared" si="232"/>
        <v>0</v>
      </c>
      <c r="AI371" s="40">
        <f t="shared" si="233"/>
        <v>0</v>
      </c>
      <c r="AJ371" s="40">
        <f t="shared" si="234"/>
        <v>0</v>
      </c>
      <c r="AK371" s="40">
        <f t="shared" si="235"/>
        <v>0</v>
      </c>
      <c r="AL371" s="40">
        <f t="shared" si="236"/>
        <v>0</v>
      </c>
      <c r="AM371" s="40">
        <f t="shared" si="237"/>
        <v>0</v>
      </c>
      <c r="AN371" s="40">
        <f t="shared" si="238"/>
        <v>0</v>
      </c>
      <c r="AO371" s="40">
        <f t="shared" si="239"/>
        <v>0</v>
      </c>
      <c r="AP371" s="40">
        <f t="shared" si="240"/>
        <v>0</v>
      </c>
      <c r="AQ371" s="40">
        <f t="shared" si="241"/>
        <v>0</v>
      </c>
      <c r="AR371" s="40">
        <f t="shared" si="242"/>
        <v>0</v>
      </c>
      <c r="AS371" s="40">
        <f t="shared" si="243"/>
        <v>0</v>
      </c>
      <c r="AT371" s="40">
        <f t="shared" si="244"/>
        <v>0</v>
      </c>
      <c r="AU371" s="40">
        <f t="shared" si="245"/>
        <v>0</v>
      </c>
      <c r="AV371" s="40">
        <f t="shared" si="246"/>
        <v>0</v>
      </c>
      <c r="AW371" s="40">
        <f t="shared" si="247"/>
        <v>0</v>
      </c>
      <c r="AX371" s="40">
        <f t="shared" si="248"/>
        <v>0</v>
      </c>
      <c r="AY371" s="40">
        <f t="shared" si="249"/>
        <v>0</v>
      </c>
      <c r="AZ371" s="40">
        <f t="shared" si="250"/>
        <v>0</v>
      </c>
      <c r="BA371" s="40">
        <f t="shared" si="251"/>
        <v>0</v>
      </c>
      <c r="BB371" s="40">
        <f t="shared" si="252"/>
        <v>0</v>
      </c>
      <c r="BC371" s="40">
        <f t="shared" si="253"/>
        <v>0</v>
      </c>
      <c r="BD371" s="40">
        <f t="shared" si="254"/>
        <v>0</v>
      </c>
      <c r="BE371" s="40">
        <f t="shared" si="255"/>
        <v>0</v>
      </c>
      <c r="BF371" s="40">
        <f t="shared" si="256"/>
        <v>0</v>
      </c>
      <c r="BG371" s="40">
        <f t="shared" si="257"/>
        <v>0</v>
      </c>
      <c r="BH371" s="40">
        <f t="shared" si="258"/>
        <v>0</v>
      </c>
      <c r="BI371" s="40">
        <f t="shared" si="259"/>
        <v>0</v>
      </c>
      <c r="BJ371" s="40">
        <f t="shared" si="260"/>
        <v>0</v>
      </c>
      <c r="BK371" s="40">
        <f t="shared" si="261"/>
        <v>0</v>
      </c>
      <c r="BL371" s="40">
        <f t="shared" si="262"/>
        <v>0</v>
      </c>
      <c r="BM371" s="40">
        <f t="shared" si="263"/>
        <v>0</v>
      </c>
      <c r="BN371" s="40">
        <f t="shared" si="264"/>
        <v>0</v>
      </c>
      <c r="BO371" s="40">
        <f t="shared" si="265"/>
        <v>0</v>
      </c>
      <c r="BP371" s="40">
        <f t="shared" si="266"/>
        <v>0</v>
      </c>
      <c r="BQ371">
        <v>1</v>
      </c>
      <c r="BR371" s="63">
        <f t="shared" si="228"/>
        <v>2</v>
      </c>
      <c r="BT371" s="4">
        <f>(BP371*U334)+(BO371*U335)+(BN371*U336)+(BM371*U337)+(BL371*U338)+(BK371*U339)+(BJ371*U340)+(BI371*U341)+(BH371*U342)+(BG371*U343)+(BF371*U344)+(BE371*U345)+(BD371*U346)+(BC371*U347)+(BB371*U348)+(BA371*U349)+(AZ371*U350)+(AY371*U351)+(AX371*U352)+(AW371*U353)+(AV371*U354)+(AU371*U355)+(AT371*U356)+(AS371*U357)+(AR371*U358)+(AQ371*U359)+(AP371*U360)+(AO371*U361)+(AN371*U362)+(AM371*U363)+(AL371*U364)+(AK371*U365)+(AJ371*U366)+(AI371*U367)+(AH371*U368)+(AG371*U369)+(AF371*U370)+($U$252)+U371</f>
        <v>3.6904761904761905E-2</v>
      </c>
    </row>
    <row r="372" spans="1:72">
      <c r="A372" s="25">
        <f t="shared" si="229"/>
        <v>368</v>
      </c>
      <c r="B372" s="26" t="s">
        <v>38</v>
      </c>
      <c r="C372" s="12">
        <v>41435</v>
      </c>
      <c r="D372" s="52">
        <v>41437</v>
      </c>
      <c r="E372" s="52">
        <v>41437</v>
      </c>
      <c r="F372" s="36">
        <v>129.43799999999999</v>
      </c>
      <c r="G372" s="36">
        <v>131.03800000000001</v>
      </c>
      <c r="H372" s="36">
        <v>129.43799999999999</v>
      </c>
      <c r="I372" s="36"/>
      <c r="J372" s="36"/>
      <c r="K372" s="5" t="s">
        <v>0</v>
      </c>
      <c r="M372" s="16">
        <f>(G372-F372)*100</f>
        <v>160.00000000000227</v>
      </c>
      <c r="N372" s="15"/>
      <c r="O372" s="16">
        <f>(H372-G372)*100</f>
        <v>-160.00000000000227</v>
      </c>
      <c r="Q372" s="22">
        <f>((S371*U372)/M372)*O372</f>
        <v>-1578645.8036028538</v>
      </c>
      <c r="R372" s="15"/>
      <c r="S372" s="3">
        <f>Q372+S371</f>
        <v>131027601.69903687</v>
      </c>
      <c r="U372" s="4">
        <f>$AC$4/W372</f>
        <v>1.1904761904761904E-2</v>
      </c>
      <c r="W372" s="2">
        <v>21</v>
      </c>
      <c r="Y372" s="30">
        <f>E372-D372+1</f>
        <v>1</v>
      </c>
      <c r="Z372" s="30"/>
      <c r="AA372" s="4">
        <f>(S372-S371)/S371</f>
        <v>-1.1904761904761946E-2</v>
      </c>
      <c r="AD372" s="40">
        <f>IF(E371&gt;D372,IF(E371&gt;E372,Y372,E371-D372+1),0)</f>
        <v>0</v>
      </c>
      <c r="AF372" s="40">
        <f t="shared" si="230"/>
        <v>0</v>
      </c>
      <c r="AG372" s="40">
        <f t="shared" si="231"/>
        <v>0</v>
      </c>
      <c r="AH372" s="40">
        <f t="shared" si="232"/>
        <v>0</v>
      </c>
      <c r="AI372" s="40">
        <f t="shared" si="233"/>
        <v>0</v>
      </c>
      <c r="AJ372" s="40">
        <f t="shared" si="234"/>
        <v>0</v>
      </c>
      <c r="AK372" s="40">
        <f t="shared" si="235"/>
        <v>0</v>
      </c>
      <c r="AL372" s="40">
        <f t="shared" si="236"/>
        <v>0</v>
      </c>
      <c r="AM372" s="40">
        <f t="shared" si="237"/>
        <v>0</v>
      </c>
      <c r="AN372" s="40">
        <f t="shared" si="238"/>
        <v>0</v>
      </c>
      <c r="AO372" s="40">
        <f t="shared" si="239"/>
        <v>0</v>
      </c>
      <c r="AP372" s="40">
        <f t="shared" si="240"/>
        <v>0</v>
      </c>
      <c r="AQ372" s="40">
        <f t="shared" si="241"/>
        <v>0</v>
      </c>
      <c r="AR372" s="40">
        <f t="shared" si="242"/>
        <v>0</v>
      </c>
      <c r="AS372" s="40">
        <f t="shared" si="243"/>
        <v>0</v>
      </c>
      <c r="AT372" s="40">
        <f t="shared" si="244"/>
        <v>0</v>
      </c>
      <c r="AU372" s="40">
        <f t="shared" si="245"/>
        <v>0</v>
      </c>
      <c r="AV372" s="40">
        <f t="shared" si="246"/>
        <v>0</v>
      </c>
      <c r="AW372" s="40">
        <f t="shared" si="247"/>
        <v>0</v>
      </c>
      <c r="AX372" s="40">
        <f t="shared" si="248"/>
        <v>0</v>
      </c>
      <c r="AY372" s="40">
        <f t="shared" si="249"/>
        <v>0</v>
      </c>
      <c r="AZ372" s="40">
        <f t="shared" si="250"/>
        <v>0</v>
      </c>
      <c r="BA372" s="40">
        <f t="shared" si="251"/>
        <v>0</v>
      </c>
      <c r="BB372" s="40">
        <f t="shared" si="252"/>
        <v>0</v>
      </c>
      <c r="BC372" s="40">
        <f t="shared" si="253"/>
        <v>0</v>
      </c>
      <c r="BD372" s="40">
        <f t="shared" si="254"/>
        <v>0</v>
      </c>
      <c r="BE372" s="40">
        <f t="shared" si="255"/>
        <v>0</v>
      </c>
      <c r="BF372" s="40">
        <f t="shared" si="256"/>
        <v>0</v>
      </c>
      <c r="BG372" s="40">
        <f t="shared" si="257"/>
        <v>0</v>
      </c>
      <c r="BH372" s="40">
        <f t="shared" si="258"/>
        <v>0</v>
      </c>
      <c r="BI372" s="40">
        <f t="shared" si="259"/>
        <v>0</v>
      </c>
      <c r="BJ372" s="40">
        <f t="shared" si="260"/>
        <v>0</v>
      </c>
      <c r="BK372" s="40">
        <f t="shared" si="261"/>
        <v>0</v>
      </c>
      <c r="BL372" s="40">
        <f t="shared" si="262"/>
        <v>0</v>
      </c>
      <c r="BM372" s="40">
        <f t="shared" si="263"/>
        <v>0</v>
      </c>
      <c r="BN372" s="40">
        <f t="shared" si="264"/>
        <v>0</v>
      </c>
      <c r="BO372" s="40">
        <f t="shared" si="265"/>
        <v>0</v>
      </c>
      <c r="BP372" s="40">
        <f t="shared" si="266"/>
        <v>0</v>
      </c>
      <c r="BQ372">
        <v>1</v>
      </c>
      <c r="BR372" s="63">
        <f t="shared" si="228"/>
        <v>2</v>
      </c>
      <c r="BT372" s="4">
        <f>(BP372*U335)+(BO372*U336)+(BN372*U337)+(BM372*U338)+(BL372*U339)+(BK372*U340)+(BJ372*U341)+(BI372*U342)+(BH372*U343)+(BG372*U344)+(BF372*U345)+(BE372*U346)+(BD372*U347)+(BC372*U348)+(BB372*U349)+(BA372*U350)+(AZ372*U351)+(AY372*U352)+(AX372*U353)+(AW372*U354)+(AV372*U355)+(AU372*U356)+(AT372*U357)+(AS372*U358)+(AR372*U359)+(AQ372*U360)+(AP372*U361)+(AO372*U362)+(AN372*U363)+(AM372*U364)+(AL372*U365)+(AK372*U366)+(AJ372*U367)+(AI372*U368)+(AH372*U369)+(AG372*U370)+(AF372*U371)+($U$252)+U372</f>
        <v>3.6904761904761905E-2</v>
      </c>
    </row>
    <row r="373" spans="1:72">
      <c r="A373" s="25">
        <f t="shared" si="229"/>
        <v>369</v>
      </c>
      <c r="B373" s="26" t="s">
        <v>38</v>
      </c>
      <c r="C373" s="12">
        <v>41443</v>
      </c>
      <c r="D373" s="52">
        <v>41444</v>
      </c>
      <c r="E373" s="52">
        <v>41451</v>
      </c>
      <c r="F373" s="36">
        <v>126.658</v>
      </c>
      <c r="G373" s="36">
        <v>128.006</v>
      </c>
      <c r="H373" s="36">
        <v>126.658</v>
      </c>
      <c r="I373" s="36"/>
      <c r="J373" s="36"/>
      <c r="K373" s="5" t="s">
        <v>0</v>
      </c>
      <c r="M373" s="16">
        <f>(G373-F373)*100</f>
        <v>134.7999999999999</v>
      </c>
      <c r="N373" s="15"/>
      <c r="O373" s="16">
        <f>(H373-G373)*100</f>
        <v>-134.7999999999999</v>
      </c>
      <c r="Q373" s="22">
        <f>((S372*U373)/M373)*O373</f>
        <v>-1559852.4011790103</v>
      </c>
      <c r="R373" s="15"/>
      <c r="S373" s="3">
        <f>Q373+S372</f>
        <v>129467749.29785785</v>
      </c>
      <c r="U373" s="4">
        <f>$AC$4/W373</f>
        <v>1.1904761904761904E-2</v>
      </c>
      <c r="W373" s="2">
        <v>21</v>
      </c>
      <c r="Y373" s="30">
        <f>E373-D373+1</f>
        <v>8</v>
      </c>
      <c r="Z373" s="30"/>
      <c r="AA373" s="4">
        <f>(S373-S372)/S372</f>
        <v>-1.1904761904761946E-2</v>
      </c>
      <c r="AD373" s="40">
        <f>IF(E372&gt;D373,IF(E372&gt;E373,Y373,E372-D373+1),0)</f>
        <v>0</v>
      </c>
      <c r="AF373" s="40">
        <f t="shared" si="230"/>
        <v>0</v>
      </c>
      <c r="AG373" s="40">
        <f t="shared" si="231"/>
        <v>0</v>
      </c>
      <c r="AH373" s="40">
        <f t="shared" si="232"/>
        <v>0</v>
      </c>
      <c r="AI373" s="40">
        <f t="shared" si="233"/>
        <v>0</v>
      </c>
      <c r="AJ373" s="40">
        <f t="shared" si="234"/>
        <v>0</v>
      </c>
      <c r="AK373" s="40">
        <f t="shared" si="235"/>
        <v>0</v>
      </c>
      <c r="AL373" s="40">
        <f t="shared" si="236"/>
        <v>0</v>
      </c>
      <c r="AM373" s="40">
        <f t="shared" si="237"/>
        <v>0</v>
      </c>
      <c r="AN373" s="40">
        <f t="shared" si="238"/>
        <v>0</v>
      </c>
      <c r="AO373" s="40">
        <f t="shared" si="239"/>
        <v>0</v>
      </c>
      <c r="AP373" s="40">
        <f t="shared" si="240"/>
        <v>0</v>
      </c>
      <c r="AQ373" s="40">
        <f t="shared" si="241"/>
        <v>0</v>
      </c>
      <c r="AR373" s="40">
        <f t="shared" si="242"/>
        <v>0</v>
      </c>
      <c r="AS373" s="40">
        <f t="shared" si="243"/>
        <v>0</v>
      </c>
      <c r="AT373" s="40">
        <f t="shared" si="244"/>
        <v>0</v>
      </c>
      <c r="AU373" s="40">
        <f t="shared" si="245"/>
        <v>0</v>
      </c>
      <c r="AV373" s="40">
        <f t="shared" si="246"/>
        <v>0</v>
      </c>
      <c r="AW373" s="40">
        <f t="shared" si="247"/>
        <v>0</v>
      </c>
      <c r="AX373" s="40">
        <f t="shared" si="248"/>
        <v>0</v>
      </c>
      <c r="AY373" s="40">
        <f t="shared" si="249"/>
        <v>0</v>
      </c>
      <c r="AZ373" s="40">
        <f t="shared" si="250"/>
        <v>0</v>
      </c>
      <c r="BA373" s="40">
        <f t="shared" si="251"/>
        <v>0</v>
      </c>
      <c r="BB373" s="40">
        <f t="shared" si="252"/>
        <v>0</v>
      </c>
      <c r="BC373" s="40">
        <f t="shared" si="253"/>
        <v>0</v>
      </c>
      <c r="BD373" s="40">
        <f t="shared" si="254"/>
        <v>0</v>
      </c>
      <c r="BE373" s="40">
        <f t="shared" si="255"/>
        <v>0</v>
      </c>
      <c r="BF373" s="40">
        <f t="shared" si="256"/>
        <v>0</v>
      </c>
      <c r="BG373" s="40">
        <f t="shared" si="257"/>
        <v>0</v>
      </c>
      <c r="BH373" s="40">
        <f t="shared" si="258"/>
        <v>0</v>
      </c>
      <c r="BI373" s="40">
        <f t="shared" si="259"/>
        <v>0</v>
      </c>
      <c r="BJ373" s="40">
        <f t="shared" si="260"/>
        <v>0</v>
      </c>
      <c r="BK373" s="40">
        <f t="shared" si="261"/>
        <v>0</v>
      </c>
      <c r="BL373" s="40">
        <f t="shared" si="262"/>
        <v>0</v>
      </c>
      <c r="BM373" s="40">
        <f t="shared" si="263"/>
        <v>0</v>
      </c>
      <c r="BN373" s="40">
        <f t="shared" si="264"/>
        <v>0</v>
      </c>
      <c r="BO373" s="40">
        <f t="shared" si="265"/>
        <v>0</v>
      </c>
      <c r="BP373" s="40">
        <f t="shared" si="266"/>
        <v>0</v>
      </c>
      <c r="BQ373">
        <v>1</v>
      </c>
      <c r="BR373" s="63">
        <f t="shared" si="228"/>
        <v>2</v>
      </c>
      <c r="BT373" s="4">
        <f>(BP373*U336)+(BO373*U337)+(BN373*U338)+(BM373*U339)+(BL373*U340)+(BK373*U341)+(BJ373*U342)+(BI373*U343)+(BH373*U344)+(BG373*U345)+(BF373*U346)+(BE373*U347)+(BD373*U348)+(BC373*U349)+(BB373*U350)+(BA373*U351)+(AZ373*U352)+(AY373*U353)+(AX373*U354)+(AW373*U355)+(AV373*U356)+(AU373*U357)+(AT373*U358)+(AS373*U359)+(AR373*U360)+(AQ373*U361)+(AP373*U362)+(AO373*U363)+(AN373*U364)+(AM373*U365)+(AL373*U366)+(AK373*U367)+(AJ373*U368)+(AI373*U369)+(AH373*U370)+(AG373*U371)+(AF373*U372)+($U$252)+U373</f>
        <v>3.6904761904761905E-2</v>
      </c>
    </row>
    <row r="374" spans="1:72">
      <c r="A374" s="25">
        <f t="shared" si="229"/>
        <v>370</v>
      </c>
      <c r="B374" s="26" t="s">
        <v>38</v>
      </c>
      <c r="C374" s="12">
        <v>41452</v>
      </c>
      <c r="D374" s="52">
        <v>41453</v>
      </c>
      <c r="E374" s="52">
        <v>41457</v>
      </c>
      <c r="F374" s="36">
        <v>127.49000000000001</v>
      </c>
      <c r="G374" s="36">
        <v>128.31</v>
      </c>
      <c r="H374" s="36">
        <v>130.89999999999998</v>
      </c>
      <c r="I374" s="36"/>
      <c r="J374" s="36"/>
      <c r="K374" s="5" t="s">
        <v>1</v>
      </c>
      <c r="M374" s="16">
        <f>(G374-F374)*100</f>
        <v>81.999999999999318</v>
      </c>
      <c r="N374" s="15"/>
      <c r="O374" s="16">
        <f>(H374-G374)*100</f>
        <v>258.9999999999975</v>
      </c>
      <c r="Q374" s="22">
        <f>((S373*U374)/M374)*O374</f>
        <v>4868197.890264973</v>
      </c>
      <c r="R374" s="15"/>
      <c r="S374" s="3">
        <f>Q374+S373</f>
        <v>134335947.18812281</v>
      </c>
      <c r="U374" s="4">
        <f>$AC$4/W374</f>
        <v>1.1904761904761904E-2</v>
      </c>
      <c r="W374" s="2">
        <v>21</v>
      </c>
      <c r="Y374" s="30">
        <f>E374-D374+1</f>
        <v>5</v>
      </c>
      <c r="Z374" s="30"/>
      <c r="AA374" s="4">
        <f>(S374-S373)/S373</f>
        <v>3.7601626016259992E-2</v>
      </c>
      <c r="AD374" s="40">
        <f>IF(E373&gt;D374,IF(E373&gt;E374,Y374,E373-D374+1),0)</f>
        <v>0</v>
      </c>
      <c r="AF374" s="40">
        <f t="shared" si="230"/>
        <v>0</v>
      </c>
      <c r="AG374" s="40">
        <f t="shared" si="231"/>
        <v>0</v>
      </c>
      <c r="AH374" s="40">
        <f t="shared" si="232"/>
        <v>0</v>
      </c>
      <c r="AI374" s="40">
        <f t="shared" si="233"/>
        <v>0</v>
      </c>
      <c r="AJ374" s="40">
        <f t="shared" si="234"/>
        <v>0</v>
      </c>
      <c r="AK374" s="40">
        <f t="shared" si="235"/>
        <v>0</v>
      </c>
      <c r="AL374" s="40">
        <f t="shared" si="236"/>
        <v>0</v>
      </c>
      <c r="AM374" s="40">
        <f t="shared" si="237"/>
        <v>0</v>
      </c>
      <c r="AN374" s="40">
        <f t="shared" si="238"/>
        <v>0</v>
      </c>
      <c r="AO374" s="40">
        <f t="shared" si="239"/>
        <v>0</v>
      </c>
      <c r="AP374" s="40">
        <f t="shared" si="240"/>
        <v>0</v>
      </c>
      <c r="AQ374" s="40">
        <f t="shared" si="241"/>
        <v>0</v>
      </c>
      <c r="AR374" s="40">
        <f t="shared" si="242"/>
        <v>0</v>
      </c>
      <c r="AS374" s="40">
        <f t="shared" si="243"/>
        <v>0</v>
      </c>
      <c r="AT374" s="40">
        <f t="shared" si="244"/>
        <v>0</v>
      </c>
      <c r="AU374" s="40">
        <f t="shared" si="245"/>
        <v>0</v>
      </c>
      <c r="AV374" s="40">
        <f t="shared" si="246"/>
        <v>0</v>
      </c>
      <c r="AW374" s="40">
        <f t="shared" si="247"/>
        <v>0</v>
      </c>
      <c r="AX374" s="40">
        <f t="shared" si="248"/>
        <v>0</v>
      </c>
      <c r="AY374" s="40">
        <f t="shared" si="249"/>
        <v>0</v>
      </c>
      <c r="AZ374" s="40">
        <f t="shared" si="250"/>
        <v>0</v>
      </c>
      <c r="BA374" s="40">
        <f t="shared" si="251"/>
        <v>0</v>
      </c>
      <c r="BB374" s="40">
        <f t="shared" si="252"/>
        <v>0</v>
      </c>
      <c r="BC374" s="40">
        <f t="shared" si="253"/>
        <v>0</v>
      </c>
      <c r="BD374" s="40">
        <f t="shared" si="254"/>
        <v>0</v>
      </c>
      <c r="BE374" s="40">
        <f t="shared" si="255"/>
        <v>0</v>
      </c>
      <c r="BF374" s="40">
        <f t="shared" si="256"/>
        <v>0</v>
      </c>
      <c r="BG374" s="40">
        <f t="shared" si="257"/>
        <v>0</v>
      </c>
      <c r="BH374" s="40">
        <f t="shared" si="258"/>
        <v>0</v>
      </c>
      <c r="BI374" s="40">
        <f t="shared" si="259"/>
        <v>0</v>
      </c>
      <c r="BJ374" s="40">
        <f t="shared" si="260"/>
        <v>0</v>
      </c>
      <c r="BK374" s="40">
        <f t="shared" si="261"/>
        <v>0</v>
      </c>
      <c r="BL374" s="40">
        <f t="shared" si="262"/>
        <v>0</v>
      </c>
      <c r="BM374" s="40">
        <f t="shared" si="263"/>
        <v>0</v>
      </c>
      <c r="BN374" s="40">
        <f t="shared" si="264"/>
        <v>0</v>
      </c>
      <c r="BO374" s="40">
        <f t="shared" si="265"/>
        <v>0</v>
      </c>
      <c r="BP374" s="40">
        <f t="shared" si="266"/>
        <v>0</v>
      </c>
      <c r="BQ374">
        <v>1</v>
      </c>
      <c r="BR374" s="63">
        <f t="shared" si="228"/>
        <v>2</v>
      </c>
      <c r="BT374" s="4">
        <f>(BP374*U337)+(BO374*U338)+(BN374*U339)+(BM374*U340)+(BL374*U341)+(BK374*U342)+(BJ374*U343)+(BI374*U344)+(BH374*U345)+(BG374*U346)+(BF374*U347)+(BE374*U348)+(BD374*U349)+(BC374*U350)+(BB374*U351)+(BA374*U352)+(AZ374*U353)+(AY374*U354)+(AX374*U355)+(AW374*U356)+(AV374*U357)+(AU374*U358)+(AT374*U359)+(AS374*U360)+(AR374*U361)+(AQ374*U362)+(AP374*U363)+(AO374*U364)+(AN374*U365)+(AM374*U366)+(AL374*U367)+(AK374*U368)+(AJ374*U369)+(AI374*U370)+(AH374*U371)+(AG374*U372)+(AF374*U373)+($U$252)+U374</f>
        <v>3.6904761904761905E-2</v>
      </c>
    </row>
    <row r="375" spans="1:72">
      <c r="A375" s="25">
        <f t="shared" si="229"/>
        <v>371</v>
      </c>
      <c r="B375" s="26" t="s">
        <v>38</v>
      </c>
      <c r="C375" s="12">
        <v>41459</v>
      </c>
      <c r="D375" s="52">
        <v>41460</v>
      </c>
      <c r="E375" s="52">
        <v>41460</v>
      </c>
      <c r="F375" s="36">
        <v>129.73000000000002</v>
      </c>
      <c r="G375" s="36"/>
      <c r="H375" s="36"/>
      <c r="I375" s="36">
        <v>128.88</v>
      </c>
      <c r="J375" s="36">
        <v>129.73000000000002</v>
      </c>
      <c r="K375" s="5" t="s">
        <v>0</v>
      </c>
      <c r="M375" s="16">
        <f>(F375-I375)*100</f>
        <v>85.000000000002274</v>
      </c>
      <c r="N375" s="15"/>
      <c r="O375" s="16">
        <f>(I375-J375)*100</f>
        <v>-85.000000000002274</v>
      </c>
      <c r="Q375" s="22">
        <f>((S374*U375)/M375)*O375</f>
        <v>-1599237.4665252715</v>
      </c>
      <c r="R375" s="15"/>
      <c r="S375" s="3">
        <f>Q375+S374</f>
        <v>132736709.72159754</v>
      </c>
      <c r="U375" s="4">
        <f>$AC$4/W375</f>
        <v>1.1904761904761904E-2</v>
      </c>
      <c r="W375" s="2">
        <v>21</v>
      </c>
      <c r="Y375" s="30">
        <f>E375-D375+1</f>
        <v>1</v>
      </c>
      <c r="Z375" s="30"/>
      <c r="AA375" s="4">
        <f>(S375-S374)/S374</f>
        <v>-1.1904761904761904E-2</v>
      </c>
      <c r="AD375" s="40">
        <f>IF(E374&gt;D375,IF(E374&gt;E375,Y375,E374-D375+1),0)</f>
        <v>0</v>
      </c>
      <c r="AF375" s="40">
        <f t="shared" si="230"/>
        <v>0</v>
      </c>
      <c r="AG375" s="40">
        <f t="shared" si="231"/>
        <v>0</v>
      </c>
      <c r="AH375" s="40">
        <f t="shared" si="232"/>
        <v>0</v>
      </c>
      <c r="AI375" s="40">
        <f t="shared" si="233"/>
        <v>0</v>
      </c>
      <c r="AJ375" s="40">
        <f t="shared" si="234"/>
        <v>0</v>
      </c>
      <c r="AK375" s="40">
        <f t="shared" si="235"/>
        <v>0</v>
      </c>
      <c r="AL375" s="40">
        <f t="shared" si="236"/>
        <v>0</v>
      </c>
      <c r="AM375" s="40">
        <f t="shared" si="237"/>
        <v>0</v>
      </c>
      <c r="AN375" s="40">
        <f t="shared" si="238"/>
        <v>0</v>
      </c>
      <c r="AO375" s="40">
        <f t="shared" si="239"/>
        <v>0</v>
      </c>
      <c r="AP375" s="40">
        <f t="shared" si="240"/>
        <v>0</v>
      </c>
      <c r="AQ375" s="40">
        <f t="shared" si="241"/>
        <v>0</v>
      </c>
      <c r="AR375" s="40">
        <f t="shared" si="242"/>
        <v>0</v>
      </c>
      <c r="AS375" s="40">
        <f t="shared" si="243"/>
        <v>0</v>
      </c>
      <c r="AT375" s="40">
        <f t="shared" si="244"/>
        <v>0</v>
      </c>
      <c r="AU375" s="40">
        <f t="shared" si="245"/>
        <v>0</v>
      </c>
      <c r="AV375" s="40">
        <f t="shared" si="246"/>
        <v>0</v>
      </c>
      <c r="AW375" s="40">
        <f t="shared" si="247"/>
        <v>0</v>
      </c>
      <c r="AX375" s="40">
        <f t="shared" si="248"/>
        <v>0</v>
      </c>
      <c r="AY375" s="40">
        <f t="shared" si="249"/>
        <v>0</v>
      </c>
      <c r="AZ375" s="40">
        <f t="shared" si="250"/>
        <v>0</v>
      </c>
      <c r="BA375" s="40">
        <f t="shared" si="251"/>
        <v>0</v>
      </c>
      <c r="BB375" s="40">
        <f t="shared" si="252"/>
        <v>0</v>
      </c>
      <c r="BC375" s="40">
        <f t="shared" si="253"/>
        <v>0</v>
      </c>
      <c r="BD375" s="40">
        <f t="shared" si="254"/>
        <v>0</v>
      </c>
      <c r="BE375" s="40">
        <f t="shared" si="255"/>
        <v>0</v>
      </c>
      <c r="BF375" s="40">
        <f t="shared" si="256"/>
        <v>0</v>
      </c>
      <c r="BG375" s="40">
        <f t="shared" si="257"/>
        <v>0</v>
      </c>
      <c r="BH375" s="40">
        <f t="shared" si="258"/>
        <v>0</v>
      </c>
      <c r="BI375" s="40">
        <f t="shared" si="259"/>
        <v>0</v>
      </c>
      <c r="BJ375" s="40">
        <f t="shared" si="260"/>
        <v>0</v>
      </c>
      <c r="BK375" s="40">
        <f t="shared" si="261"/>
        <v>0</v>
      </c>
      <c r="BL375" s="40">
        <f t="shared" si="262"/>
        <v>0</v>
      </c>
      <c r="BM375" s="40">
        <f t="shared" si="263"/>
        <v>0</v>
      </c>
      <c r="BN375" s="40">
        <f t="shared" si="264"/>
        <v>0</v>
      </c>
      <c r="BO375" s="40">
        <f t="shared" si="265"/>
        <v>0</v>
      </c>
      <c r="BP375" s="40">
        <f t="shared" si="266"/>
        <v>0</v>
      </c>
      <c r="BQ375">
        <v>1</v>
      </c>
      <c r="BR375" s="63">
        <f t="shared" si="228"/>
        <v>2</v>
      </c>
      <c r="BT375" s="4">
        <f>(BP375*U338)+(BO375*U339)+(BN375*U340)+(BM375*U341)+(BL375*U342)+(BK375*U343)+(BJ375*U344)+(BI375*U345)+(BH375*U346)+(BG375*U347)+(BF375*U348)+(BE375*U349)+(BD375*U350)+(BC375*U351)+(BB375*U352)+(BA375*U353)+(AZ375*U354)+(AY375*U355)+(AX375*U356)+(AW375*U357)+(AV375*U358)+(AU375*U359)+(AT375*U360)+(AS375*U361)+(AR375*U362)+(AQ375*U363)+(AP375*U364)+(AO375*U365)+(AN375*U366)+(AM375*U367)+(AL375*U368)+(AK375*U369)+(AJ375*U370)+(AI375*U371)+(AH375*U372)+(AG375*U373)+(AF375*U374)+($U$252)+U375</f>
        <v>3.6904761904761905E-2</v>
      </c>
    </row>
    <row r="376" spans="1:72">
      <c r="A376" s="25">
        <f t="shared" si="229"/>
        <v>372</v>
      </c>
      <c r="B376" s="26" t="s">
        <v>38</v>
      </c>
      <c r="C376" s="12">
        <v>41463</v>
      </c>
      <c r="D376" s="52">
        <v>41464</v>
      </c>
      <c r="E376" s="52">
        <v>41464</v>
      </c>
      <c r="F376" s="36">
        <v>129.84899999999999</v>
      </c>
      <c r="G376" s="36">
        <v>130.11800000000002</v>
      </c>
      <c r="H376" s="36">
        <v>129.84899999999999</v>
      </c>
      <c r="I376" s="36"/>
      <c r="J376" s="36"/>
      <c r="K376" s="5" t="s">
        <v>0</v>
      </c>
      <c r="M376" s="16">
        <f>(G376-F376)*100</f>
        <v>26.900000000003388</v>
      </c>
      <c r="N376" s="15"/>
      <c r="O376" s="16">
        <f>(H376-G376)*100</f>
        <v>-26.900000000003388</v>
      </c>
      <c r="Q376" s="22">
        <f>((S375*U376)/M376)*O376</f>
        <v>-1580198.9252571135</v>
      </c>
      <c r="R376" s="15"/>
      <c r="S376" s="3">
        <f>Q376+S375</f>
        <v>131156510.79634042</v>
      </c>
      <c r="U376" s="4">
        <f>$AC$4/W376</f>
        <v>1.1904761904761904E-2</v>
      </c>
      <c r="W376" s="2">
        <v>21</v>
      </c>
      <c r="Y376" s="30">
        <f>E376-D376+1</f>
        <v>1</v>
      </c>
      <c r="Z376" s="30"/>
      <c r="AA376" s="4">
        <f>(S376-S375)/S375</f>
        <v>-1.1904761904761927E-2</v>
      </c>
      <c r="AD376" s="40">
        <f>IF(E375&gt;D376,IF(E375&gt;E376,Y376,E375-D376+1),0)</f>
        <v>0</v>
      </c>
      <c r="AF376" s="40">
        <f t="shared" si="230"/>
        <v>0</v>
      </c>
      <c r="AG376" s="40">
        <f t="shared" si="231"/>
        <v>0</v>
      </c>
      <c r="AH376" s="40">
        <f t="shared" si="232"/>
        <v>0</v>
      </c>
      <c r="AI376" s="40">
        <f t="shared" si="233"/>
        <v>0</v>
      </c>
      <c r="AJ376" s="40">
        <f t="shared" si="234"/>
        <v>0</v>
      </c>
      <c r="AK376" s="40">
        <f t="shared" si="235"/>
        <v>0</v>
      </c>
      <c r="AL376" s="40">
        <f t="shared" si="236"/>
        <v>0</v>
      </c>
      <c r="AM376" s="40">
        <f t="shared" si="237"/>
        <v>0</v>
      </c>
      <c r="AN376" s="40">
        <f t="shared" si="238"/>
        <v>0</v>
      </c>
      <c r="AO376" s="40">
        <f t="shared" si="239"/>
        <v>0</v>
      </c>
      <c r="AP376" s="40">
        <f t="shared" si="240"/>
        <v>0</v>
      </c>
      <c r="AQ376" s="40">
        <f t="shared" si="241"/>
        <v>0</v>
      </c>
      <c r="AR376" s="40">
        <f t="shared" si="242"/>
        <v>0</v>
      </c>
      <c r="AS376" s="40">
        <f t="shared" si="243"/>
        <v>0</v>
      </c>
      <c r="AT376" s="40">
        <f t="shared" si="244"/>
        <v>0</v>
      </c>
      <c r="AU376" s="40">
        <f t="shared" si="245"/>
        <v>0</v>
      </c>
      <c r="AV376" s="40">
        <f t="shared" si="246"/>
        <v>0</v>
      </c>
      <c r="AW376" s="40">
        <f t="shared" si="247"/>
        <v>0</v>
      </c>
      <c r="AX376" s="40">
        <f t="shared" si="248"/>
        <v>0</v>
      </c>
      <c r="AY376" s="40">
        <f t="shared" si="249"/>
        <v>0</v>
      </c>
      <c r="AZ376" s="40">
        <f t="shared" si="250"/>
        <v>0</v>
      </c>
      <c r="BA376" s="40">
        <f t="shared" si="251"/>
        <v>0</v>
      </c>
      <c r="BB376" s="40">
        <f t="shared" si="252"/>
        <v>0</v>
      </c>
      <c r="BC376" s="40">
        <f t="shared" si="253"/>
        <v>0</v>
      </c>
      <c r="BD376" s="40">
        <f t="shared" si="254"/>
        <v>0</v>
      </c>
      <c r="BE376" s="40">
        <f t="shared" si="255"/>
        <v>0</v>
      </c>
      <c r="BF376" s="40">
        <f t="shared" si="256"/>
        <v>0</v>
      </c>
      <c r="BG376" s="40">
        <f t="shared" si="257"/>
        <v>0</v>
      </c>
      <c r="BH376" s="40">
        <f t="shared" si="258"/>
        <v>0</v>
      </c>
      <c r="BI376" s="40">
        <f t="shared" si="259"/>
        <v>0</v>
      </c>
      <c r="BJ376" s="40">
        <f t="shared" si="260"/>
        <v>0</v>
      </c>
      <c r="BK376" s="40">
        <f t="shared" si="261"/>
        <v>0</v>
      </c>
      <c r="BL376" s="40">
        <f t="shared" si="262"/>
        <v>0</v>
      </c>
      <c r="BM376" s="40">
        <f t="shared" si="263"/>
        <v>0</v>
      </c>
      <c r="BN376" s="40">
        <f t="shared" si="264"/>
        <v>0</v>
      </c>
      <c r="BO376" s="40">
        <f t="shared" si="265"/>
        <v>0</v>
      </c>
      <c r="BP376" s="40">
        <f t="shared" si="266"/>
        <v>0</v>
      </c>
      <c r="BQ376">
        <v>1</v>
      </c>
      <c r="BR376" s="63">
        <f t="shared" si="228"/>
        <v>2</v>
      </c>
      <c r="BT376" s="4">
        <f>(BP376*U339)+(BO376*U340)+(BN376*U341)+(BM376*U342)+(BL376*U343)+(BK376*U344)+(BJ376*U345)+(BI376*U346)+(BH376*U347)+(BG376*U348)+(BF376*U349)+(BE376*U350)+(BD376*U351)+(BC376*U352)+(BB376*U353)+(BA376*U354)+(AZ376*U355)+(AY376*U356)+(AX376*U357)+(AW376*U358)+(AV376*U359)+(AU376*U360)+(AT376*U361)+(AS376*U362)+(AR376*U363)+(AQ376*U364)+(AP376*U365)+(AO376*U366)+(AN376*U367)+(AM376*U368)+(AL376*U369)+(AK376*U370)+(AJ376*U371)+(AI376*U372)+(AH376*U373)+(AG376*U374)+(AF376*U375)+($U$252)+U376</f>
        <v>3.6904761904761905E-2</v>
      </c>
    </row>
    <row r="377" spans="1:72">
      <c r="A377" s="25">
        <f t="shared" si="229"/>
        <v>373</v>
      </c>
      <c r="B377" s="26" t="s">
        <v>38</v>
      </c>
      <c r="C377" s="12">
        <v>41470</v>
      </c>
      <c r="D377" s="52">
        <v>41471</v>
      </c>
      <c r="E377" s="52">
        <v>41481</v>
      </c>
      <c r="F377" s="36">
        <v>129.839</v>
      </c>
      <c r="G377" s="36">
        <v>130.63800000000001</v>
      </c>
      <c r="H377" s="36">
        <v>131.01</v>
      </c>
      <c r="I377" s="36"/>
      <c r="J377" s="36"/>
      <c r="K377" s="5" t="s">
        <v>2</v>
      </c>
      <c r="M377" s="16">
        <f>(G377-F377)*100</f>
        <v>79.900000000000659</v>
      </c>
      <c r="N377" s="15"/>
      <c r="O377" s="16">
        <f>(H377-G377)*100</f>
        <v>37.199999999998568</v>
      </c>
      <c r="Q377" s="22">
        <f>((S376*U377)/M377)*O377</f>
        <v>726953.66255790507</v>
      </c>
      <c r="R377" s="15"/>
      <c r="S377" s="3">
        <f>Q377+S376</f>
        <v>131883464.45889832</v>
      </c>
      <c r="U377" s="4">
        <f>$AC$4/W377</f>
        <v>1.1904761904761904E-2</v>
      </c>
      <c r="W377" s="2">
        <v>21</v>
      </c>
      <c r="Y377" s="30">
        <f>E377-D377+1</f>
        <v>11</v>
      </c>
      <c r="Z377" s="30"/>
      <c r="AA377" s="4">
        <f>(S377-S376)/S376</f>
        <v>5.5426425889501755E-3</v>
      </c>
      <c r="AD377" s="40">
        <f>IF(E376&gt;D377,IF(E376&gt;E377,Y377,E376-D377+1),0)</f>
        <v>0</v>
      </c>
      <c r="AF377" s="40">
        <f t="shared" si="230"/>
        <v>0</v>
      </c>
      <c r="AG377" s="40">
        <f t="shared" si="231"/>
        <v>0</v>
      </c>
      <c r="AH377" s="40">
        <f t="shared" si="232"/>
        <v>0</v>
      </c>
      <c r="AI377" s="40">
        <f t="shared" si="233"/>
        <v>0</v>
      </c>
      <c r="AJ377" s="40">
        <f t="shared" si="234"/>
        <v>0</v>
      </c>
      <c r="AK377" s="40">
        <f t="shared" si="235"/>
        <v>0</v>
      </c>
      <c r="AL377" s="40">
        <f t="shared" si="236"/>
        <v>0</v>
      </c>
      <c r="AM377" s="40">
        <f t="shared" si="237"/>
        <v>0</v>
      </c>
      <c r="AN377" s="40">
        <f t="shared" si="238"/>
        <v>0</v>
      </c>
      <c r="AO377" s="40">
        <f t="shared" si="239"/>
        <v>0</v>
      </c>
      <c r="AP377" s="40">
        <f t="shared" si="240"/>
        <v>0</v>
      </c>
      <c r="AQ377" s="40">
        <f t="shared" si="241"/>
        <v>0</v>
      </c>
      <c r="AR377" s="40">
        <f t="shared" si="242"/>
        <v>0</v>
      </c>
      <c r="AS377" s="40">
        <f t="shared" si="243"/>
        <v>0</v>
      </c>
      <c r="AT377" s="40">
        <f t="shared" si="244"/>
        <v>0</v>
      </c>
      <c r="AU377" s="40">
        <f t="shared" si="245"/>
        <v>0</v>
      </c>
      <c r="AV377" s="40">
        <f t="shared" si="246"/>
        <v>0</v>
      </c>
      <c r="AW377" s="40">
        <f t="shared" si="247"/>
        <v>0</v>
      </c>
      <c r="AX377" s="40">
        <f t="shared" si="248"/>
        <v>0</v>
      </c>
      <c r="AY377" s="40">
        <f t="shared" si="249"/>
        <v>0</v>
      </c>
      <c r="AZ377" s="40">
        <f t="shared" si="250"/>
        <v>0</v>
      </c>
      <c r="BA377" s="40">
        <f t="shared" si="251"/>
        <v>0</v>
      </c>
      <c r="BB377" s="40">
        <f t="shared" si="252"/>
        <v>0</v>
      </c>
      <c r="BC377" s="40">
        <f t="shared" si="253"/>
        <v>0</v>
      </c>
      <c r="BD377" s="40">
        <f t="shared" si="254"/>
        <v>0</v>
      </c>
      <c r="BE377" s="40">
        <f t="shared" si="255"/>
        <v>0</v>
      </c>
      <c r="BF377" s="40">
        <f t="shared" si="256"/>
        <v>0</v>
      </c>
      <c r="BG377" s="40">
        <f t="shared" si="257"/>
        <v>0</v>
      </c>
      <c r="BH377" s="40">
        <f t="shared" si="258"/>
        <v>0</v>
      </c>
      <c r="BI377" s="40">
        <f t="shared" si="259"/>
        <v>0</v>
      </c>
      <c r="BJ377" s="40">
        <f t="shared" si="260"/>
        <v>0</v>
      </c>
      <c r="BK377" s="40">
        <f t="shared" si="261"/>
        <v>0</v>
      </c>
      <c r="BL377" s="40">
        <f t="shared" si="262"/>
        <v>0</v>
      </c>
      <c r="BM377" s="40">
        <f t="shared" si="263"/>
        <v>0</v>
      </c>
      <c r="BN377" s="40">
        <f t="shared" si="264"/>
        <v>0</v>
      </c>
      <c r="BO377" s="40">
        <f t="shared" si="265"/>
        <v>0</v>
      </c>
      <c r="BP377" s="40">
        <f t="shared" si="266"/>
        <v>0</v>
      </c>
      <c r="BQ377">
        <v>1</v>
      </c>
      <c r="BR377" s="63">
        <f t="shared" si="228"/>
        <v>2</v>
      </c>
      <c r="BT377" s="4">
        <f>(BP377*U340)+(BO377*U341)+(BN377*U342)+(BM377*U343)+(BL377*U344)+(BK377*U345)+(BJ377*U346)+(BI377*U347)+(BH377*U348)+(BG377*U349)+(BF377*U350)+(BE377*U351)+(BD377*U352)+(BC377*U353)+(BB377*U354)+(BA377*U355)+(AZ377*U356)+(AY377*U357)+(AX377*U358)+(AW377*U359)+(AV377*U360)+(AU377*U361)+(AT377*U362)+(AS377*U363)+(AR377*U364)+(AQ377*U365)+(AP377*U366)+(AO377*U367)+(AN377*U368)+(AM377*U369)+(AL377*U370)+(AK377*U371)+(AJ377*U372)+(AI377*U373)+(AH377*U374)+(AG377*U375)+(AF377*U376)+($U$252)+U377</f>
        <v>3.6904761904761905E-2</v>
      </c>
    </row>
    <row r="378" spans="1:72">
      <c r="A378" s="25">
        <f t="shared" si="229"/>
        <v>374</v>
      </c>
      <c r="B378" s="26" t="s">
        <v>38</v>
      </c>
      <c r="C378" s="12">
        <v>41486</v>
      </c>
      <c r="D378" s="52">
        <v>41487</v>
      </c>
      <c r="E378" s="52">
        <v>41492</v>
      </c>
      <c r="F378" s="36">
        <v>129.786</v>
      </c>
      <c r="G378" s="36">
        <v>130.72</v>
      </c>
      <c r="H378" s="36">
        <v>129.786</v>
      </c>
      <c r="I378" s="36"/>
      <c r="J378" s="36"/>
      <c r="K378" s="5" t="s">
        <v>0</v>
      </c>
      <c r="M378" s="16">
        <f>(G378-F378)*100</f>
        <v>93.39999999999975</v>
      </c>
      <c r="N378" s="15"/>
      <c r="O378" s="16">
        <f>(H378-G378)*100</f>
        <v>-93.39999999999975</v>
      </c>
      <c r="Q378" s="22">
        <f>((S377*U378)/M378)*O378</f>
        <v>-1570041.2435583132</v>
      </c>
      <c r="R378" s="15"/>
      <c r="S378" s="3">
        <f>Q378+S377</f>
        <v>130313423.21534</v>
      </c>
      <c r="U378" s="4">
        <f>$AC$4/W378</f>
        <v>1.1904761904761904E-2</v>
      </c>
      <c r="W378" s="2">
        <v>21</v>
      </c>
      <c r="Y378" s="30">
        <f>E378-D378+1</f>
        <v>6</v>
      </c>
      <c r="Z378" s="30"/>
      <c r="AA378" s="4">
        <f>(S378-S377)/S377</f>
        <v>-1.1904761904761935E-2</v>
      </c>
      <c r="AD378" s="40">
        <f>IF(E377&gt;D378,IF(E377&gt;E378,Y378,E377-D378+1),0)</f>
        <v>0</v>
      </c>
      <c r="AF378" s="40">
        <f t="shared" si="230"/>
        <v>0</v>
      </c>
      <c r="AG378" s="40">
        <f t="shared" si="231"/>
        <v>0</v>
      </c>
      <c r="AH378" s="40">
        <f t="shared" si="232"/>
        <v>0</v>
      </c>
      <c r="AI378" s="40">
        <f t="shared" si="233"/>
        <v>0</v>
      </c>
      <c r="AJ378" s="40">
        <f t="shared" si="234"/>
        <v>0</v>
      </c>
      <c r="AK378" s="40">
        <f t="shared" si="235"/>
        <v>0</v>
      </c>
      <c r="AL378" s="40">
        <f t="shared" si="236"/>
        <v>0</v>
      </c>
      <c r="AM378" s="40">
        <f t="shared" si="237"/>
        <v>0</v>
      </c>
      <c r="AN378" s="40">
        <f t="shared" si="238"/>
        <v>0</v>
      </c>
      <c r="AO378" s="40">
        <f t="shared" si="239"/>
        <v>0</v>
      </c>
      <c r="AP378" s="40">
        <f t="shared" si="240"/>
        <v>0</v>
      </c>
      <c r="AQ378" s="40">
        <f t="shared" si="241"/>
        <v>0</v>
      </c>
      <c r="AR378" s="40">
        <f t="shared" si="242"/>
        <v>0</v>
      </c>
      <c r="AS378" s="40">
        <f t="shared" si="243"/>
        <v>0</v>
      </c>
      <c r="AT378" s="40">
        <f t="shared" si="244"/>
        <v>0</v>
      </c>
      <c r="AU378" s="40">
        <f t="shared" si="245"/>
        <v>0</v>
      </c>
      <c r="AV378" s="40">
        <f t="shared" si="246"/>
        <v>0</v>
      </c>
      <c r="AW378" s="40">
        <f t="shared" si="247"/>
        <v>0</v>
      </c>
      <c r="AX378" s="40">
        <f t="shared" si="248"/>
        <v>0</v>
      </c>
      <c r="AY378" s="40">
        <f t="shared" si="249"/>
        <v>0</v>
      </c>
      <c r="AZ378" s="40">
        <f t="shared" si="250"/>
        <v>0</v>
      </c>
      <c r="BA378" s="40">
        <f t="shared" si="251"/>
        <v>0</v>
      </c>
      <c r="BB378" s="40">
        <f t="shared" si="252"/>
        <v>0</v>
      </c>
      <c r="BC378" s="40">
        <f t="shared" si="253"/>
        <v>0</v>
      </c>
      <c r="BD378" s="40">
        <f t="shared" si="254"/>
        <v>0</v>
      </c>
      <c r="BE378" s="40">
        <f t="shared" si="255"/>
        <v>0</v>
      </c>
      <c r="BF378" s="40">
        <f t="shared" si="256"/>
        <v>0</v>
      </c>
      <c r="BG378" s="40">
        <f t="shared" si="257"/>
        <v>0</v>
      </c>
      <c r="BH378" s="40">
        <f t="shared" si="258"/>
        <v>0</v>
      </c>
      <c r="BI378" s="40">
        <f t="shared" si="259"/>
        <v>0</v>
      </c>
      <c r="BJ378" s="40">
        <f t="shared" si="260"/>
        <v>0</v>
      </c>
      <c r="BK378" s="40">
        <f t="shared" si="261"/>
        <v>0</v>
      </c>
      <c r="BL378" s="40">
        <f t="shared" si="262"/>
        <v>0</v>
      </c>
      <c r="BM378" s="40">
        <f t="shared" si="263"/>
        <v>0</v>
      </c>
      <c r="BN378" s="40">
        <f t="shared" si="264"/>
        <v>0</v>
      </c>
      <c r="BO378" s="40">
        <f t="shared" si="265"/>
        <v>0</v>
      </c>
      <c r="BP378" s="40">
        <f t="shared" si="266"/>
        <v>0</v>
      </c>
      <c r="BQ378">
        <v>1</v>
      </c>
      <c r="BR378" s="63">
        <f t="shared" si="228"/>
        <v>2</v>
      </c>
      <c r="BT378" s="4">
        <f>(BP378*U341)+(BO378*U342)+(BN378*U343)+(BM378*U344)+(BL378*U345)+(BK378*U346)+(BJ378*U347)+(BI378*U348)+(BH378*U349)+(BG378*U350)+(BF378*U351)+(BE378*U352)+(BD378*U353)+(BC378*U354)+(BB378*U355)+(BA378*U356)+(AZ378*U357)+(AY378*U358)+(AX378*U359)+(AW378*U360)+(AV378*U361)+(AU378*U362)+(AT378*U363)+(AS378*U364)+(AR378*U365)+(AQ378*U366)+(AP378*U367)+(AO378*U368)+(AN378*U369)+(AM378*U370)+(AL378*U371)+(AK378*U372)+(AJ378*U373)+(AI378*U374)+(AH378*U375)+(AG378*U376)+(AF378*U377)+($U$252)+U378</f>
        <v>3.6904761904761905E-2</v>
      </c>
    </row>
    <row r="379" spans="1:72">
      <c r="A379" s="25">
        <f t="shared" si="229"/>
        <v>375</v>
      </c>
      <c r="B379" s="26" t="s">
        <v>38</v>
      </c>
      <c r="C379" s="12">
        <v>41499</v>
      </c>
      <c r="D379" s="52">
        <v>41500</v>
      </c>
      <c r="E379" s="52">
        <v>41536</v>
      </c>
      <c r="F379" s="36">
        <v>129.23999999999998</v>
      </c>
      <c r="G379" s="36">
        <v>130.4</v>
      </c>
      <c r="H379" s="36">
        <v>133.62799999999999</v>
      </c>
      <c r="I379" s="36"/>
      <c r="J379" s="36"/>
      <c r="K379" s="5" t="s">
        <v>1</v>
      </c>
      <c r="M379" s="16">
        <f>(G379-F379)*100</f>
        <v>116.0000000000025</v>
      </c>
      <c r="N379" s="15"/>
      <c r="O379" s="16">
        <f>(H379-G379)*100</f>
        <v>322.79999999999802</v>
      </c>
      <c r="Q379" s="22">
        <f>((S378*U379)/M379)*O379</f>
        <v>4317033.3552863896</v>
      </c>
      <c r="R379" s="15"/>
      <c r="S379" s="3">
        <f>Q379+S378</f>
        <v>134630456.57062638</v>
      </c>
      <c r="U379" s="4">
        <f>$AC$4/W379</f>
        <v>1.1904761904761904E-2</v>
      </c>
      <c r="W379" s="2">
        <v>21</v>
      </c>
      <c r="Y379" s="30">
        <f>E379-D379+1</f>
        <v>37</v>
      </c>
      <c r="Z379" s="30"/>
      <c r="AA379" s="4">
        <f>(S379-S378)/S378</f>
        <v>3.3128078817732949E-2</v>
      </c>
      <c r="AD379" s="40">
        <f>IF(E378&gt;D379,IF(E378&gt;E379,Y379,E378-D379+1),0)</f>
        <v>0</v>
      </c>
      <c r="AF379" s="40">
        <f t="shared" si="230"/>
        <v>0</v>
      </c>
      <c r="AG379" s="40">
        <f t="shared" si="231"/>
        <v>0</v>
      </c>
      <c r="AH379" s="40">
        <f t="shared" si="232"/>
        <v>0</v>
      </c>
      <c r="AI379" s="40">
        <f t="shared" si="233"/>
        <v>0</v>
      </c>
      <c r="AJ379" s="40">
        <f t="shared" si="234"/>
        <v>0</v>
      </c>
      <c r="AK379" s="40">
        <f t="shared" si="235"/>
        <v>0</v>
      </c>
      <c r="AL379" s="40">
        <f t="shared" si="236"/>
        <v>0</v>
      </c>
      <c r="AM379" s="40">
        <f t="shared" si="237"/>
        <v>0</v>
      </c>
      <c r="AN379" s="40">
        <f t="shared" si="238"/>
        <v>0</v>
      </c>
      <c r="AO379" s="40">
        <f t="shared" si="239"/>
        <v>0</v>
      </c>
      <c r="AP379" s="40">
        <f t="shared" si="240"/>
        <v>0</v>
      </c>
      <c r="AQ379" s="40">
        <f t="shared" si="241"/>
        <v>0</v>
      </c>
      <c r="AR379" s="40">
        <f t="shared" si="242"/>
        <v>0</v>
      </c>
      <c r="AS379" s="40">
        <f t="shared" si="243"/>
        <v>0</v>
      </c>
      <c r="AT379" s="40">
        <f t="shared" si="244"/>
        <v>0</v>
      </c>
      <c r="AU379" s="40">
        <f t="shared" si="245"/>
        <v>0</v>
      </c>
      <c r="AV379" s="40">
        <f t="shared" si="246"/>
        <v>0</v>
      </c>
      <c r="AW379" s="40">
        <f t="shared" si="247"/>
        <v>0</v>
      </c>
      <c r="AX379" s="40">
        <f t="shared" si="248"/>
        <v>0</v>
      </c>
      <c r="AY379" s="40">
        <f t="shared" si="249"/>
        <v>0</v>
      </c>
      <c r="AZ379" s="40">
        <f t="shared" si="250"/>
        <v>0</v>
      </c>
      <c r="BA379" s="40">
        <f t="shared" si="251"/>
        <v>0</v>
      </c>
      <c r="BB379" s="40">
        <f t="shared" si="252"/>
        <v>0</v>
      </c>
      <c r="BC379" s="40">
        <f t="shared" si="253"/>
        <v>0</v>
      </c>
      <c r="BD379" s="40">
        <f t="shared" si="254"/>
        <v>0</v>
      </c>
      <c r="BE379" s="40">
        <f t="shared" si="255"/>
        <v>0</v>
      </c>
      <c r="BF379" s="40">
        <f t="shared" si="256"/>
        <v>0</v>
      </c>
      <c r="BG379" s="40">
        <f t="shared" si="257"/>
        <v>0</v>
      </c>
      <c r="BH379" s="40">
        <f t="shared" si="258"/>
        <v>0</v>
      </c>
      <c r="BI379" s="40">
        <f t="shared" si="259"/>
        <v>0</v>
      </c>
      <c r="BJ379" s="40">
        <f t="shared" si="260"/>
        <v>0</v>
      </c>
      <c r="BK379" s="40">
        <f t="shared" si="261"/>
        <v>0</v>
      </c>
      <c r="BL379" s="40">
        <f t="shared" si="262"/>
        <v>0</v>
      </c>
      <c r="BM379" s="40">
        <f t="shared" si="263"/>
        <v>0</v>
      </c>
      <c r="BN379" s="40">
        <f t="shared" si="264"/>
        <v>0</v>
      </c>
      <c r="BO379" s="40">
        <f t="shared" si="265"/>
        <v>0</v>
      </c>
      <c r="BP379" s="40">
        <f t="shared" si="266"/>
        <v>0</v>
      </c>
      <c r="BQ379">
        <v>1</v>
      </c>
      <c r="BR379" s="63">
        <f t="shared" si="228"/>
        <v>2</v>
      </c>
      <c r="BT379" s="4">
        <f>(BP379*U342)+(BO379*U343)+(BN379*U344)+(BM379*U345)+(BL379*U346)+(BK379*U347)+(BJ379*U348)+(BI379*U349)+(BH379*U350)+(BG379*U351)+(BF379*U352)+(BE379*U353)+(BD379*U354)+(BC379*U355)+(BB379*U356)+(BA379*U357)+(AZ379*U358)+(AY379*U359)+(AX379*U360)+(AW379*U361)+(AV379*U362)+(AU379*U363)+(AT379*U364)+(AS379*U365)+(AR379*U366)+(AQ379*U367)+(AP379*U368)+(AO379*U369)+(AN379*U370)+(AM379*U371)+(AL379*U372)+(AK379*U373)+(AJ379*U374)+(AI379*U375)+(AH379*U376)+(AG379*U377)+(AF379*U378)+($U$252)+U379</f>
        <v>3.6904761904761905E-2</v>
      </c>
    </row>
    <row r="380" spans="1:72">
      <c r="A380" s="25">
        <f t="shared" si="229"/>
        <v>376</v>
      </c>
      <c r="B380" s="26" t="s">
        <v>38</v>
      </c>
      <c r="C380" s="12">
        <v>41540</v>
      </c>
      <c r="D380" s="52">
        <v>41541</v>
      </c>
      <c r="E380" s="52">
        <v>41541</v>
      </c>
      <c r="F380" s="36">
        <v>133.95600000000002</v>
      </c>
      <c r="G380" s="36"/>
      <c r="H380" s="36"/>
      <c r="I380" s="36">
        <v>133.142</v>
      </c>
      <c r="J380" s="36">
        <v>133.95600000000002</v>
      </c>
      <c r="K380" s="5" t="s">
        <v>0</v>
      </c>
      <c r="M380" s="16">
        <f>(F380-I380)*100</f>
        <v>81.400000000002137</v>
      </c>
      <c r="N380" s="15"/>
      <c r="O380" s="16">
        <f>(I380-J380)*100</f>
        <v>-81.400000000002137</v>
      </c>
      <c r="Q380" s="22">
        <f>((S379*U380)/M380)*O380</f>
        <v>-1602743.5306026947</v>
      </c>
      <c r="R380" s="15"/>
      <c r="S380" s="3">
        <f>Q380+S379</f>
        <v>133027713.04002368</v>
      </c>
      <c r="U380" s="4">
        <f>$AC$4/W380</f>
        <v>1.1904761904761904E-2</v>
      </c>
      <c r="W380" s="2">
        <v>21</v>
      </c>
      <c r="Y380" s="30">
        <f>E380-D380+1</f>
        <v>1</v>
      </c>
      <c r="Z380" s="30"/>
      <c r="AA380" s="4">
        <f>(S380-S379)/S379</f>
        <v>-1.1904761904761894E-2</v>
      </c>
      <c r="AD380" s="40">
        <f>IF(E379&gt;D380,IF(E379&gt;E380,Y380,E379-D380+1),0)</f>
        <v>0</v>
      </c>
      <c r="AF380" s="40">
        <f t="shared" si="230"/>
        <v>0</v>
      </c>
      <c r="AG380" s="40">
        <f t="shared" si="231"/>
        <v>0</v>
      </c>
      <c r="AH380" s="40">
        <f t="shared" si="232"/>
        <v>0</v>
      </c>
      <c r="AI380" s="40">
        <f t="shared" si="233"/>
        <v>0</v>
      </c>
      <c r="AJ380" s="40">
        <f t="shared" si="234"/>
        <v>0</v>
      </c>
      <c r="AK380" s="40">
        <f t="shared" si="235"/>
        <v>0</v>
      </c>
      <c r="AL380" s="40">
        <f t="shared" si="236"/>
        <v>0</v>
      </c>
      <c r="AM380" s="40">
        <f t="shared" si="237"/>
        <v>0</v>
      </c>
      <c r="AN380" s="40">
        <f t="shared" si="238"/>
        <v>0</v>
      </c>
      <c r="AO380" s="40">
        <f t="shared" si="239"/>
        <v>0</v>
      </c>
      <c r="AP380" s="40">
        <f t="shared" si="240"/>
        <v>0</v>
      </c>
      <c r="AQ380" s="40">
        <f t="shared" si="241"/>
        <v>0</v>
      </c>
      <c r="AR380" s="40">
        <f t="shared" si="242"/>
        <v>0</v>
      </c>
      <c r="AS380" s="40">
        <f t="shared" si="243"/>
        <v>0</v>
      </c>
      <c r="AT380" s="40">
        <f t="shared" si="244"/>
        <v>0</v>
      </c>
      <c r="AU380" s="40">
        <f t="shared" si="245"/>
        <v>0</v>
      </c>
      <c r="AV380" s="40">
        <f t="shared" si="246"/>
        <v>0</v>
      </c>
      <c r="AW380" s="40">
        <f t="shared" si="247"/>
        <v>0</v>
      </c>
      <c r="AX380" s="40">
        <f t="shared" si="248"/>
        <v>0</v>
      </c>
      <c r="AY380" s="40">
        <f t="shared" si="249"/>
        <v>0</v>
      </c>
      <c r="AZ380" s="40">
        <f t="shared" si="250"/>
        <v>0</v>
      </c>
      <c r="BA380" s="40">
        <f t="shared" si="251"/>
        <v>0</v>
      </c>
      <c r="BB380" s="40">
        <f t="shared" si="252"/>
        <v>0</v>
      </c>
      <c r="BC380" s="40">
        <f t="shared" si="253"/>
        <v>0</v>
      </c>
      <c r="BD380" s="40">
        <f t="shared" si="254"/>
        <v>0</v>
      </c>
      <c r="BE380" s="40">
        <f t="shared" si="255"/>
        <v>0</v>
      </c>
      <c r="BF380" s="40">
        <f t="shared" si="256"/>
        <v>0</v>
      </c>
      <c r="BG380" s="40">
        <f t="shared" si="257"/>
        <v>0</v>
      </c>
      <c r="BH380" s="40">
        <f t="shared" si="258"/>
        <v>0</v>
      </c>
      <c r="BI380" s="40">
        <f t="shared" si="259"/>
        <v>0</v>
      </c>
      <c r="BJ380" s="40">
        <f t="shared" si="260"/>
        <v>0</v>
      </c>
      <c r="BK380" s="40">
        <f t="shared" si="261"/>
        <v>0</v>
      </c>
      <c r="BL380" s="40">
        <f t="shared" si="262"/>
        <v>0</v>
      </c>
      <c r="BM380" s="40">
        <f t="shared" si="263"/>
        <v>0</v>
      </c>
      <c r="BN380" s="40">
        <f t="shared" si="264"/>
        <v>0</v>
      </c>
      <c r="BO380" s="40">
        <f t="shared" si="265"/>
        <v>0</v>
      </c>
      <c r="BP380" s="40">
        <f t="shared" si="266"/>
        <v>0</v>
      </c>
      <c r="BQ380">
        <v>1</v>
      </c>
      <c r="BR380" s="63">
        <f t="shared" si="228"/>
        <v>2</v>
      </c>
      <c r="BT380" s="4">
        <f>(BP380*U343)+(BO380*U344)+(BN380*U345)+(BM380*U346)+(BL380*U347)+(BK380*U348)+(BJ380*U349)+(BI380*U350)+(BH380*U351)+(BG380*U352)+(BF380*U353)+(BE380*U354)+(BD380*U355)+(BC380*U356)+(BB380*U357)+(BA380*U358)+(AZ380*U359)+(AY380*U360)+(AX380*U361)+(AW380*U362)+(AV380*U363)+(AU380*U364)+(AT380*U365)+(AS380*U366)+(AR380*U367)+(AQ380*U368)+(AP380*U369)+(AO380*U370)+(AN380*U371)+(AM380*U372)+(AL380*U373)+(AK380*U374)+(AJ380*U375)+(AI380*U376)+(AH380*U377)+(AG380*U378)+(AF380*U379)+($U$252)+U380</f>
        <v>3.6904761904761905E-2</v>
      </c>
    </row>
    <row r="381" spans="1:72">
      <c r="A381" s="25">
        <f t="shared" si="229"/>
        <v>377</v>
      </c>
      <c r="B381" s="26" t="s">
        <v>38</v>
      </c>
      <c r="C381" s="12">
        <v>41544</v>
      </c>
      <c r="D381" s="52">
        <v>41547</v>
      </c>
      <c r="E381" s="52">
        <v>41547</v>
      </c>
      <c r="F381" s="36">
        <v>133.10900000000001</v>
      </c>
      <c r="G381" s="36"/>
      <c r="H381" s="36"/>
      <c r="I381" s="36">
        <v>131.85</v>
      </c>
      <c r="J381" s="36">
        <v>133.10900000000001</v>
      </c>
      <c r="K381" s="5" t="s">
        <v>0</v>
      </c>
      <c r="M381" s="16">
        <f>(F381-I381)*100</f>
        <v>125.90000000000146</v>
      </c>
      <c r="N381" s="15"/>
      <c r="O381" s="16">
        <f>(I381-J381)*100</f>
        <v>-125.90000000000146</v>
      </c>
      <c r="Q381" s="22">
        <f>((S380*U381)/M381)*O381</f>
        <v>-1583663.2504764723</v>
      </c>
      <c r="R381" s="15"/>
      <c r="S381" s="3">
        <f>Q381+S380</f>
        <v>131444049.7895472</v>
      </c>
      <c r="U381" s="4">
        <f>$AC$4/W381</f>
        <v>1.1904761904761904E-2</v>
      </c>
      <c r="W381" s="2">
        <v>21</v>
      </c>
      <c r="Y381" s="30">
        <f>E381-D381+1</f>
        <v>1</v>
      </c>
      <c r="Z381" s="30"/>
      <c r="AA381" s="4">
        <f>(S381-S380)/S380</f>
        <v>-1.1904761904761958E-2</v>
      </c>
      <c r="AD381" s="40">
        <f>IF(E380&gt;D381,IF(E380&gt;E381,Y381,E380-D381+1),0)</f>
        <v>0</v>
      </c>
      <c r="AF381" s="40">
        <f t="shared" si="230"/>
        <v>0</v>
      </c>
      <c r="AG381" s="40">
        <f t="shared" si="231"/>
        <v>0</v>
      </c>
      <c r="AH381" s="40">
        <f t="shared" si="232"/>
        <v>0</v>
      </c>
      <c r="AI381" s="40">
        <f t="shared" si="233"/>
        <v>0</v>
      </c>
      <c r="AJ381" s="40">
        <f t="shared" si="234"/>
        <v>0</v>
      </c>
      <c r="AK381" s="40">
        <f t="shared" si="235"/>
        <v>0</v>
      </c>
      <c r="AL381" s="40">
        <f t="shared" si="236"/>
        <v>0</v>
      </c>
      <c r="AM381" s="40">
        <f t="shared" si="237"/>
        <v>0</v>
      </c>
      <c r="AN381" s="40">
        <f t="shared" si="238"/>
        <v>0</v>
      </c>
      <c r="AO381" s="40">
        <f t="shared" si="239"/>
        <v>0</v>
      </c>
      <c r="AP381" s="40">
        <f t="shared" si="240"/>
        <v>0</v>
      </c>
      <c r="AQ381" s="40">
        <f t="shared" si="241"/>
        <v>0</v>
      </c>
      <c r="AR381" s="40">
        <f t="shared" si="242"/>
        <v>0</v>
      </c>
      <c r="AS381" s="40">
        <f t="shared" si="243"/>
        <v>0</v>
      </c>
      <c r="AT381" s="40">
        <f t="shared" si="244"/>
        <v>0</v>
      </c>
      <c r="AU381" s="40">
        <f t="shared" si="245"/>
        <v>0</v>
      </c>
      <c r="AV381" s="40">
        <f t="shared" si="246"/>
        <v>0</v>
      </c>
      <c r="AW381" s="40">
        <f t="shared" si="247"/>
        <v>0</v>
      </c>
      <c r="AX381" s="40">
        <f t="shared" si="248"/>
        <v>0</v>
      </c>
      <c r="AY381" s="40">
        <f t="shared" si="249"/>
        <v>0</v>
      </c>
      <c r="AZ381" s="40">
        <f t="shared" si="250"/>
        <v>0</v>
      </c>
      <c r="BA381" s="40">
        <f t="shared" si="251"/>
        <v>0</v>
      </c>
      <c r="BB381" s="40">
        <f t="shared" si="252"/>
        <v>0</v>
      </c>
      <c r="BC381" s="40">
        <f t="shared" si="253"/>
        <v>0</v>
      </c>
      <c r="BD381" s="40">
        <f t="shared" si="254"/>
        <v>0</v>
      </c>
      <c r="BE381" s="40">
        <f t="shared" si="255"/>
        <v>0</v>
      </c>
      <c r="BF381" s="40">
        <f t="shared" si="256"/>
        <v>0</v>
      </c>
      <c r="BG381" s="40">
        <f t="shared" si="257"/>
        <v>0</v>
      </c>
      <c r="BH381" s="40">
        <f t="shared" si="258"/>
        <v>0</v>
      </c>
      <c r="BI381" s="40">
        <f t="shared" si="259"/>
        <v>0</v>
      </c>
      <c r="BJ381" s="40">
        <f t="shared" si="260"/>
        <v>0</v>
      </c>
      <c r="BK381" s="40">
        <f t="shared" si="261"/>
        <v>0</v>
      </c>
      <c r="BL381" s="40">
        <f t="shared" si="262"/>
        <v>0</v>
      </c>
      <c r="BM381" s="40">
        <f t="shared" si="263"/>
        <v>0</v>
      </c>
      <c r="BN381" s="40">
        <f t="shared" si="264"/>
        <v>0</v>
      </c>
      <c r="BO381" s="40">
        <f t="shared" si="265"/>
        <v>0</v>
      </c>
      <c r="BP381" s="40">
        <f t="shared" si="266"/>
        <v>0</v>
      </c>
      <c r="BQ381">
        <v>1</v>
      </c>
      <c r="BR381" s="63">
        <f t="shared" si="228"/>
        <v>2</v>
      </c>
      <c r="BT381" s="4">
        <f>(BP381*U344)+(BO381*U345)+(BN381*U346)+(BM381*U347)+(BL381*U348)+(BK381*U349)+(BJ381*U350)+(BI381*U351)+(BH381*U352)+(BG381*U353)+(BF381*U354)+(BE381*U355)+(BD381*U356)+(BC381*U357)+(BB381*U358)+(BA381*U359)+(AZ381*U360)+(AY381*U361)+(AX381*U362)+(AW381*U363)+(AV381*U364)+(AU381*U365)+(AT381*U366)+(AS381*U367)+(AR381*U368)+(AQ381*U369)+(AP381*U370)+(AO381*U371)+(AN381*U372)+(AM381*U373)+(AL381*U374)+(AK381*U375)+(AJ381*U376)+(AI381*U377)+(AH381*U378)+(AG381*U379)+(AF381*U380)+($U$252)+U381</f>
        <v>3.6904761904761905E-2</v>
      </c>
    </row>
    <row r="382" spans="1:72">
      <c r="A382" s="25">
        <f t="shared" si="229"/>
        <v>378</v>
      </c>
      <c r="B382" s="26" t="s">
        <v>38</v>
      </c>
      <c r="C382" s="12">
        <v>41551</v>
      </c>
      <c r="D382" s="52">
        <v>41554</v>
      </c>
      <c r="E382" s="52">
        <v>41557</v>
      </c>
      <c r="F382" s="36">
        <v>132.226</v>
      </c>
      <c r="G382" s="36"/>
      <c r="H382" s="36"/>
      <c r="I382" s="36">
        <v>131.82</v>
      </c>
      <c r="J382" s="36">
        <v>132.226</v>
      </c>
      <c r="K382" s="5" t="s">
        <v>0</v>
      </c>
      <c r="M382" s="16">
        <f>(F382-I382)*100</f>
        <v>40.600000000000591</v>
      </c>
      <c r="N382" s="15"/>
      <c r="O382" s="16">
        <f>(I382-J382)*100</f>
        <v>-40.600000000000591</v>
      </c>
      <c r="Q382" s="22">
        <f>((S381*U382)/M382)*O382</f>
        <v>-1564810.1165422285</v>
      </c>
      <c r="R382" s="15"/>
      <c r="S382" s="3">
        <f>Q382+S381</f>
        <v>129879239.67300497</v>
      </c>
      <c r="U382" s="4">
        <f>$AC$4/W382</f>
        <v>1.1904761904761904E-2</v>
      </c>
      <c r="W382" s="2">
        <v>21</v>
      </c>
      <c r="Y382" s="30">
        <f>E382-D382+1</f>
        <v>4</v>
      </c>
      <c r="Z382" s="30"/>
      <c r="AA382" s="4">
        <f>(S382-S381)/S381</f>
        <v>-1.1904761904761953E-2</v>
      </c>
      <c r="AD382" s="40">
        <f>IF(E381&gt;D382,IF(E381&gt;E382,Y382,E381-D382+1),0)</f>
        <v>0</v>
      </c>
      <c r="AF382" s="40">
        <f t="shared" si="230"/>
        <v>0</v>
      </c>
      <c r="AG382" s="40">
        <f t="shared" si="231"/>
        <v>0</v>
      </c>
      <c r="AH382" s="40">
        <f t="shared" si="232"/>
        <v>0</v>
      </c>
      <c r="AI382" s="40">
        <f t="shared" si="233"/>
        <v>0</v>
      </c>
      <c r="AJ382" s="40">
        <f t="shared" si="234"/>
        <v>0</v>
      </c>
      <c r="AK382" s="40">
        <f t="shared" si="235"/>
        <v>0</v>
      </c>
      <c r="AL382" s="40">
        <f t="shared" si="236"/>
        <v>0</v>
      </c>
      <c r="AM382" s="40">
        <f t="shared" si="237"/>
        <v>0</v>
      </c>
      <c r="AN382" s="40">
        <f t="shared" si="238"/>
        <v>0</v>
      </c>
      <c r="AO382" s="40">
        <f t="shared" si="239"/>
        <v>0</v>
      </c>
      <c r="AP382" s="40">
        <f t="shared" si="240"/>
        <v>0</v>
      </c>
      <c r="AQ382" s="40">
        <f t="shared" si="241"/>
        <v>0</v>
      </c>
      <c r="AR382" s="40">
        <f t="shared" si="242"/>
        <v>0</v>
      </c>
      <c r="AS382" s="40">
        <f t="shared" si="243"/>
        <v>0</v>
      </c>
      <c r="AT382" s="40">
        <f t="shared" si="244"/>
        <v>0</v>
      </c>
      <c r="AU382" s="40">
        <f t="shared" si="245"/>
        <v>0</v>
      </c>
      <c r="AV382" s="40">
        <f t="shared" si="246"/>
        <v>0</v>
      </c>
      <c r="AW382" s="40">
        <f t="shared" si="247"/>
        <v>0</v>
      </c>
      <c r="AX382" s="40">
        <f t="shared" si="248"/>
        <v>0</v>
      </c>
      <c r="AY382" s="40">
        <f t="shared" si="249"/>
        <v>0</v>
      </c>
      <c r="AZ382" s="40">
        <f t="shared" si="250"/>
        <v>0</v>
      </c>
      <c r="BA382" s="40">
        <f t="shared" si="251"/>
        <v>0</v>
      </c>
      <c r="BB382" s="40">
        <f t="shared" si="252"/>
        <v>0</v>
      </c>
      <c r="BC382" s="40">
        <f t="shared" si="253"/>
        <v>0</v>
      </c>
      <c r="BD382" s="40">
        <f t="shared" si="254"/>
        <v>0</v>
      </c>
      <c r="BE382" s="40">
        <f t="shared" si="255"/>
        <v>0</v>
      </c>
      <c r="BF382" s="40">
        <f t="shared" si="256"/>
        <v>0</v>
      </c>
      <c r="BG382" s="40">
        <f t="shared" si="257"/>
        <v>0</v>
      </c>
      <c r="BH382" s="40">
        <f t="shared" si="258"/>
        <v>0</v>
      </c>
      <c r="BI382" s="40">
        <f t="shared" si="259"/>
        <v>0</v>
      </c>
      <c r="BJ382" s="40">
        <f t="shared" si="260"/>
        <v>0</v>
      </c>
      <c r="BK382" s="40">
        <f t="shared" si="261"/>
        <v>0</v>
      </c>
      <c r="BL382" s="40">
        <f t="shared" si="262"/>
        <v>0</v>
      </c>
      <c r="BM382" s="40">
        <f t="shared" si="263"/>
        <v>0</v>
      </c>
      <c r="BN382" s="40">
        <f t="shared" si="264"/>
        <v>0</v>
      </c>
      <c r="BO382" s="40">
        <f t="shared" si="265"/>
        <v>0</v>
      </c>
      <c r="BP382" s="40">
        <f t="shared" si="266"/>
        <v>0</v>
      </c>
      <c r="BQ382">
        <v>1</v>
      </c>
      <c r="BR382" s="63">
        <f t="shared" si="228"/>
        <v>2</v>
      </c>
      <c r="BT382" s="4">
        <f>(BP382*U345)+(BO382*U346)+(BN382*U347)+(BM382*U348)+(BL382*U349)+(BK382*U350)+(BJ382*U351)+(BI382*U352)+(BH382*U353)+(BG382*U354)+(BF382*U355)+(BE382*U356)+(BD382*U357)+(BC382*U358)+(BB382*U359)+(BA382*U360)+(AZ382*U361)+(AY382*U362)+(AX382*U363)+(AW382*U364)+(AV382*U365)+(AU382*U366)+(AT382*U367)+(AS382*U368)+(AR382*U369)+(AQ382*U370)+(AP382*U371)+(AO382*U372)+(AN382*U373)+(AM382*U374)+(AL382*U375)+(AK382*U376)+(AJ382*U377)+(AI382*U378)+(AH382*U379)+(AG382*U380)+(AF382*U381)+($U$252)+U382</f>
        <v>3.6904761904761905E-2</v>
      </c>
    </row>
    <row r="383" spans="1:72">
      <c r="A383" s="25">
        <f t="shared" si="229"/>
        <v>379</v>
      </c>
      <c r="B383" s="26" t="s">
        <v>38</v>
      </c>
      <c r="C383" s="12">
        <v>41557</v>
      </c>
      <c r="D383" s="52">
        <v>41558</v>
      </c>
      <c r="E383" s="52">
        <v>41569</v>
      </c>
      <c r="F383" s="36">
        <v>132.084</v>
      </c>
      <c r="G383" s="36">
        <v>132.898</v>
      </c>
      <c r="H383" s="36">
        <v>135.47</v>
      </c>
      <c r="I383" s="36"/>
      <c r="J383" s="36"/>
      <c r="K383" s="5" t="s">
        <v>1</v>
      </c>
      <c r="M383" s="16">
        <f>(G383-F383)*100</f>
        <v>81.399999999999295</v>
      </c>
      <c r="N383" s="15"/>
      <c r="O383" s="16">
        <f>(H383-G383)*100</f>
        <v>257.20000000000027</v>
      </c>
      <c r="Q383" s="22">
        <f>((S382*U383)/M383)*O383</f>
        <v>4885477.4253973905</v>
      </c>
      <c r="R383" s="15"/>
      <c r="S383" s="3">
        <f>Q383+S382</f>
        <v>134764717.09840235</v>
      </c>
      <c r="U383" s="4">
        <f>$AC$4/W383</f>
        <v>1.1904761904761904E-2</v>
      </c>
      <c r="W383" s="2">
        <v>21</v>
      </c>
      <c r="Y383" s="30">
        <f>E383-D383+1</f>
        <v>12</v>
      </c>
      <c r="Z383" s="30"/>
      <c r="AA383" s="4">
        <f>(S383-S382)/S382</f>
        <v>3.7615537615537903E-2</v>
      </c>
      <c r="AD383" s="40">
        <f>IF(E382&gt;D383,IF(E382&gt;E383,Y383,E382-D383+1),0)</f>
        <v>0</v>
      </c>
      <c r="AF383" s="40">
        <f t="shared" si="230"/>
        <v>0</v>
      </c>
      <c r="AG383" s="40">
        <f t="shared" si="231"/>
        <v>0</v>
      </c>
      <c r="AH383" s="40">
        <f t="shared" si="232"/>
        <v>0</v>
      </c>
      <c r="AI383" s="40">
        <f t="shared" si="233"/>
        <v>0</v>
      </c>
      <c r="AJ383" s="40">
        <f t="shared" si="234"/>
        <v>0</v>
      </c>
      <c r="AK383" s="40">
        <f t="shared" si="235"/>
        <v>0</v>
      </c>
      <c r="AL383" s="40">
        <f t="shared" si="236"/>
        <v>0</v>
      </c>
      <c r="AM383" s="40">
        <f t="shared" si="237"/>
        <v>0</v>
      </c>
      <c r="AN383" s="40">
        <f t="shared" si="238"/>
        <v>0</v>
      </c>
      <c r="AO383" s="40">
        <f t="shared" si="239"/>
        <v>0</v>
      </c>
      <c r="AP383" s="40">
        <f t="shared" si="240"/>
        <v>0</v>
      </c>
      <c r="AQ383" s="40">
        <f t="shared" si="241"/>
        <v>0</v>
      </c>
      <c r="AR383" s="40">
        <f t="shared" si="242"/>
        <v>0</v>
      </c>
      <c r="AS383" s="40">
        <f t="shared" si="243"/>
        <v>0</v>
      </c>
      <c r="AT383" s="40">
        <f t="shared" si="244"/>
        <v>0</v>
      </c>
      <c r="AU383" s="40">
        <f t="shared" si="245"/>
        <v>0</v>
      </c>
      <c r="AV383" s="40">
        <f t="shared" si="246"/>
        <v>0</v>
      </c>
      <c r="AW383" s="40">
        <f t="shared" si="247"/>
        <v>0</v>
      </c>
      <c r="AX383" s="40">
        <f t="shared" si="248"/>
        <v>0</v>
      </c>
      <c r="AY383" s="40">
        <f t="shared" si="249"/>
        <v>0</v>
      </c>
      <c r="AZ383" s="40">
        <f t="shared" si="250"/>
        <v>0</v>
      </c>
      <c r="BA383" s="40">
        <f t="shared" si="251"/>
        <v>0</v>
      </c>
      <c r="BB383" s="40">
        <f t="shared" si="252"/>
        <v>0</v>
      </c>
      <c r="BC383" s="40">
        <f t="shared" si="253"/>
        <v>0</v>
      </c>
      <c r="BD383" s="40">
        <f t="shared" si="254"/>
        <v>0</v>
      </c>
      <c r="BE383" s="40">
        <f t="shared" si="255"/>
        <v>0</v>
      </c>
      <c r="BF383" s="40">
        <f t="shared" si="256"/>
        <v>0</v>
      </c>
      <c r="BG383" s="40">
        <f t="shared" si="257"/>
        <v>0</v>
      </c>
      <c r="BH383" s="40">
        <f t="shared" si="258"/>
        <v>0</v>
      </c>
      <c r="BI383" s="40">
        <f t="shared" si="259"/>
        <v>0</v>
      </c>
      <c r="BJ383" s="40">
        <f t="shared" si="260"/>
        <v>0</v>
      </c>
      <c r="BK383" s="40">
        <f t="shared" si="261"/>
        <v>0</v>
      </c>
      <c r="BL383" s="40">
        <f t="shared" si="262"/>
        <v>0</v>
      </c>
      <c r="BM383" s="40">
        <f t="shared" si="263"/>
        <v>0</v>
      </c>
      <c r="BN383" s="40">
        <f t="shared" si="264"/>
        <v>0</v>
      </c>
      <c r="BO383" s="40">
        <f t="shared" si="265"/>
        <v>0</v>
      </c>
      <c r="BP383" s="40">
        <f t="shared" si="266"/>
        <v>0</v>
      </c>
      <c r="BQ383">
        <v>1</v>
      </c>
      <c r="BR383" s="63">
        <f t="shared" si="228"/>
        <v>2</v>
      </c>
      <c r="BT383" s="4">
        <f>(BP383*U346)+(BO383*U347)+(BN383*U348)+(BM383*U349)+(BL383*U350)+(BK383*U351)+(BJ383*U352)+(BI383*U353)+(BH383*U354)+(BG383*U355)+(BF383*U356)+(BE383*U357)+(BD383*U358)+(BC383*U359)+(BB383*U360)+(BA383*U361)+(AZ383*U362)+(AY383*U363)+(AX383*U364)+(AW383*U365)+(AV383*U366)+(AU383*U367)+(AT383*U368)+(AS383*U369)+(AR383*U370)+(AQ383*U371)+(AP383*U372)+(AO383*U373)+(AN383*U374)+(AM383*U375)+(AL383*U376)+(AK383*U377)+(AJ383*U378)+(AI383*U379)+(AH383*U380)+(AG383*U381)+(AF383*U382)+($U$252)+U383</f>
        <v>3.6904761904761905E-2</v>
      </c>
    </row>
    <row r="384" spans="1:72">
      <c r="A384" s="25">
        <f t="shared" si="229"/>
        <v>380</v>
      </c>
      <c r="B384" s="26" t="s">
        <v>38</v>
      </c>
      <c r="C384" s="12">
        <v>41576</v>
      </c>
      <c r="D384" s="52">
        <v>41577</v>
      </c>
      <c r="E384" s="52">
        <v>41578</v>
      </c>
      <c r="F384" s="36">
        <v>134.72</v>
      </c>
      <c r="G384" s="36">
        <v>135.10000000000002</v>
      </c>
      <c r="H384" s="36">
        <v>134.72</v>
      </c>
      <c r="I384" s="36"/>
      <c r="J384" s="36"/>
      <c r="K384" s="5" t="s">
        <v>0</v>
      </c>
      <c r="M384" s="16">
        <f>(G384-F384)*100</f>
        <v>38.000000000002387</v>
      </c>
      <c r="N384" s="15"/>
      <c r="O384" s="16">
        <f>(H384-G384)*100</f>
        <v>-38.000000000002387</v>
      </c>
      <c r="Q384" s="22">
        <f>((S383*U384)/M384)*O384</f>
        <v>-1604341.8702190756</v>
      </c>
      <c r="R384" s="15"/>
      <c r="S384" s="3">
        <f>Q384+S383</f>
        <v>133160375.22818327</v>
      </c>
      <c r="U384" s="4">
        <f>$AC$4/W384</f>
        <v>1.1904761904761904E-2</v>
      </c>
      <c r="W384" s="2">
        <v>21</v>
      </c>
      <c r="Y384" s="30">
        <f>E384-D384+1</f>
        <v>2</v>
      </c>
      <c r="Z384" s="30"/>
      <c r="AA384" s="4">
        <f>(S384-S383)/S383</f>
        <v>-1.1904761904761949E-2</v>
      </c>
      <c r="AD384" s="40">
        <f>IF(E383&gt;D384,IF(E383&gt;E384,Y384,E383-D384+1),0)</f>
        <v>0</v>
      </c>
      <c r="AF384" s="40">
        <f t="shared" si="230"/>
        <v>0</v>
      </c>
      <c r="AG384" s="40">
        <f t="shared" si="231"/>
        <v>0</v>
      </c>
      <c r="AH384" s="40">
        <f t="shared" si="232"/>
        <v>0</v>
      </c>
      <c r="AI384" s="40">
        <f t="shared" si="233"/>
        <v>0</v>
      </c>
      <c r="AJ384" s="40">
        <f t="shared" si="234"/>
        <v>0</v>
      </c>
      <c r="AK384" s="40">
        <f t="shared" si="235"/>
        <v>0</v>
      </c>
      <c r="AL384" s="40">
        <f t="shared" si="236"/>
        <v>0</v>
      </c>
      <c r="AM384" s="40">
        <f t="shared" si="237"/>
        <v>0</v>
      </c>
      <c r="AN384" s="40">
        <f t="shared" si="238"/>
        <v>0</v>
      </c>
      <c r="AO384" s="40">
        <f t="shared" si="239"/>
        <v>0</v>
      </c>
      <c r="AP384" s="40">
        <f t="shared" si="240"/>
        <v>0</v>
      </c>
      <c r="AQ384" s="40">
        <f t="shared" si="241"/>
        <v>0</v>
      </c>
      <c r="AR384" s="40">
        <f t="shared" si="242"/>
        <v>0</v>
      </c>
      <c r="AS384" s="40">
        <f t="shared" si="243"/>
        <v>0</v>
      </c>
      <c r="AT384" s="40">
        <f t="shared" si="244"/>
        <v>0</v>
      </c>
      <c r="AU384" s="40">
        <f t="shared" si="245"/>
        <v>0</v>
      </c>
      <c r="AV384" s="40">
        <f t="shared" si="246"/>
        <v>0</v>
      </c>
      <c r="AW384" s="40">
        <f t="shared" si="247"/>
        <v>0</v>
      </c>
      <c r="AX384" s="40">
        <f t="shared" si="248"/>
        <v>0</v>
      </c>
      <c r="AY384" s="40">
        <f t="shared" si="249"/>
        <v>0</v>
      </c>
      <c r="AZ384" s="40">
        <f t="shared" si="250"/>
        <v>0</v>
      </c>
      <c r="BA384" s="40">
        <f t="shared" si="251"/>
        <v>0</v>
      </c>
      <c r="BB384" s="40">
        <f t="shared" si="252"/>
        <v>0</v>
      </c>
      <c r="BC384" s="40">
        <f t="shared" si="253"/>
        <v>0</v>
      </c>
      <c r="BD384" s="40">
        <f t="shared" si="254"/>
        <v>0</v>
      </c>
      <c r="BE384" s="40">
        <f t="shared" si="255"/>
        <v>0</v>
      </c>
      <c r="BF384" s="40">
        <f t="shared" si="256"/>
        <v>0</v>
      </c>
      <c r="BG384" s="40">
        <f t="shared" si="257"/>
        <v>0</v>
      </c>
      <c r="BH384" s="40">
        <f t="shared" si="258"/>
        <v>0</v>
      </c>
      <c r="BI384" s="40">
        <f t="shared" si="259"/>
        <v>0</v>
      </c>
      <c r="BJ384" s="40">
        <f t="shared" si="260"/>
        <v>0</v>
      </c>
      <c r="BK384" s="40">
        <f t="shared" si="261"/>
        <v>0</v>
      </c>
      <c r="BL384" s="40">
        <f t="shared" si="262"/>
        <v>0</v>
      </c>
      <c r="BM384" s="40">
        <f t="shared" si="263"/>
        <v>0</v>
      </c>
      <c r="BN384" s="40">
        <f t="shared" si="264"/>
        <v>0</v>
      </c>
      <c r="BO384" s="40">
        <f t="shared" si="265"/>
        <v>0</v>
      </c>
      <c r="BP384" s="40">
        <f t="shared" si="266"/>
        <v>0</v>
      </c>
      <c r="BQ384">
        <v>1</v>
      </c>
      <c r="BR384" s="63">
        <f t="shared" si="228"/>
        <v>2</v>
      </c>
      <c r="BT384" s="4">
        <f>(BP384*U347)+(BO384*U348)+(BN384*U349)+(BM384*U350)+(BL384*U351)+(BK384*U352)+(BJ384*U353)+(BI384*U354)+(BH384*U355)+(BG384*U356)+(BF384*U357)+(BE384*U358)+(BD384*U359)+(BC384*U360)+(BB384*U361)+(BA384*U362)+(AZ384*U363)+(AY384*U364)+(AX384*U365)+(AW384*U366)+(AV384*U367)+(AU384*U368)+(AT384*U369)+(AS384*U370)+(AR384*U371)+(AQ384*U372)+(AP384*U373)+(AO384*U374)+(AN384*U375)+(AM384*U376)+(AL384*U377)+(AK384*U378)+(AJ384*U379)+(AI384*U380)+(AH384*U381)+(AG384*U382)+(AF384*U383)+($U$252)+U384</f>
        <v>3.6904761904761905E-2</v>
      </c>
    </row>
    <row r="385" spans="1:72">
      <c r="A385" s="25">
        <f t="shared" si="229"/>
        <v>381</v>
      </c>
      <c r="B385" s="26" t="s">
        <v>38</v>
      </c>
      <c r="C385" s="12">
        <v>41578</v>
      </c>
      <c r="D385" s="52">
        <v>41579</v>
      </c>
      <c r="E385" s="52">
        <v>41593</v>
      </c>
      <c r="F385" s="36">
        <v>134.89000000000001</v>
      </c>
      <c r="G385" s="36"/>
      <c r="H385" s="36"/>
      <c r="I385" s="36">
        <v>133.39499999999998</v>
      </c>
      <c r="J385" s="36">
        <v>134.89000000000001</v>
      </c>
      <c r="K385" s="5" t="s">
        <v>0</v>
      </c>
      <c r="M385" s="16">
        <f>(F385-I385)*100</f>
        <v>149.5000000000033</v>
      </c>
      <c r="N385" s="15"/>
      <c r="O385" s="16">
        <f>(I385-J385)*100</f>
        <v>-149.5000000000033</v>
      </c>
      <c r="Q385" s="22">
        <f>((S384*U385)/M385)*O385</f>
        <v>-1585242.5622402772</v>
      </c>
      <c r="R385" s="15"/>
      <c r="S385" s="3">
        <f>Q385+S384</f>
        <v>131575132.665943</v>
      </c>
      <c r="U385" s="4">
        <f>$AC$4/W385</f>
        <v>1.1904761904761904E-2</v>
      </c>
      <c r="W385" s="2">
        <v>21</v>
      </c>
      <c r="Y385" s="30">
        <f>E385-D385+1</f>
        <v>15</v>
      </c>
      <c r="Z385" s="30"/>
      <c r="AA385" s="4">
        <f>(S385-S384)/S384</f>
        <v>-1.1904761904761873E-2</v>
      </c>
      <c r="AD385" s="40">
        <f>IF(E384&gt;D385,IF(E384&gt;E385,Y385,E384-D385+1),0)</f>
        <v>0</v>
      </c>
      <c r="AF385" s="40">
        <f t="shared" si="230"/>
        <v>0</v>
      </c>
      <c r="AG385" s="40">
        <f t="shared" si="231"/>
        <v>0</v>
      </c>
      <c r="AH385" s="40">
        <f t="shared" si="232"/>
        <v>0</v>
      </c>
      <c r="AI385" s="40">
        <f t="shared" si="233"/>
        <v>0</v>
      </c>
      <c r="AJ385" s="40">
        <f t="shared" si="234"/>
        <v>0</v>
      </c>
      <c r="AK385" s="40">
        <f t="shared" si="235"/>
        <v>0</v>
      </c>
      <c r="AL385" s="40">
        <f t="shared" si="236"/>
        <v>0</v>
      </c>
      <c r="AM385" s="40">
        <f t="shared" si="237"/>
        <v>0</v>
      </c>
      <c r="AN385" s="40">
        <f t="shared" si="238"/>
        <v>0</v>
      </c>
      <c r="AO385" s="40">
        <f t="shared" si="239"/>
        <v>0</v>
      </c>
      <c r="AP385" s="40">
        <f t="shared" si="240"/>
        <v>0</v>
      </c>
      <c r="AQ385" s="40">
        <f t="shared" si="241"/>
        <v>0</v>
      </c>
      <c r="AR385" s="40">
        <f t="shared" si="242"/>
        <v>0</v>
      </c>
      <c r="AS385" s="40">
        <f t="shared" si="243"/>
        <v>0</v>
      </c>
      <c r="AT385" s="40">
        <f t="shared" si="244"/>
        <v>0</v>
      </c>
      <c r="AU385" s="40">
        <f t="shared" si="245"/>
        <v>0</v>
      </c>
      <c r="AV385" s="40">
        <f t="shared" si="246"/>
        <v>0</v>
      </c>
      <c r="AW385" s="40">
        <f t="shared" si="247"/>
        <v>0</v>
      </c>
      <c r="AX385" s="40">
        <f t="shared" si="248"/>
        <v>0</v>
      </c>
      <c r="AY385" s="40">
        <f t="shared" si="249"/>
        <v>0</v>
      </c>
      <c r="AZ385" s="40">
        <f t="shared" si="250"/>
        <v>0</v>
      </c>
      <c r="BA385" s="40">
        <f t="shared" si="251"/>
        <v>0</v>
      </c>
      <c r="BB385" s="40">
        <f t="shared" si="252"/>
        <v>0</v>
      </c>
      <c r="BC385" s="40">
        <f t="shared" si="253"/>
        <v>0</v>
      </c>
      <c r="BD385" s="40">
        <f t="shared" si="254"/>
        <v>0</v>
      </c>
      <c r="BE385" s="40">
        <f t="shared" si="255"/>
        <v>0</v>
      </c>
      <c r="BF385" s="40">
        <f t="shared" si="256"/>
        <v>0</v>
      </c>
      <c r="BG385" s="40">
        <f t="shared" si="257"/>
        <v>0</v>
      </c>
      <c r="BH385" s="40">
        <f t="shared" si="258"/>
        <v>0</v>
      </c>
      <c r="BI385" s="40">
        <f t="shared" si="259"/>
        <v>0</v>
      </c>
      <c r="BJ385" s="40">
        <f t="shared" si="260"/>
        <v>0</v>
      </c>
      <c r="BK385" s="40">
        <f t="shared" si="261"/>
        <v>0</v>
      </c>
      <c r="BL385" s="40">
        <f t="shared" si="262"/>
        <v>0</v>
      </c>
      <c r="BM385" s="40">
        <f t="shared" si="263"/>
        <v>0</v>
      </c>
      <c r="BN385" s="40">
        <f t="shared" si="264"/>
        <v>0</v>
      </c>
      <c r="BO385" s="40">
        <f t="shared" si="265"/>
        <v>0</v>
      </c>
      <c r="BP385" s="40">
        <f t="shared" si="266"/>
        <v>0</v>
      </c>
      <c r="BQ385">
        <v>1</v>
      </c>
      <c r="BR385" s="63">
        <f t="shared" si="228"/>
        <v>2</v>
      </c>
      <c r="BT385" s="4">
        <f>(BP385*U348)+(BO385*U349)+(BN385*U350)+(BM385*U351)+(BL385*U352)+(BK385*U353)+(BJ385*U354)+(BI385*U355)+(BH385*U356)+(BG385*U357)+(BF385*U358)+(BE385*U359)+(BD385*U360)+(BC385*U361)+(BB385*U362)+(BA385*U363)+(AZ385*U364)+(AY385*U365)+(AX385*U366)+(AW385*U367)+(AV385*U368)+(AU385*U369)+(AT385*U370)+(AS385*U371)+(AR385*U372)+(AQ385*U373)+(AP385*U374)+(AO385*U375)+(AN385*U376)+(AM385*U377)+(AL385*U378)+(AK385*U379)+(AJ385*U380)+(AI385*U381)+(AH385*U382)+(AG385*U383)+(AF385*U384)+($U$252)+U385</f>
        <v>3.6904761904761905E-2</v>
      </c>
    </row>
    <row r="386" spans="1:72">
      <c r="A386" s="25">
        <f t="shared" si="229"/>
        <v>382</v>
      </c>
      <c r="B386" s="26" t="s">
        <v>38</v>
      </c>
      <c r="C386" s="12">
        <v>41605</v>
      </c>
      <c r="D386" s="52">
        <v>41606</v>
      </c>
      <c r="E386" s="52">
        <v>41617</v>
      </c>
      <c r="F386" s="36">
        <v>137.73999999999998</v>
      </c>
      <c r="G386" s="36">
        <v>138.72500000000002</v>
      </c>
      <c r="H386" s="36">
        <v>141.62599999999998</v>
      </c>
      <c r="I386" s="36"/>
      <c r="J386" s="36"/>
      <c r="K386" s="5" t="s">
        <v>1</v>
      </c>
      <c r="M386" s="16">
        <f>(G386-F386)*100</f>
        <v>98.500000000004206</v>
      </c>
      <c r="N386" s="15"/>
      <c r="O386" s="16">
        <f>(H386-G386)*100</f>
        <v>290.09999999999536</v>
      </c>
      <c r="Q386" s="22">
        <f>((S385*U386)/M386)*O386</f>
        <v>4613239.7856402975</v>
      </c>
      <c r="R386" s="15"/>
      <c r="S386" s="3">
        <f>Q386+S385</f>
        <v>136188372.4515833</v>
      </c>
      <c r="U386" s="4">
        <f>$AC$4/W386</f>
        <v>1.1904761904761904E-2</v>
      </c>
      <c r="W386" s="2">
        <v>21</v>
      </c>
      <c r="Y386" s="30">
        <f>E386-D386+1</f>
        <v>12</v>
      </c>
      <c r="Z386" s="30"/>
      <c r="AA386" s="4">
        <f>(S386-S385)/S385</f>
        <v>3.5061638868743424E-2</v>
      </c>
      <c r="AD386" s="40">
        <f>IF(E385&gt;D386,IF(E385&gt;E386,Y386,E385-D386+1),0)</f>
        <v>0</v>
      </c>
      <c r="AF386" s="40">
        <f t="shared" si="230"/>
        <v>0</v>
      </c>
      <c r="AG386" s="40">
        <f t="shared" si="231"/>
        <v>0</v>
      </c>
      <c r="AH386" s="40">
        <f t="shared" si="232"/>
        <v>0</v>
      </c>
      <c r="AI386" s="40">
        <f t="shared" si="233"/>
        <v>0</v>
      </c>
      <c r="AJ386" s="40">
        <f t="shared" si="234"/>
        <v>0</v>
      </c>
      <c r="AK386" s="40">
        <f t="shared" si="235"/>
        <v>0</v>
      </c>
      <c r="AL386" s="40">
        <f t="shared" si="236"/>
        <v>0</v>
      </c>
      <c r="AM386" s="40">
        <f t="shared" si="237"/>
        <v>0</v>
      </c>
      <c r="AN386" s="40">
        <f t="shared" si="238"/>
        <v>0</v>
      </c>
      <c r="AO386" s="40">
        <f t="shared" si="239"/>
        <v>0</v>
      </c>
      <c r="AP386" s="40">
        <f t="shared" si="240"/>
        <v>0</v>
      </c>
      <c r="AQ386" s="40">
        <f t="shared" si="241"/>
        <v>0</v>
      </c>
      <c r="AR386" s="40">
        <f t="shared" si="242"/>
        <v>0</v>
      </c>
      <c r="AS386" s="40">
        <f t="shared" si="243"/>
        <v>0</v>
      </c>
      <c r="AT386" s="40">
        <f t="shared" si="244"/>
        <v>0</v>
      </c>
      <c r="AU386" s="40">
        <f t="shared" si="245"/>
        <v>0</v>
      </c>
      <c r="AV386" s="40">
        <f t="shared" si="246"/>
        <v>0</v>
      </c>
      <c r="AW386" s="40">
        <f t="shared" si="247"/>
        <v>0</v>
      </c>
      <c r="AX386" s="40">
        <f t="shared" si="248"/>
        <v>0</v>
      </c>
      <c r="AY386" s="40">
        <f t="shared" si="249"/>
        <v>0</v>
      </c>
      <c r="AZ386" s="40">
        <f t="shared" si="250"/>
        <v>0</v>
      </c>
      <c r="BA386" s="40">
        <f t="shared" si="251"/>
        <v>0</v>
      </c>
      <c r="BB386" s="40">
        <f t="shared" si="252"/>
        <v>0</v>
      </c>
      <c r="BC386" s="40">
        <f t="shared" si="253"/>
        <v>0</v>
      </c>
      <c r="BD386" s="40">
        <f t="shared" si="254"/>
        <v>0</v>
      </c>
      <c r="BE386" s="40">
        <f t="shared" si="255"/>
        <v>0</v>
      </c>
      <c r="BF386" s="40">
        <f t="shared" si="256"/>
        <v>0</v>
      </c>
      <c r="BG386" s="40">
        <f t="shared" si="257"/>
        <v>0</v>
      </c>
      <c r="BH386" s="40">
        <f t="shared" si="258"/>
        <v>0</v>
      </c>
      <c r="BI386" s="40">
        <f t="shared" si="259"/>
        <v>0</v>
      </c>
      <c r="BJ386" s="40">
        <f t="shared" si="260"/>
        <v>0</v>
      </c>
      <c r="BK386" s="40">
        <f t="shared" si="261"/>
        <v>0</v>
      </c>
      <c r="BL386" s="40">
        <f t="shared" si="262"/>
        <v>0</v>
      </c>
      <c r="BM386" s="40">
        <f t="shared" si="263"/>
        <v>0</v>
      </c>
      <c r="BN386" s="40">
        <f t="shared" si="264"/>
        <v>0</v>
      </c>
      <c r="BO386" s="40">
        <f t="shared" si="265"/>
        <v>0</v>
      </c>
      <c r="BP386" s="40">
        <f t="shared" si="266"/>
        <v>0</v>
      </c>
      <c r="BQ386">
        <v>1</v>
      </c>
      <c r="BR386" s="63">
        <f t="shared" si="228"/>
        <v>2</v>
      </c>
      <c r="BT386" s="4">
        <f>(BP386*U349)+(BO386*U350)+(BN386*U351)+(BM386*U352)+(BL386*U353)+(BK386*U354)+(BJ386*U355)+(BI386*U356)+(BH386*U357)+(BG386*U358)+(BF386*U359)+(BE386*U360)+(BD386*U361)+(BC386*U362)+(BB386*U363)+(BA386*U364)+(AZ386*U365)+(AY386*U366)+(AX386*U367)+(AW386*U368)+(AV386*U369)+(AU386*U370)+(AT386*U371)+(AS386*U372)+(AR386*U373)+(AQ386*U374)+(AP386*U375)+(AO386*U376)+(AN386*U377)+(AM386*U378)+(AL386*U379)+(AK386*U380)+(AJ386*U381)+(AI386*U382)+(AH386*U383)+(AG386*U384)+(AF386*U385)+($U$252)+U386</f>
        <v>3.6904761904761905E-2</v>
      </c>
    </row>
    <row r="387" spans="1:72">
      <c r="A387" s="25">
        <f t="shared" si="229"/>
        <v>383</v>
      </c>
      <c r="B387" s="26" t="s">
        <v>38</v>
      </c>
      <c r="C387" s="12">
        <v>41620</v>
      </c>
      <c r="D387" s="52">
        <v>41621</v>
      </c>
      <c r="E387" s="52">
        <v>41621</v>
      </c>
      <c r="F387" s="36">
        <v>141.59799999999998</v>
      </c>
      <c r="G387" s="36">
        <v>142.17000000000002</v>
      </c>
      <c r="H387" s="36">
        <v>141.59799999999998</v>
      </c>
      <c r="I387" s="36"/>
      <c r="J387" s="36"/>
      <c r="K387" s="5" t="s">
        <v>0</v>
      </c>
      <c r="M387" s="16">
        <f>(G387-F387)*100</f>
        <v>57.200000000003115</v>
      </c>
      <c r="N387" s="15"/>
      <c r="O387" s="16">
        <f>(H387-G387)*100</f>
        <v>-57.200000000003115</v>
      </c>
      <c r="Q387" s="22">
        <f>((S386*U387)/M387)*O387</f>
        <v>-1621290.1482331343</v>
      </c>
      <c r="R387" s="15"/>
      <c r="S387" s="3">
        <f>Q387+S386</f>
        <v>134567082.30335015</v>
      </c>
      <c r="U387" s="4">
        <f>$AC$4/W387</f>
        <v>1.1904761904761904E-2</v>
      </c>
      <c r="W387" s="2">
        <v>21</v>
      </c>
      <c r="Y387" s="30">
        <f>E387-D387+1</f>
        <v>1</v>
      </c>
      <c r="Z387" s="30"/>
      <c r="AA387" s="4">
        <f>(S387-S386)/S386</f>
        <v>-1.1904761904761986E-2</v>
      </c>
      <c r="AD387" s="40">
        <f>IF(E386&gt;D387,IF(E386&gt;E387,Y387,E386-D387+1),0)</f>
        <v>0</v>
      </c>
      <c r="AF387" s="40">
        <f t="shared" si="230"/>
        <v>0</v>
      </c>
      <c r="AG387" s="40">
        <f t="shared" si="231"/>
        <v>0</v>
      </c>
      <c r="AH387" s="40">
        <f t="shared" si="232"/>
        <v>0</v>
      </c>
      <c r="AI387" s="40">
        <f t="shared" si="233"/>
        <v>0</v>
      </c>
      <c r="AJ387" s="40">
        <f t="shared" si="234"/>
        <v>0</v>
      </c>
      <c r="AK387" s="40">
        <f t="shared" si="235"/>
        <v>0</v>
      </c>
      <c r="AL387" s="40">
        <f t="shared" si="236"/>
        <v>0</v>
      </c>
      <c r="AM387" s="40">
        <f t="shared" si="237"/>
        <v>0</v>
      </c>
      <c r="AN387" s="40">
        <f t="shared" si="238"/>
        <v>0</v>
      </c>
      <c r="AO387" s="40">
        <f t="shared" si="239"/>
        <v>0</v>
      </c>
      <c r="AP387" s="40">
        <f t="shared" si="240"/>
        <v>0</v>
      </c>
      <c r="AQ387" s="40">
        <f t="shared" si="241"/>
        <v>0</v>
      </c>
      <c r="AR387" s="40">
        <f t="shared" si="242"/>
        <v>0</v>
      </c>
      <c r="AS387" s="40">
        <f t="shared" si="243"/>
        <v>0</v>
      </c>
      <c r="AT387" s="40">
        <f t="shared" si="244"/>
        <v>0</v>
      </c>
      <c r="AU387" s="40">
        <f t="shared" si="245"/>
        <v>0</v>
      </c>
      <c r="AV387" s="40">
        <f t="shared" si="246"/>
        <v>0</v>
      </c>
      <c r="AW387" s="40">
        <f t="shared" si="247"/>
        <v>0</v>
      </c>
      <c r="AX387" s="40">
        <f t="shared" si="248"/>
        <v>0</v>
      </c>
      <c r="AY387" s="40">
        <f t="shared" si="249"/>
        <v>0</v>
      </c>
      <c r="AZ387" s="40">
        <f t="shared" si="250"/>
        <v>0</v>
      </c>
      <c r="BA387" s="40">
        <f t="shared" si="251"/>
        <v>0</v>
      </c>
      <c r="BB387" s="40">
        <f t="shared" si="252"/>
        <v>0</v>
      </c>
      <c r="BC387" s="40">
        <f t="shared" si="253"/>
        <v>0</v>
      </c>
      <c r="BD387" s="40">
        <f t="shared" si="254"/>
        <v>0</v>
      </c>
      <c r="BE387" s="40">
        <f t="shared" si="255"/>
        <v>0</v>
      </c>
      <c r="BF387" s="40">
        <f t="shared" si="256"/>
        <v>0</v>
      </c>
      <c r="BG387" s="40">
        <f t="shared" si="257"/>
        <v>0</v>
      </c>
      <c r="BH387" s="40">
        <f t="shared" si="258"/>
        <v>0</v>
      </c>
      <c r="BI387" s="40">
        <f t="shared" si="259"/>
        <v>0</v>
      </c>
      <c r="BJ387" s="40">
        <f t="shared" si="260"/>
        <v>0</v>
      </c>
      <c r="BK387" s="40">
        <f t="shared" si="261"/>
        <v>0</v>
      </c>
      <c r="BL387" s="40">
        <f t="shared" si="262"/>
        <v>0</v>
      </c>
      <c r="BM387" s="40">
        <f t="shared" si="263"/>
        <v>0</v>
      </c>
      <c r="BN387" s="40">
        <f t="shared" si="264"/>
        <v>0</v>
      </c>
      <c r="BO387" s="40">
        <f t="shared" si="265"/>
        <v>0</v>
      </c>
      <c r="BP387" s="40">
        <f t="shared" si="266"/>
        <v>0</v>
      </c>
      <c r="BQ387">
        <v>1</v>
      </c>
      <c r="BR387" s="63">
        <f t="shared" si="228"/>
        <v>2</v>
      </c>
      <c r="BT387" s="4">
        <f>(BP387*U350)+(BO387*U351)+(BN387*U352)+(BM387*U353)+(BL387*U354)+(BK387*U355)+(BJ387*U356)+(BI387*U357)+(BH387*U358)+(BG387*U359)+(BF387*U360)+(BE387*U361)+(BD387*U362)+(BC387*U363)+(BB387*U364)+(BA387*U365)+(AZ387*U366)+(AY387*U367)+(AX387*U368)+(AW387*U369)+(AV387*U370)+(AU387*U371)+(AT387*U372)+(AS387*U373)+(AR387*U374)+(AQ387*U375)+(AP387*U376)+(AO387*U377)+(AN387*U378)+(AM387*U379)+(AL387*U380)+(AK387*U381)+(AJ387*U382)+(AI387*U383)+(AH387*U384)+(AG387*U385)+(AF387*U386)+($U$252)+U387</f>
        <v>3.6904761904761905E-2</v>
      </c>
    </row>
    <row r="388" spans="1:72">
      <c r="A388" s="25">
        <f t="shared" si="229"/>
        <v>384</v>
      </c>
      <c r="B388" s="26" t="s">
        <v>38</v>
      </c>
      <c r="C388" s="12">
        <v>41626</v>
      </c>
      <c r="D388" s="52">
        <v>41627</v>
      </c>
      <c r="E388" s="52">
        <v>41641</v>
      </c>
      <c r="F388" s="36">
        <v>141.678</v>
      </c>
      <c r="G388" s="36">
        <v>142.83000000000001</v>
      </c>
      <c r="H388" s="36">
        <v>143.40799999999999</v>
      </c>
      <c r="I388" s="36"/>
      <c r="J388" s="36"/>
      <c r="K388" s="5" t="s">
        <v>2</v>
      </c>
      <c r="M388" s="16">
        <f>(G388-F388)*100</f>
        <v>115.20000000000152</v>
      </c>
      <c r="N388" s="15"/>
      <c r="O388" s="16">
        <f>(H388-G388)*100</f>
        <v>57.799999999997453</v>
      </c>
      <c r="Q388" s="22">
        <f>((S387*U388)/M388)*O388</f>
        <v>803775.7685529507</v>
      </c>
      <c r="R388" s="15"/>
      <c r="S388" s="3">
        <f>Q388+S387</f>
        <v>135370858.07190311</v>
      </c>
      <c r="U388" s="4">
        <f>$AC$4/W388</f>
        <v>1.1904761904761904E-2</v>
      </c>
      <c r="W388" s="2">
        <v>21</v>
      </c>
      <c r="Y388" s="30">
        <f>E388-D388+1</f>
        <v>15</v>
      </c>
      <c r="Z388" s="30"/>
      <c r="AA388" s="4">
        <f>(S388-S387)/S387</f>
        <v>5.9730489417986615E-3</v>
      </c>
      <c r="AD388" s="40">
        <f>IF(E387&gt;D388,IF(E387&gt;E388,Y388,E387-D388+1),0)</f>
        <v>0</v>
      </c>
      <c r="AF388" s="40">
        <f t="shared" si="230"/>
        <v>0</v>
      </c>
      <c r="AG388" s="40">
        <f t="shared" si="231"/>
        <v>0</v>
      </c>
      <c r="AH388" s="40">
        <f t="shared" si="232"/>
        <v>0</v>
      </c>
      <c r="AI388" s="40">
        <f t="shared" si="233"/>
        <v>0</v>
      </c>
      <c r="AJ388" s="40">
        <f t="shared" si="234"/>
        <v>0</v>
      </c>
      <c r="AK388" s="40">
        <f t="shared" si="235"/>
        <v>0</v>
      </c>
      <c r="AL388" s="40">
        <f t="shared" si="236"/>
        <v>0</v>
      </c>
      <c r="AM388" s="40">
        <f t="shared" si="237"/>
        <v>0</v>
      </c>
      <c r="AN388" s="40">
        <f t="shared" si="238"/>
        <v>0</v>
      </c>
      <c r="AO388" s="40">
        <f t="shared" si="239"/>
        <v>0</v>
      </c>
      <c r="AP388" s="40">
        <f t="shared" si="240"/>
        <v>0</v>
      </c>
      <c r="AQ388" s="40">
        <f t="shared" si="241"/>
        <v>0</v>
      </c>
      <c r="AR388" s="40">
        <f t="shared" si="242"/>
        <v>0</v>
      </c>
      <c r="AS388" s="40">
        <f t="shared" si="243"/>
        <v>0</v>
      </c>
      <c r="AT388" s="40">
        <f t="shared" si="244"/>
        <v>0</v>
      </c>
      <c r="AU388" s="40">
        <f t="shared" si="245"/>
        <v>0</v>
      </c>
      <c r="AV388" s="40">
        <f t="shared" si="246"/>
        <v>0</v>
      </c>
      <c r="AW388" s="40">
        <f t="shared" si="247"/>
        <v>0</v>
      </c>
      <c r="AX388" s="40">
        <f t="shared" si="248"/>
        <v>0</v>
      </c>
      <c r="AY388" s="40">
        <f t="shared" si="249"/>
        <v>0</v>
      </c>
      <c r="AZ388" s="40">
        <f t="shared" si="250"/>
        <v>0</v>
      </c>
      <c r="BA388" s="40">
        <f t="shared" si="251"/>
        <v>0</v>
      </c>
      <c r="BB388" s="40">
        <f t="shared" si="252"/>
        <v>0</v>
      </c>
      <c r="BC388" s="40">
        <f t="shared" si="253"/>
        <v>0</v>
      </c>
      <c r="BD388" s="40">
        <f t="shared" si="254"/>
        <v>0</v>
      </c>
      <c r="BE388" s="40">
        <f t="shared" si="255"/>
        <v>0</v>
      </c>
      <c r="BF388" s="40">
        <f t="shared" si="256"/>
        <v>0</v>
      </c>
      <c r="BG388" s="40">
        <f t="shared" si="257"/>
        <v>0</v>
      </c>
      <c r="BH388" s="40">
        <f t="shared" si="258"/>
        <v>0</v>
      </c>
      <c r="BI388" s="40">
        <f t="shared" si="259"/>
        <v>0</v>
      </c>
      <c r="BJ388" s="40">
        <f t="shared" si="260"/>
        <v>0</v>
      </c>
      <c r="BK388" s="40">
        <f t="shared" si="261"/>
        <v>0</v>
      </c>
      <c r="BL388" s="40">
        <f t="shared" si="262"/>
        <v>0</v>
      </c>
      <c r="BM388" s="40">
        <f t="shared" si="263"/>
        <v>0</v>
      </c>
      <c r="BN388" s="40">
        <f t="shared" si="264"/>
        <v>0</v>
      </c>
      <c r="BO388" s="40">
        <f t="shared" si="265"/>
        <v>0</v>
      </c>
      <c r="BP388" s="40">
        <f t="shared" si="266"/>
        <v>0</v>
      </c>
      <c r="BQ388">
        <v>1</v>
      </c>
      <c r="BR388" s="63">
        <f t="shared" si="228"/>
        <v>2</v>
      </c>
      <c r="BT388" s="4">
        <f>(BP388*U351)+(BO388*U352)+(BN388*U353)+(BM388*U354)+(BL388*U355)+(BK388*U356)+(BJ388*U357)+(BI388*U358)+(BH388*U359)+(BG388*U360)+(BF388*U361)+(BE388*U362)+(BD388*U363)+(BC388*U364)+(BB388*U365)+(BA388*U366)+(AZ388*U367)+(AY388*U368)+(AX388*U369)+(AW388*U370)+(AV388*U371)+(AU388*U372)+(AT388*U373)+(AS388*U374)+(AR388*U375)+(AQ388*U376)+(AP388*U377)+(AO388*U378)+(AN388*U379)+(AM388*U380)+(AL388*U381)+(AK388*U382)+(AJ388*U383)+(AI388*U384)+(AH388*U385)+(AG388*U386)+(AF388*U387)+($U$252)+U388</f>
        <v>3.6904761904761905E-2</v>
      </c>
    </row>
    <row r="389" spans="1:72">
      <c r="A389" s="25">
        <f t="shared" si="229"/>
        <v>385</v>
      </c>
      <c r="B389" s="26" t="s">
        <v>38</v>
      </c>
      <c r="C389" s="12">
        <v>41641</v>
      </c>
      <c r="D389" s="53">
        <v>41642</v>
      </c>
      <c r="E389" s="52">
        <v>41668</v>
      </c>
      <c r="F389" s="36">
        <v>144.65</v>
      </c>
      <c r="G389" s="36"/>
      <c r="H389" s="36"/>
      <c r="I389" s="36">
        <v>142.88999999999999</v>
      </c>
      <c r="J389" s="36">
        <v>141.07000000000002</v>
      </c>
      <c r="K389" s="5" t="s">
        <v>2</v>
      </c>
      <c r="M389" s="16">
        <f>(F389-I389)*100</f>
        <v>176.00000000000193</v>
      </c>
      <c r="N389" s="15"/>
      <c r="O389" s="16">
        <f>(I389-J389)*100</f>
        <v>181.99999999999648</v>
      </c>
      <c r="Q389" s="22">
        <f>((S388*U389)/M389)*O389</f>
        <v>1666497.3058093626</v>
      </c>
      <c r="R389" s="15"/>
      <c r="S389" s="3">
        <f>Q389+S388</f>
        <v>137037355.37771246</v>
      </c>
      <c r="U389" s="4">
        <f>$AC$4/W389</f>
        <v>1.1904761904761904E-2</v>
      </c>
      <c r="W389" s="2">
        <v>21</v>
      </c>
      <c r="Y389" s="30">
        <f>E389-D389+1</f>
        <v>27</v>
      </c>
      <c r="Z389" s="30"/>
      <c r="AA389" s="4">
        <f>(S389-S388)/S388</f>
        <v>1.2310606060605585E-2</v>
      </c>
      <c r="AD389" s="40">
        <f>IF(E388&gt;D389,IF(E388&gt;E389,Y389,E388-D389+1),0)</f>
        <v>0</v>
      </c>
      <c r="AF389" s="40">
        <f t="shared" si="230"/>
        <v>0</v>
      </c>
      <c r="AG389" s="40">
        <f t="shared" si="231"/>
        <v>0</v>
      </c>
      <c r="AH389" s="40">
        <f t="shared" si="232"/>
        <v>0</v>
      </c>
      <c r="AI389" s="40">
        <f t="shared" si="233"/>
        <v>0</v>
      </c>
      <c r="AJ389" s="40">
        <f t="shared" si="234"/>
        <v>0</v>
      </c>
      <c r="AK389" s="40">
        <f t="shared" si="235"/>
        <v>0</v>
      </c>
      <c r="AL389" s="40">
        <f t="shared" si="236"/>
        <v>0</v>
      </c>
      <c r="AM389" s="40">
        <f t="shared" si="237"/>
        <v>0</v>
      </c>
      <c r="AN389" s="40">
        <f t="shared" si="238"/>
        <v>0</v>
      </c>
      <c r="AO389" s="40">
        <f t="shared" si="239"/>
        <v>0</v>
      </c>
      <c r="AP389" s="40">
        <f t="shared" si="240"/>
        <v>0</v>
      </c>
      <c r="AQ389" s="40">
        <f t="shared" si="241"/>
        <v>0</v>
      </c>
      <c r="AR389" s="40">
        <f t="shared" si="242"/>
        <v>0</v>
      </c>
      <c r="AS389" s="40">
        <f t="shared" si="243"/>
        <v>0</v>
      </c>
      <c r="AT389" s="40">
        <f t="shared" si="244"/>
        <v>0</v>
      </c>
      <c r="AU389" s="40">
        <f t="shared" si="245"/>
        <v>0</v>
      </c>
      <c r="AV389" s="40">
        <f t="shared" si="246"/>
        <v>0</v>
      </c>
      <c r="AW389" s="40">
        <f t="shared" si="247"/>
        <v>0</v>
      </c>
      <c r="AX389" s="40">
        <f t="shared" si="248"/>
        <v>0</v>
      </c>
      <c r="AY389" s="40">
        <f t="shared" si="249"/>
        <v>0</v>
      </c>
      <c r="AZ389" s="40">
        <f t="shared" si="250"/>
        <v>0</v>
      </c>
      <c r="BA389" s="40">
        <f t="shared" si="251"/>
        <v>0</v>
      </c>
      <c r="BB389" s="40">
        <f t="shared" si="252"/>
        <v>0</v>
      </c>
      <c r="BC389" s="40">
        <f t="shared" si="253"/>
        <v>0</v>
      </c>
      <c r="BD389" s="40">
        <f t="shared" si="254"/>
        <v>0</v>
      </c>
      <c r="BE389" s="40">
        <f t="shared" si="255"/>
        <v>0</v>
      </c>
      <c r="BF389" s="40">
        <f t="shared" si="256"/>
        <v>0</v>
      </c>
      <c r="BG389" s="40">
        <f t="shared" si="257"/>
        <v>0</v>
      </c>
      <c r="BH389" s="40">
        <f t="shared" si="258"/>
        <v>0</v>
      </c>
      <c r="BI389" s="40">
        <f t="shared" si="259"/>
        <v>0</v>
      </c>
      <c r="BJ389" s="40">
        <f t="shared" si="260"/>
        <v>0</v>
      </c>
      <c r="BK389" s="40">
        <f t="shared" si="261"/>
        <v>0</v>
      </c>
      <c r="BL389" s="40">
        <f t="shared" si="262"/>
        <v>0</v>
      </c>
      <c r="BM389" s="40">
        <f t="shared" si="263"/>
        <v>0</v>
      </c>
      <c r="BN389" s="40">
        <f t="shared" si="264"/>
        <v>0</v>
      </c>
      <c r="BO389" s="40">
        <f t="shared" si="265"/>
        <v>0</v>
      </c>
      <c r="BP389" s="40">
        <f t="shared" si="266"/>
        <v>0</v>
      </c>
      <c r="BQ389">
        <v>1</v>
      </c>
      <c r="BR389" s="63">
        <f t="shared" si="228"/>
        <v>2</v>
      </c>
      <c r="BT389" s="4">
        <f>(BP389*U352)+(BO389*U353)+(BN389*U354)+(BM389*U355)+(BL389*U356)+(BK389*U357)+(BJ389*U358)+(BI389*U359)+(BH389*U360)+(BG389*U361)+(BF389*U362)+(BE389*U363)+(BD389*U364)+(BC389*U365)+(BB389*U366)+(BA389*U367)+(AZ389*U368)+(AY389*U369)+(AX389*U370)+(AW389*U371)+(AV389*U372)+(AU389*U373)+(AT389*U374)+(AS389*U375)+(AR389*U376)+(AQ389*U377)+(AP389*U378)+(AO389*U379)+(AN389*U380)+(AM389*U381)+(AL389*U382)+(AK389*U383)+(AJ389*U384)+(AI389*U385)+(AH389*U386)+(AG389*U387)+(AF389*U388)+($U$252)+U389</f>
        <v>3.6904761904761905E-2</v>
      </c>
    </row>
    <row r="390" spans="1:72">
      <c r="A390" s="25">
        <f t="shared" si="229"/>
        <v>386</v>
      </c>
      <c r="B390" s="26" t="s">
        <v>38</v>
      </c>
      <c r="C390" s="12">
        <v>41669</v>
      </c>
      <c r="D390" s="52">
        <v>41670</v>
      </c>
      <c r="E390" s="52">
        <v>41673</v>
      </c>
      <c r="F390" s="36">
        <v>139.47900000000001</v>
      </c>
      <c r="G390" s="36"/>
      <c r="H390" s="36"/>
      <c r="I390" s="36">
        <v>138.946</v>
      </c>
      <c r="J390" s="36">
        <v>136.9</v>
      </c>
      <c r="K390" s="5" t="s">
        <v>1</v>
      </c>
      <c r="M390" s="16">
        <f>(F390-I390)*100</f>
        <v>53.300000000001546</v>
      </c>
      <c r="N390" s="15"/>
      <c r="O390" s="16">
        <f>(I390-J390)*100</f>
        <v>204.59999999999923</v>
      </c>
      <c r="Q390" s="22">
        <f>((S389*U390)/M390)*O390</f>
        <v>6262361.0538459411</v>
      </c>
      <c r="R390" s="15"/>
      <c r="S390" s="3">
        <f>Q390+S389</f>
        <v>143299716.4315584</v>
      </c>
      <c r="U390" s="4">
        <f>$AC$4/W390</f>
        <v>1.1904761904761904E-2</v>
      </c>
      <c r="W390" s="2">
        <v>21</v>
      </c>
      <c r="Y390" s="30">
        <f>E390-D390+1</f>
        <v>4</v>
      </c>
      <c r="Z390" s="30"/>
      <c r="AA390" s="4">
        <f>(S390-S389)/S389</f>
        <v>4.5698204234788105E-2</v>
      </c>
      <c r="AD390" s="40">
        <f>IF(E389&gt;D390,IF(E389&gt;E390,Y390,E389-D390+1),0)</f>
        <v>0</v>
      </c>
      <c r="AF390" s="40">
        <f t="shared" si="230"/>
        <v>0</v>
      </c>
      <c r="AG390" s="40">
        <f t="shared" si="231"/>
        <v>0</v>
      </c>
      <c r="AH390" s="40">
        <f t="shared" si="232"/>
        <v>0</v>
      </c>
      <c r="AI390" s="40">
        <f t="shared" si="233"/>
        <v>0</v>
      </c>
      <c r="AJ390" s="40">
        <f t="shared" si="234"/>
        <v>0</v>
      </c>
      <c r="AK390" s="40">
        <f t="shared" si="235"/>
        <v>0</v>
      </c>
      <c r="AL390" s="40">
        <f t="shared" si="236"/>
        <v>0</v>
      </c>
      <c r="AM390" s="40">
        <f t="shared" si="237"/>
        <v>0</v>
      </c>
      <c r="AN390" s="40">
        <f t="shared" si="238"/>
        <v>0</v>
      </c>
      <c r="AO390" s="40">
        <f t="shared" si="239"/>
        <v>0</v>
      </c>
      <c r="AP390" s="40">
        <f t="shared" si="240"/>
        <v>0</v>
      </c>
      <c r="AQ390" s="40">
        <f t="shared" si="241"/>
        <v>0</v>
      </c>
      <c r="AR390" s="40">
        <f t="shared" si="242"/>
        <v>0</v>
      </c>
      <c r="AS390" s="40">
        <f t="shared" si="243"/>
        <v>0</v>
      </c>
      <c r="AT390" s="40">
        <f t="shared" si="244"/>
        <v>0</v>
      </c>
      <c r="AU390" s="40">
        <f t="shared" si="245"/>
        <v>0</v>
      </c>
      <c r="AV390" s="40">
        <f t="shared" si="246"/>
        <v>0</v>
      </c>
      <c r="AW390" s="40">
        <f t="shared" si="247"/>
        <v>0</v>
      </c>
      <c r="AX390" s="40">
        <f t="shared" si="248"/>
        <v>0</v>
      </c>
      <c r="AY390" s="40">
        <f t="shared" si="249"/>
        <v>0</v>
      </c>
      <c r="AZ390" s="40">
        <f t="shared" si="250"/>
        <v>0</v>
      </c>
      <c r="BA390" s="40">
        <f t="shared" si="251"/>
        <v>0</v>
      </c>
      <c r="BB390" s="40">
        <f t="shared" si="252"/>
        <v>0</v>
      </c>
      <c r="BC390" s="40">
        <f t="shared" si="253"/>
        <v>0</v>
      </c>
      <c r="BD390" s="40">
        <f t="shared" si="254"/>
        <v>0</v>
      </c>
      <c r="BE390" s="40">
        <f t="shared" si="255"/>
        <v>0</v>
      </c>
      <c r="BF390" s="40">
        <f t="shared" si="256"/>
        <v>0</v>
      </c>
      <c r="BG390" s="40">
        <f t="shared" si="257"/>
        <v>0</v>
      </c>
      <c r="BH390" s="40">
        <f t="shared" si="258"/>
        <v>0</v>
      </c>
      <c r="BI390" s="40">
        <f t="shared" si="259"/>
        <v>0</v>
      </c>
      <c r="BJ390" s="40">
        <f t="shared" si="260"/>
        <v>0</v>
      </c>
      <c r="BK390" s="40">
        <f t="shared" si="261"/>
        <v>0</v>
      </c>
      <c r="BL390" s="40">
        <f t="shared" si="262"/>
        <v>0</v>
      </c>
      <c r="BM390" s="40">
        <f t="shared" si="263"/>
        <v>0</v>
      </c>
      <c r="BN390" s="40">
        <f t="shared" si="264"/>
        <v>0</v>
      </c>
      <c r="BO390" s="40">
        <f t="shared" si="265"/>
        <v>0</v>
      </c>
      <c r="BP390" s="60">
        <f t="shared" si="266"/>
        <v>0</v>
      </c>
      <c r="BQ390">
        <v>1</v>
      </c>
      <c r="BR390" s="63">
        <f t="shared" si="228"/>
        <v>2</v>
      </c>
      <c r="BT390" s="4">
        <f>(BP390*U353)+(BO390*U354)+(BN390*U355)+(BM390*U356)+(BL390*U357)+(BK390*U358)+(BJ390*U359)+(BI390*U360)+(BH390*U361)+(BG390*U362)+(BF390*U363)+(BE390*U364)+(BD390*U365)+(BC390*U366)+(BB390*U367)+(BA390*U368)+(AZ390*U369)+(AY390*U370)+(AX390*U371)+(AW390*U372)+(AV390*U373)+(AU390*U374)+(AT390*U375)+(AS390*U376)+(AR390*U377)+(AQ390*U378)+(AP390*U379)+(AO390*U380)+(AN390*U381)+(AM390*U382)+(AL390*U383)+(AK390*U384)+(AJ390*U385)+(AI390*U386)+(AH390*U387)+(AG390*U388)+(AF390*U389)+($U$252)+U390</f>
        <v>3.6904761904761905E-2</v>
      </c>
    </row>
    <row r="391" spans="1:72">
      <c r="A391" s="25">
        <f t="shared" si="229"/>
        <v>387</v>
      </c>
      <c r="B391" s="26" t="s">
        <v>38</v>
      </c>
      <c r="C391" s="12">
        <v>41676</v>
      </c>
      <c r="D391" s="52">
        <v>41677</v>
      </c>
      <c r="E391" s="52">
        <v>41704</v>
      </c>
      <c r="F391" s="36">
        <v>137.19999999999999</v>
      </c>
      <c r="G391" s="36">
        <v>138.75800000000001</v>
      </c>
      <c r="H391" s="36">
        <v>142.73999999999998</v>
      </c>
      <c r="I391" s="36"/>
      <c r="J391" s="36"/>
      <c r="K391" s="5" t="s">
        <v>1</v>
      </c>
      <c r="M391" s="16">
        <f>(G391-F391)*100</f>
        <v>155.80000000000211</v>
      </c>
      <c r="N391" s="15"/>
      <c r="O391" s="16">
        <f>(H391-G391)*100</f>
        <v>398.19999999999709</v>
      </c>
      <c r="Q391" s="22">
        <f>((S390*U391)/M391)*O391</f>
        <v>4360134.1068406813</v>
      </c>
      <c r="R391" s="15"/>
      <c r="S391" s="3">
        <f>Q391+S390</f>
        <v>147659850.53839907</v>
      </c>
      <c r="U391" s="4">
        <f>$AC$4/W391</f>
        <v>1.1904761904761904E-2</v>
      </c>
      <c r="W391" s="2">
        <v>21</v>
      </c>
      <c r="Y391" s="30">
        <f>E391-D391+1</f>
        <v>28</v>
      </c>
      <c r="Z391" s="30"/>
      <c r="AA391" s="4">
        <f>(S391-S390)/S390</f>
        <v>3.0426676447214886E-2</v>
      </c>
      <c r="AD391" s="40">
        <f>IF(E390&gt;D391,IF(E390&gt;E391,Y391,E390-D391+1),0)</f>
        <v>0</v>
      </c>
      <c r="AF391" s="40">
        <f t="shared" si="230"/>
        <v>0</v>
      </c>
      <c r="AG391" s="40">
        <f t="shared" si="231"/>
        <v>0</v>
      </c>
      <c r="AH391" s="40">
        <f t="shared" si="232"/>
        <v>0</v>
      </c>
      <c r="AI391" s="40">
        <f t="shared" si="233"/>
        <v>0</v>
      </c>
      <c r="AJ391" s="40">
        <f t="shared" si="234"/>
        <v>0</v>
      </c>
      <c r="AK391" s="40">
        <f t="shared" si="235"/>
        <v>0</v>
      </c>
      <c r="AL391" s="40">
        <f t="shared" si="236"/>
        <v>0</v>
      </c>
      <c r="AM391" s="40">
        <f t="shared" si="237"/>
        <v>0</v>
      </c>
      <c r="AN391" s="40">
        <f t="shared" si="238"/>
        <v>0</v>
      </c>
      <c r="AO391" s="40">
        <f t="shared" si="239"/>
        <v>0</v>
      </c>
      <c r="AP391" s="40">
        <f t="shared" si="240"/>
        <v>0</v>
      </c>
      <c r="AQ391" s="40">
        <f t="shared" si="241"/>
        <v>0</v>
      </c>
      <c r="AR391" s="40">
        <f t="shared" si="242"/>
        <v>0</v>
      </c>
      <c r="AS391" s="40">
        <f t="shared" si="243"/>
        <v>0</v>
      </c>
      <c r="AT391" s="40">
        <f t="shared" si="244"/>
        <v>0</v>
      </c>
      <c r="AU391" s="40">
        <f t="shared" si="245"/>
        <v>0</v>
      </c>
      <c r="AV391" s="40">
        <f t="shared" si="246"/>
        <v>0</v>
      </c>
      <c r="AW391" s="40">
        <f t="shared" si="247"/>
        <v>0</v>
      </c>
      <c r="AX391" s="40">
        <f t="shared" si="248"/>
        <v>0</v>
      </c>
      <c r="AY391" s="40">
        <f t="shared" si="249"/>
        <v>0</v>
      </c>
      <c r="AZ391" s="40">
        <f t="shared" si="250"/>
        <v>0</v>
      </c>
      <c r="BA391" s="40">
        <f t="shared" si="251"/>
        <v>0</v>
      </c>
      <c r="BB391" s="40">
        <f t="shared" si="252"/>
        <v>0</v>
      </c>
      <c r="BC391" s="40">
        <f t="shared" si="253"/>
        <v>0</v>
      </c>
      <c r="BD391" s="40">
        <f t="shared" si="254"/>
        <v>0</v>
      </c>
      <c r="BE391" s="40">
        <f t="shared" si="255"/>
        <v>0</v>
      </c>
      <c r="BF391" s="40">
        <f t="shared" si="256"/>
        <v>0</v>
      </c>
      <c r="BG391" s="40">
        <f t="shared" si="257"/>
        <v>0</v>
      </c>
      <c r="BH391" s="40">
        <f t="shared" si="258"/>
        <v>0</v>
      </c>
      <c r="BI391" s="40">
        <f t="shared" si="259"/>
        <v>0</v>
      </c>
      <c r="BJ391" s="40">
        <f t="shared" si="260"/>
        <v>0</v>
      </c>
      <c r="BK391" s="40">
        <f t="shared" si="261"/>
        <v>0</v>
      </c>
      <c r="BL391" s="40">
        <f t="shared" si="262"/>
        <v>0</v>
      </c>
      <c r="BM391" s="40">
        <f t="shared" si="263"/>
        <v>0</v>
      </c>
      <c r="BN391" s="40">
        <f t="shared" si="264"/>
        <v>0</v>
      </c>
      <c r="BO391" s="40">
        <f t="shared" si="265"/>
        <v>0</v>
      </c>
      <c r="BP391" s="40">
        <f t="shared" si="266"/>
        <v>0</v>
      </c>
      <c r="BQ391">
        <v>2</v>
      </c>
      <c r="BR391" s="63">
        <f t="shared" ref="BR391:BR454" si="267">SUM(AF391:BQ391)+1</f>
        <v>3</v>
      </c>
      <c r="BT391" s="4">
        <f>(BP391*U354)+(BO391*U355)+(BN391*U356)+(BM391*U357)+(BL391*U358)+(BK391*U359)+(BJ391*U360)+(BI391*U361)+(BH391*U362)+(BG391*U363)+(BF391*U364)+(BE391*U365)+(BD391*U366)+(BC391*U367)+(BB391*U368)+(BA391*U369)+(AZ391*U370)+(AY391*U371)+(AX391*U372)+(AW391*U373)+(AV391*U374)+(AU391*U375)+(AT391*U376)+(AS391*U377)+(AR391*U378)+(AQ391*U379)+(AP391*U380)+(AO391*U381)+(AN391*U382)+(AM391*U383)+(AL391*U384)+(AK391*U385)+(AJ391*U386)+(AI391*U387)+(AH391*U388)+(AG391*U389)+(AF391*U390)+($U$252)+($U$353)+U391</f>
        <v>4.880952380952381E-2</v>
      </c>
    </row>
    <row r="392" spans="1:72">
      <c r="A392" s="25">
        <f t="shared" si="229"/>
        <v>388</v>
      </c>
      <c r="B392" s="26" t="s">
        <v>38</v>
      </c>
      <c r="C392" s="12">
        <v>41715</v>
      </c>
      <c r="D392" s="52">
        <v>41716</v>
      </c>
      <c r="E392" s="52">
        <v>41716</v>
      </c>
      <c r="F392" s="36">
        <v>141.285</v>
      </c>
      <c r="G392" s="36">
        <v>141.90900000000002</v>
      </c>
      <c r="H392" s="36">
        <v>141.285</v>
      </c>
      <c r="I392" s="36"/>
      <c r="J392" s="36"/>
      <c r="K392" s="5" t="s">
        <v>0</v>
      </c>
      <c r="M392" s="16">
        <f>(G392-F392)*100</f>
        <v>62.400000000002365</v>
      </c>
      <c r="N392" s="15"/>
      <c r="O392" s="16">
        <f>(H392-G392)*100</f>
        <v>-62.400000000002365</v>
      </c>
      <c r="Q392" s="22">
        <f>((S391*U392)/M392)*O392</f>
        <v>-1757855.3635523699</v>
      </c>
      <c r="R392" s="15"/>
      <c r="S392" s="3">
        <f>Q392+S391</f>
        <v>145901995.17484671</v>
      </c>
      <c r="U392" s="4">
        <f>$AC$4/W392</f>
        <v>1.1904761904761904E-2</v>
      </c>
      <c r="W392" s="2">
        <v>21</v>
      </c>
      <c r="Y392" s="30">
        <f>E392-D392+1</f>
        <v>1</v>
      </c>
      <c r="Z392" s="30"/>
      <c r="AA392" s="4">
        <f>(S392-S391)/S391</f>
        <v>-1.190476190476185E-2</v>
      </c>
      <c r="AD392" s="40">
        <f>IF(E391&gt;D392,IF(E391&gt;E392,Y392,E391-D392+1),0)</f>
        <v>0</v>
      </c>
      <c r="AF392" s="40">
        <f t="shared" si="230"/>
        <v>0</v>
      </c>
      <c r="AG392" s="40">
        <f t="shared" si="231"/>
        <v>0</v>
      </c>
      <c r="AH392" s="40">
        <f t="shared" si="232"/>
        <v>0</v>
      </c>
      <c r="AI392" s="40">
        <f t="shared" si="233"/>
        <v>0</v>
      </c>
      <c r="AJ392" s="40">
        <f t="shared" si="234"/>
        <v>0</v>
      </c>
      <c r="AK392" s="40">
        <f t="shared" si="235"/>
        <v>0</v>
      </c>
      <c r="AL392" s="40">
        <f t="shared" si="236"/>
        <v>0</v>
      </c>
      <c r="AM392" s="40">
        <f t="shared" si="237"/>
        <v>0</v>
      </c>
      <c r="AN392" s="40">
        <f t="shared" si="238"/>
        <v>0</v>
      </c>
      <c r="AO392" s="40">
        <f t="shared" si="239"/>
        <v>0</v>
      </c>
      <c r="AP392" s="40">
        <f t="shared" si="240"/>
        <v>0</v>
      </c>
      <c r="AQ392" s="40">
        <f t="shared" si="241"/>
        <v>0</v>
      </c>
      <c r="AR392" s="40">
        <f t="shared" si="242"/>
        <v>0</v>
      </c>
      <c r="AS392" s="40">
        <f t="shared" si="243"/>
        <v>0</v>
      </c>
      <c r="AT392" s="40">
        <f t="shared" si="244"/>
        <v>0</v>
      </c>
      <c r="AU392" s="40">
        <f t="shared" si="245"/>
        <v>0</v>
      </c>
      <c r="AV392" s="40">
        <f t="shared" si="246"/>
        <v>0</v>
      </c>
      <c r="AW392" s="40">
        <f t="shared" si="247"/>
        <v>0</v>
      </c>
      <c r="AX392" s="40">
        <f t="shared" si="248"/>
        <v>0</v>
      </c>
      <c r="AY392" s="40">
        <f t="shared" si="249"/>
        <v>0</v>
      </c>
      <c r="AZ392" s="40">
        <f t="shared" si="250"/>
        <v>0</v>
      </c>
      <c r="BA392" s="40">
        <f t="shared" si="251"/>
        <v>0</v>
      </c>
      <c r="BB392" s="40">
        <f t="shared" si="252"/>
        <v>0</v>
      </c>
      <c r="BC392" s="40">
        <f t="shared" si="253"/>
        <v>0</v>
      </c>
      <c r="BD392" s="40">
        <f t="shared" si="254"/>
        <v>0</v>
      </c>
      <c r="BE392" s="40">
        <f t="shared" si="255"/>
        <v>0</v>
      </c>
      <c r="BF392" s="40">
        <f t="shared" si="256"/>
        <v>0</v>
      </c>
      <c r="BG392" s="40">
        <f t="shared" si="257"/>
        <v>0</v>
      </c>
      <c r="BH392" s="40">
        <f t="shared" si="258"/>
        <v>0</v>
      </c>
      <c r="BI392" s="40">
        <f t="shared" si="259"/>
        <v>0</v>
      </c>
      <c r="BJ392" s="40">
        <f t="shared" si="260"/>
        <v>0</v>
      </c>
      <c r="BK392" s="40">
        <f t="shared" si="261"/>
        <v>0</v>
      </c>
      <c r="BL392" s="40">
        <f t="shared" si="262"/>
        <v>0</v>
      </c>
      <c r="BM392" s="40">
        <f t="shared" si="263"/>
        <v>0</v>
      </c>
      <c r="BN392" s="40">
        <f t="shared" si="264"/>
        <v>0</v>
      </c>
      <c r="BO392" s="40">
        <f t="shared" si="265"/>
        <v>0</v>
      </c>
      <c r="BP392" s="40">
        <f t="shared" si="266"/>
        <v>0</v>
      </c>
      <c r="BQ392">
        <v>2</v>
      </c>
      <c r="BR392" s="63">
        <f t="shared" si="267"/>
        <v>3</v>
      </c>
      <c r="BT392" s="4">
        <f>(BP392*U355)+(BO392*U356)+(BN392*U357)+(BM392*U358)+(BL392*U359)+(BK392*U360)+(BJ392*U361)+(BI392*U362)+(BH392*U363)+(BG392*U364)+(BF392*U365)+(BE392*U366)+(BD392*U367)+(BC392*U368)+(BB392*U369)+(BA392*U370)+(AZ392*U371)+(AY392*U372)+(AX392*U373)+(AW392*U374)+(AV392*U375)+(AU392*U376)+(AT392*U377)+(AS392*U378)+(AR392*U379)+(AQ392*U380)+(AP392*U381)+(AO392*U382)+(AN392*U383)+(AM392*U384)+(AL392*U385)+(AK392*U386)+(AJ392*U387)+(AI392*U388)+(AH392*U389)+(AG392*U390)+(AF392*U391)+($U$252)+($U$353)+U392</f>
        <v>4.880952380952381E-2</v>
      </c>
    </row>
    <row r="393" spans="1:72">
      <c r="A393" s="25">
        <f t="shared" si="229"/>
        <v>389</v>
      </c>
      <c r="B393" s="26" t="s">
        <v>38</v>
      </c>
      <c r="C393" s="12">
        <v>41718</v>
      </c>
      <c r="D393" s="52">
        <v>41719</v>
      </c>
      <c r="E393" s="52">
        <v>41719</v>
      </c>
      <c r="F393" s="36">
        <v>141.26000000000002</v>
      </c>
      <c r="G393" s="36"/>
      <c r="H393" s="36"/>
      <c r="I393" s="36">
        <v>140.86999999999998</v>
      </c>
      <c r="J393" s="36">
        <v>141.26000000000002</v>
      </c>
      <c r="K393" s="5" t="s">
        <v>0</v>
      </c>
      <c r="M393" s="16">
        <f>(F393-I393)*100</f>
        <v>39.00000000000432</v>
      </c>
      <c r="N393" s="15"/>
      <c r="O393" s="16">
        <f>(I393-J393)*100</f>
        <v>-39.00000000000432</v>
      </c>
      <c r="Q393" s="22">
        <f>((S392*U393)/M393)*O393</f>
        <v>-1736928.5139862699</v>
      </c>
      <c r="R393" s="15"/>
      <c r="S393" s="3">
        <f>Q393+S392</f>
        <v>144165066.66086045</v>
      </c>
      <c r="U393" s="4">
        <f>$AC$4/W393</f>
        <v>1.1904761904761904E-2</v>
      </c>
      <c r="W393" s="2">
        <v>21</v>
      </c>
      <c r="Y393" s="30">
        <f>E393-D393+1</f>
        <v>1</v>
      </c>
      <c r="Z393" s="30"/>
      <c r="AA393" s="4">
        <f>(S393-S392)/S392</f>
        <v>-1.1904761904761831E-2</v>
      </c>
      <c r="AD393" s="40">
        <f>IF(E392&gt;D393,IF(E392&gt;E393,Y393,E392-D393+1),0)</f>
        <v>0</v>
      </c>
      <c r="AF393" s="40">
        <f t="shared" si="230"/>
        <v>0</v>
      </c>
      <c r="AG393" s="40">
        <f t="shared" si="231"/>
        <v>0</v>
      </c>
      <c r="AH393" s="40">
        <f t="shared" si="232"/>
        <v>0</v>
      </c>
      <c r="AI393" s="40">
        <f t="shared" si="233"/>
        <v>0</v>
      </c>
      <c r="AJ393" s="40">
        <f t="shared" si="234"/>
        <v>0</v>
      </c>
      <c r="AK393" s="40">
        <f t="shared" si="235"/>
        <v>0</v>
      </c>
      <c r="AL393" s="40">
        <f t="shared" si="236"/>
        <v>0</v>
      </c>
      <c r="AM393" s="40">
        <f t="shared" si="237"/>
        <v>0</v>
      </c>
      <c r="AN393" s="40">
        <f t="shared" si="238"/>
        <v>0</v>
      </c>
      <c r="AO393" s="40">
        <f t="shared" si="239"/>
        <v>0</v>
      </c>
      <c r="AP393" s="40">
        <f t="shared" si="240"/>
        <v>0</v>
      </c>
      <c r="AQ393" s="40">
        <f t="shared" si="241"/>
        <v>0</v>
      </c>
      <c r="AR393" s="40">
        <f t="shared" si="242"/>
        <v>0</v>
      </c>
      <c r="AS393" s="40">
        <f t="shared" si="243"/>
        <v>0</v>
      </c>
      <c r="AT393" s="40">
        <f t="shared" si="244"/>
        <v>0</v>
      </c>
      <c r="AU393" s="40">
        <f t="shared" si="245"/>
        <v>0</v>
      </c>
      <c r="AV393" s="40">
        <f t="shared" si="246"/>
        <v>0</v>
      </c>
      <c r="AW393" s="40">
        <f t="shared" si="247"/>
        <v>0</v>
      </c>
      <c r="AX393" s="40">
        <f t="shared" si="248"/>
        <v>0</v>
      </c>
      <c r="AY393" s="40">
        <f t="shared" si="249"/>
        <v>0</v>
      </c>
      <c r="AZ393" s="40">
        <f t="shared" si="250"/>
        <v>0</v>
      </c>
      <c r="BA393" s="40">
        <f t="shared" si="251"/>
        <v>0</v>
      </c>
      <c r="BB393" s="40">
        <f t="shared" si="252"/>
        <v>0</v>
      </c>
      <c r="BC393" s="40">
        <f t="shared" si="253"/>
        <v>0</v>
      </c>
      <c r="BD393" s="40">
        <f t="shared" si="254"/>
        <v>0</v>
      </c>
      <c r="BE393" s="40">
        <f t="shared" si="255"/>
        <v>0</v>
      </c>
      <c r="BF393" s="40">
        <f t="shared" si="256"/>
        <v>0</v>
      </c>
      <c r="BG393" s="40">
        <f t="shared" si="257"/>
        <v>0</v>
      </c>
      <c r="BH393" s="40">
        <f t="shared" si="258"/>
        <v>0</v>
      </c>
      <c r="BI393" s="40">
        <f t="shared" si="259"/>
        <v>0</v>
      </c>
      <c r="BJ393" s="40">
        <f t="shared" si="260"/>
        <v>0</v>
      </c>
      <c r="BK393" s="40">
        <f t="shared" si="261"/>
        <v>0</v>
      </c>
      <c r="BL393" s="40">
        <f t="shared" si="262"/>
        <v>0</v>
      </c>
      <c r="BM393" s="40">
        <f t="shared" si="263"/>
        <v>0</v>
      </c>
      <c r="BN393" s="40">
        <f t="shared" si="264"/>
        <v>0</v>
      </c>
      <c r="BO393" s="40">
        <f t="shared" si="265"/>
        <v>0</v>
      </c>
      <c r="BP393" s="40">
        <f t="shared" si="266"/>
        <v>0</v>
      </c>
      <c r="BQ393">
        <v>2</v>
      </c>
      <c r="BR393" s="63">
        <f t="shared" si="267"/>
        <v>3</v>
      </c>
      <c r="BT393" s="4">
        <f>(BP393*U356)+(BO393*U357)+(BN393*U358)+(BM393*U359)+(BL393*U360)+(BK393*U361)+(BJ393*U362)+(BI393*U363)+(BH393*U364)+(BG393*U365)+(BF393*U366)+(BE393*U367)+(BD393*U368)+(BC393*U369)+(BB393*U370)+(BA393*U371)+(AZ393*U372)+(AY393*U373)+(AX393*U374)+(AW393*U375)+(AV393*U376)+(AU393*U377)+(AT393*U378)+(AS393*U379)+(AR393*U380)+(AQ393*U381)+(AP393*U382)+(AO393*U383)+(AN393*U384)+(AM393*U385)+(AL393*U386)+(AK393*U387)+(AJ393*U388)+(AI393*U389)+(AH393*U390)+(AG393*U391)+(AF393*U392)+($U$252)+($U$353)+U393</f>
        <v>4.880952380952381E-2</v>
      </c>
    </row>
    <row r="394" spans="1:72">
      <c r="A394" s="25">
        <f t="shared" si="229"/>
        <v>390</v>
      </c>
      <c r="B394" s="26" t="s">
        <v>38</v>
      </c>
      <c r="C394" s="12">
        <v>41724</v>
      </c>
      <c r="D394" s="52">
        <v>41725</v>
      </c>
      <c r="E394" s="52">
        <v>41725</v>
      </c>
      <c r="F394" s="36">
        <v>141.03700000000001</v>
      </c>
      <c r="G394" s="36"/>
      <c r="H394" s="36"/>
      <c r="I394" s="36">
        <v>140.553</v>
      </c>
      <c r="J394" s="36">
        <v>141.03700000000001</v>
      </c>
      <c r="K394" s="5" t="s">
        <v>0</v>
      </c>
      <c r="M394" s="16">
        <f>(F394-I394)*100</f>
        <v>48.400000000000887</v>
      </c>
      <c r="N394" s="15"/>
      <c r="O394" s="16">
        <f>(I394-J394)*100</f>
        <v>-48.400000000000887</v>
      </c>
      <c r="Q394" s="22">
        <f>((S393*U394)/M394)*O394</f>
        <v>-1716250.793581672</v>
      </c>
      <c r="R394" s="15"/>
      <c r="S394" s="3">
        <f>Q394+S393</f>
        <v>142448815.86727878</v>
      </c>
      <c r="U394" s="4">
        <f>$AC$4/W394</f>
        <v>1.1904761904761904E-2</v>
      </c>
      <c r="W394" s="2">
        <v>21</v>
      </c>
      <c r="Y394" s="30">
        <f>E394-D394+1</f>
        <v>1</v>
      </c>
      <c r="Z394" s="30"/>
      <c r="AA394" s="4">
        <f>(S394-S393)/S393</f>
        <v>-1.1904761904761854E-2</v>
      </c>
      <c r="AD394" s="40">
        <f>IF(E393&gt;D394,IF(E393&gt;E394,Y394,E393-D394+1),0)</f>
        <v>0</v>
      </c>
      <c r="AF394" s="40">
        <f t="shared" si="230"/>
        <v>0</v>
      </c>
      <c r="AG394" s="40">
        <f t="shared" si="231"/>
        <v>0</v>
      </c>
      <c r="AH394" s="40">
        <f t="shared" si="232"/>
        <v>0</v>
      </c>
      <c r="AI394" s="40">
        <f t="shared" si="233"/>
        <v>0</v>
      </c>
      <c r="AJ394" s="40">
        <f t="shared" si="234"/>
        <v>0</v>
      </c>
      <c r="AK394" s="40">
        <f t="shared" si="235"/>
        <v>0</v>
      </c>
      <c r="AL394" s="40">
        <f t="shared" si="236"/>
        <v>0</v>
      </c>
      <c r="AM394" s="40">
        <f t="shared" si="237"/>
        <v>0</v>
      </c>
      <c r="AN394" s="40">
        <f t="shared" si="238"/>
        <v>0</v>
      </c>
      <c r="AO394" s="40">
        <f t="shared" si="239"/>
        <v>0</v>
      </c>
      <c r="AP394" s="40">
        <f t="shared" si="240"/>
        <v>0</v>
      </c>
      <c r="AQ394" s="40">
        <f t="shared" si="241"/>
        <v>0</v>
      </c>
      <c r="AR394" s="40">
        <f t="shared" si="242"/>
        <v>0</v>
      </c>
      <c r="AS394" s="40">
        <f t="shared" si="243"/>
        <v>0</v>
      </c>
      <c r="AT394" s="40">
        <f t="shared" si="244"/>
        <v>0</v>
      </c>
      <c r="AU394" s="40">
        <f t="shared" si="245"/>
        <v>0</v>
      </c>
      <c r="AV394" s="40">
        <f t="shared" si="246"/>
        <v>0</v>
      </c>
      <c r="AW394" s="40">
        <f t="shared" si="247"/>
        <v>0</v>
      </c>
      <c r="AX394" s="40">
        <f t="shared" si="248"/>
        <v>0</v>
      </c>
      <c r="AY394" s="40">
        <f t="shared" si="249"/>
        <v>0</v>
      </c>
      <c r="AZ394" s="40">
        <f t="shared" si="250"/>
        <v>0</v>
      </c>
      <c r="BA394" s="40">
        <f t="shared" si="251"/>
        <v>0</v>
      </c>
      <c r="BB394" s="40">
        <f t="shared" si="252"/>
        <v>0</v>
      </c>
      <c r="BC394" s="40">
        <f t="shared" si="253"/>
        <v>0</v>
      </c>
      <c r="BD394" s="40">
        <f t="shared" si="254"/>
        <v>0</v>
      </c>
      <c r="BE394" s="40">
        <f t="shared" si="255"/>
        <v>0</v>
      </c>
      <c r="BF394" s="40">
        <f t="shared" si="256"/>
        <v>0</v>
      </c>
      <c r="BG394" s="40">
        <f t="shared" si="257"/>
        <v>0</v>
      </c>
      <c r="BH394" s="40">
        <f t="shared" si="258"/>
        <v>0</v>
      </c>
      <c r="BI394" s="40">
        <f t="shared" si="259"/>
        <v>0</v>
      </c>
      <c r="BJ394" s="40">
        <f t="shared" si="260"/>
        <v>0</v>
      </c>
      <c r="BK394" s="40">
        <f t="shared" si="261"/>
        <v>0</v>
      </c>
      <c r="BL394" s="40">
        <f t="shared" si="262"/>
        <v>0</v>
      </c>
      <c r="BM394" s="40">
        <f t="shared" si="263"/>
        <v>0</v>
      </c>
      <c r="BN394" s="40">
        <f t="shared" si="264"/>
        <v>0</v>
      </c>
      <c r="BO394" s="40">
        <f t="shared" si="265"/>
        <v>0</v>
      </c>
      <c r="BP394" s="40">
        <f t="shared" si="266"/>
        <v>0</v>
      </c>
      <c r="BQ394">
        <v>2</v>
      </c>
      <c r="BR394" s="63">
        <f t="shared" si="267"/>
        <v>3</v>
      </c>
      <c r="BT394" s="4">
        <f>(BP394*U357)+(BO394*U358)+(BN394*U359)+(BM394*U360)+(BL394*U361)+(BK394*U362)+(BJ394*U363)+(BI394*U364)+(BH394*U365)+(BG394*U366)+(BF394*U367)+(BE394*U368)+(BD394*U369)+(BC394*U370)+(BB394*U371)+(BA394*U372)+(AZ394*U373)+(AY394*U374)+(AX394*U375)+(AW394*U376)+(AV394*U377)+(AU394*U378)+(AT394*U379)+(AS394*U380)+(AR394*U381)+(AQ394*U382)+(AP394*U383)+(AO394*U384)+(AN394*U385)+(AM394*U386)+(AL394*U387)+(AK394*U388)+(AJ394*U389)+(AI394*U390)+(AH394*U391)+(AG394*U392)+(AF394*U393)+($U$252)+($U$353)+U394</f>
        <v>4.880952380952381E-2</v>
      </c>
    </row>
    <row r="395" spans="1:72">
      <c r="A395" s="25">
        <f t="shared" si="229"/>
        <v>391</v>
      </c>
      <c r="B395" s="26" t="s">
        <v>38</v>
      </c>
      <c r="C395" s="12">
        <v>41729</v>
      </c>
      <c r="D395" s="52">
        <v>41730</v>
      </c>
      <c r="E395" s="52">
        <v>41733</v>
      </c>
      <c r="F395" s="36">
        <v>141.76999999999998</v>
      </c>
      <c r="G395" s="36">
        <v>142.53</v>
      </c>
      <c r="H395" s="36">
        <v>141.76999999999998</v>
      </c>
      <c r="I395" s="36"/>
      <c r="J395" s="36"/>
      <c r="K395" s="6" t="s">
        <v>0</v>
      </c>
      <c r="M395" s="16">
        <f>(G395-F395)*100</f>
        <v>76.000000000001933</v>
      </c>
      <c r="N395" s="15"/>
      <c r="O395" s="16">
        <f>(H395-G395)*100</f>
        <v>-76.000000000001933</v>
      </c>
      <c r="Q395" s="22">
        <f>((S394*U395)/M395)*O395</f>
        <v>-1695819.2365152235</v>
      </c>
      <c r="R395" s="15"/>
      <c r="S395" s="3">
        <f>Q395+S394</f>
        <v>140752996.63076356</v>
      </c>
      <c r="U395" s="4">
        <f>$AC$4/W395</f>
        <v>1.1904761904761904E-2</v>
      </c>
      <c r="W395" s="2">
        <v>21</v>
      </c>
      <c r="Y395" s="30">
        <f>E395-D395+1</f>
        <v>4</v>
      </c>
      <c r="Z395" s="30"/>
      <c r="AA395" s="4">
        <f>(S395-S394)/S394</f>
        <v>-1.1904761904761908E-2</v>
      </c>
      <c r="AD395" s="40">
        <f>IF(E394&gt;D395,IF(E394&gt;E395,Y395,E394-D395+1),0)</f>
        <v>0</v>
      </c>
      <c r="AF395" s="40">
        <f t="shared" si="230"/>
        <v>0</v>
      </c>
      <c r="AG395" s="40">
        <f t="shared" si="231"/>
        <v>0</v>
      </c>
      <c r="AH395" s="40">
        <f t="shared" si="232"/>
        <v>0</v>
      </c>
      <c r="AI395" s="40">
        <f t="shared" si="233"/>
        <v>0</v>
      </c>
      <c r="AJ395" s="40">
        <f t="shared" si="234"/>
        <v>0</v>
      </c>
      <c r="AK395" s="40">
        <f t="shared" si="235"/>
        <v>0</v>
      </c>
      <c r="AL395" s="40">
        <f t="shared" si="236"/>
        <v>0</v>
      </c>
      <c r="AM395" s="40">
        <f t="shared" si="237"/>
        <v>0</v>
      </c>
      <c r="AN395" s="40">
        <f t="shared" si="238"/>
        <v>0</v>
      </c>
      <c r="AO395" s="40">
        <f t="shared" si="239"/>
        <v>0</v>
      </c>
      <c r="AP395" s="40">
        <f t="shared" si="240"/>
        <v>0</v>
      </c>
      <c r="AQ395" s="40">
        <f t="shared" si="241"/>
        <v>0</v>
      </c>
      <c r="AR395" s="40">
        <f t="shared" si="242"/>
        <v>0</v>
      </c>
      <c r="AS395" s="40">
        <f t="shared" si="243"/>
        <v>0</v>
      </c>
      <c r="AT395" s="40">
        <f t="shared" si="244"/>
        <v>0</v>
      </c>
      <c r="AU395" s="40">
        <f t="shared" si="245"/>
        <v>0</v>
      </c>
      <c r="AV395" s="40">
        <f t="shared" si="246"/>
        <v>0</v>
      </c>
      <c r="AW395" s="40">
        <f t="shared" si="247"/>
        <v>0</v>
      </c>
      <c r="AX395" s="40">
        <f t="shared" si="248"/>
        <v>0</v>
      </c>
      <c r="AY395" s="40">
        <f t="shared" si="249"/>
        <v>0</v>
      </c>
      <c r="AZ395" s="40">
        <f t="shared" si="250"/>
        <v>0</v>
      </c>
      <c r="BA395" s="40">
        <f t="shared" si="251"/>
        <v>0</v>
      </c>
      <c r="BB395" s="40">
        <f t="shared" si="252"/>
        <v>0</v>
      </c>
      <c r="BC395" s="40">
        <f t="shared" si="253"/>
        <v>0</v>
      </c>
      <c r="BD395" s="40">
        <f t="shared" si="254"/>
        <v>0</v>
      </c>
      <c r="BE395" s="40">
        <f t="shared" si="255"/>
        <v>0</v>
      </c>
      <c r="BF395" s="40">
        <f t="shared" si="256"/>
        <v>0</v>
      </c>
      <c r="BG395" s="40">
        <f t="shared" si="257"/>
        <v>0</v>
      </c>
      <c r="BH395" s="40">
        <f t="shared" si="258"/>
        <v>0</v>
      </c>
      <c r="BI395" s="40">
        <f t="shared" si="259"/>
        <v>0</v>
      </c>
      <c r="BJ395" s="40">
        <f t="shared" si="260"/>
        <v>0</v>
      </c>
      <c r="BK395" s="40">
        <f t="shared" si="261"/>
        <v>0</v>
      </c>
      <c r="BL395" s="40">
        <f t="shared" si="262"/>
        <v>0</v>
      </c>
      <c r="BM395" s="40">
        <f t="shared" si="263"/>
        <v>0</v>
      </c>
      <c r="BN395" s="40">
        <f t="shared" si="264"/>
        <v>0</v>
      </c>
      <c r="BO395" s="40">
        <f t="shared" si="265"/>
        <v>0</v>
      </c>
      <c r="BP395" s="40">
        <f t="shared" si="266"/>
        <v>0</v>
      </c>
      <c r="BQ395">
        <v>2</v>
      </c>
      <c r="BR395" s="63">
        <f t="shared" si="267"/>
        <v>3</v>
      </c>
      <c r="BT395" s="4">
        <f>(BP395*U358)+(BO395*U359)+(BN395*U360)+(BM395*U361)+(BL395*U362)+(BK395*U363)+(BJ395*U364)+(BI395*U365)+(BH395*U366)+(BG395*U367)+(BF395*U368)+(BE395*U369)+(BD395*U370)+(BC395*U371)+(BB395*U372)+(BA395*U373)+(AZ395*U374)+(AY395*U375)+(AX395*U376)+(AW395*U377)+(AV395*U378)+(AU395*U379)+(AT395*U380)+(AS395*U381)+(AR395*U382)+(AQ395*U383)+(AP395*U384)+(AO395*U385)+(AN395*U386)+(AM395*U387)+(AL395*U388)+(AK395*U389)+(AJ395*U390)+(AI395*U391)+(AH395*U392)+(AG395*U393)+(AF395*U394)+($U$252)+($U$353)+U395</f>
        <v>4.880952380952381E-2</v>
      </c>
    </row>
    <row r="396" spans="1:72">
      <c r="A396" s="25">
        <f t="shared" ref="A396:A425" si="268">A395+1</f>
        <v>392</v>
      </c>
      <c r="B396" s="26" t="s">
        <v>38</v>
      </c>
      <c r="C396" s="12">
        <v>41745</v>
      </c>
      <c r="D396" s="52">
        <v>41750</v>
      </c>
      <c r="E396" s="52">
        <v>41753</v>
      </c>
      <c r="F396" s="36">
        <v>141.1</v>
      </c>
      <c r="G396" s="36">
        <v>141.69900000000001</v>
      </c>
      <c r="H396" s="36">
        <v>141.1</v>
      </c>
      <c r="I396" s="36"/>
      <c r="J396" s="36"/>
      <c r="K396" s="5" t="s">
        <v>0</v>
      </c>
      <c r="M396" s="16">
        <f>(G396-F396)*100</f>
        <v>59.900000000001796</v>
      </c>
      <c r="N396" s="15"/>
      <c r="O396" s="16">
        <f>(H396-G396)*100</f>
        <v>-59.900000000001796</v>
      </c>
      <c r="Q396" s="22">
        <f>((S395*U396)/M396)*O396</f>
        <v>-1675630.9122709946</v>
      </c>
      <c r="R396" s="15"/>
      <c r="S396" s="3">
        <f>Q396+S395</f>
        <v>139077365.71849257</v>
      </c>
      <c r="U396" s="4">
        <f>$AC$4/W396</f>
        <v>1.1904761904761904E-2</v>
      </c>
      <c r="W396" s="2">
        <v>21</v>
      </c>
      <c r="Y396" s="30">
        <f>E396-D396+1</f>
        <v>4</v>
      </c>
      <c r="Z396" s="30"/>
      <c r="AA396" s="4">
        <f>(S396-S395)/S395</f>
        <v>-1.1904761904761892E-2</v>
      </c>
      <c r="AD396" s="40">
        <f>IF(E395&gt;D396,IF(E395&gt;E396,Y396,E395-D396+1),0)</f>
        <v>0</v>
      </c>
      <c r="AF396" s="40">
        <f t="shared" si="230"/>
        <v>0</v>
      </c>
      <c r="AG396" s="40">
        <f t="shared" si="231"/>
        <v>0</v>
      </c>
      <c r="AH396" s="40">
        <f t="shared" si="232"/>
        <v>0</v>
      </c>
      <c r="AI396" s="40">
        <f t="shared" si="233"/>
        <v>0</v>
      </c>
      <c r="AJ396" s="40">
        <f t="shared" si="234"/>
        <v>0</v>
      </c>
      <c r="AK396" s="40">
        <f t="shared" si="235"/>
        <v>0</v>
      </c>
      <c r="AL396" s="40">
        <f t="shared" si="236"/>
        <v>0</v>
      </c>
      <c r="AM396" s="40">
        <f t="shared" si="237"/>
        <v>0</v>
      </c>
      <c r="AN396" s="40">
        <f t="shared" si="238"/>
        <v>0</v>
      </c>
      <c r="AO396" s="40">
        <f t="shared" si="239"/>
        <v>0</v>
      </c>
      <c r="AP396" s="40">
        <f t="shared" si="240"/>
        <v>0</v>
      </c>
      <c r="AQ396" s="40">
        <f t="shared" si="241"/>
        <v>0</v>
      </c>
      <c r="AR396" s="40">
        <f t="shared" si="242"/>
        <v>0</v>
      </c>
      <c r="AS396" s="40">
        <f t="shared" si="243"/>
        <v>0</v>
      </c>
      <c r="AT396" s="40">
        <f t="shared" si="244"/>
        <v>0</v>
      </c>
      <c r="AU396" s="40">
        <f t="shared" si="245"/>
        <v>0</v>
      </c>
      <c r="AV396" s="40">
        <f t="shared" si="246"/>
        <v>0</v>
      </c>
      <c r="AW396" s="40">
        <f t="shared" si="247"/>
        <v>0</v>
      </c>
      <c r="AX396" s="40">
        <f t="shared" si="248"/>
        <v>0</v>
      </c>
      <c r="AY396" s="40">
        <f t="shared" si="249"/>
        <v>0</v>
      </c>
      <c r="AZ396" s="40">
        <f t="shared" si="250"/>
        <v>0</v>
      </c>
      <c r="BA396" s="40">
        <f t="shared" si="251"/>
        <v>0</v>
      </c>
      <c r="BB396" s="40">
        <f t="shared" si="252"/>
        <v>0</v>
      </c>
      <c r="BC396" s="40">
        <f t="shared" si="253"/>
        <v>0</v>
      </c>
      <c r="BD396" s="40">
        <f t="shared" si="254"/>
        <v>0</v>
      </c>
      <c r="BE396" s="40">
        <f t="shared" si="255"/>
        <v>0</v>
      </c>
      <c r="BF396" s="40">
        <f t="shared" si="256"/>
        <v>0</v>
      </c>
      <c r="BG396" s="40">
        <f t="shared" si="257"/>
        <v>0</v>
      </c>
      <c r="BH396" s="40">
        <f t="shared" si="258"/>
        <v>0</v>
      </c>
      <c r="BI396" s="40">
        <f t="shared" si="259"/>
        <v>0</v>
      </c>
      <c r="BJ396" s="40">
        <f t="shared" si="260"/>
        <v>0</v>
      </c>
      <c r="BK396" s="40">
        <f t="shared" si="261"/>
        <v>0</v>
      </c>
      <c r="BL396" s="40">
        <f t="shared" si="262"/>
        <v>0</v>
      </c>
      <c r="BM396" s="40">
        <f t="shared" si="263"/>
        <v>0</v>
      </c>
      <c r="BN396" s="40">
        <f t="shared" si="264"/>
        <v>0</v>
      </c>
      <c r="BO396" s="40">
        <f t="shared" si="265"/>
        <v>0</v>
      </c>
      <c r="BP396" s="40">
        <f t="shared" si="266"/>
        <v>0</v>
      </c>
      <c r="BQ396">
        <v>2</v>
      </c>
      <c r="BR396" s="63">
        <f t="shared" si="267"/>
        <v>3</v>
      </c>
      <c r="BT396" s="4">
        <f>(BP396*U359)+(BO396*U360)+(BN396*U361)+(BM396*U362)+(BL396*U363)+(BK396*U364)+(BJ396*U365)+(BI396*U366)+(BH396*U367)+(BG396*U368)+(BF396*U369)+(BE396*U370)+(BD396*U371)+(BC396*U372)+(BB396*U373)+(BA396*U374)+(AZ396*U375)+(AY396*U376)+(AX396*U377)+(AW396*U378)+(AV396*U379)+(AU396*U380)+(AT396*U381)+(AS396*U382)+(AR396*U383)+(AQ396*U384)+(AP396*U385)+(AO396*U386)+(AN396*U387)+(AM396*U388)+(AL396*U389)+(AK396*U390)+(AJ396*U391)+(AI396*U392)+(AH396*U393)+(AG396*U394)+(AF396*U395)+($U$252)+($U$353)+U396</f>
        <v>4.880952380952381E-2</v>
      </c>
    </row>
    <row r="397" spans="1:72">
      <c r="A397" s="25">
        <f t="shared" si="268"/>
        <v>393</v>
      </c>
      <c r="B397" s="26" t="s">
        <v>38</v>
      </c>
      <c r="C397" s="12">
        <v>41767</v>
      </c>
      <c r="D397" s="52">
        <v>41768</v>
      </c>
      <c r="E397" s="52">
        <v>41789</v>
      </c>
      <c r="F397" s="36">
        <v>141.89600000000002</v>
      </c>
      <c r="G397" s="36"/>
      <c r="H397" s="36"/>
      <c r="I397" s="36">
        <v>140.57999999999998</v>
      </c>
      <c r="J397" s="36">
        <v>138.70000000000002</v>
      </c>
      <c r="K397" s="5" t="s">
        <v>2</v>
      </c>
      <c r="M397" s="16">
        <f>(F397-I397)*100</f>
        <v>131.60000000000309</v>
      </c>
      <c r="N397" s="15"/>
      <c r="O397" s="16">
        <f>(I397-J397)*100</f>
        <v>187.9999999999967</v>
      </c>
      <c r="Q397" s="22">
        <f>((S396*U397)/M397)*O397</f>
        <v>2365261.3217429738</v>
      </c>
      <c r="R397" s="15"/>
      <c r="S397" s="3">
        <f>Q397+S396</f>
        <v>141442627.04023555</v>
      </c>
      <c r="U397" s="4">
        <f>$AC$4/W397</f>
        <v>1.1904761904761904E-2</v>
      </c>
      <c r="W397" s="2">
        <v>21</v>
      </c>
      <c r="Y397" s="30">
        <f>E397-D397+1</f>
        <v>22</v>
      </c>
      <c r="Z397" s="30"/>
      <c r="AA397" s="4">
        <f>(S397-S396)/S396</f>
        <v>1.7006802721087795E-2</v>
      </c>
      <c r="AD397" s="40">
        <f>IF(E396&gt;D397,IF(E396&gt;E397,Y397,E396-D397+1),0)</f>
        <v>0</v>
      </c>
      <c r="AF397" s="40">
        <f t="shared" si="230"/>
        <v>0</v>
      </c>
      <c r="AG397" s="40">
        <f t="shared" si="231"/>
        <v>0</v>
      </c>
      <c r="AH397" s="40">
        <f t="shared" si="232"/>
        <v>0</v>
      </c>
      <c r="AI397" s="40">
        <f t="shared" si="233"/>
        <v>0</v>
      </c>
      <c r="AJ397" s="40">
        <f t="shared" si="234"/>
        <v>0</v>
      </c>
      <c r="AK397" s="40">
        <f t="shared" si="235"/>
        <v>0</v>
      </c>
      <c r="AL397" s="40">
        <f t="shared" si="236"/>
        <v>0</v>
      </c>
      <c r="AM397" s="40">
        <f t="shared" si="237"/>
        <v>0</v>
      </c>
      <c r="AN397" s="40">
        <f t="shared" si="238"/>
        <v>0</v>
      </c>
      <c r="AO397" s="40">
        <f t="shared" si="239"/>
        <v>0</v>
      </c>
      <c r="AP397" s="40">
        <f t="shared" si="240"/>
        <v>0</v>
      </c>
      <c r="AQ397" s="40">
        <f t="shared" si="241"/>
        <v>0</v>
      </c>
      <c r="AR397" s="40">
        <f t="shared" si="242"/>
        <v>0</v>
      </c>
      <c r="AS397" s="40">
        <f t="shared" si="243"/>
        <v>0</v>
      </c>
      <c r="AT397" s="40">
        <f t="shared" si="244"/>
        <v>0</v>
      </c>
      <c r="AU397" s="40">
        <f t="shared" si="245"/>
        <v>0</v>
      </c>
      <c r="AV397" s="40">
        <f t="shared" si="246"/>
        <v>0</v>
      </c>
      <c r="AW397" s="40">
        <f t="shared" si="247"/>
        <v>0</v>
      </c>
      <c r="AX397" s="40">
        <f t="shared" si="248"/>
        <v>0</v>
      </c>
      <c r="AY397" s="40">
        <f t="shared" si="249"/>
        <v>0</v>
      </c>
      <c r="AZ397" s="40">
        <f t="shared" si="250"/>
        <v>0</v>
      </c>
      <c r="BA397" s="40">
        <f t="shared" si="251"/>
        <v>0</v>
      </c>
      <c r="BB397" s="40">
        <f t="shared" si="252"/>
        <v>0</v>
      </c>
      <c r="BC397" s="40">
        <f t="shared" si="253"/>
        <v>0</v>
      </c>
      <c r="BD397" s="40">
        <f t="shared" si="254"/>
        <v>0</v>
      </c>
      <c r="BE397" s="40">
        <f t="shared" si="255"/>
        <v>0</v>
      </c>
      <c r="BF397" s="40">
        <f t="shared" si="256"/>
        <v>0</v>
      </c>
      <c r="BG397" s="40">
        <f t="shared" si="257"/>
        <v>0</v>
      </c>
      <c r="BH397" s="40">
        <f t="shared" si="258"/>
        <v>0</v>
      </c>
      <c r="BI397" s="40">
        <f t="shared" si="259"/>
        <v>0</v>
      </c>
      <c r="BJ397" s="40">
        <f t="shared" si="260"/>
        <v>0</v>
      </c>
      <c r="BK397" s="40">
        <f t="shared" si="261"/>
        <v>0</v>
      </c>
      <c r="BL397" s="40">
        <f t="shared" si="262"/>
        <v>0</v>
      </c>
      <c r="BM397" s="40">
        <f t="shared" si="263"/>
        <v>0</v>
      </c>
      <c r="BN397" s="40">
        <f t="shared" si="264"/>
        <v>0</v>
      </c>
      <c r="BO397" s="40">
        <f t="shared" si="265"/>
        <v>0</v>
      </c>
      <c r="BP397" s="40">
        <f t="shared" si="266"/>
        <v>0</v>
      </c>
      <c r="BQ397">
        <v>2</v>
      </c>
      <c r="BR397" s="63">
        <f t="shared" si="267"/>
        <v>3</v>
      </c>
      <c r="BT397" s="4">
        <f>(BP397*U360)+(BO397*U361)+(BN397*U362)+(BM397*U363)+(BL397*U364)+(BK397*U365)+(BJ397*U366)+(BI397*U367)+(BH397*U368)+(BG397*U369)+(BF397*U370)+(BE397*U371)+(BD397*U372)+(BC397*U373)+(BB397*U374)+(BA397*U375)+(AZ397*U376)+(AY397*U377)+(AX397*U378)+(AW397*U379)+(AV397*U380)+(AU397*U381)+(AT397*U382)+(AS397*U383)+(AR397*U384)+(AQ397*U385)+(AP397*U386)+(AO397*U387)+(AN397*U388)+(AM397*U389)+(AL397*U390)+(AK397*U391)+(AJ397*U392)+(AI397*U393)+(AH397*U394)+(AG397*U395)+(AF397*U396)+($U$252)+($U$353)+U397</f>
        <v>4.880952380952381E-2</v>
      </c>
    </row>
    <row r="398" spans="1:72">
      <c r="A398" s="25">
        <f t="shared" si="268"/>
        <v>394</v>
      </c>
      <c r="B398" s="26" t="s">
        <v>38</v>
      </c>
      <c r="C398" s="12">
        <v>41789</v>
      </c>
      <c r="D398" s="52">
        <v>41792</v>
      </c>
      <c r="E398" s="52">
        <v>41800</v>
      </c>
      <c r="F398" s="36">
        <v>138.536</v>
      </c>
      <c r="G398" s="36">
        <v>138.81</v>
      </c>
      <c r="H398" s="36">
        <v>138.97999999999999</v>
      </c>
      <c r="I398" s="36"/>
      <c r="J398" s="36"/>
      <c r="K398" s="5" t="s">
        <v>2</v>
      </c>
      <c r="M398" s="16">
        <f>(G398-F398)*100</f>
        <v>27.400000000000091</v>
      </c>
      <c r="N398" s="15"/>
      <c r="O398" s="16">
        <f>(H398-G398)*100</f>
        <v>16.999999999998749</v>
      </c>
      <c r="Q398" s="22">
        <f>((S397*U398)/M398)*O398</f>
        <v>1044718.7433454203</v>
      </c>
      <c r="R398" s="15"/>
      <c r="S398" s="3">
        <f>Q398+S397</f>
        <v>142487345.78358096</v>
      </c>
      <c r="U398" s="4">
        <f>$AC$4/W398</f>
        <v>1.1904761904761904E-2</v>
      </c>
      <c r="W398" s="2">
        <v>21</v>
      </c>
      <c r="Y398" s="30">
        <f>E398-D398+1</f>
        <v>9</v>
      </c>
      <c r="Z398" s="30"/>
      <c r="AA398" s="4">
        <f>(S398-S397)/S397</f>
        <v>7.386166145289589E-3</v>
      </c>
      <c r="AD398" s="40">
        <f>IF(E397&gt;D398,IF(E397&gt;E398,Y398,E397-D398+1),0)</f>
        <v>0</v>
      </c>
      <c r="AF398" s="40">
        <f t="shared" si="230"/>
        <v>0</v>
      </c>
      <c r="AG398" s="40">
        <f t="shared" si="231"/>
        <v>0</v>
      </c>
      <c r="AH398" s="40">
        <f t="shared" si="232"/>
        <v>0</v>
      </c>
      <c r="AI398" s="40">
        <f t="shared" si="233"/>
        <v>0</v>
      </c>
      <c r="AJ398" s="40">
        <f t="shared" si="234"/>
        <v>0</v>
      </c>
      <c r="AK398" s="40">
        <f t="shared" si="235"/>
        <v>0</v>
      </c>
      <c r="AL398" s="40">
        <f t="shared" si="236"/>
        <v>0</v>
      </c>
      <c r="AM398" s="40">
        <f t="shared" si="237"/>
        <v>0</v>
      </c>
      <c r="AN398" s="40">
        <f t="shared" si="238"/>
        <v>0</v>
      </c>
      <c r="AO398" s="40">
        <f t="shared" si="239"/>
        <v>0</v>
      </c>
      <c r="AP398" s="40">
        <f t="shared" si="240"/>
        <v>0</v>
      </c>
      <c r="AQ398" s="40">
        <f t="shared" si="241"/>
        <v>0</v>
      </c>
      <c r="AR398" s="40">
        <f t="shared" si="242"/>
        <v>0</v>
      </c>
      <c r="AS398" s="40">
        <f t="shared" si="243"/>
        <v>0</v>
      </c>
      <c r="AT398" s="40">
        <f t="shared" si="244"/>
        <v>0</v>
      </c>
      <c r="AU398" s="40">
        <f t="shared" si="245"/>
        <v>0</v>
      </c>
      <c r="AV398" s="40">
        <f t="shared" si="246"/>
        <v>0</v>
      </c>
      <c r="AW398" s="40">
        <f t="shared" si="247"/>
        <v>0</v>
      </c>
      <c r="AX398" s="40">
        <f t="shared" si="248"/>
        <v>0</v>
      </c>
      <c r="AY398" s="40">
        <f t="shared" si="249"/>
        <v>0</v>
      </c>
      <c r="AZ398" s="40">
        <f t="shared" si="250"/>
        <v>0</v>
      </c>
      <c r="BA398" s="40">
        <f t="shared" si="251"/>
        <v>0</v>
      </c>
      <c r="BB398" s="40">
        <f t="shared" si="252"/>
        <v>0</v>
      </c>
      <c r="BC398" s="40">
        <f t="shared" si="253"/>
        <v>0</v>
      </c>
      <c r="BD398" s="40">
        <f t="shared" si="254"/>
        <v>0</v>
      </c>
      <c r="BE398" s="40">
        <f t="shared" si="255"/>
        <v>0</v>
      </c>
      <c r="BF398" s="40">
        <f t="shared" si="256"/>
        <v>0</v>
      </c>
      <c r="BG398" s="40">
        <f t="shared" si="257"/>
        <v>0</v>
      </c>
      <c r="BH398" s="40">
        <f t="shared" si="258"/>
        <v>0</v>
      </c>
      <c r="BI398" s="40">
        <f t="shared" si="259"/>
        <v>0</v>
      </c>
      <c r="BJ398" s="40">
        <f t="shared" si="260"/>
        <v>0</v>
      </c>
      <c r="BK398" s="40">
        <f t="shared" si="261"/>
        <v>0</v>
      </c>
      <c r="BL398" s="40">
        <f t="shared" si="262"/>
        <v>0</v>
      </c>
      <c r="BM398" s="40">
        <f t="shared" si="263"/>
        <v>0</v>
      </c>
      <c r="BN398" s="40">
        <f t="shared" si="264"/>
        <v>0</v>
      </c>
      <c r="BO398" s="40">
        <f t="shared" si="265"/>
        <v>0</v>
      </c>
      <c r="BP398" s="40">
        <f t="shared" si="266"/>
        <v>0</v>
      </c>
      <c r="BQ398">
        <v>2</v>
      </c>
      <c r="BR398" s="63">
        <f t="shared" si="267"/>
        <v>3</v>
      </c>
      <c r="BT398" s="4">
        <f>(BP398*U361)+(BO398*U362)+(BN398*U363)+(BM398*U364)+(BL398*U365)+(BK398*U366)+(BJ398*U367)+(BI398*U368)+(BH398*U369)+(BG398*U370)+(BF398*U371)+(BE398*U372)+(BD398*U373)+(BC398*U374)+(BB398*U375)+(BA398*U376)+(AZ398*U377)+(AY398*U378)+(AX398*U379)+(AW398*U380)+(AV398*U381)+(AU398*U382)+(AT398*U383)+(AS398*U384)+(AR398*U385)+(AQ398*U386)+(AP398*U387)+(AO398*U388)+(AN398*U389)+(AM398*U390)+(AL398*U391)+(AK398*U392)+(AJ398*U393)+(AI398*U394)+(AH398*U395)+(AG398*U396)+(AF398*U397)+($U$252)+($U$353)+U398</f>
        <v>4.880952380952381E-2</v>
      </c>
    </row>
    <row r="399" spans="1:72">
      <c r="A399" s="25">
        <f t="shared" si="268"/>
        <v>395</v>
      </c>
      <c r="B399" s="26" t="s">
        <v>38</v>
      </c>
      <c r="C399" s="12">
        <v>41800</v>
      </c>
      <c r="D399" s="52">
        <v>41801</v>
      </c>
      <c r="E399" s="52">
        <v>41821</v>
      </c>
      <c r="F399" s="36">
        <v>138.95000000000002</v>
      </c>
      <c r="G399" s="36"/>
      <c r="H399" s="36"/>
      <c r="I399" s="36">
        <v>138.506</v>
      </c>
      <c r="J399" s="36">
        <v>138.95000000000002</v>
      </c>
      <c r="K399" s="5" t="s">
        <v>0</v>
      </c>
      <c r="M399" s="16">
        <f>(F399-I399)*100</f>
        <v>44.400000000001683</v>
      </c>
      <c r="N399" s="15"/>
      <c r="O399" s="16">
        <f>(I399-J399)*100</f>
        <v>-44.400000000001683</v>
      </c>
      <c r="Q399" s="22">
        <f>((S398*U399)/M399)*O399</f>
        <v>-1696277.9259950113</v>
      </c>
      <c r="R399" s="15"/>
      <c r="S399" s="3">
        <f>Q399+S398</f>
        <v>140791067.85758594</v>
      </c>
      <c r="U399" s="4">
        <f>$AC$4/W399</f>
        <v>1.1904761904761904E-2</v>
      </c>
      <c r="W399" s="2">
        <v>21</v>
      </c>
      <c r="Y399" s="30">
        <f>E399-D399+1</f>
        <v>21</v>
      </c>
      <c r="Z399" s="30"/>
      <c r="AA399" s="4">
        <f>(S399-S398)/S398</f>
        <v>-1.1904761904761979E-2</v>
      </c>
      <c r="AD399" s="40">
        <f>IF(E398&gt;D399,IF(E398&gt;E399,Y399,E398-D399+1),0)</f>
        <v>0</v>
      </c>
      <c r="AF399" s="40">
        <f t="shared" si="230"/>
        <v>0</v>
      </c>
      <c r="AG399" s="40">
        <f t="shared" si="231"/>
        <v>0</v>
      </c>
      <c r="AH399" s="40">
        <f t="shared" si="232"/>
        <v>0</v>
      </c>
      <c r="AI399" s="40">
        <f t="shared" si="233"/>
        <v>0</v>
      </c>
      <c r="AJ399" s="40">
        <f t="shared" si="234"/>
        <v>0</v>
      </c>
      <c r="AK399" s="40">
        <f t="shared" si="235"/>
        <v>0</v>
      </c>
      <c r="AL399" s="40">
        <f t="shared" si="236"/>
        <v>0</v>
      </c>
      <c r="AM399" s="40">
        <f t="shared" si="237"/>
        <v>0</v>
      </c>
      <c r="AN399" s="40">
        <f t="shared" si="238"/>
        <v>0</v>
      </c>
      <c r="AO399" s="40">
        <f t="shared" si="239"/>
        <v>0</v>
      </c>
      <c r="AP399" s="40">
        <f t="shared" si="240"/>
        <v>0</v>
      </c>
      <c r="AQ399" s="40">
        <f t="shared" si="241"/>
        <v>0</v>
      </c>
      <c r="AR399" s="40">
        <f t="shared" si="242"/>
        <v>0</v>
      </c>
      <c r="AS399" s="40">
        <f t="shared" si="243"/>
        <v>0</v>
      </c>
      <c r="AT399" s="40">
        <f t="shared" si="244"/>
        <v>0</v>
      </c>
      <c r="AU399" s="40">
        <f t="shared" si="245"/>
        <v>0</v>
      </c>
      <c r="AV399" s="40">
        <f t="shared" si="246"/>
        <v>0</v>
      </c>
      <c r="AW399" s="40">
        <f t="shared" si="247"/>
        <v>0</v>
      </c>
      <c r="AX399" s="40">
        <f t="shared" si="248"/>
        <v>0</v>
      </c>
      <c r="AY399" s="40">
        <f t="shared" si="249"/>
        <v>0</v>
      </c>
      <c r="AZ399" s="40">
        <f t="shared" si="250"/>
        <v>0</v>
      </c>
      <c r="BA399" s="40">
        <f t="shared" si="251"/>
        <v>0</v>
      </c>
      <c r="BB399" s="40">
        <f t="shared" si="252"/>
        <v>0</v>
      </c>
      <c r="BC399" s="40">
        <f t="shared" si="253"/>
        <v>0</v>
      </c>
      <c r="BD399" s="40">
        <f t="shared" si="254"/>
        <v>0</v>
      </c>
      <c r="BE399" s="40">
        <f t="shared" si="255"/>
        <v>0</v>
      </c>
      <c r="BF399" s="40">
        <f t="shared" si="256"/>
        <v>0</v>
      </c>
      <c r="BG399" s="40">
        <f t="shared" si="257"/>
        <v>0</v>
      </c>
      <c r="BH399" s="40">
        <f t="shared" si="258"/>
        <v>0</v>
      </c>
      <c r="BI399" s="40">
        <f t="shared" si="259"/>
        <v>0</v>
      </c>
      <c r="BJ399" s="40">
        <f t="shared" si="260"/>
        <v>0</v>
      </c>
      <c r="BK399" s="40">
        <f t="shared" si="261"/>
        <v>0</v>
      </c>
      <c r="BL399" s="40">
        <f t="shared" si="262"/>
        <v>0</v>
      </c>
      <c r="BM399" s="40">
        <f t="shared" si="263"/>
        <v>0</v>
      </c>
      <c r="BN399" s="40">
        <f t="shared" si="264"/>
        <v>0</v>
      </c>
      <c r="BO399" s="40">
        <f t="shared" si="265"/>
        <v>0</v>
      </c>
      <c r="BP399" s="40">
        <f t="shared" si="266"/>
        <v>0</v>
      </c>
      <c r="BQ399">
        <v>2</v>
      </c>
      <c r="BR399" s="63">
        <f t="shared" si="267"/>
        <v>3</v>
      </c>
      <c r="BT399" s="4">
        <f>(BP399*U362)+(BO399*U363)+(BN399*U364)+(BM399*U365)+(BL399*U366)+(BK399*U367)+(BJ399*U368)+(BI399*U369)+(BH399*U370)+(BG399*U371)+(BF399*U372)+(BE399*U373)+(BD399*U374)+(BC399*U375)+(BB399*U376)+(BA399*U377)+(AZ399*U378)+(AY399*U379)+(AX399*U380)+(AW399*U381)+(AV399*U382)+(AU399*U383)+(AT399*U384)+(AS399*U385)+(AR399*U386)+(AQ399*U387)+(AP399*U388)+(AO399*U389)+(AN399*U390)+(AM399*U391)+(AL399*U392)+(AK399*U393)+(AJ399*U394)+(AI399*U395)+(AH399*U396)+(AG399*U397)+(AF399*U398)+($U$252)+($U$353)+U399</f>
        <v>4.880952380952381E-2</v>
      </c>
    </row>
    <row r="400" spans="1:72">
      <c r="A400" s="25">
        <f t="shared" si="268"/>
        <v>396</v>
      </c>
      <c r="B400" s="26" t="s">
        <v>38</v>
      </c>
      <c r="C400" s="12">
        <v>41849</v>
      </c>
      <c r="D400" s="52">
        <v>41850</v>
      </c>
      <c r="E400" s="52">
        <v>41850</v>
      </c>
      <c r="F400" s="36">
        <v>136.72899999999998</v>
      </c>
      <c r="G400" s="36">
        <v>137.036</v>
      </c>
      <c r="H400" s="36">
        <v>137.73599999999999</v>
      </c>
      <c r="I400" s="36"/>
      <c r="J400" s="36"/>
      <c r="K400" s="6" t="s">
        <v>1</v>
      </c>
      <c r="M400" s="16">
        <f>(G400-F400)*100</f>
        <v>30.700000000001637</v>
      </c>
      <c r="N400" s="15"/>
      <c r="O400" s="16">
        <f>(H400-G400)*100</f>
        <v>69.999999999998863</v>
      </c>
      <c r="Q400" s="22">
        <f>((S399*U400)/M400)*O400</f>
        <v>3821690.224147018</v>
      </c>
      <c r="R400" s="15"/>
      <c r="S400" s="3">
        <f>Q400+S399</f>
        <v>144612758.08173296</v>
      </c>
      <c r="U400" s="4">
        <f>$AC$4/W400</f>
        <v>1.1904761904761904E-2</v>
      </c>
      <c r="W400" s="2">
        <v>21</v>
      </c>
      <c r="Y400" s="30">
        <f>E400-D400+1</f>
        <v>1</v>
      </c>
      <c r="Z400" s="30"/>
      <c r="AA400" s="4">
        <f>(S400-S399)/S399</f>
        <v>2.7144408251898247E-2</v>
      </c>
      <c r="AD400" s="40">
        <f>IF(E399&gt;D400,IF(E399&gt;E400,Y400,E399-D400+1),0)</f>
        <v>0</v>
      </c>
      <c r="AF400" s="40">
        <f t="shared" si="230"/>
        <v>0</v>
      </c>
      <c r="AG400" s="40">
        <f t="shared" si="231"/>
        <v>0</v>
      </c>
      <c r="AH400" s="40">
        <f t="shared" si="232"/>
        <v>0</v>
      </c>
      <c r="AI400" s="40">
        <f t="shared" si="233"/>
        <v>0</v>
      </c>
      <c r="AJ400" s="40">
        <f t="shared" si="234"/>
        <v>0</v>
      </c>
      <c r="AK400" s="40">
        <f t="shared" si="235"/>
        <v>0</v>
      </c>
      <c r="AL400" s="40">
        <f t="shared" si="236"/>
        <v>0</v>
      </c>
      <c r="AM400" s="40">
        <f t="shared" si="237"/>
        <v>0</v>
      </c>
      <c r="AN400" s="40">
        <f t="shared" si="238"/>
        <v>0</v>
      </c>
      <c r="AO400" s="40">
        <f t="shared" si="239"/>
        <v>0</v>
      </c>
      <c r="AP400" s="40">
        <f t="shared" si="240"/>
        <v>0</v>
      </c>
      <c r="AQ400" s="40">
        <f t="shared" si="241"/>
        <v>0</v>
      </c>
      <c r="AR400" s="40">
        <f t="shared" si="242"/>
        <v>0</v>
      </c>
      <c r="AS400" s="40">
        <f t="shared" si="243"/>
        <v>0</v>
      </c>
      <c r="AT400" s="40">
        <f t="shared" si="244"/>
        <v>0</v>
      </c>
      <c r="AU400" s="40">
        <f t="shared" si="245"/>
        <v>0</v>
      </c>
      <c r="AV400" s="40">
        <f t="shared" si="246"/>
        <v>0</v>
      </c>
      <c r="AW400" s="40">
        <f t="shared" si="247"/>
        <v>0</v>
      </c>
      <c r="AX400" s="40">
        <f t="shared" si="248"/>
        <v>0</v>
      </c>
      <c r="AY400" s="40">
        <f t="shared" si="249"/>
        <v>0</v>
      </c>
      <c r="AZ400" s="40">
        <f t="shared" si="250"/>
        <v>0</v>
      </c>
      <c r="BA400" s="40">
        <f t="shared" si="251"/>
        <v>0</v>
      </c>
      <c r="BB400" s="40">
        <f t="shared" si="252"/>
        <v>0</v>
      </c>
      <c r="BC400" s="40">
        <f t="shared" si="253"/>
        <v>0</v>
      </c>
      <c r="BD400" s="40">
        <f t="shared" si="254"/>
        <v>0</v>
      </c>
      <c r="BE400" s="40">
        <f t="shared" si="255"/>
        <v>0</v>
      </c>
      <c r="BF400" s="40">
        <f t="shared" si="256"/>
        <v>0</v>
      </c>
      <c r="BG400" s="40">
        <f t="shared" si="257"/>
        <v>0</v>
      </c>
      <c r="BH400" s="40">
        <f t="shared" si="258"/>
        <v>0</v>
      </c>
      <c r="BI400" s="40">
        <f t="shared" si="259"/>
        <v>0</v>
      </c>
      <c r="BJ400" s="40">
        <f t="shared" si="260"/>
        <v>0</v>
      </c>
      <c r="BK400" s="40">
        <f t="shared" si="261"/>
        <v>0</v>
      </c>
      <c r="BL400" s="40">
        <f t="shared" si="262"/>
        <v>0</v>
      </c>
      <c r="BM400" s="40">
        <f t="shared" si="263"/>
        <v>0</v>
      </c>
      <c r="BN400" s="40">
        <f t="shared" si="264"/>
        <v>0</v>
      </c>
      <c r="BO400" s="40">
        <f t="shared" si="265"/>
        <v>0</v>
      </c>
      <c r="BP400" s="40">
        <f t="shared" si="266"/>
        <v>0</v>
      </c>
      <c r="BQ400">
        <v>2</v>
      </c>
      <c r="BR400" s="63">
        <f t="shared" si="267"/>
        <v>3</v>
      </c>
      <c r="BT400" s="4">
        <f>(BP400*U363)+(BO400*U364)+(BN400*U365)+(BM400*U366)+(BL400*U367)+(BK400*U368)+(BJ400*U369)+(BI400*U370)+(BH400*U371)+(BG400*U372)+(BF400*U373)+(BE400*U374)+(BD400*U375)+(BC400*U376)+(BB400*U377)+(BA400*U378)+(AZ400*U379)+(AY400*U380)+(AX400*U381)+(AW400*U382)+(AV400*U383)+(AU400*U384)+(AT400*U385)+(AS400*U386)+(AR400*U387)+(AQ400*U388)+(AP400*U389)+(AO400*U390)+(AN400*U391)+(AM400*U392)+(AL400*U393)+(AK400*U394)+(AJ400*U395)+(AI400*U396)+(AH400*U397)+(AG400*U398)+(AF400*U399)+($U$252)+($U$353)+U400</f>
        <v>4.880952380952381E-2</v>
      </c>
    </row>
    <row r="401" spans="1:72">
      <c r="A401" s="25">
        <f t="shared" si="268"/>
        <v>397</v>
      </c>
      <c r="B401" s="26" t="s">
        <v>38</v>
      </c>
      <c r="C401" s="12">
        <v>41884</v>
      </c>
      <c r="D401" s="52">
        <v>41885</v>
      </c>
      <c r="E401" s="52">
        <v>41886</v>
      </c>
      <c r="F401" s="36">
        <v>137.38</v>
      </c>
      <c r="G401" s="36">
        <v>138.035</v>
      </c>
      <c r="H401" s="36">
        <v>137.38</v>
      </c>
      <c r="I401" s="36"/>
      <c r="J401" s="36"/>
      <c r="K401" s="6" t="s">
        <v>0</v>
      </c>
      <c r="M401" s="16">
        <f>(G401-F401)*100</f>
        <v>65.500000000000114</v>
      </c>
      <c r="N401" s="15"/>
      <c r="O401" s="16">
        <f>(H401-G401)*100</f>
        <v>-65.500000000000114</v>
      </c>
      <c r="Q401" s="22">
        <f>((S400*U401)/M401)*O401</f>
        <v>-1721580.4533539638</v>
      </c>
      <c r="R401" s="15"/>
      <c r="S401" s="3">
        <f>Q401+S400</f>
        <v>142891177.62837899</v>
      </c>
      <c r="U401" s="4">
        <f>$AC$4/W401</f>
        <v>1.1904761904761904E-2</v>
      </c>
      <c r="W401" s="2">
        <v>21</v>
      </c>
      <c r="Y401" s="30">
        <f>E401-D401+1</f>
        <v>2</v>
      </c>
      <c r="Z401" s="30"/>
      <c r="AA401" s="4">
        <f>(S401-S400)/S400</f>
        <v>-1.1904761904761956E-2</v>
      </c>
      <c r="AD401" s="40">
        <f>IF(E400&gt;D401,IF(E400&gt;E401,Y401,E400-D401+1),0)</f>
        <v>0</v>
      </c>
      <c r="AF401" s="40">
        <f t="shared" si="230"/>
        <v>0</v>
      </c>
      <c r="AG401" s="40">
        <f t="shared" si="231"/>
        <v>0</v>
      </c>
      <c r="AH401" s="40">
        <f t="shared" si="232"/>
        <v>0</v>
      </c>
      <c r="AI401" s="40">
        <f t="shared" si="233"/>
        <v>0</v>
      </c>
      <c r="AJ401" s="40">
        <f t="shared" si="234"/>
        <v>0</v>
      </c>
      <c r="AK401" s="40">
        <f t="shared" si="235"/>
        <v>0</v>
      </c>
      <c r="AL401" s="40">
        <f t="shared" si="236"/>
        <v>0</v>
      </c>
      <c r="AM401" s="40">
        <f t="shared" si="237"/>
        <v>0</v>
      </c>
      <c r="AN401" s="40">
        <f t="shared" si="238"/>
        <v>0</v>
      </c>
      <c r="AO401" s="40">
        <f t="shared" si="239"/>
        <v>0</v>
      </c>
      <c r="AP401" s="40">
        <f t="shared" si="240"/>
        <v>0</v>
      </c>
      <c r="AQ401" s="40">
        <f t="shared" si="241"/>
        <v>0</v>
      </c>
      <c r="AR401" s="40">
        <f t="shared" si="242"/>
        <v>0</v>
      </c>
      <c r="AS401" s="40">
        <f t="shared" si="243"/>
        <v>0</v>
      </c>
      <c r="AT401" s="40">
        <f t="shared" si="244"/>
        <v>0</v>
      </c>
      <c r="AU401" s="40">
        <f t="shared" si="245"/>
        <v>0</v>
      </c>
      <c r="AV401" s="40">
        <f t="shared" si="246"/>
        <v>0</v>
      </c>
      <c r="AW401" s="40">
        <f t="shared" si="247"/>
        <v>0</v>
      </c>
      <c r="AX401" s="40">
        <f t="shared" si="248"/>
        <v>0</v>
      </c>
      <c r="AY401" s="40">
        <f t="shared" si="249"/>
        <v>0</v>
      </c>
      <c r="AZ401" s="40">
        <f t="shared" si="250"/>
        <v>0</v>
      </c>
      <c r="BA401" s="40">
        <f t="shared" si="251"/>
        <v>0</v>
      </c>
      <c r="BB401" s="40">
        <f t="shared" si="252"/>
        <v>0</v>
      </c>
      <c r="BC401" s="40">
        <f t="shared" si="253"/>
        <v>0</v>
      </c>
      <c r="BD401" s="40">
        <f t="shared" si="254"/>
        <v>0</v>
      </c>
      <c r="BE401" s="40">
        <f t="shared" si="255"/>
        <v>0</v>
      </c>
      <c r="BF401" s="40">
        <f t="shared" si="256"/>
        <v>0</v>
      </c>
      <c r="BG401" s="40">
        <f t="shared" si="257"/>
        <v>0</v>
      </c>
      <c r="BH401" s="40">
        <f t="shared" si="258"/>
        <v>0</v>
      </c>
      <c r="BI401" s="40">
        <f t="shared" si="259"/>
        <v>0</v>
      </c>
      <c r="BJ401" s="40">
        <f t="shared" si="260"/>
        <v>0</v>
      </c>
      <c r="BK401" s="40">
        <f t="shared" si="261"/>
        <v>0</v>
      </c>
      <c r="BL401" s="40">
        <f t="shared" si="262"/>
        <v>0</v>
      </c>
      <c r="BM401" s="40">
        <f t="shared" si="263"/>
        <v>0</v>
      </c>
      <c r="BN401" s="40">
        <f t="shared" si="264"/>
        <v>0</v>
      </c>
      <c r="BO401" s="40">
        <f t="shared" si="265"/>
        <v>0</v>
      </c>
      <c r="BP401" s="40">
        <f t="shared" si="266"/>
        <v>0</v>
      </c>
      <c r="BQ401">
        <v>2</v>
      </c>
      <c r="BR401" s="63">
        <f t="shared" si="267"/>
        <v>3</v>
      </c>
      <c r="BT401" s="4">
        <f>(BP401*U364)+(BO401*U365)+(BN401*U366)+(BM401*U367)+(BL401*U368)+(BK401*U369)+(BJ401*U370)+(BI401*U371)+(BH401*U372)+(BG401*U373)+(BF401*U374)+(BE401*U375)+(BD401*U376)+(BC401*U377)+(BB401*U378)+(BA401*U379)+(AZ401*U380)+(AY401*U381)+(AX401*U382)+(AW401*U383)+(AV401*U384)+(AU401*U385)+(AT401*U386)+(AS401*U387)+(AR401*U388)+(AQ401*U389)+(AP401*U390)+(AO401*U391)+(AN401*U392)+(AM401*U393)+(AL401*U394)+(AK401*U395)+(AJ401*U396)+(AI401*U397)+(AH401*U398)+(AG401*U399)+(AF401*U400)+($U$252)+($U$353)+U401</f>
        <v>4.880952380952381E-2</v>
      </c>
    </row>
    <row r="402" spans="1:72">
      <c r="A402" s="25">
        <f t="shared" si="268"/>
        <v>398</v>
      </c>
      <c r="B402" s="26" t="s">
        <v>38</v>
      </c>
      <c r="C402" s="12">
        <v>41886</v>
      </c>
      <c r="D402" s="52">
        <v>41887</v>
      </c>
      <c r="E402" s="52">
        <v>41892</v>
      </c>
      <c r="F402" s="36">
        <v>137.54000000000002</v>
      </c>
      <c r="G402" s="36"/>
      <c r="H402" s="36"/>
      <c r="I402" s="36">
        <v>136.01999999999998</v>
      </c>
      <c r="J402" s="36">
        <v>137.54000000000002</v>
      </c>
      <c r="K402" s="5" t="s">
        <v>0</v>
      </c>
      <c r="M402" s="16">
        <f>(F402-I402)*100</f>
        <v>152.00000000000387</v>
      </c>
      <c r="N402" s="15"/>
      <c r="O402" s="16">
        <f>(I402-J402)*100</f>
        <v>-152.00000000000387</v>
      </c>
      <c r="Q402" s="22">
        <f>((S401*U402)/M402)*O402</f>
        <v>-1701085.4479568927</v>
      </c>
      <c r="R402" s="15"/>
      <c r="S402" s="3">
        <f>Q402+S401</f>
        <v>141190092.1804221</v>
      </c>
      <c r="U402" s="4">
        <f>$AC$4/W402</f>
        <v>1.1904761904761904E-2</v>
      </c>
      <c r="W402" s="2">
        <v>21</v>
      </c>
      <c r="Y402" s="30">
        <f>E402-D402+1</f>
        <v>6</v>
      </c>
      <c r="Z402" s="30"/>
      <c r="AA402" s="4">
        <f>(S402-S401)/S401</f>
        <v>-1.1904761904761885E-2</v>
      </c>
      <c r="AD402" s="40">
        <f>IF(E401&gt;D402,IF(E401&gt;E402,Y402,E401-D402+1),0)</f>
        <v>0</v>
      </c>
      <c r="AF402" s="40">
        <f t="shared" si="230"/>
        <v>0</v>
      </c>
      <c r="AG402" s="40">
        <f t="shared" si="231"/>
        <v>0</v>
      </c>
      <c r="AH402" s="40">
        <f t="shared" si="232"/>
        <v>0</v>
      </c>
      <c r="AI402" s="40">
        <f t="shared" si="233"/>
        <v>0</v>
      </c>
      <c r="AJ402" s="40">
        <f t="shared" si="234"/>
        <v>0</v>
      </c>
      <c r="AK402" s="40">
        <f t="shared" si="235"/>
        <v>0</v>
      </c>
      <c r="AL402" s="40">
        <f t="shared" si="236"/>
        <v>0</v>
      </c>
      <c r="AM402" s="40">
        <f t="shared" si="237"/>
        <v>0</v>
      </c>
      <c r="AN402" s="40">
        <f t="shared" si="238"/>
        <v>0</v>
      </c>
      <c r="AO402" s="40">
        <f t="shared" si="239"/>
        <v>0</v>
      </c>
      <c r="AP402" s="40">
        <f t="shared" si="240"/>
        <v>0</v>
      </c>
      <c r="AQ402" s="40">
        <f t="shared" si="241"/>
        <v>0</v>
      </c>
      <c r="AR402" s="40">
        <f t="shared" si="242"/>
        <v>0</v>
      </c>
      <c r="AS402" s="40">
        <f t="shared" si="243"/>
        <v>0</v>
      </c>
      <c r="AT402" s="40">
        <f t="shared" si="244"/>
        <v>0</v>
      </c>
      <c r="AU402" s="40">
        <f t="shared" si="245"/>
        <v>0</v>
      </c>
      <c r="AV402" s="40">
        <f t="shared" si="246"/>
        <v>0</v>
      </c>
      <c r="AW402" s="40">
        <f t="shared" si="247"/>
        <v>0</v>
      </c>
      <c r="AX402" s="40">
        <f t="shared" si="248"/>
        <v>0</v>
      </c>
      <c r="AY402" s="40">
        <f t="shared" si="249"/>
        <v>0</v>
      </c>
      <c r="AZ402" s="40">
        <f t="shared" si="250"/>
        <v>0</v>
      </c>
      <c r="BA402" s="40">
        <f t="shared" si="251"/>
        <v>0</v>
      </c>
      <c r="BB402" s="40">
        <f t="shared" si="252"/>
        <v>0</v>
      </c>
      <c r="BC402" s="40">
        <f t="shared" si="253"/>
        <v>0</v>
      </c>
      <c r="BD402" s="40">
        <f t="shared" si="254"/>
        <v>0</v>
      </c>
      <c r="BE402" s="40">
        <f t="shared" si="255"/>
        <v>0</v>
      </c>
      <c r="BF402" s="40">
        <f t="shared" si="256"/>
        <v>0</v>
      </c>
      <c r="BG402" s="40">
        <f t="shared" si="257"/>
        <v>0</v>
      </c>
      <c r="BH402" s="40">
        <f t="shared" si="258"/>
        <v>0</v>
      </c>
      <c r="BI402" s="40">
        <f t="shared" si="259"/>
        <v>0</v>
      </c>
      <c r="BJ402" s="40">
        <f t="shared" si="260"/>
        <v>0</v>
      </c>
      <c r="BK402" s="40">
        <f t="shared" si="261"/>
        <v>0</v>
      </c>
      <c r="BL402" s="40">
        <f t="shared" si="262"/>
        <v>0</v>
      </c>
      <c r="BM402" s="40">
        <f t="shared" si="263"/>
        <v>0</v>
      </c>
      <c r="BN402" s="40">
        <f t="shared" si="264"/>
        <v>0</v>
      </c>
      <c r="BO402" s="40">
        <f t="shared" si="265"/>
        <v>0</v>
      </c>
      <c r="BP402" s="40">
        <f t="shared" si="266"/>
        <v>0</v>
      </c>
      <c r="BQ402">
        <v>2</v>
      </c>
      <c r="BR402" s="63">
        <f t="shared" si="267"/>
        <v>3</v>
      </c>
      <c r="BT402" s="4">
        <f>(BP402*U365)+(BO402*U366)+(BN402*U367)+(BM402*U368)+(BL402*U369)+(BK402*U370)+(BJ402*U371)+(BI402*U372)+(BH402*U373)+(BG402*U374)+(BF402*U375)+(BE402*U376)+(BD402*U377)+(BC402*U378)+(BB402*U379)+(BA402*U380)+(AZ402*U381)+(AY402*U382)+(AX402*U383)+(AW402*U384)+(AV402*U385)+(AU402*U386)+(AT402*U387)+(AS402*U388)+(AR402*U389)+(AQ402*U390)+(AP402*U391)+(AO402*U392)+(AN402*U393)+(AM402*U394)+(AL402*U395)+(AK402*U396)+(AJ402*U397)+(AI402*U398)+(AH402*U399)+(AG402*U400)+(AF402*U401)+($U$252)+($U$353)+U402</f>
        <v>4.880952380952381E-2</v>
      </c>
    </row>
    <row r="403" spans="1:72">
      <c r="A403" s="25">
        <f t="shared" si="268"/>
        <v>399</v>
      </c>
      <c r="B403" s="26" t="s">
        <v>38</v>
      </c>
      <c r="C403" s="12">
        <v>41899</v>
      </c>
      <c r="D403" s="52">
        <v>41900</v>
      </c>
      <c r="E403" s="52">
        <v>41900</v>
      </c>
      <c r="F403" s="36">
        <v>139.22</v>
      </c>
      <c r="G403" s="36">
        <v>139.57000000000002</v>
      </c>
      <c r="H403" s="36">
        <v>139.57</v>
      </c>
      <c r="I403" s="36"/>
      <c r="J403" s="36"/>
      <c r="K403" s="5" t="s">
        <v>17</v>
      </c>
      <c r="M403" s="16">
        <f>(G403-F403)*100</f>
        <v>35.000000000002274</v>
      </c>
      <c r="N403" s="15"/>
      <c r="O403" s="16">
        <f>(H403-G403)*100</f>
        <v>-2.8421709430404007E-12</v>
      </c>
      <c r="Q403" s="22">
        <f>((S402*U403)/M403)*O403</f>
        <v>-1.3649196511577051E-7</v>
      </c>
      <c r="R403" s="15"/>
      <c r="S403" s="3">
        <f>Q403+S402</f>
        <v>141190092.18042195</v>
      </c>
      <c r="U403" s="4">
        <f>$AC$4/W403</f>
        <v>1.1904761904761904E-2</v>
      </c>
      <c r="W403" s="2">
        <v>21</v>
      </c>
      <c r="Y403" s="30">
        <f>E403-D403+1</f>
        <v>1</v>
      </c>
      <c r="Z403" s="30"/>
      <c r="AA403" s="4">
        <f>(S403-S402)/S402</f>
        <v>-1.0553970865608588E-15</v>
      </c>
      <c r="AD403" s="40">
        <f>IF(E402&gt;D403,IF(E402&gt;E403,Y403,E402-D403+1),0)</f>
        <v>0</v>
      </c>
      <c r="AF403" s="40">
        <f t="shared" si="230"/>
        <v>0</v>
      </c>
      <c r="AG403" s="40">
        <f t="shared" si="231"/>
        <v>0</v>
      </c>
      <c r="AH403" s="40">
        <f t="shared" si="232"/>
        <v>0</v>
      </c>
      <c r="AI403" s="40">
        <f t="shared" si="233"/>
        <v>0</v>
      </c>
      <c r="AJ403" s="40">
        <f t="shared" si="234"/>
        <v>0</v>
      </c>
      <c r="AK403" s="40">
        <f t="shared" si="235"/>
        <v>0</v>
      </c>
      <c r="AL403" s="40">
        <f t="shared" si="236"/>
        <v>0</v>
      </c>
      <c r="AM403" s="40">
        <f t="shared" si="237"/>
        <v>0</v>
      </c>
      <c r="AN403" s="40">
        <f t="shared" si="238"/>
        <v>0</v>
      </c>
      <c r="AO403" s="40">
        <f t="shared" si="239"/>
        <v>0</v>
      </c>
      <c r="AP403" s="40">
        <f t="shared" si="240"/>
        <v>0</v>
      </c>
      <c r="AQ403" s="40">
        <f t="shared" si="241"/>
        <v>0</v>
      </c>
      <c r="AR403" s="40">
        <f t="shared" si="242"/>
        <v>0</v>
      </c>
      <c r="AS403" s="40">
        <f t="shared" si="243"/>
        <v>0</v>
      </c>
      <c r="AT403" s="40">
        <f t="shared" si="244"/>
        <v>0</v>
      </c>
      <c r="AU403" s="40">
        <f t="shared" si="245"/>
        <v>0</v>
      </c>
      <c r="AV403" s="40">
        <f t="shared" si="246"/>
        <v>0</v>
      </c>
      <c r="AW403" s="40">
        <f t="shared" si="247"/>
        <v>0</v>
      </c>
      <c r="AX403" s="40">
        <f t="shared" si="248"/>
        <v>0</v>
      </c>
      <c r="AY403" s="40">
        <f t="shared" si="249"/>
        <v>0</v>
      </c>
      <c r="AZ403" s="40">
        <f t="shared" si="250"/>
        <v>0</v>
      </c>
      <c r="BA403" s="40">
        <f t="shared" si="251"/>
        <v>0</v>
      </c>
      <c r="BB403" s="40">
        <f t="shared" si="252"/>
        <v>0</v>
      </c>
      <c r="BC403" s="40">
        <f t="shared" si="253"/>
        <v>0</v>
      </c>
      <c r="BD403" s="40">
        <f t="shared" si="254"/>
        <v>0</v>
      </c>
      <c r="BE403" s="40">
        <f t="shared" si="255"/>
        <v>0</v>
      </c>
      <c r="BF403" s="40">
        <f t="shared" si="256"/>
        <v>0</v>
      </c>
      <c r="BG403" s="40">
        <f t="shared" si="257"/>
        <v>0</v>
      </c>
      <c r="BH403" s="40">
        <f t="shared" si="258"/>
        <v>0</v>
      </c>
      <c r="BI403" s="40">
        <f t="shared" si="259"/>
        <v>0</v>
      </c>
      <c r="BJ403" s="40">
        <f t="shared" si="260"/>
        <v>0</v>
      </c>
      <c r="BK403" s="40">
        <f t="shared" si="261"/>
        <v>0</v>
      </c>
      <c r="BL403" s="40">
        <f t="shared" si="262"/>
        <v>0</v>
      </c>
      <c r="BM403" s="40">
        <f t="shared" si="263"/>
        <v>0</v>
      </c>
      <c r="BN403" s="40">
        <f t="shared" si="264"/>
        <v>0</v>
      </c>
      <c r="BO403" s="40">
        <f t="shared" si="265"/>
        <v>0</v>
      </c>
      <c r="BP403" s="40">
        <f t="shared" si="266"/>
        <v>0</v>
      </c>
      <c r="BQ403">
        <v>2</v>
      </c>
      <c r="BR403" s="63">
        <f t="shared" si="267"/>
        <v>3</v>
      </c>
      <c r="BT403" s="4">
        <f>(BP403*U366)+(BO403*U367)+(BN403*U368)+(BM403*U369)+(BL403*U370)+(BK403*U371)+(BJ403*U372)+(BI403*U373)+(BH403*U374)+(BG403*U375)+(BF403*U376)+(BE403*U377)+(BD403*U378)+(BC403*U379)+(BB403*U380)+(BA403*U381)+(AZ403*U382)+(AY403*U383)+(AX403*U384)+(AW403*U385)+(AV403*U386)+(AU403*U387)+(AT403*U388)+(AS403*U389)+(AR403*U390)+(AQ403*U391)+(AP403*U392)+(AO403*U393)+(AN403*U394)+(AM403*U395)+(AL403*U396)+(AK403*U397)+(AJ403*U398)+(AI403*U399)+(AH403*U400)+(AG403*U401)+(AF403*U402)+($U$252)+($U$353)+U403</f>
        <v>4.880952380952381E-2</v>
      </c>
    </row>
    <row r="404" spans="1:72">
      <c r="A404" s="25">
        <f t="shared" si="268"/>
        <v>400</v>
      </c>
      <c r="B404" s="26" t="s">
        <v>38</v>
      </c>
      <c r="C404" s="12">
        <v>41912</v>
      </c>
      <c r="D404" s="52">
        <v>41913</v>
      </c>
      <c r="E404" s="52">
        <v>41922</v>
      </c>
      <c r="F404" s="36">
        <v>138.459</v>
      </c>
      <c r="G404" s="36"/>
      <c r="H404" s="36"/>
      <c r="I404" s="36">
        <v>137.98999999999998</v>
      </c>
      <c r="J404" s="36">
        <v>136.08000000000001</v>
      </c>
      <c r="K404" s="6" t="s">
        <v>1</v>
      </c>
      <c r="M404" s="16">
        <f>(F404-I404)*100</f>
        <v>46.900000000002251</v>
      </c>
      <c r="N404" s="15"/>
      <c r="O404" s="16">
        <f>(I404-J404)*100</f>
        <v>190.99999999999682</v>
      </c>
      <c r="Q404" s="22">
        <f>((S403*U404)/M404)*O404</f>
        <v>6845189.259432137</v>
      </c>
      <c r="R404" s="15"/>
      <c r="S404" s="3">
        <f>Q404+S403</f>
        <v>148035281.43985409</v>
      </c>
      <c r="U404" s="4">
        <f>$AC$4/W404</f>
        <v>1.1904761904761904E-2</v>
      </c>
      <c r="W404" s="2">
        <v>21</v>
      </c>
      <c r="Y404" s="30">
        <f>E404-D404+1</f>
        <v>10</v>
      </c>
      <c r="Z404" s="30"/>
      <c r="AA404" s="4">
        <f>(S404-S403)/S403</f>
        <v>4.8482079398920609E-2</v>
      </c>
      <c r="AD404" s="40">
        <f>IF(E403&gt;D404,IF(E403&gt;E404,Y404,E403-D404+1),0)</f>
        <v>0</v>
      </c>
      <c r="AF404" s="40">
        <f t="shared" si="230"/>
        <v>0</v>
      </c>
      <c r="AG404" s="40">
        <f t="shared" si="231"/>
        <v>0</v>
      </c>
      <c r="AH404" s="40">
        <f t="shared" si="232"/>
        <v>0</v>
      </c>
      <c r="AI404" s="40">
        <f t="shared" si="233"/>
        <v>0</v>
      </c>
      <c r="AJ404" s="40">
        <f t="shared" si="234"/>
        <v>0</v>
      </c>
      <c r="AK404" s="40">
        <f t="shared" si="235"/>
        <v>0</v>
      </c>
      <c r="AL404" s="40">
        <f t="shared" si="236"/>
        <v>0</v>
      </c>
      <c r="AM404" s="40">
        <f t="shared" si="237"/>
        <v>0</v>
      </c>
      <c r="AN404" s="40">
        <f t="shared" si="238"/>
        <v>0</v>
      </c>
      <c r="AO404" s="40">
        <f t="shared" si="239"/>
        <v>0</v>
      </c>
      <c r="AP404" s="40">
        <f t="shared" si="240"/>
        <v>0</v>
      </c>
      <c r="AQ404" s="40">
        <f t="shared" si="241"/>
        <v>0</v>
      </c>
      <c r="AR404" s="40">
        <f t="shared" si="242"/>
        <v>0</v>
      </c>
      <c r="AS404" s="40">
        <f t="shared" si="243"/>
        <v>0</v>
      </c>
      <c r="AT404" s="40">
        <f t="shared" si="244"/>
        <v>0</v>
      </c>
      <c r="AU404" s="40">
        <f t="shared" si="245"/>
        <v>0</v>
      </c>
      <c r="AV404" s="40">
        <f t="shared" si="246"/>
        <v>0</v>
      </c>
      <c r="AW404" s="40">
        <f t="shared" si="247"/>
        <v>0</v>
      </c>
      <c r="AX404" s="40">
        <f t="shared" si="248"/>
        <v>0</v>
      </c>
      <c r="AY404" s="40">
        <f t="shared" si="249"/>
        <v>0</v>
      </c>
      <c r="AZ404" s="40">
        <f t="shared" si="250"/>
        <v>0</v>
      </c>
      <c r="BA404" s="40">
        <f t="shared" si="251"/>
        <v>0</v>
      </c>
      <c r="BB404" s="40">
        <f t="shared" si="252"/>
        <v>0</v>
      </c>
      <c r="BC404" s="40">
        <f t="shared" si="253"/>
        <v>0</v>
      </c>
      <c r="BD404" s="40">
        <f t="shared" si="254"/>
        <v>0</v>
      </c>
      <c r="BE404" s="40">
        <f t="shared" si="255"/>
        <v>0</v>
      </c>
      <c r="BF404" s="40">
        <f t="shared" si="256"/>
        <v>0</v>
      </c>
      <c r="BG404" s="40">
        <f t="shared" si="257"/>
        <v>0</v>
      </c>
      <c r="BH404" s="40">
        <f t="shared" si="258"/>
        <v>0</v>
      </c>
      <c r="BI404" s="40">
        <f t="shared" si="259"/>
        <v>0</v>
      </c>
      <c r="BJ404" s="40">
        <f t="shared" si="260"/>
        <v>0</v>
      </c>
      <c r="BK404" s="40">
        <f t="shared" si="261"/>
        <v>0</v>
      </c>
      <c r="BL404" s="40">
        <f t="shared" si="262"/>
        <v>0</v>
      </c>
      <c r="BM404" s="40">
        <f t="shared" si="263"/>
        <v>0</v>
      </c>
      <c r="BN404" s="40">
        <f t="shared" si="264"/>
        <v>0</v>
      </c>
      <c r="BO404" s="40">
        <f t="shared" si="265"/>
        <v>0</v>
      </c>
      <c r="BP404" s="40">
        <f t="shared" si="266"/>
        <v>0</v>
      </c>
      <c r="BQ404">
        <v>2</v>
      </c>
      <c r="BR404" s="63">
        <f t="shared" si="267"/>
        <v>3</v>
      </c>
      <c r="BT404" s="4">
        <f>(BP404*U367)+(BO404*U368)+(BN404*U369)+(BM404*U370)+(BL404*U371)+(BK404*U372)+(BJ404*U373)+(BI404*U374)+(BH404*U375)+(BG404*U376)+(BF404*U377)+(BE404*U378)+(BD404*U379)+(BC404*U380)+(BB404*U381)+(BA404*U382)+(AZ404*U383)+(AY404*U384)+(AX404*U385)+(AW404*U386)+(AV404*U387)+(AU404*U388)+(AT404*U389)+(AS404*U390)+(AR404*U391)+(AQ404*U392)+(AP404*U393)+(AO404*U394)+(AN404*U395)+(AM404*U396)+(AL404*U397)+(AK404*U398)+(AJ404*U399)+(AI404*U400)+(AH404*U401)+(AG404*U402)+(AF404*U403)+($U$252)+($U$353)+U404</f>
        <v>4.880952380952381E-2</v>
      </c>
    </row>
    <row r="405" spans="1:72">
      <c r="A405" s="25">
        <f t="shared" si="268"/>
        <v>401</v>
      </c>
      <c r="B405" s="26" t="s">
        <v>38</v>
      </c>
      <c r="C405" s="12">
        <v>41921</v>
      </c>
      <c r="D405" s="52">
        <v>41922</v>
      </c>
      <c r="E405" s="52">
        <v>41928</v>
      </c>
      <c r="F405" s="36">
        <v>137.4</v>
      </c>
      <c r="G405" s="36"/>
      <c r="H405" s="36"/>
      <c r="I405" s="36">
        <v>136.69899999999998</v>
      </c>
      <c r="J405" s="36">
        <v>134.33000000000001</v>
      </c>
      <c r="K405" s="5" t="s">
        <v>1</v>
      </c>
      <c r="M405" s="16">
        <f>(F405-I405)*100</f>
        <v>70.100000000002183</v>
      </c>
      <c r="N405" s="15"/>
      <c r="O405" s="16">
        <f>(I405-J405)*100</f>
        <v>236.89999999999714</v>
      </c>
      <c r="Q405" s="22">
        <f>((S404*U405)/M405)*O405</f>
        <v>5955702.4273316888</v>
      </c>
      <c r="R405" s="15"/>
      <c r="S405" s="3">
        <f>Q405+S404</f>
        <v>153990983.86718577</v>
      </c>
      <c r="U405" s="4">
        <f>$AC$4/W405</f>
        <v>1.1904761904761904E-2</v>
      </c>
      <c r="W405" s="2">
        <v>21</v>
      </c>
      <c r="Y405" s="30">
        <f>E405-D405+1</f>
        <v>7</v>
      </c>
      <c r="Z405" s="30"/>
      <c r="AA405" s="4">
        <f>(S405-S404)/S404</f>
        <v>4.0231641872153667E-2</v>
      </c>
      <c r="AD405" s="40">
        <f>IF(E404&gt;D405,IF(E404&gt;E405,Y405,E404-D405+1),0)</f>
        <v>0</v>
      </c>
      <c r="AF405" s="40">
        <f t="shared" si="230"/>
        <v>1</v>
      </c>
      <c r="AG405" s="40">
        <f t="shared" si="231"/>
        <v>0</v>
      </c>
      <c r="AH405" s="40">
        <f t="shared" si="232"/>
        <v>0</v>
      </c>
      <c r="AI405" s="40">
        <f t="shared" si="233"/>
        <v>0</v>
      </c>
      <c r="AJ405" s="40">
        <f t="shared" si="234"/>
        <v>0</v>
      </c>
      <c r="AK405" s="40">
        <f t="shared" si="235"/>
        <v>0</v>
      </c>
      <c r="AL405" s="40">
        <f t="shared" si="236"/>
        <v>0</v>
      </c>
      <c r="AM405" s="40">
        <f t="shared" si="237"/>
        <v>0</v>
      </c>
      <c r="AN405" s="40">
        <f t="shared" si="238"/>
        <v>0</v>
      </c>
      <c r="AO405" s="40">
        <f t="shared" si="239"/>
        <v>0</v>
      </c>
      <c r="AP405" s="40">
        <f t="shared" si="240"/>
        <v>0</v>
      </c>
      <c r="AQ405" s="40">
        <f t="shared" si="241"/>
        <v>0</v>
      </c>
      <c r="AR405" s="40">
        <f t="shared" si="242"/>
        <v>0</v>
      </c>
      <c r="AS405" s="40">
        <f t="shared" si="243"/>
        <v>0</v>
      </c>
      <c r="AT405" s="40">
        <f t="shared" si="244"/>
        <v>0</v>
      </c>
      <c r="AU405" s="40">
        <f t="shared" si="245"/>
        <v>0</v>
      </c>
      <c r="AV405" s="40">
        <f t="shared" si="246"/>
        <v>0</v>
      </c>
      <c r="AW405" s="40">
        <f t="shared" si="247"/>
        <v>0</v>
      </c>
      <c r="AX405" s="40">
        <f t="shared" si="248"/>
        <v>0</v>
      </c>
      <c r="AY405" s="40">
        <f t="shared" si="249"/>
        <v>0</v>
      </c>
      <c r="AZ405" s="40">
        <f t="shared" si="250"/>
        <v>0</v>
      </c>
      <c r="BA405" s="40">
        <f t="shared" si="251"/>
        <v>0</v>
      </c>
      <c r="BB405" s="40">
        <f t="shared" si="252"/>
        <v>0</v>
      </c>
      <c r="BC405" s="40">
        <f t="shared" si="253"/>
        <v>0</v>
      </c>
      <c r="BD405" s="40">
        <f t="shared" si="254"/>
        <v>0</v>
      </c>
      <c r="BE405" s="40">
        <f t="shared" si="255"/>
        <v>0</v>
      </c>
      <c r="BF405" s="40">
        <f t="shared" si="256"/>
        <v>0</v>
      </c>
      <c r="BG405" s="40">
        <f t="shared" si="257"/>
        <v>0</v>
      </c>
      <c r="BH405" s="40">
        <f t="shared" si="258"/>
        <v>0</v>
      </c>
      <c r="BI405" s="40">
        <f t="shared" si="259"/>
        <v>0</v>
      </c>
      <c r="BJ405" s="40">
        <f t="shared" si="260"/>
        <v>0</v>
      </c>
      <c r="BK405" s="40">
        <f t="shared" si="261"/>
        <v>0</v>
      </c>
      <c r="BL405" s="40">
        <f t="shared" si="262"/>
        <v>0</v>
      </c>
      <c r="BM405" s="40">
        <f t="shared" si="263"/>
        <v>0</v>
      </c>
      <c r="BN405" s="40">
        <f t="shared" si="264"/>
        <v>0</v>
      </c>
      <c r="BO405" s="40">
        <f t="shared" si="265"/>
        <v>0</v>
      </c>
      <c r="BP405" s="40">
        <f t="shared" si="266"/>
        <v>0</v>
      </c>
      <c r="BQ405">
        <v>2</v>
      </c>
      <c r="BR405" s="63">
        <f t="shared" si="267"/>
        <v>4</v>
      </c>
      <c r="BT405" s="4">
        <f>(BP405*U368)+(BO405*U369)+(BN405*U370)+(BM405*U371)+(BL405*U372)+(BK405*U373)+(BJ405*U374)+(BI405*U375)+(BH405*U376)+(BG405*U377)+(BF405*U378)+(BE405*U379)+(BD405*U380)+(BC405*U381)+(BB405*U382)+(BA405*U383)+(AZ405*U384)+(AY405*U385)+(AX405*U386)+(AW405*U387)+(AV405*U388)+(AU405*U389)+(AT405*U390)+(AS405*U391)+(AR405*U392)+(AQ405*U393)+(AP405*U394)+(AO405*U395)+(AN405*U396)+(AM405*U397)+(AL405*U398)+(AK405*U399)+(AJ405*U400)+(AI405*U401)+(AH405*U402)+(AG405*U403)+(AF405*U404)+($U$252)+($U$353)+U405</f>
        <v>6.0714285714285714E-2</v>
      </c>
    </row>
    <row r="406" spans="1:72">
      <c r="A406" s="25">
        <f t="shared" si="268"/>
        <v>402</v>
      </c>
      <c r="B406" s="26" t="s">
        <v>38</v>
      </c>
      <c r="C406" s="12">
        <v>41929</v>
      </c>
      <c r="D406" s="52">
        <v>41932</v>
      </c>
      <c r="E406" s="52">
        <v>41933</v>
      </c>
      <c r="F406" s="36">
        <v>136.20699999999999</v>
      </c>
      <c r="G406" s="36">
        <v>136.696</v>
      </c>
      <c r="H406" s="36">
        <v>136.20699999999999</v>
      </c>
      <c r="I406" s="36"/>
      <c r="J406" s="36"/>
      <c r="K406" s="6" t="s">
        <v>0</v>
      </c>
      <c r="M406" s="16">
        <f>(G406-F406)*100</f>
        <v>48.900000000000432</v>
      </c>
      <c r="N406" s="15"/>
      <c r="O406" s="16">
        <f>(H406-G406)*100</f>
        <v>-48.900000000000432</v>
      </c>
      <c r="Q406" s="22">
        <f>((S405*U406)/M406)*O406</f>
        <v>-1833225.9984188781</v>
      </c>
      <c r="R406" s="15"/>
      <c r="S406" s="3">
        <f>Q406+S405</f>
        <v>152157757.8687669</v>
      </c>
      <c r="U406" s="4">
        <f>$AC$4/W406</f>
        <v>1.1904761904761904E-2</v>
      </c>
      <c r="W406" s="2">
        <v>21</v>
      </c>
      <c r="Y406" s="30">
        <f>E406-D406+1</f>
        <v>2</v>
      </c>
      <c r="Z406" s="30"/>
      <c r="AA406" s="4">
        <f>(S406-S405)/S405</f>
        <v>-1.1904761904761836E-2</v>
      </c>
      <c r="AD406" s="40">
        <f>IF(E405&gt;D406,IF(E405&gt;E406,Y406,E405-D406+1),0)</f>
        <v>0</v>
      </c>
      <c r="AF406" s="40">
        <f t="shared" si="230"/>
        <v>0</v>
      </c>
      <c r="AG406" s="40">
        <f t="shared" si="231"/>
        <v>0</v>
      </c>
      <c r="AH406" s="40">
        <f t="shared" si="232"/>
        <v>0</v>
      </c>
      <c r="AI406" s="40">
        <f t="shared" si="233"/>
        <v>0</v>
      </c>
      <c r="AJ406" s="40">
        <f t="shared" si="234"/>
        <v>0</v>
      </c>
      <c r="AK406" s="40">
        <f t="shared" si="235"/>
        <v>0</v>
      </c>
      <c r="AL406" s="40">
        <f t="shared" si="236"/>
        <v>0</v>
      </c>
      <c r="AM406" s="40">
        <f t="shared" si="237"/>
        <v>0</v>
      </c>
      <c r="AN406" s="40">
        <f t="shared" si="238"/>
        <v>0</v>
      </c>
      <c r="AO406" s="40">
        <f t="shared" si="239"/>
        <v>0</v>
      </c>
      <c r="AP406" s="40">
        <f t="shared" si="240"/>
        <v>0</v>
      </c>
      <c r="AQ406" s="40">
        <f t="shared" si="241"/>
        <v>0</v>
      </c>
      <c r="AR406" s="40">
        <f t="shared" si="242"/>
        <v>0</v>
      </c>
      <c r="AS406" s="40">
        <f t="shared" si="243"/>
        <v>0</v>
      </c>
      <c r="AT406" s="40">
        <f t="shared" si="244"/>
        <v>0</v>
      </c>
      <c r="AU406" s="40">
        <f t="shared" si="245"/>
        <v>0</v>
      </c>
      <c r="AV406" s="40">
        <f t="shared" si="246"/>
        <v>0</v>
      </c>
      <c r="AW406" s="40">
        <f t="shared" si="247"/>
        <v>0</v>
      </c>
      <c r="AX406" s="40">
        <f t="shared" si="248"/>
        <v>0</v>
      </c>
      <c r="AY406" s="40">
        <f t="shared" si="249"/>
        <v>0</v>
      </c>
      <c r="AZ406" s="40">
        <f t="shared" si="250"/>
        <v>0</v>
      </c>
      <c r="BA406" s="40">
        <f t="shared" si="251"/>
        <v>0</v>
      </c>
      <c r="BB406" s="40">
        <f t="shared" si="252"/>
        <v>0</v>
      </c>
      <c r="BC406" s="40">
        <f t="shared" si="253"/>
        <v>0</v>
      </c>
      <c r="BD406" s="40">
        <f t="shared" si="254"/>
        <v>0</v>
      </c>
      <c r="BE406" s="40">
        <f t="shared" si="255"/>
        <v>0</v>
      </c>
      <c r="BF406" s="40">
        <f t="shared" si="256"/>
        <v>0</v>
      </c>
      <c r="BG406" s="40">
        <f t="shared" si="257"/>
        <v>0</v>
      </c>
      <c r="BH406" s="40">
        <f t="shared" si="258"/>
        <v>0</v>
      </c>
      <c r="BI406" s="40">
        <f t="shared" si="259"/>
        <v>0</v>
      </c>
      <c r="BJ406" s="40">
        <f t="shared" si="260"/>
        <v>0</v>
      </c>
      <c r="BK406" s="40">
        <f t="shared" si="261"/>
        <v>0</v>
      </c>
      <c r="BL406" s="40">
        <f t="shared" si="262"/>
        <v>0</v>
      </c>
      <c r="BM406" s="40">
        <f t="shared" si="263"/>
        <v>0</v>
      </c>
      <c r="BN406" s="40">
        <f t="shared" si="264"/>
        <v>0</v>
      </c>
      <c r="BO406" s="40">
        <f t="shared" si="265"/>
        <v>0</v>
      </c>
      <c r="BP406" s="40">
        <f t="shared" si="266"/>
        <v>0</v>
      </c>
      <c r="BQ406">
        <v>2</v>
      </c>
      <c r="BR406" s="63">
        <f t="shared" si="267"/>
        <v>3</v>
      </c>
      <c r="BT406" s="4">
        <f>(BP406*U369)+(BO406*U370)+(BN406*U371)+(BM406*U372)+(BL406*U373)+(BK406*U374)+(BJ406*U375)+(BI406*U376)+(BH406*U377)+(BG406*U378)+(BF406*U379)+(BE406*U380)+(BD406*U381)+(BC406*U382)+(BB406*U383)+(BA406*U384)+(AZ406*U385)+(AY406*U386)+(AX406*U387)+(AW406*U388)+(AV406*U389)+(AU406*U390)+(AT406*U391)+(AS406*U392)+(AR406*U393)+(AQ406*U394)+(AP406*U395)+(AO406*U396)+(AN406*U397)+(AM406*U398)+(AL406*U399)+(AK406*U400)+(AJ406*U401)+(AI406*U402)+(AH406*U403)+(AG406*U404)+(AF406*U405)+($U$252)+($U$353)+U406</f>
        <v>4.880952380952381E-2</v>
      </c>
    </row>
    <row r="407" spans="1:72">
      <c r="A407" s="25">
        <f t="shared" si="268"/>
        <v>403</v>
      </c>
      <c r="B407" s="26" t="s">
        <v>38</v>
      </c>
      <c r="C407" s="12">
        <v>41933</v>
      </c>
      <c r="D407" s="52">
        <v>41934</v>
      </c>
      <c r="E407" s="52">
        <v>41935</v>
      </c>
      <c r="F407" s="36">
        <v>136.46</v>
      </c>
      <c r="G407" s="36"/>
      <c r="H407" s="36"/>
      <c r="I407" s="36">
        <v>135.74599999999998</v>
      </c>
      <c r="J407" s="36">
        <v>136.46</v>
      </c>
      <c r="K407" s="5" t="s">
        <v>0</v>
      </c>
      <c r="M407" s="16">
        <f>(F407-I407)*100</f>
        <v>71.400000000002706</v>
      </c>
      <c r="N407" s="15"/>
      <c r="O407" s="16">
        <f>(I407-J407)*100</f>
        <v>-71.400000000002706</v>
      </c>
      <c r="Q407" s="22">
        <f>((S406*U407)/M407)*O407</f>
        <v>-1811401.8793900821</v>
      </c>
      <c r="R407" s="15"/>
      <c r="S407" s="3">
        <f>Q407+S406</f>
        <v>150346355.98937681</v>
      </c>
      <c r="U407" s="4">
        <f>$AC$4/W407</f>
        <v>1.1904761904761904E-2</v>
      </c>
      <c r="W407" s="2">
        <v>21</v>
      </c>
      <c r="Y407" s="30">
        <f>E407-D407+1</f>
        <v>2</v>
      </c>
      <c r="Z407" s="30"/>
      <c r="AA407" s="4">
        <f>(S407-S406)/S406</f>
        <v>-1.1904761904761961E-2</v>
      </c>
      <c r="AD407" s="40">
        <f>IF(E406&gt;D407,IF(E406&gt;E407,Y407,E406-D407+1),0)</f>
        <v>0</v>
      </c>
      <c r="AF407" s="40">
        <f t="shared" si="230"/>
        <v>0</v>
      </c>
      <c r="AG407" s="40">
        <f t="shared" si="231"/>
        <v>0</v>
      </c>
      <c r="AH407" s="40">
        <f t="shared" si="232"/>
        <v>0</v>
      </c>
      <c r="AI407" s="40">
        <f t="shared" si="233"/>
        <v>0</v>
      </c>
      <c r="AJ407" s="40">
        <f t="shared" si="234"/>
        <v>0</v>
      </c>
      <c r="AK407" s="40">
        <f t="shared" si="235"/>
        <v>0</v>
      </c>
      <c r="AL407" s="40">
        <f t="shared" si="236"/>
        <v>0</v>
      </c>
      <c r="AM407" s="40">
        <f t="shared" si="237"/>
        <v>0</v>
      </c>
      <c r="AN407" s="40">
        <f t="shared" si="238"/>
        <v>0</v>
      </c>
      <c r="AO407" s="40">
        <f t="shared" si="239"/>
        <v>0</v>
      </c>
      <c r="AP407" s="40">
        <f t="shared" si="240"/>
        <v>0</v>
      </c>
      <c r="AQ407" s="40">
        <f t="shared" si="241"/>
        <v>0</v>
      </c>
      <c r="AR407" s="40">
        <f t="shared" si="242"/>
        <v>0</v>
      </c>
      <c r="AS407" s="40">
        <f t="shared" si="243"/>
        <v>0</v>
      </c>
      <c r="AT407" s="40">
        <f t="shared" si="244"/>
        <v>0</v>
      </c>
      <c r="AU407" s="40">
        <f t="shared" si="245"/>
        <v>0</v>
      </c>
      <c r="AV407" s="40">
        <f t="shared" si="246"/>
        <v>0</v>
      </c>
      <c r="AW407" s="40">
        <f t="shared" si="247"/>
        <v>0</v>
      </c>
      <c r="AX407" s="40">
        <f t="shared" si="248"/>
        <v>0</v>
      </c>
      <c r="AY407" s="40">
        <f t="shared" si="249"/>
        <v>0</v>
      </c>
      <c r="AZ407" s="40">
        <f t="shared" si="250"/>
        <v>0</v>
      </c>
      <c r="BA407" s="40">
        <f t="shared" si="251"/>
        <v>0</v>
      </c>
      <c r="BB407" s="40">
        <f t="shared" si="252"/>
        <v>0</v>
      </c>
      <c r="BC407" s="40">
        <f t="shared" si="253"/>
        <v>0</v>
      </c>
      <c r="BD407" s="40">
        <f t="shared" si="254"/>
        <v>0</v>
      </c>
      <c r="BE407" s="40">
        <f t="shared" si="255"/>
        <v>0</v>
      </c>
      <c r="BF407" s="40">
        <f t="shared" si="256"/>
        <v>0</v>
      </c>
      <c r="BG407" s="40">
        <f t="shared" si="257"/>
        <v>0</v>
      </c>
      <c r="BH407" s="40">
        <f t="shared" si="258"/>
        <v>0</v>
      </c>
      <c r="BI407" s="40">
        <f t="shared" si="259"/>
        <v>0</v>
      </c>
      <c r="BJ407" s="40">
        <f t="shared" si="260"/>
        <v>0</v>
      </c>
      <c r="BK407" s="40">
        <f t="shared" si="261"/>
        <v>0</v>
      </c>
      <c r="BL407" s="40">
        <f t="shared" si="262"/>
        <v>0</v>
      </c>
      <c r="BM407" s="40">
        <f t="shared" si="263"/>
        <v>0</v>
      </c>
      <c r="BN407" s="40">
        <f t="shared" si="264"/>
        <v>0</v>
      </c>
      <c r="BO407" s="40">
        <f t="shared" si="265"/>
        <v>0</v>
      </c>
      <c r="BP407" s="40">
        <f t="shared" si="266"/>
        <v>0</v>
      </c>
      <c r="BQ407">
        <v>2</v>
      </c>
      <c r="BR407" s="63">
        <f t="shared" si="267"/>
        <v>3</v>
      </c>
      <c r="BT407" s="4">
        <f>(BP407*U370)+(BO407*U371)+(BN407*U372)+(BM407*U373)+(BL407*U374)+(BK407*U375)+(BJ407*U376)+(BI407*U377)+(BH407*U378)+(BG407*U379)+(BF407*U380)+(BE407*U381)+(BD407*U382)+(BC407*U383)+(BB407*U384)+(BA407*U385)+(AZ407*U386)+(AY407*U387)+(AX407*U388)+(AW407*U389)+(AV407*U390)+(AU407*U391)+(AT407*U392)+(AS407*U393)+(AR407*U394)+(AQ407*U395)+(AP407*U396)+(AO407*U397)+(AN407*U398)+(AM407*U399)+(AL407*U400)+(AK407*U401)+(AJ407*U402)+(AI407*U403)+(AH407*U404)+(AG407*U405)+(AF407*U406)+($U$252)+($U$353)+U407</f>
        <v>4.880952380952381E-2</v>
      </c>
    </row>
    <row r="408" spans="1:72">
      <c r="A408" s="25">
        <f t="shared" si="268"/>
        <v>404</v>
      </c>
      <c r="B408" s="26" t="s">
        <v>38</v>
      </c>
      <c r="C408" s="12">
        <v>41954</v>
      </c>
      <c r="D408" s="52">
        <v>41955</v>
      </c>
      <c r="E408" s="52">
        <v>41963</v>
      </c>
      <c r="F408" s="36">
        <v>143.04</v>
      </c>
      <c r="G408" s="36">
        <v>144.44</v>
      </c>
      <c r="H408" s="36">
        <v>148.13</v>
      </c>
      <c r="I408" s="36"/>
      <c r="J408" s="36"/>
      <c r="K408" s="5" t="s">
        <v>1</v>
      </c>
      <c r="M408" s="16">
        <f>(G408-F408)*100</f>
        <v>140.00000000000057</v>
      </c>
      <c r="N408" s="15"/>
      <c r="O408" s="16">
        <f>(H408-G408)*100</f>
        <v>368.99999999999977</v>
      </c>
      <c r="Q408" s="22">
        <f>((S407*U408)/M408)*O408</f>
        <v>4717500.4557890967</v>
      </c>
      <c r="R408" s="15"/>
      <c r="S408" s="3">
        <f>Q408+S407</f>
        <v>155063856.4451659</v>
      </c>
      <c r="U408" s="4">
        <f>$AC$4/W408</f>
        <v>1.1904761904761904E-2</v>
      </c>
      <c r="W408" s="2">
        <v>21</v>
      </c>
      <c r="Y408" s="30">
        <f>E408-D408+1</f>
        <v>9</v>
      </c>
      <c r="Z408" s="30"/>
      <c r="AA408" s="4">
        <f>(S408-S407)/S407</f>
        <v>3.1377551020407964E-2</v>
      </c>
      <c r="AD408" s="40">
        <f>IF(E407&gt;D408,IF(E407&gt;E408,Y408,E407-D408+1),0)</f>
        <v>0</v>
      </c>
      <c r="AF408" s="40">
        <f t="shared" si="230"/>
        <v>0</v>
      </c>
      <c r="AG408" s="40">
        <f t="shared" si="231"/>
        <v>0</v>
      </c>
      <c r="AH408" s="40">
        <f t="shared" si="232"/>
        <v>0</v>
      </c>
      <c r="AI408" s="40">
        <f t="shared" si="233"/>
        <v>0</v>
      </c>
      <c r="AJ408" s="40">
        <f t="shared" si="234"/>
        <v>0</v>
      </c>
      <c r="AK408" s="40">
        <f t="shared" si="235"/>
        <v>0</v>
      </c>
      <c r="AL408" s="40">
        <f t="shared" si="236"/>
        <v>0</v>
      </c>
      <c r="AM408" s="40">
        <f t="shared" si="237"/>
        <v>0</v>
      </c>
      <c r="AN408" s="40">
        <f t="shared" si="238"/>
        <v>0</v>
      </c>
      <c r="AO408" s="40">
        <f t="shared" si="239"/>
        <v>0</v>
      </c>
      <c r="AP408" s="40">
        <f t="shared" si="240"/>
        <v>0</v>
      </c>
      <c r="AQ408" s="40">
        <f t="shared" si="241"/>
        <v>0</v>
      </c>
      <c r="AR408" s="40">
        <f t="shared" si="242"/>
        <v>0</v>
      </c>
      <c r="AS408" s="40">
        <f t="shared" si="243"/>
        <v>0</v>
      </c>
      <c r="AT408" s="40">
        <f t="shared" si="244"/>
        <v>0</v>
      </c>
      <c r="AU408" s="40">
        <f t="shared" si="245"/>
        <v>0</v>
      </c>
      <c r="AV408" s="40">
        <f t="shared" si="246"/>
        <v>0</v>
      </c>
      <c r="AW408" s="40">
        <f t="shared" si="247"/>
        <v>0</v>
      </c>
      <c r="AX408" s="40">
        <f t="shared" si="248"/>
        <v>0</v>
      </c>
      <c r="AY408" s="40">
        <f t="shared" si="249"/>
        <v>0</v>
      </c>
      <c r="AZ408" s="40">
        <f t="shared" si="250"/>
        <v>0</v>
      </c>
      <c r="BA408" s="40">
        <f t="shared" si="251"/>
        <v>0</v>
      </c>
      <c r="BB408" s="40">
        <f t="shared" si="252"/>
        <v>0</v>
      </c>
      <c r="BC408" s="40">
        <f t="shared" si="253"/>
        <v>0</v>
      </c>
      <c r="BD408" s="40">
        <f t="shared" si="254"/>
        <v>0</v>
      </c>
      <c r="BE408" s="40">
        <f t="shared" si="255"/>
        <v>0</v>
      </c>
      <c r="BF408" s="40">
        <f t="shared" si="256"/>
        <v>0</v>
      </c>
      <c r="BG408" s="40">
        <f t="shared" si="257"/>
        <v>0</v>
      </c>
      <c r="BH408" s="40">
        <f t="shared" si="258"/>
        <v>0</v>
      </c>
      <c r="BI408" s="40">
        <f t="shared" si="259"/>
        <v>0</v>
      </c>
      <c r="BJ408" s="40">
        <f t="shared" si="260"/>
        <v>0</v>
      </c>
      <c r="BK408" s="40">
        <f t="shared" si="261"/>
        <v>0</v>
      </c>
      <c r="BL408" s="40">
        <f t="shared" si="262"/>
        <v>0</v>
      </c>
      <c r="BM408" s="40">
        <f t="shared" si="263"/>
        <v>0</v>
      </c>
      <c r="BN408" s="40">
        <f t="shared" si="264"/>
        <v>0</v>
      </c>
      <c r="BO408" s="40">
        <f t="shared" si="265"/>
        <v>0</v>
      </c>
      <c r="BP408" s="40">
        <f t="shared" si="266"/>
        <v>0</v>
      </c>
      <c r="BQ408">
        <v>2</v>
      </c>
      <c r="BR408" s="63">
        <f t="shared" si="267"/>
        <v>3</v>
      </c>
      <c r="BT408" s="4">
        <f>(BP408*U371)+(BO408*U372)+(BN408*U373)+(BM408*U374)+(BL408*U375)+(BK408*U376)+(BJ408*U377)+(BI408*U378)+(BH408*U379)+(BG408*U380)+(BF408*U381)+(BE408*U382)+(BD408*U383)+(BC408*U384)+(BB408*U385)+(BA408*U386)+(AZ408*U387)+(AY408*U388)+(AX408*U389)+(AW408*U390)+(AV408*U391)+(AU408*U392)+(AT408*U393)+(AS408*U394)+(AR408*U395)+(AQ408*U396)+(AP408*U397)+(AO408*U398)+(AN408*U399)+(AM408*U400)+(AL408*U401)+(AK408*U402)+(AJ408*U403)+(AI408*U404)+(AH408*U405)+(AG408*U406)+(AF408*U407)+($U$252)+($U$353)+U408</f>
        <v>4.880952380952381E-2</v>
      </c>
    </row>
    <row r="409" spans="1:72">
      <c r="A409" s="25">
        <f t="shared" si="268"/>
        <v>405</v>
      </c>
      <c r="B409" s="26" t="s">
        <v>38</v>
      </c>
      <c r="C409" s="12">
        <v>41964</v>
      </c>
      <c r="D409" s="52">
        <v>41967</v>
      </c>
      <c r="E409" s="52">
        <v>41971</v>
      </c>
      <c r="F409" s="36">
        <v>147.96700000000001</v>
      </c>
      <c r="G409" s="36"/>
      <c r="H409" s="36"/>
      <c r="I409" s="36">
        <v>145.72999999999999</v>
      </c>
      <c r="J409" s="36">
        <v>147.96700000000001</v>
      </c>
      <c r="K409" s="5" t="s">
        <v>0</v>
      </c>
      <c r="M409" s="16">
        <f>(F409-I409)*100</f>
        <v>223.70000000000232</v>
      </c>
      <c r="N409" s="15"/>
      <c r="O409" s="16">
        <f>(I409-J409)*100</f>
        <v>-223.70000000000232</v>
      </c>
      <c r="Q409" s="22">
        <f>((S408*U409)/M409)*O409</f>
        <v>-1845998.2910138795</v>
      </c>
      <c r="R409" s="15"/>
      <c r="S409" s="3">
        <f>Q409+S408</f>
        <v>153217858.15415204</v>
      </c>
      <c r="U409" s="4">
        <f>$AC$4/W409</f>
        <v>1.1904761904761904E-2</v>
      </c>
      <c r="W409" s="2">
        <v>21</v>
      </c>
      <c r="Y409" s="30">
        <f>E409-D409+1</f>
        <v>5</v>
      </c>
      <c r="Z409" s="30"/>
      <c r="AA409" s="4">
        <f>(S409-S408)/S408</f>
        <v>-1.1904761904761821E-2</v>
      </c>
      <c r="AD409" s="40">
        <f>IF(E408&gt;D409,IF(E408&gt;E409,Y409,E408-D409+1),0)</f>
        <v>0</v>
      </c>
      <c r="AF409" s="40">
        <f t="shared" si="230"/>
        <v>0</v>
      </c>
      <c r="AG409" s="40">
        <f t="shared" si="231"/>
        <v>0</v>
      </c>
      <c r="AH409" s="40">
        <f t="shared" si="232"/>
        <v>0</v>
      </c>
      <c r="AI409" s="40">
        <f t="shared" si="233"/>
        <v>0</v>
      </c>
      <c r="AJ409" s="40">
        <f t="shared" si="234"/>
        <v>0</v>
      </c>
      <c r="AK409" s="40">
        <f t="shared" si="235"/>
        <v>0</v>
      </c>
      <c r="AL409" s="40">
        <f t="shared" si="236"/>
        <v>0</v>
      </c>
      <c r="AM409" s="40">
        <f t="shared" si="237"/>
        <v>0</v>
      </c>
      <c r="AN409" s="40">
        <f t="shared" si="238"/>
        <v>0</v>
      </c>
      <c r="AO409" s="40">
        <f t="shared" si="239"/>
        <v>0</v>
      </c>
      <c r="AP409" s="40">
        <f t="shared" si="240"/>
        <v>0</v>
      </c>
      <c r="AQ409" s="40">
        <f t="shared" si="241"/>
        <v>0</v>
      </c>
      <c r="AR409" s="40">
        <f t="shared" si="242"/>
        <v>0</v>
      </c>
      <c r="AS409" s="40">
        <f t="shared" si="243"/>
        <v>0</v>
      </c>
      <c r="AT409" s="40">
        <f t="shared" si="244"/>
        <v>0</v>
      </c>
      <c r="AU409" s="40">
        <f t="shared" si="245"/>
        <v>0</v>
      </c>
      <c r="AV409" s="40">
        <f t="shared" si="246"/>
        <v>0</v>
      </c>
      <c r="AW409" s="40">
        <f t="shared" si="247"/>
        <v>0</v>
      </c>
      <c r="AX409" s="40">
        <f t="shared" si="248"/>
        <v>0</v>
      </c>
      <c r="AY409" s="40">
        <f t="shared" si="249"/>
        <v>0</v>
      </c>
      <c r="AZ409" s="40">
        <f t="shared" si="250"/>
        <v>0</v>
      </c>
      <c r="BA409" s="40">
        <f t="shared" si="251"/>
        <v>0</v>
      </c>
      <c r="BB409" s="40">
        <f t="shared" si="252"/>
        <v>0</v>
      </c>
      <c r="BC409" s="40">
        <f t="shared" si="253"/>
        <v>0</v>
      </c>
      <c r="BD409" s="40">
        <f t="shared" si="254"/>
        <v>0</v>
      </c>
      <c r="BE409" s="40">
        <f t="shared" si="255"/>
        <v>0</v>
      </c>
      <c r="BF409" s="40">
        <f t="shared" si="256"/>
        <v>0</v>
      </c>
      <c r="BG409" s="40">
        <f t="shared" si="257"/>
        <v>0</v>
      </c>
      <c r="BH409" s="40">
        <f t="shared" si="258"/>
        <v>0</v>
      </c>
      <c r="BI409" s="40">
        <f t="shared" si="259"/>
        <v>0</v>
      </c>
      <c r="BJ409" s="40">
        <f t="shared" si="260"/>
        <v>0</v>
      </c>
      <c r="BK409" s="40">
        <f t="shared" si="261"/>
        <v>0</v>
      </c>
      <c r="BL409" s="40">
        <f t="shared" si="262"/>
        <v>0</v>
      </c>
      <c r="BM409" s="40">
        <f t="shared" si="263"/>
        <v>0</v>
      </c>
      <c r="BN409" s="40">
        <f t="shared" si="264"/>
        <v>0</v>
      </c>
      <c r="BO409" s="40">
        <f t="shared" si="265"/>
        <v>0</v>
      </c>
      <c r="BP409" s="40">
        <f t="shared" si="266"/>
        <v>0</v>
      </c>
      <c r="BQ409">
        <v>2</v>
      </c>
      <c r="BR409" s="63">
        <f t="shared" si="267"/>
        <v>3</v>
      </c>
      <c r="BT409" s="4">
        <f>(BP409*U372)+(BO409*U373)+(BN409*U374)+(BM409*U375)+(BL409*U376)+(BK409*U377)+(BJ409*U378)+(BI409*U379)+(BH409*U380)+(BG409*U381)+(BF409*U382)+(BE409*U383)+(BD409*U384)+(BC409*U385)+(BB409*U386)+(BA409*U387)+(AZ409*U388)+(AY409*U389)+(AX409*U390)+(AW409*U391)+(AV409*U392)+(AU409*U393)+(AT409*U394)+(AS409*U395)+(AR409*U396)+(AQ409*U397)+(AP409*U398)+(AO409*U399)+(AN409*U400)+(AM409*U401)+(AL409*U402)+(AK409*U403)+(AJ409*U404)+(AI409*U405)+(AH409*U406)+(AG409*U407)+(AF409*U408)+($U$252)+($U$353)+U409</f>
        <v>4.880952380952381E-2</v>
      </c>
    </row>
    <row r="410" spans="1:72">
      <c r="A410" s="25">
        <f t="shared" si="268"/>
        <v>406</v>
      </c>
      <c r="B410" s="26" t="s">
        <v>38</v>
      </c>
      <c r="C410" s="12">
        <v>41971</v>
      </c>
      <c r="D410" s="52">
        <v>41974</v>
      </c>
      <c r="E410" s="52">
        <v>41974</v>
      </c>
      <c r="F410" s="36">
        <v>147.21899999999999</v>
      </c>
      <c r="G410" s="36">
        <v>147.90600000000001</v>
      </c>
      <c r="H410" s="36">
        <v>147.21899999999999</v>
      </c>
      <c r="I410" s="36"/>
      <c r="J410" s="36"/>
      <c r="K410" s="5" t="s">
        <v>0</v>
      </c>
      <c r="M410" s="16">
        <f>(G410-F410)*100</f>
        <v>68.700000000001182</v>
      </c>
      <c r="N410" s="15"/>
      <c r="O410" s="16">
        <f>(H410-G410)*100</f>
        <v>-68.700000000001182</v>
      </c>
      <c r="Q410" s="22">
        <f>((S409*U410)/M410)*O410</f>
        <v>-1824022.1208827621</v>
      </c>
      <c r="R410" s="15"/>
      <c r="S410" s="3">
        <f>Q410+S409</f>
        <v>151393836.03326929</v>
      </c>
      <c r="U410" s="4">
        <f>$AC$4/W410</f>
        <v>1.1904761904761904E-2</v>
      </c>
      <c r="W410" s="2">
        <v>21</v>
      </c>
      <c r="Y410" s="30">
        <f>E410-D410+1</f>
        <v>1</v>
      </c>
      <c r="Z410" s="30"/>
      <c r="AA410" s="4">
        <f>(S410-S409)/S409</f>
        <v>-1.1904761904761821E-2</v>
      </c>
      <c r="AD410" s="40">
        <f>IF(E409&gt;D410,IF(E409&gt;E410,Y410,E409-D410+1),0)</f>
        <v>0</v>
      </c>
      <c r="AF410" s="40">
        <f t="shared" si="230"/>
        <v>0</v>
      </c>
      <c r="AG410" s="40">
        <f t="shared" si="231"/>
        <v>0</v>
      </c>
      <c r="AH410" s="40">
        <f t="shared" si="232"/>
        <v>0</v>
      </c>
      <c r="AI410" s="40">
        <f t="shared" si="233"/>
        <v>0</v>
      </c>
      <c r="AJ410" s="40">
        <f t="shared" si="234"/>
        <v>0</v>
      </c>
      <c r="AK410" s="40">
        <f t="shared" si="235"/>
        <v>0</v>
      </c>
      <c r="AL410" s="40">
        <f t="shared" si="236"/>
        <v>0</v>
      </c>
      <c r="AM410" s="40">
        <f t="shared" si="237"/>
        <v>0</v>
      </c>
      <c r="AN410" s="40">
        <f t="shared" si="238"/>
        <v>0</v>
      </c>
      <c r="AO410" s="40">
        <f t="shared" si="239"/>
        <v>0</v>
      </c>
      <c r="AP410" s="40">
        <f t="shared" si="240"/>
        <v>0</v>
      </c>
      <c r="AQ410" s="40">
        <f t="shared" si="241"/>
        <v>0</v>
      </c>
      <c r="AR410" s="40">
        <f t="shared" si="242"/>
        <v>0</v>
      </c>
      <c r="AS410" s="40">
        <f t="shared" si="243"/>
        <v>0</v>
      </c>
      <c r="AT410" s="40">
        <f t="shared" si="244"/>
        <v>0</v>
      </c>
      <c r="AU410" s="40">
        <f t="shared" si="245"/>
        <v>0</v>
      </c>
      <c r="AV410" s="40">
        <f t="shared" si="246"/>
        <v>0</v>
      </c>
      <c r="AW410" s="40">
        <f t="shared" si="247"/>
        <v>0</v>
      </c>
      <c r="AX410" s="40">
        <f t="shared" si="248"/>
        <v>0</v>
      </c>
      <c r="AY410" s="40">
        <f t="shared" si="249"/>
        <v>0</v>
      </c>
      <c r="AZ410" s="40">
        <f t="shared" si="250"/>
        <v>0</v>
      </c>
      <c r="BA410" s="40">
        <f t="shared" si="251"/>
        <v>0</v>
      </c>
      <c r="BB410" s="40">
        <f t="shared" si="252"/>
        <v>0</v>
      </c>
      <c r="BC410" s="40">
        <f t="shared" si="253"/>
        <v>0</v>
      </c>
      <c r="BD410" s="40">
        <f t="shared" si="254"/>
        <v>0</v>
      </c>
      <c r="BE410" s="40">
        <f t="shared" si="255"/>
        <v>0</v>
      </c>
      <c r="BF410" s="40">
        <f t="shared" si="256"/>
        <v>0</v>
      </c>
      <c r="BG410" s="40">
        <f t="shared" si="257"/>
        <v>0</v>
      </c>
      <c r="BH410" s="40">
        <f t="shared" si="258"/>
        <v>0</v>
      </c>
      <c r="BI410" s="40">
        <f t="shared" si="259"/>
        <v>0</v>
      </c>
      <c r="BJ410" s="40">
        <f t="shared" si="260"/>
        <v>0</v>
      </c>
      <c r="BK410" s="40">
        <f t="shared" si="261"/>
        <v>0</v>
      </c>
      <c r="BL410" s="40">
        <f t="shared" si="262"/>
        <v>0</v>
      </c>
      <c r="BM410" s="40">
        <f t="shared" si="263"/>
        <v>0</v>
      </c>
      <c r="BN410" s="40">
        <f t="shared" si="264"/>
        <v>0</v>
      </c>
      <c r="BO410" s="40">
        <f t="shared" si="265"/>
        <v>0</v>
      </c>
      <c r="BP410" s="40">
        <f t="shared" si="266"/>
        <v>0</v>
      </c>
      <c r="BQ410">
        <v>2</v>
      </c>
      <c r="BR410" s="63">
        <f t="shared" si="267"/>
        <v>3</v>
      </c>
      <c r="BT410" s="4">
        <f>(BP410*U373)+(BO410*U374)+(BN410*U375)+(BM410*U376)+(BL410*U377)+(BK410*U378)+(BJ410*U379)+(BI410*U380)+(BH410*U381)+(BG410*U382)+(BF410*U383)+(BE410*U384)+(BD410*U385)+(BC410*U386)+(BB410*U387)+(BA410*U388)+(AZ410*U389)+(AY410*U390)+(AX410*U391)+(AW410*U392)+(AV410*U393)+(AU410*U394)+(AT410*U395)+(AS410*U396)+(AR410*U397)+(AQ410*U398)+(AP410*U399)+(AO410*U400)+(AN410*U401)+(AM410*U402)+(AL410*U403)+(AK410*U404)+(AJ410*U405)+(AI410*U406)+(AH410*U407)+(AG410*U408)+(AF410*U409)+($U$252)+($U$353)+U410</f>
        <v>4.880952380952381E-2</v>
      </c>
    </row>
    <row r="411" spans="1:72">
      <c r="A411" s="25">
        <f t="shared" si="268"/>
        <v>407</v>
      </c>
      <c r="B411" s="26" t="s">
        <v>38</v>
      </c>
      <c r="C411" s="12">
        <v>41977</v>
      </c>
      <c r="D411" s="52">
        <v>41978</v>
      </c>
      <c r="E411" s="52">
        <v>41982</v>
      </c>
      <c r="F411" s="36">
        <v>147.73999999999998</v>
      </c>
      <c r="G411" s="36">
        <v>148.88500000000002</v>
      </c>
      <c r="H411" s="36">
        <v>147.73999999999998</v>
      </c>
      <c r="I411" s="36"/>
      <c r="J411" s="36"/>
      <c r="K411" s="6" t="s">
        <v>0</v>
      </c>
      <c r="M411" s="16">
        <f>(G411-F411)*100</f>
        <v>114.50000000000387</v>
      </c>
      <c r="N411" s="15"/>
      <c r="O411" s="16">
        <f>(H411-G411)*100</f>
        <v>-114.50000000000387</v>
      </c>
      <c r="Q411" s="22">
        <f>((S410*U411)/M411)*O411</f>
        <v>-1802307.5718246342</v>
      </c>
      <c r="R411" s="15"/>
      <c r="S411" s="3">
        <f>Q411+S410</f>
        <v>149591528.46144465</v>
      </c>
      <c r="U411" s="4">
        <f>$AC$4/W411</f>
        <v>1.1904761904761904E-2</v>
      </c>
      <c r="W411" s="2">
        <v>21</v>
      </c>
      <c r="Y411" s="30">
        <f>E411-D411+1</f>
        <v>5</v>
      </c>
      <c r="Z411" s="30"/>
      <c r="AA411" s="4">
        <f>(S411-S410)/S410</f>
        <v>-1.1904761904761942E-2</v>
      </c>
      <c r="AD411" s="40">
        <f>IF(E410&gt;D411,IF(E410&gt;E411,Y411,E410-D411+1),0)</f>
        <v>0</v>
      </c>
      <c r="AF411" s="40">
        <f t="shared" si="230"/>
        <v>0</v>
      </c>
      <c r="AG411" s="40">
        <f t="shared" si="231"/>
        <v>0</v>
      </c>
      <c r="AH411" s="40">
        <f t="shared" si="232"/>
        <v>0</v>
      </c>
      <c r="AI411" s="40">
        <f t="shared" si="233"/>
        <v>0</v>
      </c>
      <c r="AJ411" s="40">
        <f t="shared" si="234"/>
        <v>0</v>
      </c>
      <c r="AK411" s="40">
        <f t="shared" si="235"/>
        <v>0</v>
      </c>
      <c r="AL411" s="40">
        <f t="shared" si="236"/>
        <v>0</v>
      </c>
      <c r="AM411" s="40">
        <f t="shared" si="237"/>
        <v>0</v>
      </c>
      <c r="AN411" s="40">
        <f t="shared" si="238"/>
        <v>0</v>
      </c>
      <c r="AO411" s="40">
        <f t="shared" si="239"/>
        <v>0</v>
      </c>
      <c r="AP411" s="40">
        <f t="shared" si="240"/>
        <v>0</v>
      </c>
      <c r="AQ411" s="40">
        <f t="shared" si="241"/>
        <v>0</v>
      </c>
      <c r="AR411" s="40">
        <f t="shared" si="242"/>
        <v>0</v>
      </c>
      <c r="AS411" s="40">
        <f t="shared" si="243"/>
        <v>0</v>
      </c>
      <c r="AT411" s="40">
        <f t="shared" si="244"/>
        <v>0</v>
      </c>
      <c r="AU411" s="40">
        <f t="shared" si="245"/>
        <v>0</v>
      </c>
      <c r="AV411" s="40">
        <f t="shared" si="246"/>
        <v>0</v>
      </c>
      <c r="AW411" s="40">
        <f t="shared" si="247"/>
        <v>0</v>
      </c>
      <c r="AX411" s="40">
        <f t="shared" si="248"/>
        <v>0</v>
      </c>
      <c r="AY411" s="40">
        <f t="shared" si="249"/>
        <v>0</v>
      </c>
      <c r="AZ411" s="40">
        <f t="shared" si="250"/>
        <v>0</v>
      </c>
      <c r="BA411" s="40">
        <f t="shared" si="251"/>
        <v>0</v>
      </c>
      <c r="BB411" s="40">
        <f t="shared" si="252"/>
        <v>0</v>
      </c>
      <c r="BC411" s="40">
        <f t="shared" si="253"/>
        <v>0</v>
      </c>
      <c r="BD411" s="40">
        <f t="shared" si="254"/>
        <v>0</v>
      </c>
      <c r="BE411" s="40">
        <f t="shared" si="255"/>
        <v>0</v>
      </c>
      <c r="BF411" s="40">
        <f t="shared" si="256"/>
        <v>0</v>
      </c>
      <c r="BG411" s="40">
        <f t="shared" si="257"/>
        <v>0</v>
      </c>
      <c r="BH411" s="40">
        <f t="shared" si="258"/>
        <v>0</v>
      </c>
      <c r="BI411" s="40">
        <f t="shared" si="259"/>
        <v>0</v>
      </c>
      <c r="BJ411" s="40">
        <f t="shared" si="260"/>
        <v>0</v>
      </c>
      <c r="BK411" s="40">
        <f t="shared" si="261"/>
        <v>0</v>
      </c>
      <c r="BL411" s="40">
        <f t="shared" si="262"/>
        <v>0</v>
      </c>
      <c r="BM411" s="40">
        <f t="shared" si="263"/>
        <v>0</v>
      </c>
      <c r="BN411" s="40">
        <f t="shared" si="264"/>
        <v>0</v>
      </c>
      <c r="BO411" s="40">
        <f t="shared" si="265"/>
        <v>0</v>
      </c>
      <c r="BP411" s="40">
        <f t="shared" si="266"/>
        <v>0</v>
      </c>
      <c r="BQ411">
        <v>2</v>
      </c>
      <c r="BR411" s="63">
        <f t="shared" si="267"/>
        <v>3</v>
      </c>
      <c r="BT411" s="4">
        <f>(BP411*U374)+(BO411*U375)+(BN411*U376)+(BM411*U377)+(BL411*U378)+(BK411*U379)+(BJ411*U380)+(BI411*U381)+(BH411*U382)+(BG411*U383)+(BF411*U384)+(BE411*U385)+(BD411*U386)+(BC411*U387)+(BB411*U388)+(BA411*U389)+(AZ411*U390)+(AY411*U391)+(AX411*U392)+(AW411*U393)+(AV411*U394)+(AU411*U395)+(AT411*U396)+(AS411*U397)+(AR411*U398)+(AQ411*U399)+(AP411*U400)+(AO411*U401)+(AN411*U402)+(AM411*U403)+(AL411*U404)+(AK411*U405)+(AJ411*U406)+(AI411*U407)+(AH411*U408)+(AG411*U409)+(AF411*U410)+($U$252)+($U$353)+U411</f>
        <v>4.880952380952381E-2</v>
      </c>
    </row>
    <row r="412" spans="1:72">
      <c r="A412" s="25">
        <f t="shared" si="268"/>
        <v>408</v>
      </c>
      <c r="B412" s="26" t="s">
        <v>38</v>
      </c>
      <c r="C412" s="12">
        <v>41982</v>
      </c>
      <c r="D412" s="52">
        <v>41983</v>
      </c>
      <c r="E412" s="52">
        <v>42009</v>
      </c>
      <c r="F412" s="36">
        <v>148.40800000000002</v>
      </c>
      <c r="G412" s="36"/>
      <c r="H412" s="36"/>
      <c r="I412" s="36">
        <v>146.85</v>
      </c>
      <c r="J412" s="36">
        <v>142.86800000000002</v>
      </c>
      <c r="K412" s="5" t="s">
        <v>1</v>
      </c>
      <c r="M412" s="16">
        <f>(F412-I412)*100</f>
        <v>155.80000000000211</v>
      </c>
      <c r="N412" s="15"/>
      <c r="O412" s="16">
        <f>(I412-J412)*100</f>
        <v>398.19999999999709</v>
      </c>
      <c r="Q412" s="22">
        <f>((S411*U412)/M412)*O412</f>
        <v>4551573.0357407248</v>
      </c>
      <c r="R412" s="15"/>
      <c r="S412" s="3">
        <f>Q412+S411</f>
        <v>154143101.49718538</v>
      </c>
      <c r="U412" s="4">
        <f>$AC$4/W412</f>
        <v>1.1904761904761904E-2</v>
      </c>
      <c r="W412" s="2">
        <v>21</v>
      </c>
      <c r="Y412" s="30">
        <f>E412-D412+1</f>
        <v>27</v>
      </c>
      <c r="Z412" s="30"/>
      <c r="AA412" s="4">
        <f>(S412-S411)/S411</f>
        <v>3.0426676447215022E-2</v>
      </c>
      <c r="AD412" s="40">
        <f>IF(E411&gt;D412,IF(E411&gt;E412,Y412,E411-D412+1),0)</f>
        <v>0</v>
      </c>
      <c r="AF412" s="40">
        <f t="shared" si="230"/>
        <v>0</v>
      </c>
      <c r="AG412" s="40">
        <f t="shared" si="231"/>
        <v>0</v>
      </c>
      <c r="AH412" s="40">
        <f t="shared" si="232"/>
        <v>0</v>
      </c>
      <c r="AI412" s="40">
        <f t="shared" si="233"/>
        <v>0</v>
      </c>
      <c r="AJ412" s="40">
        <f t="shared" si="234"/>
        <v>0</v>
      </c>
      <c r="AK412" s="40">
        <f t="shared" si="235"/>
        <v>0</v>
      </c>
      <c r="AL412" s="40">
        <f t="shared" si="236"/>
        <v>0</v>
      </c>
      <c r="AM412" s="40">
        <f t="shared" si="237"/>
        <v>0</v>
      </c>
      <c r="AN412" s="40">
        <f t="shared" si="238"/>
        <v>0</v>
      </c>
      <c r="AO412" s="40">
        <f t="shared" si="239"/>
        <v>0</v>
      </c>
      <c r="AP412" s="40">
        <f t="shared" si="240"/>
        <v>0</v>
      </c>
      <c r="AQ412" s="40">
        <f t="shared" si="241"/>
        <v>0</v>
      </c>
      <c r="AR412" s="40">
        <f t="shared" si="242"/>
        <v>0</v>
      </c>
      <c r="AS412" s="40">
        <f t="shared" si="243"/>
        <v>0</v>
      </c>
      <c r="AT412" s="40">
        <f t="shared" si="244"/>
        <v>0</v>
      </c>
      <c r="AU412" s="40">
        <f t="shared" si="245"/>
        <v>0</v>
      </c>
      <c r="AV412" s="40">
        <f t="shared" si="246"/>
        <v>0</v>
      </c>
      <c r="AW412" s="40">
        <f t="shared" si="247"/>
        <v>0</v>
      </c>
      <c r="AX412" s="40">
        <f t="shared" si="248"/>
        <v>0</v>
      </c>
      <c r="AY412" s="40">
        <f t="shared" si="249"/>
        <v>0</v>
      </c>
      <c r="AZ412" s="40">
        <f t="shared" si="250"/>
        <v>0</v>
      </c>
      <c r="BA412" s="40">
        <f t="shared" si="251"/>
        <v>0</v>
      </c>
      <c r="BB412" s="40">
        <f t="shared" si="252"/>
        <v>0</v>
      </c>
      <c r="BC412" s="40">
        <f t="shared" si="253"/>
        <v>0</v>
      </c>
      <c r="BD412" s="40">
        <f t="shared" si="254"/>
        <v>0</v>
      </c>
      <c r="BE412" s="40">
        <f t="shared" si="255"/>
        <v>0</v>
      </c>
      <c r="BF412" s="40">
        <f t="shared" si="256"/>
        <v>0</v>
      </c>
      <c r="BG412" s="40">
        <f t="shared" si="257"/>
        <v>0</v>
      </c>
      <c r="BH412" s="40">
        <f t="shared" si="258"/>
        <v>0</v>
      </c>
      <c r="BI412" s="40">
        <f t="shared" si="259"/>
        <v>0</v>
      </c>
      <c r="BJ412" s="40">
        <f t="shared" si="260"/>
        <v>0</v>
      </c>
      <c r="BK412" s="40">
        <f t="shared" si="261"/>
        <v>0</v>
      </c>
      <c r="BL412" s="40">
        <f t="shared" si="262"/>
        <v>0</v>
      </c>
      <c r="BM412" s="40">
        <f t="shared" si="263"/>
        <v>0</v>
      </c>
      <c r="BN412" s="40">
        <f t="shared" si="264"/>
        <v>0</v>
      </c>
      <c r="BO412" s="40">
        <f t="shared" si="265"/>
        <v>0</v>
      </c>
      <c r="BP412" s="40">
        <f t="shared" si="266"/>
        <v>0</v>
      </c>
      <c r="BQ412">
        <v>2</v>
      </c>
      <c r="BR412" s="63">
        <f t="shared" si="267"/>
        <v>3</v>
      </c>
      <c r="BT412" s="4">
        <f>(BP412*U375)+(BO412*U376)+(BN412*U377)+(BM412*U378)+(BL412*U379)+(BK412*U380)+(BJ412*U381)+(BI412*U382)+(BH412*U383)+(BG412*U384)+(BF412*U385)+(BE412*U386)+(BD412*U387)+(BC412*U388)+(BB412*U389)+(BA412*U390)+(AZ412*U391)+(AY412*U392)+(AX412*U393)+(AW412*U394)+(AV412*U395)+(AU412*U396)+(AT412*U397)+(AS412*U398)+(AR412*U399)+(AQ412*U400)+(AP412*U401)+(AO412*U402)+(AN412*U403)+(AM412*U404)+(AL412*U405)+(AK412*U406)+(AJ412*U407)+(AI412*U408)+(AH412*U409)+(AG412*U410)+(AF412*U411)+($U$252)+($U$353)+U412</f>
        <v>4.880952380952381E-2</v>
      </c>
    </row>
    <row r="413" spans="1:72">
      <c r="A413" s="25">
        <f t="shared" si="268"/>
        <v>409</v>
      </c>
      <c r="B413" s="26" t="s">
        <v>38</v>
      </c>
      <c r="C413" s="12">
        <v>42013</v>
      </c>
      <c r="D413" s="52">
        <v>42016</v>
      </c>
      <c r="E413" s="52">
        <v>42018</v>
      </c>
      <c r="F413" s="36">
        <v>140.89600000000002</v>
      </c>
      <c r="G413" s="36"/>
      <c r="H413" s="36"/>
      <c r="I413" s="36">
        <v>140.23999999999998</v>
      </c>
      <c r="J413" s="36">
        <v>137.96</v>
      </c>
      <c r="K413" s="5" t="s">
        <v>1</v>
      </c>
      <c r="M413" s="16">
        <f>(F413-I413)*100</f>
        <v>65.600000000003433</v>
      </c>
      <c r="N413" s="15"/>
      <c r="O413" s="16">
        <f>(I413-J413)*100</f>
        <v>227.99999999999727</v>
      </c>
      <c r="Q413" s="22">
        <f>((S412*U413)/M413)*O413</f>
        <v>6377872.2309371382</v>
      </c>
      <c r="R413" s="15"/>
      <c r="S413" s="3">
        <f>Q413+S412</f>
        <v>160520973.72812253</v>
      </c>
      <c r="U413" s="4">
        <f>$AC$4/W413</f>
        <v>1.1904761904761904E-2</v>
      </c>
      <c r="W413" s="2">
        <v>21</v>
      </c>
      <c r="Y413" s="30">
        <f>E413-D413+1</f>
        <v>3</v>
      </c>
      <c r="Z413" s="30"/>
      <c r="AA413" s="4">
        <f>(S413-S412)/S412</f>
        <v>4.1376306620206492E-2</v>
      </c>
      <c r="AD413" s="40">
        <f>IF(E412&gt;D413,IF(E412&gt;E413,Y413,E412-D413+1),0)</f>
        <v>0</v>
      </c>
      <c r="AF413" s="40">
        <f t="shared" si="230"/>
        <v>0</v>
      </c>
      <c r="AG413" s="40">
        <f t="shared" si="231"/>
        <v>0</v>
      </c>
      <c r="AH413" s="40">
        <f t="shared" si="232"/>
        <v>0</v>
      </c>
      <c r="AI413" s="40">
        <f t="shared" si="233"/>
        <v>0</v>
      </c>
      <c r="AJ413" s="40">
        <f t="shared" si="234"/>
        <v>0</v>
      </c>
      <c r="AK413" s="40">
        <f t="shared" si="235"/>
        <v>0</v>
      </c>
      <c r="AL413" s="40">
        <f t="shared" si="236"/>
        <v>0</v>
      </c>
      <c r="AM413" s="40">
        <f t="shared" si="237"/>
        <v>0</v>
      </c>
      <c r="AN413" s="40">
        <f t="shared" si="238"/>
        <v>0</v>
      </c>
      <c r="AO413" s="40">
        <f t="shared" si="239"/>
        <v>0</v>
      </c>
      <c r="AP413" s="40">
        <f t="shared" si="240"/>
        <v>0</v>
      </c>
      <c r="AQ413" s="40">
        <f t="shared" si="241"/>
        <v>0</v>
      </c>
      <c r="AR413" s="40">
        <f t="shared" si="242"/>
        <v>0</v>
      </c>
      <c r="AS413" s="40">
        <f t="shared" si="243"/>
        <v>0</v>
      </c>
      <c r="AT413" s="40">
        <f t="shared" si="244"/>
        <v>0</v>
      </c>
      <c r="AU413" s="40">
        <f t="shared" si="245"/>
        <v>0</v>
      </c>
      <c r="AV413" s="40">
        <f t="shared" si="246"/>
        <v>0</v>
      </c>
      <c r="AW413" s="40">
        <f t="shared" si="247"/>
        <v>0</v>
      </c>
      <c r="AX413" s="40">
        <f t="shared" si="248"/>
        <v>0</v>
      </c>
      <c r="AY413" s="40">
        <f t="shared" si="249"/>
        <v>0</v>
      </c>
      <c r="AZ413" s="40">
        <f t="shared" si="250"/>
        <v>0</v>
      </c>
      <c r="BA413" s="40">
        <f t="shared" si="251"/>
        <v>0</v>
      </c>
      <c r="BB413" s="40">
        <f t="shared" si="252"/>
        <v>0</v>
      </c>
      <c r="BC413" s="40">
        <f t="shared" si="253"/>
        <v>0</v>
      </c>
      <c r="BD413" s="40">
        <f t="shared" si="254"/>
        <v>0</v>
      </c>
      <c r="BE413" s="40">
        <f t="shared" si="255"/>
        <v>0</v>
      </c>
      <c r="BF413" s="40">
        <f t="shared" si="256"/>
        <v>0</v>
      </c>
      <c r="BG413" s="40">
        <f t="shared" si="257"/>
        <v>0</v>
      </c>
      <c r="BH413" s="40">
        <f t="shared" si="258"/>
        <v>0</v>
      </c>
      <c r="BI413" s="40">
        <f t="shared" si="259"/>
        <v>0</v>
      </c>
      <c r="BJ413" s="40">
        <f t="shared" si="260"/>
        <v>0</v>
      </c>
      <c r="BK413" s="40">
        <f t="shared" si="261"/>
        <v>0</v>
      </c>
      <c r="BL413" s="40">
        <f t="shared" si="262"/>
        <v>0</v>
      </c>
      <c r="BM413" s="40">
        <f t="shared" si="263"/>
        <v>0</v>
      </c>
      <c r="BN413" s="40">
        <f t="shared" si="264"/>
        <v>0</v>
      </c>
      <c r="BO413" s="40">
        <f t="shared" si="265"/>
        <v>0</v>
      </c>
      <c r="BP413" s="40">
        <f t="shared" si="266"/>
        <v>0</v>
      </c>
      <c r="BQ413">
        <v>2</v>
      </c>
      <c r="BR413" s="63">
        <f t="shared" si="267"/>
        <v>3</v>
      </c>
      <c r="BT413" s="4">
        <f>(BP413*U376)+(BO413*U377)+(BN413*U378)+(BM413*U379)+(BL413*U380)+(BK413*U381)+(BJ413*U382)+(BI413*U383)+(BH413*U384)+(BG413*U385)+(BF413*U386)+(BE413*U387)+(BD413*U388)+(BC413*U389)+(BB413*U390)+(BA413*U391)+(AZ413*U392)+(AY413*U393)+(AX413*U394)+(AW413*U395)+(AV413*U396)+(AU413*U397)+(AT413*U398)+(AS413*U399)+(AR413*U400)+(AQ413*U401)+(AP413*U402)+(AO413*U403)+(AN413*U404)+(AM413*U405)+(AL413*U406)+(AK413*U407)+(AJ413*U408)+(AI413*U409)+(AH413*U410)+(AG413*U411)+(AF413*U412)+($U$252)+($U$353)+U413</f>
        <v>4.880952380952381E-2</v>
      </c>
    </row>
    <row r="414" spans="1:72">
      <c r="A414" s="25">
        <f t="shared" si="268"/>
        <v>410</v>
      </c>
      <c r="B414" s="26" t="s">
        <v>30</v>
      </c>
      <c r="C414" s="12">
        <v>40616</v>
      </c>
      <c r="D414" s="12">
        <v>40617</v>
      </c>
      <c r="E414" s="12">
        <v>40618</v>
      </c>
      <c r="F414" s="14">
        <v>1.3907</v>
      </c>
      <c r="G414" s="14">
        <v>1.4005000000000001</v>
      </c>
      <c r="H414" s="14">
        <v>1.3907</v>
      </c>
      <c r="I414" s="14"/>
      <c r="J414" s="14"/>
      <c r="K414" s="5" t="s">
        <v>0</v>
      </c>
      <c r="L414" s="15"/>
      <c r="M414" s="16">
        <f>(G414-F414)*10000</f>
        <v>98.000000000000313</v>
      </c>
      <c r="N414" s="15"/>
      <c r="O414" s="16">
        <f>(H414-G414)*10000</f>
        <v>-98.000000000000313</v>
      </c>
      <c r="P414" s="15"/>
      <c r="Q414" s="22">
        <f>((S413*U414)/M414)*O414</f>
        <v>-3648203.9483664208</v>
      </c>
      <c r="R414" s="15"/>
      <c r="S414" s="3">
        <f>Q414+S413</f>
        <v>156872769.7797561</v>
      </c>
      <c r="U414" s="4">
        <f>$AC$4/W414</f>
        <v>2.2727272727272728E-2</v>
      </c>
      <c r="V414" s="4"/>
      <c r="W414" s="16">
        <v>11</v>
      </c>
      <c r="X414" s="15"/>
      <c r="Y414" s="30">
        <f>E414-D414+1</f>
        <v>2</v>
      </c>
      <c r="Z414" s="30"/>
      <c r="AA414" s="4">
        <f>(S414-S413)/S413</f>
        <v>-2.2727272727272804E-2</v>
      </c>
      <c r="AD414" s="40">
        <f>IF(E413&gt;D414,IF(E413&gt;E414,Y414,E413-D414+1),0)</f>
        <v>2</v>
      </c>
      <c r="AF414" s="40">
        <f t="shared" si="230"/>
        <v>1</v>
      </c>
      <c r="AG414" s="40">
        <f t="shared" si="231"/>
        <v>1</v>
      </c>
      <c r="AH414" s="40">
        <f t="shared" si="232"/>
        <v>1</v>
      </c>
      <c r="AI414" s="40">
        <f t="shared" si="233"/>
        <v>1</v>
      </c>
      <c r="AJ414" s="40">
        <f t="shared" si="234"/>
        <v>1</v>
      </c>
      <c r="AK414" s="40">
        <f t="shared" si="235"/>
        <v>1</v>
      </c>
      <c r="AL414" s="40">
        <f t="shared" si="236"/>
        <v>1</v>
      </c>
      <c r="AM414" s="40">
        <f t="shared" si="237"/>
        <v>1</v>
      </c>
      <c r="AN414" s="40">
        <f t="shared" si="238"/>
        <v>1</v>
      </c>
      <c r="AO414" s="40">
        <f t="shared" si="239"/>
        <v>1</v>
      </c>
      <c r="AP414" s="40">
        <f t="shared" si="240"/>
        <v>1</v>
      </c>
      <c r="AQ414" s="40">
        <f t="shared" si="241"/>
        <v>1</v>
      </c>
      <c r="AR414" s="40">
        <f t="shared" si="242"/>
        <v>1</v>
      </c>
      <c r="AS414" s="40">
        <f t="shared" si="243"/>
        <v>1</v>
      </c>
      <c r="AT414" s="40">
        <f t="shared" si="244"/>
        <v>1</v>
      </c>
      <c r="AU414" s="40">
        <f t="shared" si="245"/>
        <v>1</v>
      </c>
      <c r="AV414" s="40">
        <f t="shared" si="246"/>
        <v>1</v>
      </c>
      <c r="AW414" s="40">
        <f t="shared" si="247"/>
        <v>1</v>
      </c>
      <c r="AX414" s="40">
        <f t="shared" si="248"/>
        <v>1</v>
      </c>
      <c r="AY414" s="40">
        <f t="shared" si="249"/>
        <v>1</v>
      </c>
      <c r="AZ414" s="40">
        <f t="shared" si="250"/>
        <v>1</v>
      </c>
      <c r="BA414" s="40">
        <f t="shared" si="251"/>
        <v>1</v>
      </c>
      <c r="BB414" s="40">
        <f t="shared" si="252"/>
        <v>1</v>
      </c>
      <c r="BC414" s="40">
        <f t="shared" si="253"/>
        <v>1</v>
      </c>
      <c r="BD414" s="40">
        <f t="shared" si="254"/>
        <v>1</v>
      </c>
      <c r="BE414" s="40">
        <f t="shared" si="255"/>
        <v>1</v>
      </c>
      <c r="BF414" s="40">
        <f t="shared" si="256"/>
        <v>1</v>
      </c>
      <c r="BG414" s="40">
        <f t="shared" si="257"/>
        <v>1</v>
      </c>
      <c r="BH414" s="40">
        <f t="shared" si="258"/>
        <v>1</v>
      </c>
      <c r="BI414" s="40">
        <f t="shared" si="259"/>
        <v>1</v>
      </c>
      <c r="BJ414" s="40">
        <f t="shared" si="260"/>
        <v>1</v>
      </c>
      <c r="BK414" s="40">
        <f t="shared" si="261"/>
        <v>1</v>
      </c>
      <c r="BL414" s="40">
        <f t="shared" si="262"/>
        <v>1</v>
      </c>
      <c r="BM414" s="40">
        <f t="shared" si="263"/>
        <v>1</v>
      </c>
      <c r="BN414" s="40">
        <f t="shared" si="264"/>
        <v>1</v>
      </c>
      <c r="BO414" s="40">
        <f t="shared" si="265"/>
        <v>1</v>
      </c>
      <c r="BP414" s="40">
        <f t="shared" si="266"/>
        <v>1</v>
      </c>
      <c r="BQ414">
        <v>2</v>
      </c>
      <c r="BR414" s="63">
        <f t="shared" si="267"/>
        <v>40</v>
      </c>
      <c r="BT414" s="4">
        <f>(BP414*U377)+(BO414*U378)+(BN414*U379)+(BM414*U380)+(BL414*U381)+(BK414*U382)+(BJ414*U383)+(BI414*U384)+(BH414*U385)+(BG414*U386)+(BF414*U387)+(BE414*U388)+(BD414*U389)+(BC414*U390)+(BB414*U391)+(BA414*U392)+(AZ414*U393)+(AY414*U394)+(AX414*U395)+(AW414*U396)+(AV414*U397)+(AU414*U398)+(AT414*U399)+(AS414*U400)+(AR414*U401)+(AQ414*U402)+(AP414*U403)+(AO414*U404)+(AN414*U405)+(AM414*U406)+(AL414*U407)+(AK414*U408)+(AJ414*U409)+(AI414*U410)+(AH414*U411)+(AG414*U412)+(AF414*U413)+($U$252)+($U$353)+U414</f>
        <v>0.5001082251082255</v>
      </c>
    </row>
    <row r="415" spans="1:72">
      <c r="A415" s="25">
        <f t="shared" si="268"/>
        <v>411</v>
      </c>
      <c r="B415" s="26" t="s">
        <v>30</v>
      </c>
      <c r="C415" s="12">
        <v>40627</v>
      </c>
      <c r="D415" s="12">
        <v>40630</v>
      </c>
      <c r="E415" s="12">
        <v>40633</v>
      </c>
      <c r="F415" s="14">
        <v>1.419</v>
      </c>
      <c r="G415" s="14"/>
      <c r="H415" s="14"/>
      <c r="I415" s="14">
        <v>1.4053</v>
      </c>
      <c r="J415" s="14">
        <v>1.419</v>
      </c>
      <c r="K415" s="5" t="s">
        <v>0</v>
      </c>
      <c r="L415" s="15"/>
      <c r="M415" s="16">
        <f>(F415-I415)*10000</f>
        <v>137.00000000000045</v>
      </c>
      <c r="N415" s="15"/>
      <c r="O415" s="16">
        <f>(I415-J415)*10000</f>
        <v>-137.00000000000045</v>
      </c>
      <c r="P415" s="15"/>
      <c r="Q415" s="22">
        <f>((S414*U415)/M415)*O415</f>
        <v>-3565290.2222671839</v>
      </c>
      <c r="R415" s="15"/>
      <c r="S415" s="3">
        <f>Q415+S414</f>
        <v>153307479.55748892</v>
      </c>
      <c r="U415" s="4">
        <f>$AC$4/W415</f>
        <v>2.2727272727272728E-2</v>
      </c>
      <c r="V415" s="4"/>
      <c r="W415" s="16">
        <v>11</v>
      </c>
      <c r="X415" s="15"/>
      <c r="Y415" s="30">
        <f>E415-D415+1</f>
        <v>4</v>
      </c>
      <c r="Z415" s="30"/>
      <c r="AA415" s="4">
        <f>(S415-S414)/S414</f>
        <v>-2.2727272727272707E-2</v>
      </c>
      <c r="AD415" s="40">
        <f>IF(E414&gt;D415,IF(E414&gt;E415,Y415,E414-D415+1),0)</f>
        <v>0</v>
      </c>
      <c r="AF415" s="40">
        <f t="shared" si="230"/>
        <v>0</v>
      </c>
      <c r="AG415" s="40">
        <f t="shared" si="231"/>
        <v>1</v>
      </c>
      <c r="AH415" s="40">
        <f t="shared" si="232"/>
        <v>1</v>
      </c>
      <c r="AI415" s="40">
        <f t="shared" si="233"/>
        <v>1</v>
      </c>
      <c r="AJ415" s="40">
        <f t="shared" si="234"/>
        <v>1</v>
      </c>
      <c r="AK415" s="40">
        <f t="shared" si="235"/>
        <v>1</v>
      </c>
      <c r="AL415" s="40">
        <f t="shared" si="236"/>
        <v>1</v>
      </c>
      <c r="AM415" s="40">
        <f t="shared" si="237"/>
        <v>1</v>
      </c>
      <c r="AN415" s="40">
        <f t="shared" si="238"/>
        <v>1</v>
      </c>
      <c r="AO415" s="40">
        <f t="shared" si="239"/>
        <v>1</v>
      </c>
      <c r="AP415" s="40">
        <f t="shared" si="240"/>
        <v>1</v>
      </c>
      <c r="AQ415" s="40">
        <f t="shared" si="241"/>
        <v>1</v>
      </c>
      <c r="AR415" s="40">
        <f t="shared" si="242"/>
        <v>1</v>
      </c>
      <c r="AS415" s="40">
        <f t="shared" si="243"/>
        <v>1</v>
      </c>
      <c r="AT415" s="40">
        <f t="shared" si="244"/>
        <v>1</v>
      </c>
      <c r="AU415" s="40">
        <f t="shared" si="245"/>
        <v>1</v>
      </c>
      <c r="AV415" s="40">
        <f t="shared" si="246"/>
        <v>1</v>
      </c>
      <c r="AW415" s="40">
        <f t="shared" si="247"/>
        <v>1</v>
      </c>
      <c r="AX415" s="40">
        <f t="shared" si="248"/>
        <v>1</v>
      </c>
      <c r="AY415" s="40">
        <f t="shared" si="249"/>
        <v>1</v>
      </c>
      <c r="AZ415" s="40">
        <f t="shared" si="250"/>
        <v>1</v>
      </c>
      <c r="BA415" s="40">
        <f t="shared" si="251"/>
        <v>1</v>
      </c>
      <c r="BB415" s="40">
        <f t="shared" si="252"/>
        <v>1</v>
      </c>
      <c r="BC415" s="40">
        <f t="shared" si="253"/>
        <v>1</v>
      </c>
      <c r="BD415" s="40">
        <f t="shared" si="254"/>
        <v>1</v>
      </c>
      <c r="BE415" s="40">
        <f t="shared" si="255"/>
        <v>1</v>
      </c>
      <c r="BF415" s="40">
        <f t="shared" si="256"/>
        <v>1</v>
      </c>
      <c r="BG415" s="40">
        <f t="shared" si="257"/>
        <v>1</v>
      </c>
      <c r="BH415" s="40">
        <f t="shared" si="258"/>
        <v>1</v>
      </c>
      <c r="BI415" s="40">
        <f t="shared" si="259"/>
        <v>1</v>
      </c>
      <c r="BJ415" s="40">
        <f t="shared" si="260"/>
        <v>1</v>
      </c>
      <c r="BK415" s="40">
        <f t="shared" si="261"/>
        <v>1</v>
      </c>
      <c r="BL415" s="40">
        <f t="shared" si="262"/>
        <v>1</v>
      </c>
      <c r="BM415" s="40">
        <f t="shared" si="263"/>
        <v>1</v>
      </c>
      <c r="BN415" s="40">
        <f t="shared" si="264"/>
        <v>1</v>
      </c>
      <c r="BO415" s="40">
        <f t="shared" si="265"/>
        <v>1</v>
      </c>
      <c r="BP415" s="40">
        <f t="shared" si="266"/>
        <v>1</v>
      </c>
      <c r="BQ415">
        <v>2</v>
      </c>
      <c r="BR415" s="63">
        <f t="shared" si="267"/>
        <v>39</v>
      </c>
      <c r="BT415" s="4">
        <f>(BP415*U378)+(BO415*U379)+(BN415*U380)+(BM415*U381)+(BL415*U382)+(BK415*U383)+(BJ415*U384)+(BI415*U385)+(BH415*U386)+(BG415*U387)+(BF415*U388)+(BE415*U389)+(BD415*U390)+(BC415*U391)+(BB415*U392)+(BA415*U393)+(AZ415*U394)+(AY415*U395)+(AX415*U396)+(AW415*U397)+(AV415*U398)+(AU415*U399)+(AT415*U400)+(AS415*U401)+(AR415*U402)+(AQ415*U403)+(AP415*U404)+(AO415*U405)+(AN415*U406)+(AM415*U407)+(AL415*U408)+(AK415*U409)+(AJ415*U410)+(AI415*U411)+(AH415*U412)+(AG415*U413)+(AF415*U414)+($U$252)+($U$353)+U415</f>
        <v>0.48820346320346353</v>
      </c>
    </row>
    <row r="416" spans="1:72">
      <c r="A416" s="25">
        <f t="shared" si="268"/>
        <v>412</v>
      </c>
      <c r="B416" s="26" t="s">
        <v>30</v>
      </c>
      <c r="C416" s="12">
        <v>40633</v>
      </c>
      <c r="D416" s="12">
        <v>40634</v>
      </c>
      <c r="E416" s="12">
        <v>40651</v>
      </c>
      <c r="F416" s="14">
        <v>1.4117999999999999</v>
      </c>
      <c r="G416" s="14">
        <v>1.4234</v>
      </c>
      <c r="H416" s="14">
        <v>1.4298999999999999</v>
      </c>
      <c r="I416" s="14"/>
      <c r="J416" s="14"/>
      <c r="K416" s="5" t="s">
        <v>2</v>
      </c>
      <c r="L416" s="15"/>
      <c r="M416" s="16">
        <f>(G416-F416)*10000</f>
        <v>116.00000000000054</v>
      </c>
      <c r="N416" s="15"/>
      <c r="O416" s="16">
        <f>(H416-G416)*10000</f>
        <v>64.999999999999503</v>
      </c>
      <c r="P416" s="15"/>
      <c r="Q416" s="22">
        <f>((S415*U416)/M416)*O416</f>
        <v>1952387.5727344549</v>
      </c>
      <c r="R416" s="15"/>
      <c r="S416" s="3">
        <f>Q416+S415</f>
        <v>155259867.13022336</v>
      </c>
      <c r="U416" s="4">
        <f>$AC$4/W416</f>
        <v>2.2727272727272728E-2</v>
      </c>
      <c r="V416" s="4"/>
      <c r="W416" s="16">
        <v>11</v>
      </c>
      <c r="X416" s="15"/>
      <c r="Y416" s="30">
        <f>E416-D416+1</f>
        <v>18</v>
      </c>
      <c r="Z416" s="30"/>
      <c r="AA416" s="4">
        <f>(S416-S415)/S415</f>
        <v>1.2735109717868121E-2</v>
      </c>
      <c r="AD416" s="40">
        <f>IF(E415&gt;D416,IF(E415&gt;E416,Y416,E415-D416+1),0)</f>
        <v>0</v>
      </c>
      <c r="AF416" s="40">
        <f t="shared" si="230"/>
        <v>0</v>
      </c>
      <c r="AG416" s="40">
        <f t="shared" si="231"/>
        <v>0</v>
      </c>
      <c r="AH416" s="40">
        <f t="shared" si="232"/>
        <v>1</v>
      </c>
      <c r="AI416" s="40">
        <f t="shared" si="233"/>
        <v>1</v>
      </c>
      <c r="AJ416" s="40">
        <f t="shared" si="234"/>
        <v>1</v>
      </c>
      <c r="AK416" s="40">
        <f t="shared" si="235"/>
        <v>1</v>
      </c>
      <c r="AL416" s="40">
        <f t="shared" si="236"/>
        <v>1</v>
      </c>
      <c r="AM416" s="40">
        <f t="shared" si="237"/>
        <v>1</v>
      </c>
      <c r="AN416" s="40">
        <f t="shared" si="238"/>
        <v>1</v>
      </c>
      <c r="AO416" s="40">
        <f t="shared" si="239"/>
        <v>1</v>
      </c>
      <c r="AP416" s="40">
        <f t="shared" si="240"/>
        <v>1</v>
      </c>
      <c r="AQ416" s="40">
        <f t="shared" si="241"/>
        <v>1</v>
      </c>
      <c r="AR416" s="40">
        <f t="shared" si="242"/>
        <v>1</v>
      </c>
      <c r="AS416" s="40">
        <f t="shared" si="243"/>
        <v>1</v>
      </c>
      <c r="AT416" s="40">
        <f t="shared" si="244"/>
        <v>1</v>
      </c>
      <c r="AU416" s="40">
        <f t="shared" si="245"/>
        <v>1</v>
      </c>
      <c r="AV416" s="40">
        <f t="shared" si="246"/>
        <v>1</v>
      </c>
      <c r="AW416" s="40">
        <f t="shared" si="247"/>
        <v>1</v>
      </c>
      <c r="AX416" s="40">
        <f t="shared" si="248"/>
        <v>1</v>
      </c>
      <c r="AY416" s="40">
        <f t="shared" si="249"/>
        <v>1</v>
      </c>
      <c r="AZ416" s="40">
        <f t="shared" si="250"/>
        <v>1</v>
      </c>
      <c r="BA416" s="40">
        <f t="shared" si="251"/>
        <v>1</v>
      </c>
      <c r="BB416" s="40">
        <f t="shared" si="252"/>
        <v>1</v>
      </c>
      <c r="BC416" s="40">
        <f t="shared" si="253"/>
        <v>1</v>
      </c>
      <c r="BD416" s="40">
        <f t="shared" si="254"/>
        <v>1</v>
      </c>
      <c r="BE416" s="40">
        <f t="shared" si="255"/>
        <v>1</v>
      </c>
      <c r="BF416" s="40">
        <f t="shared" si="256"/>
        <v>1</v>
      </c>
      <c r="BG416" s="40">
        <f t="shared" si="257"/>
        <v>1</v>
      </c>
      <c r="BH416" s="40">
        <f t="shared" si="258"/>
        <v>1</v>
      </c>
      <c r="BI416" s="40">
        <f t="shared" si="259"/>
        <v>1</v>
      </c>
      <c r="BJ416" s="40">
        <f t="shared" si="260"/>
        <v>1</v>
      </c>
      <c r="BK416" s="40">
        <f t="shared" si="261"/>
        <v>1</v>
      </c>
      <c r="BL416" s="40">
        <f t="shared" si="262"/>
        <v>1</v>
      </c>
      <c r="BM416" s="40">
        <f t="shared" si="263"/>
        <v>1</v>
      </c>
      <c r="BN416" s="40">
        <f t="shared" si="264"/>
        <v>1</v>
      </c>
      <c r="BO416" s="40">
        <f t="shared" si="265"/>
        <v>1</v>
      </c>
      <c r="BP416" s="40">
        <f t="shared" si="266"/>
        <v>1</v>
      </c>
      <c r="BQ416">
        <v>2</v>
      </c>
      <c r="BR416" s="63">
        <f t="shared" si="267"/>
        <v>38</v>
      </c>
      <c r="BT416" s="4">
        <f>(BP416*U379)+(BO416*U380)+(BN416*U381)+(BM416*U382)+(BL416*U383)+(BK416*U384)+(BJ416*U385)+(BI416*U386)+(BH416*U387)+(BG416*U388)+(BF416*U389)+(BE416*U390)+(BD416*U391)+(BC416*U392)+(BB416*U393)+(BA416*U394)+(AZ416*U395)+(AY416*U396)+(AX416*U397)+(AW416*U398)+(AV416*U399)+(AU416*U400)+(AT416*U401)+(AS416*U402)+(AR416*U403)+(AQ416*U404)+(AP416*U405)+(AO416*U406)+(AN416*U407)+(AM416*U408)+(AL416*U409)+(AK416*U410)+(AJ416*U411)+(AI416*U412)+(AH416*U413)+(AG416*U414)+(AF416*U415)+($U$252)+($U$353)+U416</f>
        <v>0.47629870129870161</v>
      </c>
    </row>
    <row r="417" spans="1:72">
      <c r="A417" s="25">
        <f t="shared" si="268"/>
        <v>413</v>
      </c>
      <c r="B417" s="26" t="s">
        <v>30</v>
      </c>
      <c r="C417" s="12">
        <v>40653</v>
      </c>
      <c r="D417" s="12">
        <v>40654</v>
      </c>
      <c r="E417" s="12">
        <v>40668</v>
      </c>
      <c r="F417" s="14">
        <v>1.4330000000000001</v>
      </c>
      <c r="G417" s="14">
        <v>1.4549000000000001</v>
      </c>
      <c r="H417" s="14">
        <v>1.4642999999999999</v>
      </c>
      <c r="I417" s="14"/>
      <c r="J417" s="14"/>
      <c r="K417" s="5" t="s">
        <v>2</v>
      </c>
      <c r="L417" s="15"/>
      <c r="M417" s="16">
        <f>(G417-F417)*10000</f>
        <v>219.00000000000031</v>
      </c>
      <c r="N417" s="15"/>
      <c r="O417" s="16">
        <f>(H417-G417)*10000</f>
        <v>93.999999999998522</v>
      </c>
      <c r="P417" s="15"/>
      <c r="Q417" s="22">
        <f>((S416*U417)/M417)*O417</f>
        <v>1514573.2160897411</v>
      </c>
      <c r="R417" s="15"/>
      <c r="S417" s="3">
        <f>Q417+S416</f>
        <v>156774440.34631312</v>
      </c>
      <c r="U417" s="4">
        <f>$AC$4/W417</f>
        <v>2.2727272727272728E-2</v>
      </c>
      <c r="V417" s="4"/>
      <c r="W417" s="16">
        <v>11</v>
      </c>
      <c r="X417" s="15"/>
      <c r="Y417" s="30">
        <f>E417-D417+1</f>
        <v>15</v>
      </c>
      <c r="Z417" s="30"/>
      <c r="AA417" s="4">
        <f>(S417-S416)/S416</f>
        <v>9.7550850975507749E-3</v>
      </c>
      <c r="AD417" s="40">
        <f>IF(E416&gt;D417,IF(E416&gt;E417,Y417,E416-D417+1),0)</f>
        <v>0</v>
      </c>
      <c r="AF417" s="40">
        <f t="shared" si="230"/>
        <v>0</v>
      </c>
      <c r="AG417" s="40">
        <f t="shared" si="231"/>
        <v>0</v>
      </c>
      <c r="AH417" s="40">
        <f t="shared" si="232"/>
        <v>0</v>
      </c>
      <c r="AI417" s="40">
        <f t="shared" si="233"/>
        <v>1</v>
      </c>
      <c r="AJ417" s="40">
        <f t="shared" si="234"/>
        <v>1</v>
      </c>
      <c r="AK417" s="40">
        <f t="shared" si="235"/>
        <v>1</v>
      </c>
      <c r="AL417" s="40">
        <f t="shared" si="236"/>
        <v>1</v>
      </c>
      <c r="AM417" s="40">
        <f t="shared" si="237"/>
        <v>1</v>
      </c>
      <c r="AN417" s="40">
        <f t="shared" si="238"/>
        <v>1</v>
      </c>
      <c r="AO417" s="40">
        <f t="shared" si="239"/>
        <v>1</v>
      </c>
      <c r="AP417" s="40">
        <f t="shared" si="240"/>
        <v>1</v>
      </c>
      <c r="AQ417" s="40">
        <f t="shared" si="241"/>
        <v>1</v>
      </c>
      <c r="AR417" s="40">
        <f t="shared" si="242"/>
        <v>1</v>
      </c>
      <c r="AS417" s="40">
        <f t="shared" si="243"/>
        <v>1</v>
      </c>
      <c r="AT417" s="40">
        <f t="shared" si="244"/>
        <v>1</v>
      </c>
      <c r="AU417" s="40">
        <f t="shared" si="245"/>
        <v>1</v>
      </c>
      <c r="AV417" s="40">
        <f t="shared" si="246"/>
        <v>1</v>
      </c>
      <c r="AW417" s="40">
        <f t="shared" si="247"/>
        <v>1</v>
      </c>
      <c r="AX417" s="40">
        <f t="shared" si="248"/>
        <v>1</v>
      </c>
      <c r="AY417" s="40">
        <f t="shared" si="249"/>
        <v>1</v>
      </c>
      <c r="AZ417" s="40">
        <f t="shared" si="250"/>
        <v>1</v>
      </c>
      <c r="BA417" s="40">
        <f t="shared" si="251"/>
        <v>1</v>
      </c>
      <c r="BB417" s="40">
        <f t="shared" si="252"/>
        <v>1</v>
      </c>
      <c r="BC417" s="40">
        <f t="shared" si="253"/>
        <v>1</v>
      </c>
      <c r="BD417" s="40">
        <f t="shared" si="254"/>
        <v>1</v>
      </c>
      <c r="BE417" s="40">
        <f t="shared" si="255"/>
        <v>1</v>
      </c>
      <c r="BF417" s="40">
        <f t="shared" si="256"/>
        <v>1</v>
      </c>
      <c r="BG417" s="40">
        <f t="shared" si="257"/>
        <v>1</v>
      </c>
      <c r="BH417" s="40">
        <f t="shared" si="258"/>
        <v>1</v>
      </c>
      <c r="BI417" s="40">
        <f t="shared" si="259"/>
        <v>1</v>
      </c>
      <c r="BJ417" s="40">
        <f t="shared" si="260"/>
        <v>1</v>
      </c>
      <c r="BK417" s="40">
        <f t="shared" si="261"/>
        <v>1</v>
      </c>
      <c r="BL417" s="40">
        <f t="shared" si="262"/>
        <v>1</v>
      </c>
      <c r="BM417" s="40">
        <f t="shared" si="263"/>
        <v>1</v>
      </c>
      <c r="BN417" s="40">
        <f t="shared" si="264"/>
        <v>1</v>
      </c>
      <c r="BO417" s="40">
        <f t="shared" si="265"/>
        <v>1</v>
      </c>
      <c r="BP417" s="40">
        <f t="shared" si="266"/>
        <v>1</v>
      </c>
      <c r="BQ417">
        <v>2</v>
      </c>
      <c r="BR417" s="63">
        <f t="shared" si="267"/>
        <v>37</v>
      </c>
      <c r="BT417" s="4">
        <f>(BP417*U380)+(BO417*U381)+(BN417*U382)+(BM417*U383)+(BL417*U384)+(BK417*U385)+(BJ417*U386)+(BI417*U387)+(BH417*U388)+(BG417*U389)+(BF417*U390)+(BE417*U391)+(BD417*U392)+(BC417*U393)+(BB417*U394)+(BA417*U395)+(AZ417*U396)+(AY417*U397)+(AX417*U398)+(AW417*U399)+(AV417*U400)+(AU417*U401)+(AT417*U402)+(AS417*U403)+(AR417*U404)+(AQ417*U405)+(AP417*U406)+(AO417*U407)+(AN417*U408)+(AM417*U409)+(AL417*U410)+(AK417*U411)+(AJ417*U412)+(AI417*U413)+(AH417*U414)+(AG417*U415)+(AF417*U416)+($U$252)+($U$353)+U417</f>
        <v>0.46439393939393969</v>
      </c>
    </row>
    <row r="418" spans="1:72">
      <c r="A418" s="25">
        <f t="shared" si="268"/>
        <v>414</v>
      </c>
      <c r="B418" s="26" t="s">
        <v>30</v>
      </c>
      <c r="C418" s="12">
        <v>40668</v>
      </c>
      <c r="D418" s="12">
        <v>40669</v>
      </c>
      <c r="E418" s="12">
        <v>40689</v>
      </c>
      <c r="F418" s="14">
        <v>1.4896</v>
      </c>
      <c r="G418" s="14"/>
      <c r="H418" s="14"/>
      <c r="I418" s="14">
        <v>1.4507000000000001</v>
      </c>
      <c r="J418" s="14">
        <v>1.4187000000000001</v>
      </c>
      <c r="K418" s="6" t="s">
        <v>2</v>
      </c>
      <c r="L418" s="15"/>
      <c r="M418" s="16">
        <f>(F418-I418)*10000</f>
        <v>388.99999999999932</v>
      </c>
      <c r="N418" s="15"/>
      <c r="O418" s="16">
        <f>(I418-J418)*10000</f>
        <v>320.00000000000028</v>
      </c>
      <c r="P418" s="15"/>
      <c r="Q418" s="22">
        <f>((S417*U418)/M418)*O418</f>
        <v>2931048.1953038289</v>
      </c>
      <c r="R418" s="15"/>
      <c r="S418" s="3">
        <f>Q418+S417</f>
        <v>159705488.54161695</v>
      </c>
      <c r="U418" s="4">
        <f>$AC$4/W418</f>
        <v>2.2727272727272728E-2</v>
      </c>
      <c r="V418" s="4"/>
      <c r="W418" s="16">
        <v>11</v>
      </c>
      <c r="X418" s="15"/>
      <c r="Y418" s="30">
        <f>E418-D418+1</f>
        <v>21</v>
      </c>
      <c r="Z418" s="30"/>
      <c r="AA418" s="4">
        <f>(S418-S417)/S417</f>
        <v>1.8695956999298945E-2</v>
      </c>
      <c r="AD418" s="40">
        <f>IF(E417&gt;D418,IF(E417&gt;E418,Y418,E417-D418+1),0)</f>
        <v>0</v>
      </c>
      <c r="AF418" s="40">
        <f t="shared" si="230"/>
        <v>0</v>
      </c>
      <c r="AG418" s="40">
        <f t="shared" si="231"/>
        <v>0</v>
      </c>
      <c r="AH418" s="40">
        <f t="shared" si="232"/>
        <v>0</v>
      </c>
      <c r="AI418" s="40">
        <f t="shared" si="233"/>
        <v>0</v>
      </c>
      <c r="AJ418" s="40">
        <f t="shared" si="234"/>
        <v>1</v>
      </c>
      <c r="AK418" s="40">
        <f t="shared" si="235"/>
        <v>1</v>
      </c>
      <c r="AL418" s="40">
        <f t="shared" si="236"/>
        <v>1</v>
      </c>
      <c r="AM418" s="40">
        <f t="shared" si="237"/>
        <v>1</v>
      </c>
      <c r="AN418" s="40">
        <f t="shared" si="238"/>
        <v>1</v>
      </c>
      <c r="AO418" s="40">
        <f t="shared" si="239"/>
        <v>1</v>
      </c>
      <c r="AP418" s="40">
        <f t="shared" si="240"/>
        <v>1</v>
      </c>
      <c r="AQ418" s="40">
        <f t="shared" si="241"/>
        <v>1</v>
      </c>
      <c r="AR418" s="40">
        <f t="shared" si="242"/>
        <v>1</v>
      </c>
      <c r="AS418" s="40">
        <f t="shared" si="243"/>
        <v>1</v>
      </c>
      <c r="AT418" s="40">
        <f t="shared" si="244"/>
        <v>1</v>
      </c>
      <c r="AU418" s="40">
        <f t="shared" si="245"/>
        <v>1</v>
      </c>
      <c r="AV418" s="40">
        <f t="shared" si="246"/>
        <v>1</v>
      </c>
      <c r="AW418" s="40">
        <f t="shared" si="247"/>
        <v>1</v>
      </c>
      <c r="AX418" s="40">
        <f t="shared" si="248"/>
        <v>1</v>
      </c>
      <c r="AY418" s="40">
        <f t="shared" si="249"/>
        <v>1</v>
      </c>
      <c r="AZ418" s="40">
        <f t="shared" si="250"/>
        <v>1</v>
      </c>
      <c r="BA418" s="40">
        <f t="shared" si="251"/>
        <v>1</v>
      </c>
      <c r="BB418" s="40">
        <f t="shared" si="252"/>
        <v>1</v>
      </c>
      <c r="BC418" s="40">
        <f t="shared" si="253"/>
        <v>1</v>
      </c>
      <c r="BD418" s="40">
        <f t="shared" si="254"/>
        <v>1</v>
      </c>
      <c r="BE418" s="40">
        <f t="shared" si="255"/>
        <v>1</v>
      </c>
      <c r="BF418" s="40">
        <f t="shared" si="256"/>
        <v>1</v>
      </c>
      <c r="BG418" s="40">
        <f t="shared" si="257"/>
        <v>1</v>
      </c>
      <c r="BH418" s="40">
        <f t="shared" si="258"/>
        <v>1</v>
      </c>
      <c r="BI418" s="40">
        <f t="shared" si="259"/>
        <v>1</v>
      </c>
      <c r="BJ418" s="40">
        <f t="shared" si="260"/>
        <v>1</v>
      </c>
      <c r="BK418" s="40">
        <f t="shared" si="261"/>
        <v>1</v>
      </c>
      <c r="BL418" s="40">
        <f t="shared" si="262"/>
        <v>1</v>
      </c>
      <c r="BM418" s="40">
        <f t="shared" si="263"/>
        <v>1</v>
      </c>
      <c r="BN418" s="40">
        <f t="shared" si="264"/>
        <v>1</v>
      </c>
      <c r="BO418" s="40">
        <f t="shared" si="265"/>
        <v>1</v>
      </c>
      <c r="BP418" s="40">
        <f t="shared" si="266"/>
        <v>1</v>
      </c>
      <c r="BQ418">
        <v>2</v>
      </c>
      <c r="BR418" s="63">
        <f t="shared" si="267"/>
        <v>36</v>
      </c>
      <c r="BT418" s="4">
        <f>(BP418*U381)+(BO418*U382)+(BN418*U383)+(BM418*U384)+(BL418*U385)+(BK418*U386)+(BJ418*U387)+(BI418*U388)+(BH418*U389)+(BG418*U390)+(BF418*U391)+(BE418*U392)+(BD418*U393)+(BC418*U394)+(BB418*U395)+(BA418*U396)+(AZ418*U397)+(AY418*U398)+(AX418*U399)+(AW418*U400)+(AV418*U401)+(AU418*U402)+(AT418*U403)+(AS418*U404)+(AR418*U405)+(AQ418*U406)+(AP418*U407)+(AO418*U408)+(AN418*U409)+(AM418*U410)+(AL418*U411)+(AK418*U412)+(AJ418*U413)+(AI418*U414)+(AH418*U415)+(AG418*U416)+(AF418*U417)+($U$252)+($U$353)+U418</f>
        <v>0.45248917748917777</v>
      </c>
    </row>
    <row r="419" spans="1:72">
      <c r="A419" s="25">
        <f t="shared" si="268"/>
        <v>415</v>
      </c>
      <c r="B419" s="26" t="s">
        <v>30</v>
      </c>
      <c r="C419" s="12">
        <v>40689</v>
      </c>
      <c r="D419" s="12">
        <v>40690</v>
      </c>
      <c r="E419" s="12">
        <v>40697</v>
      </c>
      <c r="F419" s="14">
        <v>1.407</v>
      </c>
      <c r="G419" s="14">
        <v>1.4208000000000001</v>
      </c>
      <c r="H419" s="14">
        <v>1.458</v>
      </c>
      <c r="I419" s="14"/>
      <c r="J419" s="14"/>
      <c r="K419" s="5" t="s">
        <v>1</v>
      </c>
      <c r="L419" s="15"/>
      <c r="M419" s="16">
        <f>(G419-F419)*10000</f>
        <v>138.00000000000034</v>
      </c>
      <c r="N419" s="15"/>
      <c r="O419" s="16">
        <f>(H419-G419)*10000</f>
        <v>371.99999999999898</v>
      </c>
      <c r="P419" s="15"/>
      <c r="Q419" s="22">
        <f>((S418*U419)/M419)*O419</f>
        <v>9784328.3493875489</v>
      </c>
      <c r="R419" s="15"/>
      <c r="S419" s="3">
        <f>Q419+S418</f>
        <v>169489816.8910045</v>
      </c>
      <c r="U419" s="4">
        <f>$AC$4/W419</f>
        <v>2.2727272727272728E-2</v>
      </c>
      <c r="V419" s="4"/>
      <c r="W419" s="16">
        <v>11</v>
      </c>
      <c r="X419" s="15"/>
      <c r="Y419" s="30">
        <f>E419-D419+1</f>
        <v>8</v>
      </c>
      <c r="Z419" s="30"/>
      <c r="AA419" s="4">
        <f>(S419-S418)/S418</f>
        <v>6.1264822134387081E-2</v>
      </c>
      <c r="AD419" s="40">
        <f>IF(E418&gt;D419,IF(E418&gt;E419,Y419,E418-D419+1),0)</f>
        <v>0</v>
      </c>
      <c r="AF419" s="40">
        <f t="shared" si="230"/>
        <v>0</v>
      </c>
      <c r="AG419" s="40">
        <f t="shared" si="231"/>
        <v>0</v>
      </c>
      <c r="AH419" s="40">
        <f t="shared" si="232"/>
        <v>0</v>
      </c>
      <c r="AI419" s="40">
        <f t="shared" si="233"/>
        <v>0</v>
      </c>
      <c r="AJ419" s="40">
        <f t="shared" si="234"/>
        <v>0</v>
      </c>
      <c r="AK419" s="40">
        <f t="shared" si="235"/>
        <v>1</v>
      </c>
      <c r="AL419" s="40">
        <f t="shared" si="236"/>
        <v>1</v>
      </c>
      <c r="AM419" s="40">
        <f t="shared" si="237"/>
        <v>1</v>
      </c>
      <c r="AN419" s="40">
        <f t="shared" si="238"/>
        <v>1</v>
      </c>
      <c r="AO419" s="40">
        <f t="shared" si="239"/>
        <v>1</v>
      </c>
      <c r="AP419" s="40">
        <f t="shared" si="240"/>
        <v>1</v>
      </c>
      <c r="AQ419" s="40">
        <f t="shared" si="241"/>
        <v>1</v>
      </c>
      <c r="AR419" s="40">
        <f t="shared" si="242"/>
        <v>1</v>
      </c>
      <c r="AS419" s="40">
        <f t="shared" si="243"/>
        <v>1</v>
      </c>
      <c r="AT419" s="40">
        <f t="shared" si="244"/>
        <v>1</v>
      </c>
      <c r="AU419" s="40">
        <f t="shared" si="245"/>
        <v>1</v>
      </c>
      <c r="AV419" s="40">
        <f t="shared" si="246"/>
        <v>1</v>
      </c>
      <c r="AW419" s="40">
        <f t="shared" si="247"/>
        <v>1</v>
      </c>
      <c r="AX419" s="40">
        <f t="shared" si="248"/>
        <v>1</v>
      </c>
      <c r="AY419" s="40">
        <f t="shared" si="249"/>
        <v>1</v>
      </c>
      <c r="AZ419" s="40">
        <f t="shared" si="250"/>
        <v>1</v>
      </c>
      <c r="BA419" s="40">
        <f t="shared" si="251"/>
        <v>1</v>
      </c>
      <c r="BB419" s="40">
        <f t="shared" si="252"/>
        <v>1</v>
      </c>
      <c r="BC419" s="40">
        <f t="shared" si="253"/>
        <v>1</v>
      </c>
      <c r="BD419" s="40">
        <f t="shared" si="254"/>
        <v>1</v>
      </c>
      <c r="BE419" s="40">
        <f t="shared" si="255"/>
        <v>1</v>
      </c>
      <c r="BF419" s="40">
        <f t="shared" si="256"/>
        <v>1</v>
      </c>
      <c r="BG419" s="40">
        <f t="shared" si="257"/>
        <v>1</v>
      </c>
      <c r="BH419" s="40">
        <f t="shared" si="258"/>
        <v>1</v>
      </c>
      <c r="BI419" s="40">
        <f t="shared" si="259"/>
        <v>1</v>
      </c>
      <c r="BJ419" s="40">
        <f t="shared" si="260"/>
        <v>1</v>
      </c>
      <c r="BK419" s="40">
        <f t="shared" si="261"/>
        <v>1</v>
      </c>
      <c r="BL419" s="40">
        <f t="shared" si="262"/>
        <v>1</v>
      </c>
      <c r="BM419" s="40">
        <f t="shared" si="263"/>
        <v>1</v>
      </c>
      <c r="BN419" s="40">
        <f t="shared" si="264"/>
        <v>1</v>
      </c>
      <c r="BO419" s="40">
        <f t="shared" si="265"/>
        <v>1</v>
      </c>
      <c r="BP419" s="40">
        <f t="shared" si="266"/>
        <v>1</v>
      </c>
      <c r="BQ419">
        <v>2</v>
      </c>
      <c r="BR419" s="63">
        <f t="shared" si="267"/>
        <v>35</v>
      </c>
      <c r="BT419" s="4">
        <f>(BP419*U382)+(BO419*U383)+(BN419*U384)+(BM419*U385)+(BL419*U386)+(BK419*U387)+(BJ419*U388)+(BI419*U389)+(BH419*U390)+(BG419*U391)+(BF419*U392)+(BE419*U393)+(BD419*U394)+(BC419*U395)+(BB419*U396)+(BA419*U397)+(AZ419*U398)+(AY419*U399)+(AX419*U400)+(AW419*U401)+(AV419*U402)+(AU419*U403)+(AT419*U404)+(AS419*U405)+(AR419*U406)+(AQ419*U407)+(AP419*U408)+(AO419*U409)+(AN419*U410)+(AM419*U411)+(AL419*U412)+(AK419*U413)+(AJ419*U414)+(AI419*U415)+(AH419*U416)+(AG419*U417)+(AF419*U418)+($U$252)+($U$353)+U419</f>
        <v>0.44058441558441586</v>
      </c>
    </row>
    <row r="420" spans="1:72">
      <c r="A420" s="25">
        <f t="shared" si="268"/>
        <v>416</v>
      </c>
      <c r="B420" s="26" t="s">
        <v>30</v>
      </c>
      <c r="C420" s="12">
        <v>40703</v>
      </c>
      <c r="D420" s="12">
        <v>40704</v>
      </c>
      <c r="E420" s="12">
        <v>40715</v>
      </c>
      <c r="F420" s="14">
        <v>1.4649000000000001</v>
      </c>
      <c r="G420" s="14"/>
      <c r="H420" s="14"/>
      <c r="I420" s="14">
        <v>1.4475</v>
      </c>
      <c r="J420" s="14">
        <v>1.4375</v>
      </c>
      <c r="K420" s="6" t="s">
        <v>2</v>
      </c>
      <c r="L420" s="15"/>
      <c r="M420" s="16">
        <f>(F420-I420)*10000</f>
        <v>174.00000000000082</v>
      </c>
      <c r="N420" s="15"/>
      <c r="O420" s="16">
        <f>(I420-J420)*10000</f>
        <v>100.00000000000009</v>
      </c>
      <c r="P420" s="15"/>
      <c r="Q420" s="22">
        <f>((S419*U420)/M420)*O420</f>
        <v>2213816.8350444599</v>
      </c>
      <c r="R420" s="15"/>
      <c r="S420" s="3">
        <f>Q420+S419</f>
        <v>171703633.72604898</v>
      </c>
      <c r="U420" s="4">
        <f>$AC$4/W420</f>
        <v>2.2727272727272728E-2</v>
      </c>
      <c r="V420" s="4"/>
      <c r="W420" s="16">
        <v>11</v>
      </c>
      <c r="X420" s="15"/>
      <c r="Y420" s="30">
        <f>E420-D420+1</f>
        <v>12</v>
      </c>
      <c r="Z420" s="30"/>
      <c r="AA420" s="4">
        <f>(S420-S419)/S419</f>
        <v>1.3061650992685504E-2</v>
      </c>
      <c r="AD420" s="40">
        <f>IF(E419&gt;D420,IF(E419&gt;E420,Y420,E419-D420+1),0)</f>
        <v>0</v>
      </c>
      <c r="AF420" s="40">
        <f t="shared" si="230"/>
        <v>0</v>
      </c>
      <c r="AG420" s="40">
        <f t="shared" si="231"/>
        <v>0</v>
      </c>
      <c r="AH420" s="40">
        <f t="shared" si="232"/>
        <v>0</v>
      </c>
      <c r="AI420" s="40">
        <f t="shared" si="233"/>
        <v>0</v>
      </c>
      <c r="AJ420" s="40">
        <f t="shared" si="234"/>
        <v>0</v>
      </c>
      <c r="AK420" s="40">
        <f t="shared" si="235"/>
        <v>0</v>
      </c>
      <c r="AL420" s="40">
        <f t="shared" si="236"/>
        <v>1</v>
      </c>
      <c r="AM420" s="40">
        <f t="shared" si="237"/>
        <v>1</v>
      </c>
      <c r="AN420" s="40">
        <f t="shared" si="238"/>
        <v>1</v>
      </c>
      <c r="AO420" s="40">
        <f t="shared" si="239"/>
        <v>1</v>
      </c>
      <c r="AP420" s="40">
        <f t="shared" si="240"/>
        <v>1</v>
      </c>
      <c r="AQ420" s="40">
        <f t="shared" si="241"/>
        <v>1</v>
      </c>
      <c r="AR420" s="40">
        <f t="shared" si="242"/>
        <v>1</v>
      </c>
      <c r="AS420" s="40">
        <f t="shared" si="243"/>
        <v>1</v>
      </c>
      <c r="AT420" s="40">
        <f t="shared" si="244"/>
        <v>1</v>
      </c>
      <c r="AU420" s="40">
        <f t="shared" si="245"/>
        <v>1</v>
      </c>
      <c r="AV420" s="40">
        <f t="shared" si="246"/>
        <v>1</v>
      </c>
      <c r="AW420" s="40">
        <f t="shared" si="247"/>
        <v>1</v>
      </c>
      <c r="AX420" s="40">
        <f t="shared" si="248"/>
        <v>1</v>
      </c>
      <c r="AY420" s="40">
        <f t="shared" si="249"/>
        <v>1</v>
      </c>
      <c r="AZ420" s="40">
        <f t="shared" si="250"/>
        <v>1</v>
      </c>
      <c r="BA420" s="40">
        <f t="shared" si="251"/>
        <v>1</v>
      </c>
      <c r="BB420" s="40">
        <f t="shared" si="252"/>
        <v>1</v>
      </c>
      <c r="BC420" s="40">
        <f t="shared" si="253"/>
        <v>1</v>
      </c>
      <c r="BD420" s="40">
        <f t="shared" si="254"/>
        <v>1</v>
      </c>
      <c r="BE420" s="40">
        <f t="shared" si="255"/>
        <v>1</v>
      </c>
      <c r="BF420" s="40">
        <f t="shared" si="256"/>
        <v>1</v>
      </c>
      <c r="BG420" s="40">
        <f t="shared" si="257"/>
        <v>1</v>
      </c>
      <c r="BH420" s="40">
        <f t="shared" si="258"/>
        <v>1</v>
      </c>
      <c r="BI420" s="40">
        <f t="shared" si="259"/>
        <v>1</v>
      </c>
      <c r="BJ420" s="40">
        <f t="shared" si="260"/>
        <v>1</v>
      </c>
      <c r="BK420" s="40">
        <f t="shared" si="261"/>
        <v>1</v>
      </c>
      <c r="BL420" s="40">
        <f t="shared" si="262"/>
        <v>1</v>
      </c>
      <c r="BM420" s="40">
        <f t="shared" si="263"/>
        <v>1</v>
      </c>
      <c r="BN420" s="40">
        <f t="shared" si="264"/>
        <v>1</v>
      </c>
      <c r="BO420" s="40">
        <f t="shared" si="265"/>
        <v>1</v>
      </c>
      <c r="BP420" s="40">
        <f t="shared" si="266"/>
        <v>1</v>
      </c>
      <c r="BQ420">
        <v>2</v>
      </c>
      <c r="BR420" s="63">
        <f t="shared" si="267"/>
        <v>34</v>
      </c>
      <c r="BT420" s="4">
        <f>(BP420*U383)+(BO420*U384)+(BN420*U385)+(BM420*U386)+(BL420*U387)+(BK420*U388)+(BJ420*U389)+(BI420*U390)+(BH420*U391)+(BG420*U392)+(BF420*U393)+(BE420*U394)+(BD420*U395)+(BC420*U396)+(BB420*U397)+(BA420*U398)+(AZ420*U399)+(AY420*U400)+(AX420*U401)+(AW420*U402)+(AV420*U403)+(AU420*U404)+(AT420*U405)+(AS420*U406)+(AR420*U407)+(AQ420*U408)+(AP420*U409)+(AO420*U410)+(AN420*U411)+(AM420*U412)+(AL420*U413)+(AK420*U414)+(AJ420*U415)+(AI420*U416)+(AH420*U417)+(AG420*U418)+(AF420*U419)+($U$252)+($U$353)+U420</f>
        <v>0.42867965367965394</v>
      </c>
    </row>
    <row r="421" spans="1:72">
      <c r="A421" s="25">
        <f t="shared" si="268"/>
        <v>417</v>
      </c>
      <c r="B421" s="26" t="s">
        <v>30</v>
      </c>
      <c r="C421" s="12">
        <v>40715</v>
      </c>
      <c r="D421" s="12">
        <v>40716</v>
      </c>
      <c r="E421" s="12">
        <v>40717</v>
      </c>
      <c r="F421" s="14">
        <v>1.4305000000000001</v>
      </c>
      <c r="G421" s="14">
        <v>1.4423999999999999</v>
      </c>
      <c r="H421" s="14">
        <v>1.4305000000000001</v>
      </c>
      <c r="I421" s="14"/>
      <c r="J421" s="14"/>
      <c r="K421" s="6" t="s">
        <v>0</v>
      </c>
      <c r="L421" s="15"/>
      <c r="M421" s="16">
        <f>(G421-F421)*10000</f>
        <v>118.999999999998</v>
      </c>
      <c r="N421" s="15"/>
      <c r="O421" s="16">
        <f>(H421-G421)*10000</f>
        <v>-118.999999999998</v>
      </c>
      <c r="P421" s="15"/>
      <c r="Q421" s="22">
        <f>((S420*U421)/M421)*O421</f>
        <v>-3902355.3119556587</v>
      </c>
      <c r="R421" s="15"/>
      <c r="S421" s="3">
        <f>Q421+S420</f>
        <v>167801278.41409332</v>
      </c>
      <c r="U421" s="4">
        <f>$AC$4/W421</f>
        <v>2.2727272727272728E-2</v>
      </c>
      <c r="V421" s="4"/>
      <c r="W421" s="16">
        <v>11</v>
      </c>
      <c r="X421" s="15"/>
      <c r="Y421" s="30">
        <f>E421-D421+1</f>
        <v>2</v>
      </c>
      <c r="Z421" s="30"/>
      <c r="AA421" s="4">
        <f>(S421-S420)/S420</f>
        <v>-2.2727272727272738E-2</v>
      </c>
      <c r="AD421" s="40">
        <f>IF(E420&gt;D421,IF(E420&gt;E421,Y421,E420-D421+1),0)</f>
        <v>0</v>
      </c>
      <c r="AF421" s="40">
        <f t="shared" si="230"/>
        <v>0</v>
      </c>
      <c r="AG421" s="40">
        <f t="shared" si="231"/>
        <v>0</v>
      </c>
      <c r="AH421" s="40">
        <f t="shared" si="232"/>
        <v>0</v>
      </c>
      <c r="AI421" s="40">
        <f t="shared" si="233"/>
        <v>0</v>
      </c>
      <c r="AJ421" s="40">
        <f t="shared" si="234"/>
        <v>0</v>
      </c>
      <c r="AK421" s="40">
        <f t="shared" si="235"/>
        <v>0</v>
      </c>
      <c r="AL421" s="40">
        <f t="shared" si="236"/>
        <v>0</v>
      </c>
      <c r="AM421" s="40">
        <f t="shared" si="237"/>
        <v>1</v>
      </c>
      <c r="AN421" s="40">
        <f t="shared" si="238"/>
        <v>1</v>
      </c>
      <c r="AO421" s="40">
        <f t="shared" si="239"/>
        <v>1</v>
      </c>
      <c r="AP421" s="40">
        <f t="shared" si="240"/>
        <v>1</v>
      </c>
      <c r="AQ421" s="40">
        <f t="shared" si="241"/>
        <v>1</v>
      </c>
      <c r="AR421" s="40">
        <f t="shared" si="242"/>
        <v>1</v>
      </c>
      <c r="AS421" s="40">
        <f t="shared" si="243"/>
        <v>1</v>
      </c>
      <c r="AT421" s="40">
        <f t="shared" si="244"/>
        <v>1</v>
      </c>
      <c r="AU421" s="40">
        <f t="shared" si="245"/>
        <v>1</v>
      </c>
      <c r="AV421" s="40">
        <f t="shared" si="246"/>
        <v>1</v>
      </c>
      <c r="AW421" s="40">
        <f t="shared" si="247"/>
        <v>1</v>
      </c>
      <c r="AX421" s="40">
        <f t="shared" si="248"/>
        <v>1</v>
      </c>
      <c r="AY421" s="40">
        <f t="shared" si="249"/>
        <v>1</v>
      </c>
      <c r="AZ421" s="40">
        <f t="shared" si="250"/>
        <v>1</v>
      </c>
      <c r="BA421" s="40">
        <f t="shared" si="251"/>
        <v>1</v>
      </c>
      <c r="BB421" s="40">
        <f t="shared" si="252"/>
        <v>1</v>
      </c>
      <c r="BC421" s="40">
        <f t="shared" si="253"/>
        <v>1</v>
      </c>
      <c r="BD421" s="40">
        <f t="shared" si="254"/>
        <v>1</v>
      </c>
      <c r="BE421" s="40">
        <f t="shared" si="255"/>
        <v>1</v>
      </c>
      <c r="BF421" s="40">
        <f t="shared" si="256"/>
        <v>1</v>
      </c>
      <c r="BG421" s="40">
        <f t="shared" si="257"/>
        <v>1</v>
      </c>
      <c r="BH421" s="40">
        <f t="shared" si="258"/>
        <v>1</v>
      </c>
      <c r="BI421" s="40">
        <f t="shared" si="259"/>
        <v>1</v>
      </c>
      <c r="BJ421" s="40">
        <f t="shared" si="260"/>
        <v>1</v>
      </c>
      <c r="BK421" s="40">
        <f t="shared" si="261"/>
        <v>1</v>
      </c>
      <c r="BL421" s="40">
        <f t="shared" si="262"/>
        <v>1</v>
      </c>
      <c r="BM421" s="40">
        <f t="shared" si="263"/>
        <v>1</v>
      </c>
      <c r="BN421" s="40">
        <f t="shared" si="264"/>
        <v>1</v>
      </c>
      <c r="BO421" s="40">
        <f t="shared" si="265"/>
        <v>1</v>
      </c>
      <c r="BP421" s="40">
        <f t="shared" si="266"/>
        <v>1</v>
      </c>
      <c r="BQ421">
        <v>2</v>
      </c>
      <c r="BR421" s="63">
        <f t="shared" si="267"/>
        <v>33</v>
      </c>
      <c r="BT421" s="4">
        <f>(BP421*U384)+(BO421*U385)+(BN421*U386)+(BM421*U387)+(BL421*U388)+(BK421*U389)+(BJ421*U390)+(BI421*U391)+(BH421*U392)+(BG421*U393)+(BF421*U394)+(BE421*U395)+(BD421*U396)+(BC421*U397)+(BB421*U398)+(BA421*U399)+(AZ421*U400)+(AY421*U401)+(AX421*U402)+(AW421*U403)+(AV421*U404)+(AU421*U405)+(AT421*U406)+(AS421*U407)+(AR421*U408)+(AQ421*U409)+(AP421*U410)+(AO421*U411)+(AN421*U412)+(AM421*U413)+(AL421*U414)+(AK421*U415)+(AJ421*U416)+(AI421*U417)+(AH421*U418)+(AG421*U419)+(AF421*U420)+($U$252)+($U$353)+U421</f>
        <v>0.41677489177489202</v>
      </c>
    </row>
    <row r="422" spans="1:72">
      <c r="A422" s="25">
        <f t="shared" si="268"/>
        <v>418</v>
      </c>
      <c r="B422" s="26" t="s">
        <v>30</v>
      </c>
      <c r="C422" s="12">
        <v>40717</v>
      </c>
      <c r="D422" s="12">
        <v>40721</v>
      </c>
      <c r="E422" s="12">
        <v>40722</v>
      </c>
      <c r="F422" s="14">
        <v>1.4354</v>
      </c>
      <c r="G422" s="14"/>
      <c r="H422" s="14"/>
      <c r="I422" s="14">
        <v>1.4124000000000001</v>
      </c>
      <c r="J422" s="14">
        <v>1.4354</v>
      </c>
      <c r="K422" s="5" t="s">
        <v>0</v>
      </c>
      <c r="L422" s="15"/>
      <c r="M422" s="16">
        <f>(F422-I422)*10000</f>
        <v>229.99999999999909</v>
      </c>
      <c r="N422" s="15"/>
      <c r="O422" s="16">
        <f>(I422-J422)*10000</f>
        <v>-229.99999999999909</v>
      </c>
      <c r="P422" s="15"/>
      <c r="Q422" s="22">
        <f>((S421*U422)/M422)*O422</f>
        <v>-3813665.4185021208</v>
      </c>
      <c r="R422" s="15"/>
      <c r="S422" s="3">
        <f>Q422+S421</f>
        <v>163987612.99559119</v>
      </c>
      <c r="U422" s="4">
        <f>$AC$4/W422</f>
        <v>2.2727272727272728E-2</v>
      </c>
      <c r="V422" s="4"/>
      <c r="W422" s="16">
        <v>11</v>
      </c>
      <c r="X422" s="15"/>
      <c r="Y422" s="30">
        <f>E422-D422+1</f>
        <v>2</v>
      </c>
      <c r="Z422" s="30"/>
      <c r="AA422" s="4">
        <f>(S422-S421)/S421</f>
        <v>-2.2727272727272735E-2</v>
      </c>
      <c r="AD422" s="40">
        <f>IF(E421&gt;D422,IF(E421&gt;E422,Y422,E421-D422+1),0)</f>
        <v>0</v>
      </c>
      <c r="AF422" s="40">
        <f t="shared" si="230"/>
        <v>0</v>
      </c>
      <c r="AG422" s="40">
        <f t="shared" si="231"/>
        <v>0</v>
      </c>
      <c r="AH422" s="40">
        <f t="shared" si="232"/>
        <v>0</v>
      </c>
      <c r="AI422" s="40">
        <f t="shared" si="233"/>
        <v>0</v>
      </c>
      <c r="AJ422" s="40">
        <f t="shared" si="234"/>
        <v>0</v>
      </c>
      <c r="AK422" s="40">
        <f t="shared" si="235"/>
        <v>0</v>
      </c>
      <c r="AL422" s="40">
        <f t="shared" si="236"/>
        <v>0</v>
      </c>
      <c r="AM422" s="40">
        <f t="shared" si="237"/>
        <v>0</v>
      </c>
      <c r="AN422" s="40">
        <f t="shared" si="238"/>
        <v>1</v>
      </c>
      <c r="AO422" s="40">
        <f t="shared" si="239"/>
        <v>1</v>
      </c>
      <c r="AP422" s="40">
        <f t="shared" si="240"/>
        <v>1</v>
      </c>
      <c r="AQ422" s="40">
        <f t="shared" si="241"/>
        <v>1</v>
      </c>
      <c r="AR422" s="40">
        <f t="shared" si="242"/>
        <v>1</v>
      </c>
      <c r="AS422" s="40">
        <f t="shared" si="243"/>
        <v>1</v>
      </c>
      <c r="AT422" s="40">
        <f t="shared" si="244"/>
        <v>1</v>
      </c>
      <c r="AU422" s="40">
        <f t="shared" si="245"/>
        <v>1</v>
      </c>
      <c r="AV422" s="40">
        <f t="shared" si="246"/>
        <v>1</v>
      </c>
      <c r="AW422" s="40">
        <f t="shared" si="247"/>
        <v>1</v>
      </c>
      <c r="AX422" s="40">
        <f t="shared" si="248"/>
        <v>1</v>
      </c>
      <c r="AY422" s="40">
        <f t="shared" si="249"/>
        <v>1</v>
      </c>
      <c r="AZ422" s="40">
        <f t="shared" si="250"/>
        <v>1</v>
      </c>
      <c r="BA422" s="40">
        <f t="shared" si="251"/>
        <v>1</v>
      </c>
      <c r="BB422" s="40">
        <f t="shared" si="252"/>
        <v>1</v>
      </c>
      <c r="BC422" s="40">
        <f t="shared" si="253"/>
        <v>1</v>
      </c>
      <c r="BD422" s="40">
        <f t="shared" si="254"/>
        <v>1</v>
      </c>
      <c r="BE422" s="40">
        <f t="shared" si="255"/>
        <v>1</v>
      </c>
      <c r="BF422" s="40">
        <f t="shared" si="256"/>
        <v>1</v>
      </c>
      <c r="BG422" s="40">
        <f t="shared" si="257"/>
        <v>1</v>
      </c>
      <c r="BH422" s="40">
        <f t="shared" si="258"/>
        <v>1</v>
      </c>
      <c r="BI422" s="40">
        <f t="shared" si="259"/>
        <v>1</v>
      </c>
      <c r="BJ422" s="40">
        <f t="shared" si="260"/>
        <v>1</v>
      </c>
      <c r="BK422" s="40">
        <f t="shared" si="261"/>
        <v>1</v>
      </c>
      <c r="BL422" s="40">
        <f t="shared" si="262"/>
        <v>1</v>
      </c>
      <c r="BM422" s="40">
        <f t="shared" si="263"/>
        <v>1</v>
      </c>
      <c r="BN422" s="40">
        <f t="shared" si="264"/>
        <v>1</v>
      </c>
      <c r="BO422" s="40">
        <f t="shared" si="265"/>
        <v>1</v>
      </c>
      <c r="BP422" s="40">
        <f t="shared" si="266"/>
        <v>1</v>
      </c>
      <c r="BQ422">
        <v>2</v>
      </c>
      <c r="BR422" s="63">
        <f t="shared" si="267"/>
        <v>32</v>
      </c>
      <c r="BT422" s="4">
        <f>(BP422*U385)+(BO422*U386)+(BN422*U387)+(BM422*U388)+(BL422*U389)+(BK422*U390)+(BJ422*U391)+(BI422*U392)+(BH422*U393)+(BG422*U394)+(BF422*U395)+(BE422*U396)+(BD422*U397)+(BC422*U398)+(BB422*U399)+(BA422*U400)+(AZ422*U401)+(AY422*U402)+(AX422*U403)+(AW422*U404)+(AV422*U405)+(AU422*U406)+(AT422*U407)+(AS422*U408)+(AR422*U409)+(AQ422*U410)+(AP422*U411)+(AO422*U412)+(AN422*U413)+(AM422*U414)+(AL422*U415)+(AK422*U416)+(AJ422*U417)+(AI422*U418)+(AH422*U419)+(AG422*U420)+(AF422*U421)+($U$252)+($U$353)+U422</f>
        <v>0.4048701298701301</v>
      </c>
    </row>
    <row r="423" spans="1:72">
      <c r="A423" s="25">
        <f t="shared" si="268"/>
        <v>419</v>
      </c>
      <c r="B423" s="26" t="s">
        <v>30</v>
      </c>
      <c r="C423" s="12">
        <v>40722</v>
      </c>
      <c r="D423" s="12">
        <v>40723</v>
      </c>
      <c r="E423" s="12">
        <v>40729</v>
      </c>
      <c r="F423" s="14">
        <v>1.4239999999999999</v>
      </c>
      <c r="G423" s="14">
        <v>1.4399</v>
      </c>
      <c r="H423" s="14">
        <v>1.4399</v>
      </c>
      <c r="I423" s="14"/>
      <c r="J423" s="14"/>
      <c r="K423" s="5" t="s">
        <v>17</v>
      </c>
      <c r="L423" s="15"/>
      <c r="M423" s="16">
        <f>(G423-F423)*10000</f>
        <v>159.00000000000026</v>
      </c>
      <c r="N423" s="15"/>
      <c r="O423" s="16">
        <f>(H423-G423)*10000</f>
        <v>0</v>
      </c>
      <c r="P423" s="15"/>
      <c r="Q423" s="22">
        <f>((S422*U423)/M423)*O423</f>
        <v>0</v>
      </c>
      <c r="R423" s="15"/>
      <c r="S423" s="3">
        <f>Q423+S422</f>
        <v>163987612.99559119</v>
      </c>
      <c r="U423" s="4">
        <f>$AC$4/W423</f>
        <v>2.2727272727272728E-2</v>
      </c>
      <c r="V423" s="4"/>
      <c r="W423" s="16">
        <v>11</v>
      </c>
      <c r="X423" s="15"/>
      <c r="Y423" s="30">
        <f>E423-D423+1</f>
        <v>7</v>
      </c>
      <c r="Z423" s="30"/>
      <c r="AA423" s="4">
        <f>(S423-S422)/S422</f>
        <v>0</v>
      </c>
      <c r="AD423" s="40">
        <f>IF(E422&gt;D423,IF(E422&gt;E423,Y423,E422-D423+1),0)</f>
        <v>0</v>
      </c>
      <c r="AF423" s="40">
        <f t="shared" si="230"/>
        <v>0</v>
      </c>
      <c r="AG423" s="40">
        <f t="shared" si="231"/>
        <v>0</v>
      </c>
      <c r="AH423" s="40">
        <f t="shared" si="232"/>
        <v>0</v>
      </c>
      <c r="AI423" s="40">
        <f t="shared" si="233"/>
        <v>0</v>
      </c>
      <c r="AJ423" s="40">
        <f t="shared" si="234"/>
        <v>0</v>
      </c>
      <c r="AK423" s="40">
        <f t="shared" si="235"/>
        <v>0</v>
      </c>
      <c r="AL423" s="40">
        <f t="shared" si="236"/>
        <v>0</v>
      </c>
      <c r="AM423" s="40">
        <f t="shared" si="237"/>
        <v>0</v>
      </c>
      <c r="AN423" s="40">
        <f t="shared" si="238"/>
        <v>0</v>
      </c>
      <c r="AO423" s="40">
        <f t="shared" si="239"/>
        <v>1</v>
      </c>
      <c r="AP423" s="40">
        <f t="shared" si="240"/>
        <v>1</v>
      </c>
      <c r="AQ423" s="40">
        <f t="shared" si="241"/>
        <v>1</v>
      </c>
      <c r="AR423" s="40">
        <f t="shared" si="242"/>
        <v>1</v>
      </c>
      <c r="AS423" s="40">
        <f t="shared" si="243"/>
        <v>1</v>
      </c>
      <c r="AT423" s="40">
        <f t="shared" si="244"/>
        <v>1</v>
      </c>
      <c r="AU423" s="40">
        <f t="shared" si="245"/>
        <v>1</v>
      </c>
      <c r="AV423" s="40">
        <f t="shared" si="246"/>
        <v>1</v>
      </c>
      <c r="AW423" s="40">
        <f t="shared" si="247"/>
        <v>1</v>
      </c>
      <c r="AX423" s="40">
        <f t="shared" si="248"/>
        <v>1</v>
      </c>
      <c r="AY423" s="40">
        <f t="shared" si="249"/>
        <v>1</v>
      </c>
      <c r="AZ423" s="40">
        <f t="shared" si="250"/>
        <v>1</v>
      </c>
      <c r="BA423" s="40">
        <f t="shared" si="251"/>
        <v>1</v>
      </c>
      <c r="BB423" s="40">
        <f t="shared" si="252"/>
        <v>1</v>
      </c>
      <c r="BC423" s="40">
        <f t="shared" si="253"/>
        <v>1</v>
      </c>
      <c r="BD423" s="40">
        <f t="shared" si="254"/>
        <v>1</v>
      </c>
      <c r="BE423" s="40">
        <f t="shared" si="255"/>
        <v>1</v>
      </c>
      <c r="BF423" s="40">
        <f t="shared" si="256"/>
        <v>1</v>
      </c>
      <c r="BG423" s="40">
        <f t="shared" si="257"/>
        <v>1</v>
      </c>
      <c r="BH423" s="40">
        <f t="shared" si="258"/>
        <v>1</v>
      </c>
      <c r="BI423" s="40">
        <f t="shared" si="259"/>
        <v>1</v>
      </c>
      <c r="BJ423" s="40">
        <f t="shared" si="260"/>
        <v>1</v>
      </c>
      <c r="BK423" s="40">
        <f t="shared" si="261"/>
        <v>1</v>
      </c>
      <c r="BL423" s="40">
        <f t="shared" si="262"/>
        <v>1</v>
      </c>
      <c r="BM423" s="40">
        <f t="shared" si="263"/>
        <v>1</v>
      </c>
      <c r="BN423" s="40">
        <f t="shared" si="264"/>
        <v>1</v>
      </c>
      <c r="BO423" s="40">
        <f t="shared" si="265"/>
        <v>1</v>
      </c>
      <c r="BP423" s="40">
        <f t="shared" si="266"/>
        <v>1</v>
      </c>
      <c r="BQ423">
        <v>2</v>
      </c>
      <c r="BR423" s="63">
        <f t="shared" si="267"/>
        <v>31</v>
      </c>
      <c r="BT423" s="4">
        <f>(BP423*U386)+(BO423*U387)+(BN423*U388)+(BM423*U389)+(BL423*U390)+(BK423*U391)+(BJ423*U392)+(BI423*U393)+(BH423*U394)+(BG423*U395)+(BF423*U396)+(BE423*U397)+(BD423*U398)+(BC423*U399)+(BB423*U400)+(BA423*U401)+(AZ423*U402)+(AY423*U403)+(AX423*U404)+(AW423*U405)+(AV423*U406)+(AU423*U407)+(AT423*U408)+(AS423*U409)+(AR423*U410)+(AQ423*U411)+(AP423*U412)+(AO423*U413)+(AN423*U414)+(AM423*U415)+(AL423*U416)+(AK423*U417)+(AJ423*U418)+(AI423*U419)+(AH423*U420)+(AG423*U421)+(AF423*U422)+($U$252)+($U$353)+U423</f>
        <v>0.39296536796536818</v>
      </c>
    </row>
    <row r="424" spans="1:72">
      <c r="A424" s="25">
        <f t="shared" si="268"/>
        <v>420</v>
      </c>
      <c r="B424" s="26" t="s">
        <v>30</v>
      </c>
      <c r="C424" s="12">
        <v>40729</v>
      </c>
      <c r="D424" s="12">
        <v>40730</v>
      </c>
      <c r="E424" s="12">
        <v>40736</v>
      </c>
      <c r="F424" s="14">
        <v>1.4550000000000001</v>
      </c>
      <c r="G424" s="14"/>
      <c r="H424" s="14"/>
      <c r="I424" s="14">
        <v>1.4394</v>
      </c>
      <c r="J424" s="14">
        <v>1.3974</v>
      </c>
      <c r="K424" s="5" t="s">
        <v>1</v>
      </c>
      <c r="L424" s="15"/>
      <c r="M424" s="16">
        <f>(F424-I424)*10000</f>
        <v>156.00000000000057</v>
      </c>
      <c r="N424" s="15"/>
      <c r="O424" s="16">
        <f>(I424-J424)*10000</f>
        <v>420.0000000000004</v>
      </c>
      <c r="P424" s="15"/>
      <c r="Q424" s="22">
        <f>((S423*U424)/M424)*O424</f>
        <v>10034207.088891042</v>
      </c>
      <c r="R424" s="15"/>
      <c r="S424" s="3">
        <f>Q424+S423</f>
        <v>174021820.08448222</v>
      </c>
      <c r="U424" s="4">
        <f>$AC$4/W424</f>
        <v>2.2727272727272728E-2</v>
      </c>
      <c r="V424" s="4"/>
      <c r="W424" s="16">
        <v>11</v>
      </c>
      <c r="X424" s="15"/>
      <c r="Y424" s="30">
        <f>E424-D424+1</f>
        <v>7</v>
      </c>
      <c r="Z424" s="30"/>
      <c r="AA424" s="4">
        <f>(S424-S423)/S423</f>
        <v>6.1188811188810942E-2</v>
      </c>
      <c r="AD424" s="40">
        <f>IF(E423&gt;D424,IF(E423&gt;E424,Y424,E423-D424+1),0)</f>
        <v>0</v>
      </c>
      <c r="AF424" s="40">
        <f t="shared" si="230"/>
        <v>0</v>
      </c>
      <c r="AG424" s="40">
        <f t="shared" si="231"/>
        <v>0</v>
      </c>
      <c r="AH424" s="40">
        <f t="shared" si="232"/>
        <v>0</v>
      </c>
      <c r="AI424" s="40">
        <f t="shared" si="233"/>
        <v>0</v>
      </c>
      <c r="AJ424" s="40">
        <f t="shared" si="234"/>
        <v>0</v>
      </c>
      <c r="AK424" s="40">
        <f t="shared" si="235"/>
        <v>0</v>
      </c>
      <c r="AL424" s="40">
        <f t="shared" si="236"/>
        <v>0</v>
      </c>
      <c r="AM424" s="40">
        <f t="shared" si="237"/>
        <v>0</v>
      </c>
      <c r="AN424" s="40">
        <f t="shared" si="238"/>
        <v>0</v>
      </c>
      <c r="AO424" s="40">
        <f t="shared" si="239"/>
        <v>0</v>
      </c>
      <c r="AP424" s="40">
        <f t="shared" si="240"/>
        <v>1</v>
      </c>
      <c r="AQ424" s="40">
        <f t="shared" si="241"/>
        <v>1</v>
      </c>
      <c r="AR424" s="40">
        <f t="shared" si="242"/>
        <v>1</v>
      </c>
      <c r="AS424" s="40">
        <f t="shared" si="243"/>
        <v>1</v>
      </c>
      <c r="AT424" s="40">
        <f t="shared" si="244"/>
        <v>1</v>
      </c>
      <c r="AU424" s="40">
        <f t="shared" si="245"/>
        <v>1</v>
      </c>
      <c r="AV424" s="40">
        <f t="shared" si="246"/>
        <v>1</v>
      </c>
      <c r="AW424" s="40">
        <f t="shared" si="247"/>
        <v>1</v>
      </c>
      <c r="AX424" s="40">
        <f t="shared" si="248"/>
        <v>1</v>
      </c>
      <c r="AY424" s="40">
        <f t="shared" si="249"/>
        <v>1</v>
      </c>
      <c r="AZ424" s="40">
        <f t="shared" si="250"/>
        <v>1</v>
      </c>
      <c r="BA424" s="40">
        <f t="shared" si="251"/>
        <v>1</v>
      </c>
      <c r="BB424" s="40">
        <f t="shared" si="252"/>
        <v>1</v>
      </c>
      <c r="BC424" s="40">
        <f t="shared" si="253"/>
        <v>1</v>
      </c>
      <c r="BD424" s="40">
        <f t="shared" si="254"/>
        <v>1</v>
      </c>
      <c r="BE424" s="40">
        <f t="shared" si="255"/>
        <v>1</v>
      </c>
      <c r="BF424" s="40">
        <f t="shared" si="256"/>
        <v>1</v>
      </c>
      <c r="BG424" s="40">
        <f t="shared" si="257"/>
        <v>1</v>
      </c>
      <c r="BH424" s="40">
        <f t="shared" si="258"/>
        <v>1</v>
      </c>
      <c r="BI424" s="40">
        <f t="shared" si="259"/>
        <v>1</v>
      </c>
      <c r="BJ424" s="40">
        <f t="shared" si="260"/>
        <v>1</v>
      </c>
      <c r="BK424" s="40">
        <f t="shared" si="261"/>
        <v>1</v>
      </c>
      <c r="BL424" s="40">
        <f t="shared" si="262"/>
        <v>1</v>
      </c>
      <c r="BM424" s="40">
        <f t="shared" si="263"/>
        <v>1</v>
      </c>
      <c r="BN424" s="40">
        <f t="shared" si="264"/>
        <v>1</v>
      </c>
      <c r="BO424" s="40">
        <f t="shared" si="265"/>
        <v>1</v>
      </c>
      <c r="BP424" s="40">
        <f t="shared" si="266"/>
        <v>1</v>
      </c>
      <c r="BQ424">
        <v>2</v>
      </c>
      <c r="BR424" s="63">
        <f t="shared" si="267"/>
        <v>30</v>
      </c>
      <c r="BT424" s="4">
        <f>(BP424*U387)+(BO424*U388)+(BN424*U389)+(BM424*U390)+(BL424*U391)+(BK424*U392)+(BJ424*U393)+(BI424*U394)+(BH424*U395)+(BG424*U396)+(BF424*U397)+(BE424*U398)+(BD424*U399)+(BC424*U400)+(BB424*U401)+(BA424*U402)+(AZ424*U403)+(AY424*U404)+(AX424*U405)+(AW424*U406)+(AV424*U407)+(AU424*U408)+(AT424*U409)+(AS424*U410)+(AR424*U411)+(AQ424*U412)+(AP424*U413)+(AO424*U414)+(AN424*U415)+(AM424*U416)+(AL424*U417)+(AK424*U418)+(AJ424*U419)+(AI424*U420)+(AH424*U421)+(AG424*U422)+(AF424*U423)+($U$252)+($U$353)+U424</f>
        <v>0.38106060606060627</v>
      </c>
    </row>
    <row r="425" spans="1:72">
      <c r="A425" s="25">
        <f t="shared" si="268"/>
        <v>421</v>
      </c>
      <c r="B425" s="26" t="s">
        <v>30</v>
      </c>
      <c r="C425" s="12">
        <v>40744</v>
      </c>
      <c r="D425" s="12">
        <v>40745</v>
      </c>
      <c r="E425" s="12">
        <v>40751</v>
      </c>
      <c r="F425" s="14">
        <v>1.4136</v>
      </c>
      <c r="G425" s="14">
        <v>1.4240999999999999</v>
      </c>
      <c r="H425" s="14">
        <v>1.4525999999999999</v>
      </c>
      <c r="I425" s="14"/>
      <c r="J425" s="14"/>
      <c r="K425" s="6" t="s">
        <v>1</v>
      </c>
      <c r="L425" s="15"/>
      <c r="M425" s="16">
        <f>(G425-F425)*10000</f>
        <v>104.99999999999955</v>
      </c>
      <c r="N425" s="15"/>
      <c r="O425" s="16">
        <f>(H425-G425)*10000</f>
        <v>284.99999999999972</v>
      </c>
      <c r="P425" s="15"/>
      <c r="Q425" s="22">
        <f>((S424*U425)/M425)*O425</f>
        <v>10735112.277938874</v>
      </c>
      <c r="R425" s="15"/>
      <c r="S425" s="3">
        <f>Q425+S424</f>
        <v>184756932.3624211</v>
      </c>
      <c r="U425" s="4">
        <f>$AC$4/W425</f>
        <v>2.2727272727272728E-2</v>
      </c>
      <c r="V425" s="4"/>
      <c r="W425" s="16">
        <v>11</v>
      </c>
      <c r="X425" s="15"/>
      <c r="Y425" s="30">
        <f>E425-D425+1</f>
        <v>7</v>
      </c>
      <c r="Z425" s="30"/>
      <c r="AA425" s="4">
        <f>(S425-S424)/S424</f>
        <v>6.1688311688311882E-2</v>
      </c>
      <c r="AD425" s="40">
        <f>IF(E424&gt;D425,IF(E424&gt;E425,Y425,E424-D425+1),0)</f>
        <v>0</v>
      </c>
      <c r="AF425" s="40">
        <f t="shared" si="230"/>
        <v>0</v>
      </c>
      <c r="AG425" s="40">
        <f t="shared" si="231"/>
        <v>0</v>
      </c>
      <c r="AH425" s="40">
        <f t="shared" si="232"/>
        <v>0</v>
      </c>
      <c r="AI425" s="40">
        <f t="shared" si="233"/>
        <v>0</v>
      </c>
      <c r="AJ425" s="40">
        <f t="shared" si="234"/>
        <v>0</v>
      </c>
      <c r="AK425" s="40">
        <f t="shared" si="235"/>
        <v>0</v>
      </c>
      <c r="AL425" s="40">
        <f t="shared" si="236"/>
        <v>0</v>
      </c>
      <c r="AM425" s="40">
        <f t="shared" si="237"/>
        <v>0</v>
      </c>
      <c r="AN425" s="40">
        <f t="shared" si="238"/>
        <v>0</v>
      </c>
      <c r="AO425" s="40">
        <f t="shared" si="239"/>
        <v>0</v>
      </c>
      <c r="AP425" s="40">
        <f t="shared" si="240"/>
        <v>0</v>
      </c>
      <c r="AQ425" s="40">
        <f t="shared" si="241"/>
        <v>1</v>
      </c>
      <c r="AR425" s="40">
        <f t="shared" si="242"/>
        <v>1</v>
      </c>
      <c r="AS425" s="40">
        <f t="shared" si="243"/>
        <v>1</v>
      </c>
      <c r="AT425" s="40">
        <f t="shared" si="244"/>
        <v>1</v>
      </c>
      <c r="AU425" s="40">
        <f t="shared" si="245"/>
        <v>1</v>
      </c>
      <c r="AV425" s="40">
        <f t="shared" si="246"/>
        <v>1</v>
      </c>
      <c r="AW425" s="40">
        <f t="shared" si="247"/>
        <v>1</v>
      </c>
      <c r="AX425" s="40">
        <f t="shared" si="248"/>
        <v>1</v>
      </c>
      <c r="AY425" s="40">
        <f t="shared" si="249"/>
        <v>1</v>
      </c>
      <c r="AZ425" s="40">
        <f t="shared" si="250"/>
        <v>1</v>
      </c>
      <c r="BA425" s="40">
        <f t="shared" si="251"/>
        <v>1</v>
      </c>
      <c r="BB425" s="40">
        <f t="shared" si="252"/>
        <v>1</v>
      </c>
      <c r="BC425" s="40">
        <f t="shared" si="253"/>
        <v>1</v>
      </c>
      <c r="BD425" s="40">
        <f t="shared" si="254"/>
        <v>1</v>
      </c>
      <c r="BE425" s="40">
        <f t="shared" si="255"/>
        <v>1</v>
      </c>
      <c r="BF425" s="40">
        <f t="shared" si="256"/>
        <v>1</v>
      </c>
      <c r="BG425" s="40">
        <f t="shared" si="257"/>
        <v>1</v>
      </c>
      <c r="BH425" s="40">
        <f t="shared" si="258"/>
        <v>1</v>
      </c>
      <c r="BI425" s="40">
        <f t="shared" si="259"/>
        <v>1</v>
      </c>
      <c r="BJ425" s="40">
        <f t="shared" si="260"/>
        <v>1</v>
      </c>
      <c r="BK425" s="40">
        <f t="shared" si="261"/>
        <v>1</v>
      </c>
      <c r="BL425" s="40">
        <f t="shared" si="262"/>
        <v>1</v>
      </c>
      <c r="BM425" s="40">
        <f t="shared" si="263"/>
        <v>1</v>
      </c>
      <c r="BN425" s="40">
        <f t="shared" si="264"/>
        <v>1</v>
      </c>
      <c r="BO425" s="40">
        <f t="shared" si="265"/>
        <v>1</v>
      </c>
      <c r="BP425" s="40">
        <f t="shared" si="266"/>
        <v>1</v>
      </c>
      <c r="BQ425">
        <v>2</v>
      </c>
      <c r="BR425" s="63">
        <f t="shared" si="267"/>
        <v>29</v>
      </c>
      <c r="BT425" s="4">
        <f>(BP425*U388)+(BO425*U389)+(BN425*U390)+(BM425*U391)+(BL425*U392)+(BK425*U393)+(BJ425*U394)+(BI425*U395)+(BH425*U396)+(BG425*U397)+(BF425*U398)+(BE425*U399)+(BD425*U400)+(BC425*U401)+(BB425*U402)+(BA425*U403)+(AZ425*U404)+(AY425*U405)+(AX425*U406)+(AW425*U407)+(AV425*U408)+(AU425*U409)+(AT425*U410)+(AS425*U411)+(AR425*U412)+(AQ425*U413)+(AP425*U414)+(AO425*U415)+(AN425*U416)+(AM425*U417)+(AL425*U418)+(AK425*U419)+(AJ425*U420)+(AI425*U421)+(AH425*U422)+(AG425*U423)+(AF425*U424)+($U$252)+($U$353)+U425</f>
        <v>0.36915584415584435</v>
      </c>
    </row>
    <row r="426" spans="1:72">
      <c r="A426" s="25">
        <f t="shared" ref="A426:A458" si="269">A425+1</f>
        <v>422</v>
      </c>
      <c r="B426" s="26" t="s">
        <v>30</v>
      </c>
      <c r="C426" s="12">
        <v>40752</v>
      </c>
      <c r="D426" s="12">
        <v>40753</v>
      </c>
      <c r="E426" s="12">
        <v>40756</v>
      </c>
      <c r="F426" s="14">
        <v>1.4397</v>
      </c>
      <c r="G426" s="14"/>
      <c r="H426" s="14"/>
      <c r="I426" s="14">
        <v>1.4252</v>
      </c>
      <c r="J426" s="14">
        <v>1.4397</v>
      </c>
      <c r="K426" s="5" t="s">
        <v>0</v>
      </c>
      <c r="L426" s="15"/>
      <c r="M426" s="16">
        <f>(F426-I426)*10000</f>
        <v>144.99999999999957</v>
      </c>
      <c r="N426" s="15"/>
      <c r="O426" s="16">
        <f>(I426-J426)*10000</f>
        <v>-144.99999999999957</v>
      </c>
      <c r="P426" s="15"/>
      <c r="Q426" s="22">
        <f>((S425*U426)/M426)*O426</f>
        <v>-4199021.1900550248</v>
      </c>
      <c r="R426" s="15"/>
      <c r="S426" s="3">
        <f>Q426+S425</f>
        <v>180557911.17236608</v>
      </c>
      <c r="U426" s="4">
        <f>$AC$4/W426</f>
        <v>2.2727272727272728E-2</v>
      </c>
      <c r="V426" s="4"/>
      <c r="W426" s="16">
        <v>11</v>
      </c>
      <c r="X426" s="15"/>
      <c r="Y426" s="30">
        <f>E426-D426+1</f>
        <v>4</v>
      </c>
      <c r="Z426" s="30"/>
      <c r="AA426" s="4">
        <f>(S426-S425)/S425</f>
        <v>-2.2727272727272662E-2</v>
      </c>
      <c r="AD426" s="40">
        <f>IF(E425&gt;D426,IF(E425&gt;E426,Y426,E425-D426+1),0)</f>
        <v>0</v>
      </c>
      <c r="AF426" s="40">
        <f t="shared" si="230"/>
        <v>0</v>
      </c>
      <c r="AG426" s="40">
        <f t="shared" si="231"/>
        <v>0</v>
      </c>
      <c r="AH426" s="40">
        <f t="shared" si="232"/>
        <v>0</v>
      </c>
      <c r="AI426" s="40">
        <f t="shared" si="233"/>
        <v>0</v>
      </c>
      <c r="AJ426" s="40">
        <f t="shared" si="234"/>
        <v>0</v>
      </c>
      <c r="AK426" s="40">
        <f t="shared" si="235"/>
        <v>0</v>
      </c>
      <c r="AL426" s="40">
        <f t="shared" si="236"/>
        <v>0</v>
      </c>
      <c r="AM426" s="40">
        <f t="shared" si="237"/>
        <v>0</v>
      </c>
      <c r="AN426" s="40">
        <f t="shared" si="238"/>
        <v>0</v>
      </c>
      <c r="AO426" s="40">
        <f t="shared" si="239"/>
        <v>0</v>
      </c>
      <c r="AP426" s="40">
        <f t="shared" si="240"/>
        <v>0</v>
      </c>
      <c r="AQ426" s="40">
        <f t="shared" si="241"/>
        <v>0</v>
      </c>
      <c r="AR426" s="40">
        <f t="shared" si="242"/>
        <v>1</v>
      </c>
      <c r="AS426" s="40">
        <f t="shared" si="243"/>
        <v>1</v>
      </c>
      <c r="AT426" s="40">
        <f t="shared" si="244"/>
        <v>1</v>
      </c>
      <c r="AU426" s="40">
        <f t="shared" si="245"/>
        <v>1</v>
      </c>
      <c r="AV426" s="40">
        <f t="shared" si="246"/>
        <v>1</v>
      </c>
      <c r="AW426" s="40">
        <f t="shared" si="247"/>
        <v>1</v>
      </c>
      <c r="AX426" s="40">
        <f t="shared" si="248"/>
        <v>1</v>
      </c>
      <c r="AY426" s="40">
        <f t="shared" si="249"/>
        <v>1</v>
      </c>
      <c r="AZ426" s="40">
        <f t="shared" si="250"/>
        <v>1</v>
      </c>
      <c r="BA426" s="40">
        <f t="shared" si="251"/>
        <v>1</v>
      </c>
      <c r="BB426" s="40">
        <f t="shared" si="252"/>
        <v>1</v>
      </c>
      <c r="BC426" s="40">
        <f t="shared" si="253"/>
        <v>1</v>
      </c>
      <c r="BD426" s="40">
        <f t="shared" si="254"/>
        <v>1</v>
      </c>
      <c r="BE426" s="40">
        <f t="shared" si="255"/>
        <v>1</v>
      </c>
      <c r="BF426" s="40">
        <f t="shared" si="256"/>
        <v>1</v>
      </c>
      <c r="BG426" s="40">
        <f t="shared" si="257"/>
        <v>1</v>
      </c>
      <c r="BH426" s="40">
        <f t="shared" si="258"/>
        <v>1</v>
      </c>
      <c r="BI426" s="40">
        <f t="shared" si="259"/>
        <v>1</v>
      </c>
      <c r="BJ426" s="40">
        <f t="shared" si="260"/>
        <v>1</v>
      </c>
      <c r="BK426" s="40">
        <f t="shared" si="261"/>
        <v>1</v>
      </c>
      <c r="BL426" s="40">
        <f t="shared" si="262"/>
        <v>1</v>
      </c>
      <c r="BM426" s="40">
        <f t="shared" si="263"/>
        <v>1</v>
      </c>
      <c r="BN426" s="40">
        <f t="shared" si="264"/>
        <v>1</v>
      </c>
      <c r="BO426" s="40">
        <f t="shared" si="265"/>
        <v>1</v>
      </c>
      <c r="BP426" s="40">
        <f t="shared" si="266"/>
        <v>1</v>
      </c>
      <c r="BQ426">
        <v>2</v>
      </c>
      <c r="BR426" s="63">
        <f t="shared" si="267"/>
        <v>28</v>
      </c>
      <c r="BT426" s="4">
        <f>(BP426*U389)+(BO426*U390)+(BN426*U391)+(BM426*U392)+(BL426*U393)+(BK426*U394)+(BJ426*U395)+(BI426*U396)+(BH426*U397)+(BG426*U398)+(BF426*U399)+(BE426*U400)+(BD426*U401)+(BC426*U402)+(BB426*U403)+(BA426*U404)+(AZ426*U405)+(AY426*U406)+(AX426*U407)+(AW426*U408)+(AV426*U409)+(AU426*U410)+(AT426*U411)+(AS426*U412)+(AR426*U413)+(AQ426*U414)+(AP426*U415)+(AO426*U416)+(AN426*U417)+(AM426*U418)+(AL426*U419)+(AK426*U420)+(AJ426*U421)+(AI426*U422)+(AH426*U423)+(AG426*U424)+(AF426*U425)+($U$252)+($U$353)+U426</f>
        <v>0.35725108225108243</v>
      </c>
    </row>
    <row r="427" spans="1:72">
      <c r="A427" s="25">
        <f t="shared" si="269"/>
        <v>423</v>
      </c>
      <c r="B427" s="26" t="s">
        <v>30</v>
      </c>
      <c r="C427" s="12">
        <v>40764</v>
      </c>
      <c r="D427" s="12">
        <v>40765</v>
      </c>
      <c r="E427" s="12">
        <v>40766</v>
      </c>
      <c r="F427" s="14">
        <v>1.4155</v>
      </c>
      <c r="G427" s="14">
        <v>1.4377</v>
      </c>
      <c r="H427" s="14">
        <v>1.4155</v>
      </c>
      <c r="I427" s="14"/>
      <c r="J427" s="14"/>
      <c r="K427" s="5" t="s">
        <v>0</v>
      </c>
      <c r="L427" s="15"/>
      <c r="M427" s="16">
        <f>(G427-F427)*10000</f>
        <v>221.99999999999997</v>
      </c>
      <c r="N427" s="15"/>
      <c r="O427" s="16">
        <f>(H427-G427)*10000</f>
        <v>-221.99999999999997</v>
      </c>
      <c r="P427" s="15"/>
      <c r="Q427" s="22">
        <f>((S426*U427)/M427)*O427</f>
        <v>-4103588.8902810481</v>
      </c>
      <c r="R427" s="15"/>
      <c r="S427" s="3">
        <f>Q427+S426</f>
        <v>176454322.28208503</v>
      </c>
      <c r="U427" s="4">
        <f>$AC$4/W427</f>
        <v>2.2727272727272728E-2</v>
      </c>
      <c r="V427" s="4"/>
      <c r="W427" s="16">
        <v>11</v>
      </c>
      <c r="X427" s="15"/>
      <c r="Y427" s="30">
        <f>E427-D427+1</f>
        <v>2</v>
      </c>
      <c r="Z427" s="30"/>
      <c r="AA427" s="4">
        <f>(S427-S426)/S426</f>
        <v>-2.2727272727272749E-2</v>
      </c>
      <c r="AD427" s="40">
        <f>IF(E426&gt;D427,IF(E426&gt;E427,Y427,E426-D427+1),0)</f>
        <v>0</v>
      </c>
      <c r="AF427" s="40">
        <f t="shared" ref="AF427:AF490" si="270">IF(E426&gt;=D427,1,0)</f>
        <v>0</v>
      </c>
      <c r="AG427" s="40">
        <f t="shared" ref="AG427:AG490" si="271">IF(E425&gt;=D427,1,0)</f>
        <v>0</v>
      </c>
      <c r="AH427" s="40">
        <f t="shared" ref="AH427:AH490" si="272">IF(E424&gt;=D427,1,0)</f>
        <v>0</v>
      </c>
      <c r="AI427" s="40">
        <f t="shared" ref="AI427:AI490" si="273">IF(E423&gt;=D427,1,0)</f>
        <v>0</v>
      </c>
      <c r="AJ427" s="40">
        <f t="shared" ref="AJ427:AJ490" si="274">IF(E422&gt;=D427,1,0)</f>
        <v>0</v>
      </c>
      <c r="AK427" s="40">
        <f t="shared" ref="AK427:AK490" si="275">IF(E421&gt;=D427,1,0)</f>
        <v>0</v>
      </c>
      <c r="AL427" s="40">
        <f t="shared" ref="AL427:AL490" si="276">IF(E420&gt;=D427,1,0)</f>
        <v>0</v>
      </c>
      <c r="AM427" s="40">
        <f t="shared" ref="AM427:AM490" si="277">IF(E419&gt;=D427,1,0)</f>
        <v>0</v>
      </c>
      <c r="AN427" s="40">
        <f t="shared" ref="AN427:AN490" si="278">IF(E418&gt;=D427,1,0)</f>
        <v>0</v>
      </c>
      <c r="AO427" s="40">
        <f t="shared" ref="AO427:AO490" si="279">IF(E417&gt;=D427,1,0)</f>
        <v>0</v>
      </c>
      <c r="AP427" s="40">
        <f t="shared" ref="AP427:AP490" si="280">IF(E416&gt;=D427,1,0)</f>
        <v>0</v>
      </c>
      <c r="AQ427" s="40">
        <f t="shared" ref="AQ427:AQ490" si="281">IF(E415&gt;=D427,1,0)</f>
        <v>0</v>
      </c>
      <c r="AR427" s="40">
        <f t="shared" ref="AR427:AR490" si="282">IF(E414&gt;=D427,1,0)</f>
        <v>0</v>
      </c>
      <c r="AS427" s="40">
        <f t="shared" ref="AS427:AS490" si="283">IF(E413&gt;=D427,1,0)</f>
        <v>1</v>
      </c>
      <c r="AT427" s="40">
        <f t="shared" ref="AT427:AT490" si="284">IF(E412&gt;=D427,1,0)</f>
        <v>1</v>
      </c>
      <c r="AU427" s="40">
        <f t="shared" ref="AU427:AU490" si="285">IF(E411&gt;=D427,1,0)</f>
        <v>1</v>
      </c>
      <c r="AV427" s="40">
        <f t="shared" ref="AV427:AV490" si="286">IF(E410&gt;=D427,1,0)</f>
        <v>1</v>
      </c>
      <c r="AW427" s="40">
        <f t="shared" ref="AW427:AW490" si="287">IF(E409&gt;=D427,1,0)</f>
        <v>1</v>
      </c>
      <c r="AX427" s="40">
        <f t="shared" ref="AX427:AX490" si="288">IF(E408&gt;=D427,1,0)</f>
        <v>1</v>
      </c>
      <c r="AY427" s="40">
        <f t="shared" ref="AY427:AY490" si="289">IF(E407&gt;=D427,1,0)</f>
        <v>1</v>
      </c>
      <c r="AZ427" s="40">
        <f t="shared" ref="AZ427:AZ490" si="290">IF(E406&gt;=D427,1,0)</f>
        <v>1</v>
      </c>
      <c r="BA427" s="40">
        <f t="shared" ref="BA427:BA490" si="291">IF(E405&gt;=D427,1,0)</f>
        <v>1</v>
      </c>
      <c r="BB427" s="40">
        <f t="shared" ref="BB427:BB490" si="292">IF(E404&gt;=D427,1,0)</f>
        <v>1</v>
      </c>
      <c r="BC427" s="40">
        <f t="shared" ref="BC427:BC490" si="293">IF(E403&gt;=D427,1,0)</f>
        <v>1</v>
      </c>
      <c r="BD427" s="40">
        <f t="shared" ref="BD427:BD490" si="294">IF(E402&gt;=D427,1,0)</f>
        <v>1</v>
      </c>
      <c r="BE427" s="40">
        <f t="shared" ref="BE427:BE490" si="295">IF(E401&gt;=D427,1,0)</f>
        <v>1</v>
      </c>
      <c r="BF427" s="40">
        <f t="shared" ref="BF427:BF490" si="296">IF(E400&gt;=D427,1,0)</f>
        <v>1</v>
      </c>
      <c r="BG427" s="40">
        <f t="shared" ref="BG427:BG490" si="297">IF(E399&gt;=D427,1,0)</f>
        <v>1</v>
      </c>
      <c r="BH427" s="40">
        <f t="shared" ref="BH427:BH490" si="298">IF(E398&gt;=D427,1,0)</f>
        <v>1</v>
      </c>
      <c r="BI427" s="40">
        <f t="shared" ref="BI427:BI490" si="299">IF(E397&gt;=D427,1,0)</f>
        <v>1</v>
      </c>
      <c r="BJ427" s="40">
        <f t="shared" ref="BJ427:BJ490" si="300">IF(E396&gt;=D427,1,0)</f>
        <v>1</v>
      </c>
      <c r="BK427" s="40">
        <f t="shared" ref="BK427:BK490" si="301">IF(E395&gt;=D427,1,0)</f>
        <v>1</v>
      </c>
      <c r="BL427" s="40">
        <f t="shared" ref="BL427:BL490" si="302">IF(E394&gt;=D427,1,0)</f>
        <v>1</v>
      </c>
      <c r="BM427" s="40">
        <f t="shared" ref="BM427:BM490" si="303">IF(E393&gt;=D427,1,0)</f>
        <v>1</v>
      </c>
      <c r="BN427" s="40">
        <f t="shared" ref="BN427:BN490" si="304">IF(E392&gt;=D427,1,0)</f>
        <v>1</v>
      </c>
      <c r="BO427" s="40">
        <f t="shared" ref="BO427:BO490" si="305">IF(E391&gt;=D427,1,0)</f>
        <v>1</v>
      </c>
      <c r="BP427" s="40">
        <f t="shared" ref="BP427:BP490" si="306">IF(E390&gt;=D427,1,0)</f>
        <v>1</v>
      </c>
      <c r="BQ427">
        <v>2</v>
      </c>
      <c r="BR427" s="63">
        <f t="shared" si="267"/>
        <v>27</v>
      </c>
      <c r="BT427" s="4">
        <f>(BP427*U390)+(BO427*U391)+(BN427*U392)+(BM427*U393)+(BL427*U394)+(BK427*U395)+(BJ427*U396)+(BI427*U397)+(BH427*U398)+(BG427*U399)+(BF427*U400)+(BE427*U401)+(BD427*U402)+(BC427*U403)+(BB427*U404)+(BA427*U405)+(AZ427*U406)+(AY427*U407)+(AX427*U408)+(AW427*U409)+(AV427*U410)+(AU427*U411)+(AT427*U412)+(AS427*U413)+(AR427*U414)+(AQ427*U415)+(AP427*U416)+(AO427*U417)+(AN427*U418)+(AM427*U419)+(AL427*U420)+(AK427*U421)+(AJ427*U422)+(AI427*U423)+(AH427*U424)+(AG427*U425)+(AF427*U426)+($U$252)+($U$353)+U427</f>
        <v>0.34534632034632051</v>
      </c>
    </row>
    <row r="428" spans="1:72">
      <c r="A428" s="25">
        <f t="shared" si="269"/>
        <v>424</v>
      </c>
      <c r="B428" s="26" t="s">
        <v>30</v>
      </c>
      <c r="C428" s="12">
        <v>40770</v>
      </c>
      <c r="D428" s="12">
        <v>40772</v>
      </c>
      <c r="E428" s="12">
        <v>40787</v>
      </c>
      <c r="F428" s="14">
        <v>1.4254</v>
      </c>
      <c r="G428" s="14">
        <v>1.4478</v>
      </c>
      <c r="H428" s="14">
        <v>1.4254</v>
      </c>
      <c r="I428" s="14"/>
      <c r="J428" s="14"/>
      <c r="K428" s="6" t="s">
        <v>0</v>
      </c>
      <c r="L428" s="15"/>
      <c r="M428" s="16">
        <f>(G428-F428)*10000</f>
        <v>223.99999999999974</v>
      </c>
      <c r="N428" s="15"/>
      <c r="O428" s="16">
        <f>(H428-G428)*10000</f>
        <v>-223.99999999999974</v>
      </c>
      <c r="P428" s="15"/>
      <c r="Q428" s="22">
        <f>((S427*U428)/M428)*O428</f>
        <v>-4010325.506411023</v>
      </c>
      <c r="R428" s="15"/>
      <c r="S428" s="3">
        <f>Q428+S427</f>
        <v>172443996.77567402</v>
      </c>
      <c r="U428" s="4">
        <f>$AC$4/W428</f>
        <v>2.2727272727272728E-2</v>
      </c>
      <c r="V428" s="4"/>
      <c r="W428" s="16">
        <v>11</v>
      </c>
      <c r="X428" s="15"/>
      <c r="Y428" s="30">
        <f>E428-D428+1</f>
        <v>16</v>
      </c>
      <c r="Z428" s="30"/>
      <c r="AA428" s="4">
        <f>(S428-S427)/S427</f>
        <v>-2.2727272727272686E-2</v>
      </c>
      <c r="AD428" s="40">
        <f>IF(E427&gt;D428,IF(E427&gt;E428,Y428,E427-D428+1),0)</f>
        <v>0</v>
      </c>
      <c r="AF428" s="40">
        <f t="shared" si="270"/>
        <v>0</v>
      </c>
      <c r="AG428" s="40">
        <f t="shared" si="271"/>
        <v>0</v>
      </c>
      <c r="AH428" s="40">
        <f t="shared" si="272"/>
        <v>0</v>
      </c>
      <c r="AI428" s="40">
        <f t="shared" si="273"/>
        <v>0</v>
      </c>
      <c r="AJ428" s="40">
        <f t="shared" si="274"/>
        <v>0</v>
      </c>
      <c r="AK428" s="40">
        <f t="shared" si="275"/>
        <v>0</v>
      </c>
      <c r="AL428" s="40">
        <f t="shared" si="276"/>
        <v>0</v>
      </c>
      <c r="AM428" s="40">
        <f t="shared" si="277"/>
        <v>0</v>
      </c>
      <c r="AN428" s="40">
        <f t="shared" si="278"/>
        <v>0</v>
      </c>
      <c r="AO428" s="40">
        <f t="shared" si="279"/>
        <v>0</v>
      </c>
      <c r="AP428" s="40">
        <f t="shared" si="280"/>
        <v>0</v>
      </c>
      <c r="AQ428" s="40">
        <f t="shared" si="281"/>
        <v>0</v>
      </c>
      <c r="AR428" s="40">
        <f t="shared" si="282"/>
        <v>0</v>
      </c>
      <c r="AS428" s="40">
        <f t="shared" si="283"/>
        <v>0</v>
      </c>
      <c r="AT428" s="40">
        <f t="shared" si="284"/>
        <v>1</v>
      </c>
      <c r="AU428" s="40">
        <f t="shared" si="285"/>
        <v>1</v>
      </c>
      <c r="AV428" s="40">
        <f t="shared" si="286"/>
        <v>1</v>
      </c>
      <c r="AW428" s="40">
        <f t="shared" si="287"/>
        <v>1</v>
      </c>
      <c r="AX428" s="40">
        <f t="shared" si="288"/>
        <v>1</v>
      </c>
      <c r="AY428" s="40">
        <f t="shared" si="289"/>
        <v>1</v>
      </c>
      <c r="AZ428" s="40">
        <f t="shared" si="290"/>
        <v>1</v>
      </c>
      <c r="BA428" s="40">
        <f t="shared" si="291"/>
        <v>1</v>
      </c>
      <c r="BB428" s="40">
        <f t="shared" si="292"/>
        <v>1</v>
      </c>
      <c r="BC428" s="40">
        <f t="shared" si="293"/>
        <v>1</v>
      </c>
      <c r="BD428" s="40">
        <f t="shared" si="294"/>
        <v>1</v>
      </c>
      <c r="BE428" s="40">
        <f t="shared" si="295"/>
        <v>1</v>
      </c>
      <c r="BF428" s="40">
        <f t="shared" si="296"/>
        <v>1</v>
      </c>
      <c r="BG428" s="40">
        <f t="shared" si="297"/>
        <v>1</v>
      </c>
      <c r="BH428" s="40">
        <f t="shared" si="298"/>
        <v>1</v>
      </c>
      <c r="BI428" s="40">
        <f t="shared" si="299"/>
        <v>1</v>
      </c>
      <c r="BJ428" s="40">
        <f t="shared" si="300"/>
        <v>1</v>
      </c>
      <c r="BK428" s="40">
        <f t="shared" si="301"/>
        <v>1</v>
      </c>
      <c r="BL428" s="40">
        <f t="shared" si="302"/>
        <v>1</v>
      </c>
      <c r="BM428" s="40">
        <f t="shared" si="303"/>
        <v>1</v>
      </c>
      <c r="BN428" s="40">
        <f t="shared" si="304"/>
        <v>1</v>
      </c>
      <c r="BO428" s="40">
        <f t="shared" si="305"/>
        <v>1</v>
      </c>
      <c r="BP428" s="40">
        <f t="shared" si="306"/>
        <v>1</v>
      </c>
      <c r="BQ428">
        <v>2</v>
      </c>
      <c r="BR428" s="63">
        <f t="shared" si="267"/>
        <v>26</v>
      </c>
      <c r="BT428" s="4">
        <f>(BP428*U391)+(BO428*U392)+(BN428*U393)+(BM428*U394)+(BL428*U395)+(BK428*U396)+(BJ428*U397)+(BI428*U398)+(BH428*U399)+(BG428*U400)+(BF428*U401)+(BE428*U402)+(BD428*U403)+(BC428*U404)+(BB428*U405)+(BA428*U406)+(AZ428*U407)+(AY428*U408)+(AX428*U409)+(AW428*U410)+(AV428*U411)+(AU428*U412)+(AT428*U413)+(AS428*U414)+(AR428*U415)+(AQ428*U416)+(AP428*U417)+(AO428*U418)+(AN428*U419)+(AM428*U420)+(AL428*U421)+(AK428*U422)+(AJ428*U423)+(AI428*U424)+(AH428*U425)+(AG428*U426)+(AF428*U427)+($U$252)+($U$353)+U428</f>
        <v>0.33344155844155859</v>
      </c>
    </row>
    <row r="429" spans="1:72">
      <c r="A429" s="25">
        <f t="shared" si="269"/>
        <v>425</v>
      </c>
      <c r="B429" s="26" t="s">
        <v>30</v>
      </c>
      <c r="C429" s="12">
        <v>40805</v>
      </c>
      <c r="D429" s="12">
        <v>40807</v>
      </c>
      <c r="E429" s="12">
        <v>40813</v>
      </c>
      <c r="F429" s="14">
        <v>1.3716999999999999</v>
      </c>
      <c r="G429" s="14"/>
      <c r="H429" s="14"/>
      <c r="I429" s="14">
        <v>1.3584000000000001</v>
      </c>
      <c r="J429" s="14">
        <v>1.3640000000000001</v>
      </c>
      <c r="K429" s="5" t="s">
        <v>2</v>
      </c>
      <c r="L429" s="15"/>
      <c r="M429" s="16">
        <f>(F429-I429)*10000</f>
        <v>132.99999999999866</v>
      </c>
      <c r="N429" s="15"/>
      <c r="O429" s="16">
        <f>(I429-J429)*10000</f>
        <v>-56.000000000000497</v>
      </c>
      <c r="P429" s="15"/>
      <c r="Q429" s="22">
        <f>((S428*U429)/M429)*O429</f>
        <v>-1650181.7873270554</v>
      </c>
      <c r="R429" s="15"/>
      <c r="S429" s="3">
        <f>Q429+S428</f>
        <v>170793814.98834696</v>
      </c>
      <c r="U429" s="4">
        <f>$AC$4/W429</f>
        <v>2.2727272727272728E-2</v>
      </c>
      <c r="V429" s="4"/>
      <c r="W429" s="16">
        <v>11</v>
      </c>
      <c r="X429" s="15"/>
      <c r="Y429" s="30">
        <f>E429-D429+1</f>
        <v>7</v>
      </c>
      <c r="Z429" s="30"/>
      <c r="AA429" s="4">
        <f>(S429-S428)/S428</f>
        <v>-9.5693779904307795E-3</v>
      </c>
      <c r="AD429" s="40">
        <f>IF(E428&gt;D429,IF(E428&gt;E429,Y429,E428-D429+1),0)</f>
        <v>0</v>
      </c>
      <c r="AF429" s="40">
        <f t="shared" si="270"/>
        <v>0</v>
      </c>
      <c r="AG429" s="40">
        <f t="shared" si="271"/>
        <v>0</v>
      </c>
      <c r="AH429" s="40">
        <f t="shared" si="272"/>
        <v>0</v>
      </c>
      <c r="AI429" s="40">
        <f t="shared" si="273"/>
        <v>0</v>
      </c>
      <c r="AJ429" s="40">
        <f t="shared" si="274"/>
        <v>0</v>
      </c>
      <c r="AK429" s="40">
        <f t="shared" si="275"/>
        <v>0</v>
      </c>
      <c r="AL429" s="40">
        <f t="shared" si="276"/>
        <v>0</v>
      </c>
      <c r="AM429" s="40">
        <f t="shared" si="277"/>
        <v>0</v>
      </c>
      <c r="AN429" s="40">
        <f t="shared" si="278"/>
        <v>0</v>
      </c>
      <c r="AO429" s="40">
        <f t="shared" si="279"/>
        <v>0</v>
      </c>
      <c r="AP429" s="40">
        <f t="shared" si="280"/>
        <v>0</v>
      </c>
      <c r="AQ429" s="40">
        <f t="shared" si="281"/>
        <v>0</v>
      </c>
      <c r="AR429" s="40">
        <f t="shared" si="282"/>
        <v>0</v>
      </c>
      <c r="AS429" s="40">
        <f t="shared" si="283"/>
        <v>0</v>
      </c>
      <c r="AT429" s="40">
        <f t="shared" si="284"/>
        <v>0</v>
      </c>
      <c r="AU429" s="40">
        <f t="shared" si="285"/>
        <v>1</v>
      </c>
      <c r="AV429" s="40">
        <f t="shared" si="286"/>
        <v>1</v>
      </c>
      <c r="AW429" s="40">
        <f t="shared" si="287"/>
        <v>1</v>
      </c>
      <c r="AX429" s="40">
        <f t="shared" si="288"/>
        <v>1</v>
      </c>
      <c r="AY429" s="40">
        <f t="shared" si="289"/>
        <v>1</v>
      </c>
      <c r="AZ429" s="40">
        <f t="shared" si="290"/>
        <v>1</v>
      </c>
      <c r="BA429" s="40">
        <f t="shared" si="291"/>
        <v>1</v>
      </c>
      <c r="BB429" s="40">
        <f t="shared" si="292"/>
        <v>1</v>
      </c>
      <c r="BC429" s="40">
        <f t="shared" si="293"/>
        <v>1</v>
      </c>
      <c r="BD429" s="40">
        <f t="shared" si="294"/>
        <v>1</v>
      </c>
      <c r="BE429" s="40">
        <f t="shared" si="295"/>
        <v>1</v>
      </c>
      <c r="BF429" s="40">
        <f t="shared" si="296"/>
        <v>1</v>
      </c>
      <c r="BG429" s="40">
        <f t="shared" si="297"/>
        <v>1</v>
      </c>
      <c r="BH429" s="40">
        <f t="shared" si="298"/>
        <v>1</v>
      </c>
      <c r="BI429" s="40">
        <f t="shared" si="299"/>
        <v>1</v>
      </c>
      <c r="BJ429" s="40">
        <f t="shared" si="300"/>
        <v>1</v>
      </c>
      <c r="BK429" s="40">
        <f t="shared" si="301"/>
        <v>1</v>
      </c>
      <c r="BL429" s="40">
        <f t="shared" si="302"/>
        <v>1</v>
      </c>
      <c r="BM429" s="40">
        <f t="shared" si="303"/>
        <v>1</v>
      </c>
      <c r="BN429" s="40">
        <f t="shared" si="304"/>
        <v>1</v>
      </c>
      <c r="BO429" s="40">
        <f t="shared" si="305"/>
        <v>1</v>
      </c>
      <c r="BP429" s="40">
        <f t="shared" si="306"/>
        <v>1</v>
      </c>
      <c r="BQ429">
        <v>2</v>
      </c>
      <c r="BR429" s="63">
        <f t="shared" si="267"/>
        <v>25</v>
      </c>
      <c r="BT429" s="4">
        <f>(BP429*U392)+(BO429*U393)+(BN429*U394)+(BM429*U395)+(BL429*U396)+(BK429*U397)+(BJ429*U398)+(BI429*U399)+(BH429*U400)+(BG429*U401)+(BF429*U402)+(BE429*U403)+(BD429*U404)+(BC429*U405)+(BB429*U406)+(BA429*U407)+(AZ429*U408)+(AY429*U409)+(AX429*U410)+(AW429*U411)+(AV429*U412)+(AU429*U413)+(AT429*U414)+(AS429*U415)+(AR429*U416)+(AQ429*U417)+(AP429*U418)+(AO429*U419)+(AN429*U420)+(AM429*U421)+(AL429*U422)+(AK429*U423)+(AJ429*U424)+(AI429*U425)+(AH429*U426)+(AG429*U427)+(AF429*U428)+($U$252)+($U$353)+U429</f>
        <v>0.32153679653679668</v>
      </c>
    </row>
    <row r="430" spans="1:72">
      <c r="A430" s="25">
        <f t="shared" si="269"/>
        <v>426</v>
      </c>
      <c r="B430" s="26" t="s">
        <v>30</v>
      </c>
      <c r="C430" s="12">
        <v>40813</v>
      </c>
      <c r="D430" s="12">
        <v>40814</v>
      </c>
      <c r="E430" s="12">
        <v>40816</v>
      </c>
      <c r="F430" s="14">
        <v>1.3482000000000001</v>
      </c>
      <c r="G430" s="14">
        <v>1.367</v>
      </c>
      <c r="H430" s="14">
        <v>1.3482000000000001</v>
      </c>
      <c r="I430" s="14"/>
      <c r="J430" s="14"/>
      <c r="K430" s="5" t="s">
        <v>0</v>
      </c>
      <c r="L430" s="15"/>
      <c r="M430" s="16">
        <f>(G430-F430)*10000</f>
        <v>187.99999999999929</v>
      </c>
      <c r="N430" s="15"/>
      <c r="O430" s="16">
        <f>(H430-G430)*10000</f>
        <v>-187.99999999999929</v>
      </c>
      <c r="P430" s="15"/>
      <c r="Q430" s="22">
        <f>((S429*U430)/M430)*O430</f>
        <v>-3881677.6133715222</v>
      </c>
      <c r="R430" s="15"/>
      <c r="S430" s="3">
        <f>Q430+S429</f>
        <v>166912137.37497544</v>
      </c>
      <c r="U430" s="4">
        <f>$AC$4/W430</f>
        <v>2.2727272727272728E-2</v>
      </c>
      <c r="V430" s="4"/>
      <c r="W430" s="16">
        <v>11</v>
      </c>
      <c r="X430" s="15"/>
      <c r="Y430" s="30">
        <f>E430-D430+1</f>
        <v>3</v>
      </c>
      <c r="Z430" s="30"/>
      <c r="AA430" s="4">
        <f>(S430-S429)/S429</f>
        <v>-2.2727272727272724E-2</v>
      </c>
      <c r="AD430" s="40">
        <f>IF(E429&gt;D430,IF(E429&gt;E430,Y430,E429-D430+1),0)</f>
        <v>0</v>
      </c>
      <c r="AF430" s="40">
        <f t="shared" si="270"/>
        <v>0</v>
      </c>
      <c r="AG430" s="40">
        <f t="shared" si="271"/>
        <v>0</v>
      </c>
      <c r="AH430" s="40">
        <f t="shared" si="272"/>
        <v>0</v>
      </c>
      <c r="AI430" s="40">
        <f t="shared" si="273"/>
        <v>0</v>
      </c>
      <c r="AJ430" s="40">
        <f t="shared" si="274"/>
        <v>0</v>
      </c>
      <c r="AK430" s="40">
        <f t="shared" si="275"/>
        <v>0</v>
      </c>
      <c r="AL430" s="40">
        <f t="shared" si="276"/>
        <v>0</v>
      </c>
      <c r="AM430" s="40">
        <f t="shared" si="277"/>
        <v>0</v>
      </c>
      <c r="AN430" s="40">
        <f t="shared" si="278"/>
        <v>0</v>
      </c>
      <c r="AO430" s="40">
        <f t="shared" si="279"/>
        <v>0</v>
      </c>
      <c r="AP430" s="40">
        <f t="shared" si="280"/>
        <v>0</v>
      </c>
      <c r="AQ430" s="40">
        <f t="shared" si="281"/>
        <v>0</v>
      </c>
      <c r="AR430" s="40">
        <f t="shared" si="282"/>
        <v>0</v>
      </c>
      <c r="AS430" s="40">
        <f t="shared" si="283"/>
        <v>0</v>
      </c>
      <c r="AT430" s="40">
        <f t="shared" si="284"/>
        <v>0</v>
      </c>
      <c r="AU430" s="40">
        <f t="shared" si="285"/>
        <v>0</v>
      </c>
      <c r="AV430" s="40">
        <f t="shared" si="286"/>
        <v>1</v>
      </c>
      <c r="AW430" s="40">
        <f t="shared" si="287"/>
        <v>1</v>
      </c>
      <c r="AX430" s="40">
        <f t="shared" si="288"/>
        <v>1</v>
      </c>
      <c r="AY430" s="40">
        <f t="shared" si="289"/>
        <v>1</v>
      </c>
      <c r="AZ430" s="40">
        <f t="shared" si="290"/>
        <v>1</v>
      </c>
      <c r="BA430" s="40">
        <f t="shared" si="291"/>
        <v>1</v>
      </c>
      <c r="BB430" s="40">
        <f t="shared" si="292"/>
        <v>1</v>
      </c>
      <c r="BC430" s="40">
        <f t="shared" si="293"/>
        <v>1</v>
      </c>
      <c r="BD430" s="40">
        <f t="shared" si="294"/>
        <v>1</v>
      </c>
      <c r="BE430" s="40">
        <f t="shared" si="295"/>
        <v>1</v>
      </c>
      <c r="BF430" s="40">
        <f t="shared" si="296"/>
        <v>1</v>
      </c>
      <c r="BG430" s="40">
        <f t="shared" si="297"/>
        <v>1</v>
      </c>
      <c r="BH430" s="40">
        <f t="shared" si="298"/>
        <v>1</v>
      </c>
      <c r="BI430" s="40">
        <f t="shared" si="299"/>
        <v>1</v>
      </c>
      <c r="BJ430" s="40">
        <f t="shared" si="300"/>
        <v>1</v>
      </c>
      <c r="BK430" s="40">
        <f t="shared" si="301"/>
        <v>1</v>
      </c>
      <c r="BL430" s="40">
        <f t="shared" si="302"/>
        <v>1</v>
      </c>
      <c r="BM430" s="40">
        <f t="shared" si="303"/>
        <v>1</v>
      </c>
      <c r="BN430" s="40">
        <f t="shared" si="304"/>
        <v>1</v>
      </c>
      <c r="BO430" s="40">
        <f t="shared" si="305"/>
        <v>1</v>
      </c>
      <c r="BP430" s="40">
        <f t="shared" si="306"/>
        <v>1</v>
      </c>
      <c r="BQ430">
        <v>2</v>
      </c>
      <c r="BR430" s="63">
        <f t="shared" si="267"/>
        <v>24</v>
      </c>
      <c r="BT430" s="4">
        <f>(BP430*U393)+(BO430*U394)+(BN430*U395)+(BM430*U396)+(BL430*U397)+(BK430*U398)+(BJ430*U399)+(BI430*U400)+(BH430*U401)+(BG430*U402)+(BF430*U403)+(BE430*U404)+(BD430*U405)+(BC430*U406)+(BB430*U407)+(BA430*U408)+(AZ430*U409)+(AY430*U410)+(AX430*U411)+(AW430*U412)+(AV430*U413)+(AU430*U414)+(AT430*U415)+(AS430*U416)+(AR430*U417)+(AQ430*U418)+(AP430*U419)+(AO430*U420)+(AN430*U421)+(AM430*U422)+(AL430*U423)+(AK430*U424)+(AJ430*U425)+(AI430*U426)+(AH430*U427)+(AG430*U428)+(AF430*U429)+($U$252)+($U$353)+U430</f>
        <v>0.30963203463203476</v>
      </c>
    </row>
    <row r="431" spans="1:72">
      <c r="A431" s="25">
        <f t="shared" si="269"/>
        <v>427</v>
      </c>
      <c r="B431" s="26" t="s">
        <v>30</v>
      </c>
      <c r="C431" s="12">
        <v>40816</v>
      </c>
      <c r="D431" s="12">
        <v>40819</v>
      </c>
      <c r="E431" s="12">
        <v>40821</v>
      </c>
      <c r="F431" s="14">
        <v>1.3597999999999999</v>
      </c>
      <c r="G431" s="14"/>
      <c r="H431" s="14"/>
      <c r="I431" s="14">
        <v>1.3381000000000001</v>
      </c>
      <c r="J431" s="14">
        <v>1.3381000000000001</v>
      </c>
      <c r="K431" s="5" t="s">
        <v>17</v>
      </c>
      <c r="L431" s="15"/>
      <c r="M431" s="16">
        <f>(F431-I431)*10000</f>
        <v>216.99999999999829</v>
      </c>
      <c r="N431" s="15"/>
      <c r="O431" s="16">
        <f>(I431-J431)*10000</f>
        <v>0</v>
      </c>
      <c r="P431" s="15"/>
      <c r="Q431" s="22">
        <f>((S430*U431)/M431)*O431</f>
        <v>0</v>
      </c>
      <c r="R431" s="15"/>
      <c r="S431" s="3">
        <f>Q431+S430</f>
        <v>166912137.37497544</v>
      </c>
      <c r="U431" s="4">
        <f>$AC$4/W431</f>
        <v>2.2727272727272728E-2</v>
      </c>
      <c r="V431" s="4"/>
      <c r="W431" s="16">
        <v>11</v>
      </c>
      <c r="X431" s="15"/>
      <c r="Y431" s="30">
        <f>E431-D431+1</f>
        <v>3</v>
      </c>
      <c r="Z431" s="30"/>
      <c r="AA431" s="4">
        <f>(S431-S430)/S430</f>
        <v>0</v>
      </c>
      <c r="AD431" s="40">
        <f>IF(E430&gt;D431,IF(E430&gt;E431,Y431,E430-D431+1),0)</f>
        <v>0</v>
      </c>
      <c r="AF431" s="40">
        <f t="shared" si="270"/>
        <v>0</v>
      </c>
      <c r="AG431" s="40">
        <f t="shared" si="271"/>
        <v>0</v>
      </c>
      <c r="AH431" s="40">
        <f t="shared" si="272"/>
        <v>0</v>
      </c>
      <c r="AI431" s="40">
        <f t="shared" si="273"/>
        <v>0</v>
      </c>
      <c r="AJ431" s="40">
        <f t="shared" si="274"/>
        <v>0</v>
      </c>
      <c r="AK431" s="40">
        <f t="shared" si="275"/>
        <v>0</v>
      </c>
      <c r="AL431" s="40">
        <f t="shared" si="276"/>
        <v>0</v>
      </c>
      <c r="AM431" s="40">
        <f t="shared" si="277"/>
        <v>0</v>
      </c>
      <c r="AN431" s="40">
        <f t="shared" si="278"/>
        <v>0</v>
      </c>
      <c r="AO431" s="40">
        <f t="shared" si="279"/>
        <v>0</v>
      </c>
      <c r="AP431" s="40">
        <f t="shared" si="280"/>
        <v>0</v>
      </c>
      <c r="AQ431" s="40">
        <f t="shared" si="281"/>
        <v>0</v>
      </c>
      <c r="AR431" s="40">
        <f t="shared" si="282"/>
        <v>0</v>
      </c>
      <c r="AS431" s="40">
        <f t="shared" si="283"/>
        <v>0</v>
      </c>
      <c r="AT431" s="40">
        <f t="shared" si="284"/>
        <v>0</v>
      </c>
      <c r="AU431" s="40">
        <f t="shared" si="285"/>
        <v>0</v>
      </c>
      <c r="AV431" s="40">
        <f t="shared" si="286"/>
        <v>0</v>
      </c>
      <c r="AW431" s="40">
        <f t="shared" si="287"/>
        <v>1</v>
      </c>
      <c r="AX431" s="40">
        <f t="shared" si="288"/>
        <v>1</v>
      </c>
      <c r="AY431" s="40">
        <f t="shared" si="289"/>
        <v>1</v>
      </c>
      <c r="AZ431" s="40">
        <f t="shared" si="290"/>
        <v>1</v>
      </c>
      <c r="BA431" s="40">
        <f t="shared" si="291"/>
        <v>1</v>
      </c>
      <c r="BB431" s="40">
        <f t="shared" si="292"/>
        <v>1</v>
      </c>
      <c r="BC431" s="40">
        <f t="shared" si="293"/>
        <v>1</v>
      </c>
      <c r="BD431" s="40">
        <f t="shared" si="294"/>
        <v>1</v>
      </c>
      <c r="BE431" s="40">
        <f t="shared" si="295"/>
        <v>1</v>
      </c>
      <c r="BF431" s="40">
        <f t="shared" si="296"/>
        <v>1</v>
      </c>
      <c r="BG431" s="40">
        <f t="shared" si="297"/>
        <v>1</v>
      </c>
      <c r="BH431" s="40">
        <f t="shared" si="298"/>
        <v>1</v>
      </c>
      <c r="BI431" s="40">
        <f t="shared" si="299"/>
        <v>1</v>
      </c>
      <c r="BJ431" s="40">
        <f t="shared" si="300"/>
        <v>1</v>
      </c>
      <c r="BK431" s="40">
        <f t="shared" si="301"/>
        <v>1</v>
      </c>
      <c r="BL431" s="40">
        <f t="shared" si="302"/>
        <v>1</v>
      </c>
      <c r="BM431" s="40">
        <f t="shared" si="303"/>
        <v>1</v>
      </c>
      <c r="BN431" s="40">
        <f t="shared" si="304"/>
        <v>1</v>
      </c>
      <c r="BO431" s="40">
        <f t="shared" si="305"/>
        <v>1</v>
      </c>
      <c r="BP431" s="40">
        <f t="shared" si="306"/>
        <v>1</v>
      </c>
      <c r="BQ431">
        <v>2</v>
      </c>
      <c r="BR431" s="63">
        <f t="shared" si="267"/>
        <v>23</v>
      </c>
      <c r="BT431" s="4">
        <f>(BP431*U394)+(BO431*U395)+(BN431*U396)+(BM431*U397)+(BL431*U398)+(BK431*U399)+(BJ431*U400)+(BI431*U401)+(BH431*U402)+(BG431*U403)+(BF431*U404)+(BE431*U405)+(BD431*U406)+(BC431*U407)+(BB431*U408)+(BA431*U409)+(AZ431*U410)+(AY431*U411)+(AX431*U412)+(AW431*U413)+(AV431*U414)+(AU431*U415)+(AT431*U416)+(AS431*U417)+(AR431*U418)+(AQ431*U419)+(AP431*U420)+(AO431*U421)+(AN431*U422)+(AM431*U423)+(AL431*U424)+(AK431*U425)+(AJ431*U426)+(AI431*U427)+(AH431*U428)+(AG431*U429)+(AF431*U430)+($U$252)+($U$353)+U431</f>
        <v>0.29772727272727284</v>
      </c>
    </row>
    <row r="432" spans="1:72">
      <c r="A432" s="25">
        <f t="shared" si="269"/>
        <v>428</v>
      </c>
      <c r="B432" s="26" t="s">
        <v>30</v>
      </c>
      <c r="C432" s="12">
        <v>40822</v>
      </c>
      <c r="D432" s="12">
        <v>40823</v>
      </c>
      <c r="E432" s="12">
        <v>40843</v>
      </c>
      <c r="F432" s="14">
        <v>1.3244</v>
      </c>
      <c r="G432" s="14">
        <v>1.3452</v>
      </c>
      <c r="H432" s="14">
        <v>1.4016</v>
      </c>
      <c r="I432" s="14"/>
      <c r="J432" s="14"/>
      <c r="K432" s="5" t="s">
        <v>1</v>
      </c>
      <c r="L432" s="15"/>
      <c r="M432" s="16">
        <f>(G432-F432)*10000</f>
        <v>207.99999999999929</v>
      </c>
      <c r="N432" s="15"/>
      <c r="O432" s="16">
        <f>(H432-G432)*10000</f>
        <v>564</v>
      </c>
      <c r="P432" s="15"/>
      <c r="Q432" s="22">
        <f>((S431*U432)/M432)*O432</f>
        <v>10286106.367950881</v>
      </c>
      <c r="R432" s="15"/>
      <c r="S432" s="3">
        <f>Q432+S431</f>
        <v>177198243.74292633</v>
      </c>
      <c r="U432" s="4">
        <f>$AC$4/W432</f>
        <v>2.2727272727272728E-2</v>
      </c>
      <c r="V432" s="4"/>
      <c r="W432" s="16">
        <v>11</v>
      </c>
      <c r="X432" s="15"/>
      <c r="Y432" s="30">
        <f>E432-D432+1</f>
        <v>21</v>
      </c>
      <c r="Z432" s="30"/>
      <c r="AA432" s="4">
        <f>(S432-S431)/S431</f>
        <v>6.1625874125874364E-2</v>
      </c>
      <c r="AD432" s="40">
        <f>IF(E431&gt;D432,IF(E431&gt;E432,Y432,E431-D432+1),0)</f>
        <v>0</v>
      </c>
      <c r="AF432" s="40">
        <f t="shared" si="270"/>
        <v>0</v>
      </c>
      <c r="AG432" s="40">
        <f t="shared" si="271"/>
        <v>0</v>
      </c>
      <c r="AH432" s="40">
        <f t="shared" si="272"/>
        <v>0</v>
      </c>
      <c r="AI432" s="40">
        <f t="shared" si="273"/>
        <v>0</v>
      </c>
      <c r="AJ432" s="40">
        <f t="shared" si="274"/>
        <v>0</v>
      </c>
      <c r="AK432" s="40">
        <f t="shared" si="275"/>
        <v>0</v>
      </c>
      <c r="AL432" s="40">
        <f t="shared" si="276"/>
        <v>0</v>
      </c>
      <c r="AM432" s="40">
        <f t="shared" si="277"/>
        <v>0</v>
      </c>
      <c r="AN432" s="40">
        <f t="shared" si="278"/>
        <v>0</v>
      </c>
      <c r="AO432" s="40">
        <f t="shared" si="279"/>
        <v>0</v>
      </c>
      <c r="AP432" s="40">
        <f t="shared" si="280"/>
        <v>0</v>
      </c>
      <c r="AQ432" s="40">
        <f t="shared" si="281"/>
        <v>0</v>
      </c>
      <c r="AR432" s="40">
        <f t="shared" si="282"/>
        <v>0</v>
      </c>
      <c r="AS432" s="40">
        <f t="shared" si="283"/>
        <v>0</v>
      </c>
      <c r="AT432" s="40">
        <f t="shared" si="284"/>
        <v>0</v>
      </c>
      <c r="AU432" s="40">
        <f t="shared" si="285"/>
        <v>0</v>
      </c>
      <c r="AV432" s="40">
        <f t="shared" si="286"/>
        <v>0</v>
      </c>
      <c r="AW432" s="40">
        <f t="shared" si="287"/>
        <v>0</v>
      </c>
      <c r="AX432" s="40">
        <f t="shared" si="288"/>
        <v>1</v>
      </c>
      <c r="AY432" s="40">
        <f t="shared" si="289"/>
        <v>1</v>
      </c>
      <c r="AZ432" s="40">
        <f t="shared" si="290"/>
        <v>1</v>
      </c>
      <c r="BA432" s="40">
        <f t="shared" si="291"/>
        <v>1</v>
      </c>
      <c r="BB432" s="40">
        <f t="shared" si="292"/>
        <v>1</v>
      </c>
      <c r="BC432" s="40">
        <f t="shared" si="293"/>
        <v>1</v>
      </c>
      <c r="BD432" s="40">
        <f t="shared" si="294"/>
        <v>1</v>
      </c>
      <c r="BE432" s="40">
        <f t="shared" si="295"/>
        <v>1</v>
      </c>
      <c r="BF432" s="40">
        <f t="shared" si="296"/>
        <v>1</v>
      </c>
      <c r="BG432" s="40">
        <f t="shared" si="297"/>
        <v>1</v>
      </c>
      <c r="BH432" s="40">
        <f t="shared" si="298"/>
        <v>1</v>
      </c>
      <c r="BI432" s="40">
        <f t="shared" si="299"/>
        <v>1</v>
      </c>
      <c r="BJ432" s="40">
        <f t="shared" si="300"/>
        <v>1</v>
      </c>
      <c r="BK432" s="40">
        <f t="shared" si="301"/>
        <v>1</v>
      </c>
      <c r="BL432" s="40">
        <f t="shared" si="302"/>
        <v>1</v>
      </c>
      <c r="BM432" s="40">
        <f t="shared" si="303"/>
        <v>1</v>
      </c>
      <c r="BN432" s="40">
        <f t="shared" si="304"/>
        <v>1</v>
      </c>
      <c r="BO432" s="40">
        <f t="shared" si="305"/>
        <v>1</v>
      </c>
      <c r="BP432" s="40">
        <f t="shared" si="306"/>
        <v>1</v>
      </c>
      <c r="BQ432">
        <v>2</v>
      </c>
      <c r="BR432" s="63">
        <f t="shared" si="267"/>
        <v>22</v>
      </c>
      <c r="BT432" s="4">
        <f>(BP432*U395)+(BO432*U396)+(BN432*U397)+(BM432*U398)+(BL432*U399)+(BK432*U400)+(BJ432*U401)+(BI432*U402)+(BH432*U403)+(BG432*U404)+(BF432*U405)+(BE432*U406)+(BD432*U407)+(BC432*U408)+(BB432*U409)+(BA432*U410)+(AZ432*U411)+(AY432*U412)+(AX432*U413)+(AW432*U414)+(AV432*U415)+(AU432*U416)+(AT432*U417)+(AS432*U418)+(AR432*U419)+(AQ432*U420)+(AP432*U421)+(AO432*U422)+(AN432*U423)+(AM432*U424)+(AL432*U425)+(AK432*U426)+(AJ432*U427)+(AI432*U428)+(AH432*U429)+(AG432*U430)+(AF432*U431)+($U$252)+($U$353)+U432</f>
        <v>0.28582251082251092</v>
      </c>
    </row>
    <row r="433" spans="1:72">
      <c r="A433" s="25">
        <f t="shared" si="269"/>
        <v>429</v>
      </c>
      <c r="B433" s="26" t="s">
        <v>30</v>
      </c>
      <c r="C433" s="12">
        <v>40847</v>
      </c>
      <c r="D433" s="12">
        <v>40848</v>
      </c>
      <c r="E433" s="12">
        <v>40877</v>
      </c>
      <c r="F433" s="14">
        <v>1.4167000000000001</v>
      </c>
      <c r="G433" s="14"/>
      <c r="H433" s="14"/>
      <c r="I433" s="14">
        <v>1.3826000000000001</v>
      </c>
      <c r="J433" s="14">
        <v>1.3418000000000001</v>
      </c>
      <c r="K433" s="6" t="s">
        <v>2</v>
      </c>
      <c r="L433" s="15"/>
      <c r="M433" s="16">
        <f>(F433-I433)*10000</f>
        <v>341.00000000000017</v>
      </c>
      <c r="N433" s="15"/>
      <c r="O433" s="16">
        <f>(I433-J433)*10000</f>
        <v>407.99999999999949</v>
      </c>
      <c r="P433" s="15"/>
      <c r="Q433" s="22">
        <f>((S432*U433)/M433)*O433</f>
        <v>4818507.2945290469</v>
      </c>
      <c r="R433" s="15"/>
      <c r="S433" s="3">
        <f>Q433+S432</f>
        <v>182016751.03745538</v>
      </c>
      <c r="U433" s="4">
        <f>$AC$4/W433</f>
        <v>2.2727272727272728E-2</v>
      </c>
      <c r="V433" s="4"/>
      <c r="W433" s="16">
        <v>11</v>
      </c>
      <c r="X433" s="15"/>
      <c r="Y433" s="30">
        <f>E433-D433+1</f>
        <v>30</v>
      </c>
      <c r="Z433" s="30"/>
      <c r="AA433" s="4">
        <f>(S433-S432)/S432</f>
        <v>2.7192748600373209E-2</v>
      </c>
      <c r="AD433" s="40">
        <f>IF(E432&gt;D433,IF(E432&gt;E433,Y433,E432-D433+1),0)</f>
        <v>0</v>
      </c>
      <c r="AF433" s="40">
        <f t="shared" si="270"/>
        <v>0</v>
      </c>
      <c r="AG433" s="40">
        <f t="shared" si="271"/>
        <v>0</v>
      </c>
      <c r="AH433" s="40">
        <f t="shared" si="272"/>
        <v>0</v>
      </c>
      <c r="AI433" s="40">
        <f t="shared" si="273"/>
        <v>0</v>
      </c>
      <c r="AJ433" s="40">
        <f t="shared" si="274"/>
        <v>0</v>
      </c>
      <c r="AK433" s="40">
        <f t="shared" si="275"/>
        <v>0</v>
      </c>
      <c r="AL433" s="40">
        <f t="shared" si="276"/>
        <v>0</v>
      </c>
      <c r="AM433" s="40">
        <f t="shared" si="277"/>
        <v>0</v>
      </c>
      <c r="AN433" s="40">
        <f t="shared" si="278"/>
        <v>0</v>
      </c>
      <c r="AO433" s="40">
        <f t="shared" si="279"/>
        <v>0</v>
      </c>
      <c r="AP433" s="40">
        <f t="shared" si="280"/>
        <v>0</v>
      </c>
      <c r="AQ433" s="40">
        <f t="shared" si="281"/>
        <v>0</v>
      </c>
      <c r="AR433" s="40">
        <f t="shared" si="282"/>
        <v>0</v>
      </c>
      <c r="AS433" s="40">
        <f t="shared" si="283"/>
        <v>0</v>
      </c>
      <c r="AT433" s="40">
        <f t="shared" si="284"/>
        <v>0</v>
      </c>
      <c r="AU433" s="40">
        <f t="shared" si="285"/>
        <v>0</v>
      </c>
      <c r="AV433" s="40">
        <f t="shared" si="286"/>
        <v>0</v>
      </c>
      <c r="AW433" s="40">
        <f t="shared" si="287"/>
        <v>0</v>
      </c>
      <c r="AX433" s="40">
        <f t="shared" si="288"/>
        <v>0</v>
      </c>
      <c r="AY433" s="40">
        <f t="shared" si="289"/>
        <v>1</v>
      </c>
      <c r="AZ433" s="40">
        <f t="shared" si="290"/>
        <v>1</v>
      </c>
      <c r="BA433" s="40">
        <f t="shared" si="291"/>
        <v>1</v>
      </c>
      <c r="BB433" s="40">
        <f t="shared" si="292"/>
        <v>1</v>
      </c>
      <c r="BC433" s="40">
        <f t="shared" si="293"/>
        <v>1</v>
      </c>
      <c r="BD433" s="40">
        <f t="shared" si="294"/>
        <v>1</v>
      </c>
      <c r="BE433" s="40">
        <f t="shared" si="295"/>
        <v>1</v>
      </c>
      <c r="BF433" s="40">
        <f t="shared" si="296"/>
        <v>1</v>
      </c>
      <c r="BG433" s="40">
        <f t="shared" si="297"/>
        <v>1</v>
      </c>
      <c r="BH433" s="40">
        <f t="shared" si="298"/>
        <v>1</v>
      </c>
      <c r="BI433" s="40">
        <f t="shared" si="299"/>
        <v>1</v>
      </c>
      <c r="BJ433" s="40">
        <f t="shared" si="300"/>
        <v>1</v>
      </c>
      <c r="BK433" s="40">
        <f t="shared" si="301"/>
        <v>1</v>
      </c>
      <c r="BL433" s="40">
        <f t="shared" si="302"/>
        <v>1</v>
      </c>
      <c r="BM433" s="40">
        <f t="shared" si="303"/>
        <v>1</v>
      </c>
      <c r="BN433" s="40">
        <f t="shared" si="304"/>
        <v>1</v>
      </c>
      <c r="BO433" s="40">
        <f t="shared" si="305"/>
        <v>1</v>
      </c>
      <c r="BP433" s="40">
        <f t="shared" si="306"/>
        <v>1</v>
      </c>
      <c r="BQ433">
        <v>2</v>
      </c>
      <c r="BR433" s="63">
        <f t="shared" si="267"/>
        <v>21</v>
      </c>
      <c r="BT433" s="4">
        <f>(BP433*U396)+(BO433*U397)+(BN433*U398)+(BM433*U399)+(BL433*U400)+(BK433*U401)+(BJ433*U402)+(BI433*U403)+(BH433*U404)+(BG433*U405)+(BF433*U406)+(BE433*U407)+(BD433*U408)+(BC433*U409)+(BB433*U410)+(BA433*U411)+(AZ433*U412)+(AY433*U413)+(AX433*U414)+(AW433*U415)+(AV433*U416)+(AU433*U417)+(AT433*U418)+(AS433*U419)+(AR433*U420)+(AQ433*U421)+(AP433*U422)+(AO433*U423)+(AN433*U424)+(AM433*U425)+(AL433*U426)+(AK433*U427)+(AJ433*U428)+(AI433*U429)+(AH433*U430)+(AG433*U431)+(AF433*U432)+($U$252)+($U$353)+U433</f>
        <v>0.27391774891774895</v>
      </c>
    </row>
    <row r="434" spans="1:72">
      <c r="A434" s="25">
        <f t="shared" si="269"/>
        <v>430</v>
      </c>
      <c r="B434" s="26" t="s">
        <v>30</v>
      </c>
      <c r="C434" s="12">
        <v>40877</v>
      </c>
      <c r="D434" s="12">
        <v>40879</v>
      </c>
      <c r="E434" s="12">
        <v>40889</v>
      </c>
      <c r="F434" s="14">
        <v>1.3262</v>
      </c>
      <c r="G434" s="14">
        <v>1.3534999999999999</v>
      </c>
      <c r="H434" s="14">
        <v>1.3262</v>
      </c>
      <c r="I434" s="14"/>
      <c r="J434" s="14"/>
      <c r="K434" s="6" t="s">
        <v>0</v>
      </c>
      <c r="L434" s="15"/>
      <c r="M434" s="16">
        <f>(G434-F434)*10000</f>
        <v>272.99999999999881</v>
      </c>
      <c r="N434" s="15"/>
      <c r="O434" s="16">
        <f>(H434-G434)*10000</f>
        <v>-272.99999999999881</v>
      </c>
      <c r="P434" s="15"/>
      <c r="Q434" s="22">
        <f>((S433*U434)/M434)*O434</f>
        <v>-4136744.3417603495</v>
      </c>
      <c r="R434" s="15"/>
      <c r="S434" s="3">
        <f>Q434+S433</f>
        <v>177880006.69569504</v>
      </c>
      <c r="U434" s="4">
        <f>$AC$4/W434</f>
        <v>2.2727272727272728E-2</v>
      </c>
      <c r="V434" s="4"/>
      <c r="W434" s="16">
        <v>11</v>
      </c>
      <c r="X434" s="15"/>
      <c r="Y434" s="30">
        <f>E434-D434+1</f>
        <v>11</v>
      </c>
      <c r="Z434" s="30"/>
      <c r="AA434" s="4">
        <f>(S434-S433)/S433</f>
        <v>-2.2727272727272662E-2</v>
      </c>
      <c r="AD434" s="40">
        <f>IF(E433&gt;D434,IF(E433&gt;E434,Y434,E433-D434+1),0)</f>
        <v>0</v>
      </c>
      <c r="AF434" s="40">
        <f t="shared" si="270"/>
        <v>0</v>
      </c>
      <c r="AG434" s="40">
        <f t="shared" si="271"/>
        <v>0</v>
      </c>
      <c r="AH434" s="40">
        <f t="shared" si="272"/>
        <v>0</v>
      </c>
      <c r="AI434" s="40">
        <f t="shared" si="273"/>
        <v>0</v>
      </c>
      <c r="AJ434" s="40">
        <f t="shared" si="274"/>
        <v>0</v>
      </c>
      <c r="AK434" s="40">
        <f t="shared" si="275"/>
        <v>0</v>
      </c>
      <c r="AL434" s="40">
        <f t="shared" si="276"/>
        <v>0</v>
      </c>
      <c r="AM434" s="40">
        <f t="shared" si="277"/>
        <v>0</v>
      </c>
      <c r="AN434" s="40">
        <f t="shared" si="278"/>
        <v>0</v>
      </c>
      <c r="AO434" s="40">
        <f t="shared" si="279"/>
        <v>0</v>
      </c>
      <c r="AP434" s="40">
        <f t="shared" si="280"/>
        <v>0</v>
      </c>
      <c r="AQ434" s="40">
        <f t="shared" si="281"/>
        <v>0</v>
      </c>
      <c r="AR434" s="40">
        <f t="shared" si="282"/>
        <v>0</v>
      </c>
      <c r="AS434" s="40">
        <f t="shared" si="283"/>
        <v>0</v>
      </c>
      <c r="AT434" s="40">
        <f t="shared" si="284"/>
        <v>0</v>
      </c>
      <c r="AU434" s="40">
        <f t="shared" si="285"/>
        <v>0</v>
      </c>
      <c r="AV434" s="40">
        <f t="shared" si="286"/>
        <v>0</v>
      </c>
      <c r="AW434" s="40">
        <f t="shared" si="287"/>
        <v>0</v>
      </c>
      <c r="AX434" s="40">
        <f t="shared" si="288"/>
        <v>0</v>
      </c>
      <c r="AY434" s="40">
        <f t="shared" si="289"/>
        <v>0</v>
      </c>
      <c r="AZ434" s="40">
        <f t="shared" si="290"/>
        <v>1</v>
      </c>
      <c r="BA434" s="40">
        <f t="shared" si="291"/>
        <v>1</v>
      </c>
      <c r="BB434" s="40">
        <f t="shared" si="292"/>
        <v>1</v>
      </c>
      <c r="BC434" s="40">
        <f t="shared" si="293"/>
        <v>1</v>
      </c>
      <c r="BD434" s="40">
        <f t="shared" si="294"/>
        <v>1</v>
      </c>
      <c r="BE434" s="40">
        <f t="shared" si="295"/>
        <v>1</v>
      </c>
      <c r="BF434" s="40">
        <f t="shared" si="296"/>
        <v>1</v>
      </c>
      <c r="BG434" s="40">
        <f t="shared" si="297"/>
        <v>1</v>
      </c>
      <c r="BH434" s="40">
        <f t="shared" si="298"/>
        <v>1</v>
      </c>
      <c r="BI434" s="40">
        <f t="shared" si="299"/>
        <v>1</v>
      </c>
      <c r="BJ434" s="40">
        <f t="shared" si="300"/>
        <v>1</v>
      </c>
      <c r="BK434" s="40">
        <f t="shared" si="301"/>
        <v>1</v>
      </c>
      <c r="BL434" s="40">
        <f t="shared" si="302"/>
        <v>1</v>
      </c>
      <c r="BM434" s="40">
        <f t="shared" si="303"/>
        <v>1</v>
      </c>
      <c r="BN434" s="40">
        <f t="shared" si="304"/>
        <v>1</v>
      </c>
      <c r="BO434" s="40">
        <f t="shared" si="305"/>
        <v>1</v>
      </c>
      <c r="BP434" s="40">
        <f t="shared" si="306"/>
        <v>1</v>
      </c>
      <c r="BQ434">
        <v>2</v>
      </c>
      <c r="BR434" s="63">
        <f t="shared" si="267"/>
        <v>20</v>
      </c>
      <c r="BT434" s="4">
        <f>(BP434*U397)+(BO434*U398)+(BN434*U399)+(BM434*U400)+(BL434*U401)+(BK434*U402)+(BJ434*U403)+(BI434*U404)+(BH434*U405)+(BG434*U406)+(BF434*U407)+(BE434*U408)+(BD434*U409)+(BC434*U410)+(BB434*U411)+(BA434*U412)+(AZ434*U413)+(AY434*U414)+(AX434*U415)+(AW434*U416)+(AV434*U417)+(AU434*U418)+(AT434*U419)+(AS434*U420)+(AR434*U421)+(AQ434*U422)+(AP434*U423)+(AO434*U424)+(AN434*U425)+(AM434*U426)+(AL434*U427)+(AK434*U428)+(AJ434*U429)+(AI434*U430)+(AH434*U431)+(AG434*U432)+(AF434*U433)+($U$252)+($U$353)+U434</f>
        <v>0.26201298701298703</v>
      </c>
    </row>
    <row r="435" spans="1:72">
      <c r="A435" s="25">
        <f t="shared" si="269"/>
        <v>431</v>
      </c>
      <c r="B435" s="26" t="s">
        <v>30</v>
      </c>
      <c r="C435" s="12">
        <v>40897</v>
      </c>
      <c r="D435" s="12">
        <v>40898</v>
      </c>
      <c r="E435" s="12">
        <v>40905</v>
      </c>
      <c r="F435" s="14">
        <v>1.2995000000000001</v>
      </c>
      <c r="G435" s="14">
        <v>1.3132999999999999</v>
      </c>
      <c r="H435" s="14">
        <v>1.2995000000000001</v>
      </c>
      <c r="I435" s="14"/>
      <c r="J435" s="14"/>
      <c r="K435" s="6" t="s">
        <v>0</v>
      </c>
      <c r="L435" s="15"/>
      <c r="M435" s="16">
        <f>(G435-F435)*10000</f>
        <v>137.99999999999812</v>
      </c>
      <c r="N435" s="15"/>
      <c r="O435" s="16">
        <f>(H435-G435)*10000</f>
        <v>-137.99999999999812</v>
      </c>
      <c r="P435" s="15"/>
      <c r="Q435" s="22">
        <f>((S434*U435)/M435)*O435</f>
        <v>-4042727.4249021602</v>
      </c>
      <c r="R435" s="15"/>
      <c r="S435" s="3">
        <f>Q435+S434</f>
        <v>173837279.27079287</v>
      </c>
      <c r="U435" s="4">
        <f>$AC$4/W435</f>
        <v>2.2727272727272728E-2</v>
      </c>
      <c r="V435" s="4"/>
      <c r="W435" s="16">
        <v>11</v>
      </c>
      <c r="X435" s="15"/>
      <c r="Y435" s="30">
        <f>E435-D435+1</f>
        <v>8</v>
      </c>
      <c r="Z435" s="30"/>
      <c r="AA435" s="4">
        <f>(S435-S434)/S434</f>
        <v>-2.2727272727272787E-2</v>
      </c>
      <c r="AD435" s="40">
        <f>IF(E434&gt;D435,IF(E434&gt;E435,Y435,E434-D435+1),0)</f>
        <v>0</v>
      </c>
      <c r="AF435" s="40">
        <f t="shared" si="270"/>
        <v>0</v>
      </c>
      <c r="AG435" s="40">
        <f t="shared" si="271"/>
        <v>0</v>
      </c>
      <c r="AH435" s="40">
        <f t="shared" si="272"/>
        <v>0</v>
      </c>
      <c r="AI435" s="40">
        <f t="shared" si="273"/>
        <v>0</v>
      </c>
      <c r="AJ435" s="40">
        <f t="shared" si="274"/>
        <v>0</v>
      </c>
      <c r="AK435" s="40">
        <f t="shared" si="275"/>
        <v>0</v>
      </c>
      <c r="AL435" s="40">
        <f t="shared" si="276"/>
        <v>0</v>
      </c>
      <c r="AM435" s="40">
        <f t="shared" si="277"/>
        <v>0</v>
      </c>
      <c r="AN435" s="40">
        <f t="shared" si="278"/>
        <v>0</v>
      </c>
      <c r="AO435" s="40">
        <f t="shared" si="279"/>
        <v>0</v>
      </c>
      <c r="AP435" s="40">
        <f t="shared" si="280"/>
        <v>0</v>
      </c>
      <c r="AQ435" s="40">
        <f t="shared" si="281"/>
        <v>0</v>
      </c>
      <c r="AR435" s="40">
        <f t="shared" si="282"/>
        <v>0</v>
      </c>
      <c r="AS435" s="40">
        <f t="shared" si="283"/>
        <v>0</v>
      </c>
      <c r="AT435" s="40">
        <f t="shared" si="284"/>
        <v>0</v>
      </c>
      <c r="AU435" s="40">
        <f t="shared" si="285"/>
        <v>0</v>
      </c>
      <c r="AV435" s="40">
        <f t="shared" si="286"/>
        <v>0</v>
      </c>
      <c r="AW435" s="40">
        <f t="shared" si="287"/>
        <v>0</v>
      </c>
      <c r="AX435" s="40">
        <f t="shared" si="288"/>
        <v>0</v>
      </c>
      <c r="AY435" s="40">
        <f t="shared" si="289"/>
        <v>0</v>
      </c>
      <c r="AZ435" s="40">
        <f t="shared" si="290"/>
        <v>0</v>
      </c>
      <c r="BA435" s="40">
        <f t="shared" si="291"/>
        <v>1</v>
      </c>
      <c r="BB435" s="40">
        <f t="shared" si="292"/>
        <v>1</v>
      </c>
      <c r="BC435" s="40">
        <f t="shared" si="293"/>
        <v>1</v>
      </c>
      <c r="BD435" s="40">
        <f t="shared" si="294"/>
        <v>1</v>
      </c>
      <c r="BE435" s="40">
        <f t="shared" si="295"/>
        <v>1</v>
      </c>
      <c r="BF435" s="40">
        <f t="shared" si="296"/>
        <v>1</v>
      </c>
      <c r="BG435" s="40">
        <f t="shared" si="297"/>
        <v>1</v>
      </c>
      <c r="BH435" s="40">
        <f t="shared" si="298"/>
        <v>1</v>
      </c>
      <c r="BI435" s="40">
        <f t="shared" si="299"/>
        <v>1</v>
      </c>
      <c r="BJ435" s="40">
        <f t="shared" si="300"/>
        <v>1</v>
      </c>
      <c r="BK435" s="40">
        <f t="shared" si="301"/>
        <v>1</v>
      </c>
      <c r="BL435" s="40">
        <f t="shared" si="302"/>
        <v>1</v>
      </c>
      <c r="BM435" s="40">
        <f t="shared" si="303"/>
        <v>1</v>
      </c>
      <c r="BN435" s="40">
        <f t="shared" si="304"/>
        <v>1</v>
      </c>
      <c r="BO435" s="40">
        <f t="shared" si="305"/>
        <v>1</v>
      </c>
      <c r="BP435" s="40">
        <f t="shared" si="306"/>
        <v>1</v>
      </c>
      <c r="BQ435">
        <v>2</v>
      </c>
      <c r="BR435" s="63">
        <f t="shared" si="267"/>
        <v>19</v>
      </c>
      <c r="BT435" s="4">
        <f>(BP435*U398)+(BO435*U399)+(BN435*U400)+(BM435*U401)+(BL435*U402)+(BK435*U403)+(BJ435*U404)+(BI435*U405)+(BH435*U406)+(BG435*U407)+(BF435*U408)+(BE435*U409)+(BD435*U410)+(BC435*U411)+(BB435*U412)+(BA435*U413)+(AZ435*U414)+(AY435*U415)+(AX435*U416)+(AW435*U417)+(AV435*U418)+(AU435*U419)+(AT435*U420)+(AS435*U421)+(AR435*U422)+(AQ435*U423)+(AP435*U424)+(AO435*U425)+(AN435*U426)+(AM435*U427)+(AL435*U428)+(AK435*U429)+(AJ435*U430)+(AI435*U431)+(AH435*U432)+(AG435*U433)+(AF435*U434)+($U$252)+($U$353)+U435</f>
        <v>0.25010822510822511</v>
      </c>
    </row>
    <row r="436" spans="1:72">
      <c r="A436" s="25">
        <f t="shared" si="269"/>
        <v>432</v>
      </c>
      <c r="B436" s="26" t="s">
        <v>30</v>
      </c>
      <c r="C436" s="12">
        <v>40912</v>
      </c>
      <c r="D436" s="12">
        <v>40913</v>
      </c>
      <c r="E436" s="12">
        <v>40926</v>
      </c>
      <c r="F436" s="14">
        <v>1.3069</v>
      </c>
      <c r="G436" s="14"/>
      <c r="H436" s="14"/>
      <c r="I436" s="14">
        <v>1.2895000000000001</v>
      </c>
      <c r="J436" s="14">
        <v>1.2841</v>
      </c>
      <c r="K436" s="6" t="s">
        <v>2</v>
      </c>
      <c r="L436" s="15"/>
      <c r="M436" s="16">
        <f>(F436-I436)*10000</f>
        <v>173.99999999999861</v>
      </c>
      <c r="N436" s="15"/>
      <c r="O436" s="16">
        <f>(I436-J436)*10000</f>
        <v>54.000000000000711</v>
      </c>
      <c r="P436" s="15"/>
      <c r="Q436" s="22">
        <f>((S435*U436)/M436)*O436</f>
        <v>1226125.0105306967</v>
      </c>
      <c r="R436" s="15"/>
      <c r="S436" s="3">
        <f>Q436+S435</f>
        <v>175063404.28132358</v>
      </c>
      <c r="U436" s="4">
        <f>$AC$4/W436</f>
        <v>2.2727272727272728E-2</v>
      </c>
      <c r="V436" s="4"/>
      <c r="W436" s="16">
        <v>11</v>
      </c>
      <c r="X436" s="15"/>
      <c r="Y436" s="30">
        <f>E436-D436+1</f>
        <v>14</v>
      </c>
      <c r="Z436" s="30"/>
      <c r="AA436" s="4">
        <f>(S436-S435)/S435</f>
        <v>7.0532915360503844E-3</v>
      </c>
      <c r="AD436" s="40">
        <f>IF(E435&gt;D436,IF(E435&gt;E436,Y436,E435-D436+1),0)</f>
        <v>0</v>
      </c>
      <c r="AF436" s="40">
        <f t="shared" si="270"/>
        <v>0</v>
      </c>
      <c r="AG436" s="40">
        <f t="shared" si="271"/>
        <v>0</v>
      </c>
      <c r="AH436" s="40">
        <f t="shared" si="272"/>
        <v>0</v>
      </c>
      <c r="AI436" s="40">
        <f t="shared" si="273"/>
        <v>0</v>
      </c>
      <c r="AJ436" s="40">
        <f t="shared" si="274"/>
        <v>0</v>
      </c>
      <c r="AK436" s="40">
        <f t="shared" si="275"/>
        <v>0</v>
      </c>
      <c r="AL436" s="40">
        <f t="shared" si="276"/>
        <v>0</v>
      </c>
      <c r="AM436" s="40">
        <f t="shared" si="277"/>
        <v>0</v>
      </c>
      <c r="AN436" s="40">
        <f t="shared" si="278"/>
        <v>0</v>
      </c>
      <c r="AO436" s="40">
        <f t="shared" si="279"/>
        <v>0</v>
      </c>
      <c r="AP436" s="40">
        <f t="shared" si="280"/>
        <v>0</v>
      </c>
      <c r="AQ436" s="40">
        <f t="shared" si="281"/>
        <v>0</v>
      </c>
      <c r="AR436" s="40">
        <f t="shared" si="282"/>
        <v>0</v>
      </c>
      <c r="AS436" s="40">
        <f t="shared" si="283"/>
        <v>0</v>
      </c>
      <c r="AT436" s="40">
        <f t="shared" si="284"/>
        <v>0</v>
      </c>
      <c r="AU436" s="40">
        <f t="shared" si="285"/>
        <v>0</v>
      </c>
      <c r="AV436" s="40">
        <f t="shared" si="286"/>
        <v>0</v>
      </c>
      <c r="AW436" s="40">
        <f t="shared" si="287"/>
        <v>0</v>
      </c>
      <c r="AX436" s="40">
        <f t="shared" si="288"/>
        <v>0</v>
      </c>
      <c r="AY436" s="40">
        <f t="shared" si="289"/>
        <v>0</v>
      </c>
      <c r="AZ436" s="40">
        <f t="shared" si="290"/>
        <v>0</v>
      </c>
      <c r="BA436" s="40">
        <f t="shared" si="291"/>
        <v>0</v>
      </c>
      <c r="BB436" s="40">
        <f t="shared" si="292"/>
        <v>1</v>
      </c>
      <c r="BC436" s="40">
        <f t="shared" si="293"/>
        <v>1</v>
      </c>
      <c r="BD436" s="40">
        <f t="shared" si="294"/>
        <v>1</v>
      </c>
      <c r="BE436" s="40">
        <f t="shared" si="295"/>
        <v>1</v>
      </c>
      <c r="BF436" s="40">
        <f t="shared" si="296"/>
        <v>1</v>
      </c>
      <c r="BG436" s="40">
        <f t="shared" si="297"/>
        <v>1</v>
      </c>
      <c r="BH436" s="40">
        <f t="shared" si="298"/>
        <v>1</v>
      </c>
      <c r="BI436" s="40">
        <f t="shared" si="299"/>
        <v>1</v>
      </c>
      <c r="BJ436" s="40">
        <f t="shared" si="300"/>
        <v>1</v>
      </c>
      <c r="BK436" s="40">
        <f t="shared" si="301"/>
        <v>1</v>
      </c>
      <c r="BL436" s="40">
        <f t="shared" si="302"/>
        <v>1</v>
      </c>
      <c r="BM436" s="40">
        <f t="shared" si="303"/>
        <v>1</v>
      </c>
      <c r="BN436" s="40">
        <f t="shared" si="304"/>
        <v>1</v>
      </c>
      <c r="BO436" s="40">
        <f t="shared" si="305"/>
        <v>1</v>
      </c>
      <c r="BP436" s="40">
        <f t="shared" si="306"/>
        <v>1</v>
      </c>
      <c r="BQ436">
        <v>2</v>
      </c>
      <c r="BR436" s="63">
        <f t="shared" si="267"/>
        <v>18</v>
      </c>
      <c r="BT436" s="4">
        <f>(BP436*U399)+(BO436*U400)+(BN436*U401)+(BM436*U402)+(BL436*U403)+(BK436*U404)+(BJ436*U405)+(BI436*U406)+(BH436*U407)+(BG436*U408)+(BF436*U409)+(BE436*U410)+(BD436*U411)+(BC436*U412)+(BB436*U413)+(BA436*U414)+(AZ436*U415)+(AY436*U416)+(AX436*U417)+(AW436*U418)+(AV436*U419)+(AU436*U420)+(AT436*U421)+(AS436*U422)+(AR436*U423)+(AQ436*U424)+(AP436*U425)+(AO436*U426)+(AN436*U427)+(AM436*U428)+(AL436*U429)+(AK436*U430)+(AJ436*U431)+(AI436*U432)+(AH436*U433)+(AG436*U434)+(AF436*U435)+($U$252)+($U$353)+U436</f>
        <v>0.23820346320346322</v>
      </c>
    </row>
    <row r="437" spans="1:72">
      <c r="A437" s="25">
        <f t="shared" si="269"/>
        <v>433</v>
      </c>
      <c r="B437" s="26" t="s">
        <v>30</v>
      </c>
      <c r="C437" s="12">
        <v>40926</v>
      </c>
      <c r="D437" s="12">
        <v>40927</v>
      </c>
      <c r="E437" s="12">
        <v>40935</v>
      </c>
      <c r="F437" s="14">
        <v>1.2736000000000001</v>
      </c>
      <c r="G437" s="14">
        <v>1.2868999999999999</v>
      </c>
      <c r="H437" s="14">
        <v>1.323</v>
      </c>
      <c r="I437" s="14"/>
      <c r="J437" s="14"/>
      <c r="K437" s="6" t="s">
        <v>1</v>
      </c>
      <c r="L437" s="15"/>
      <c r="M437" s="16">
        <f>(G437-F437)*10000</f>
        <v>132.99999999999866</v>
      </c>
      <c r="N437" s="15"/>
      <c r="O437" s="16">
        <f>(H437-G437)*10000</f>
        <v>361.00000000000023</v>
      </c>
      <c r="P437" s="15"/>
      <c r="Q437" s="22">
        <f>((S436*U437)/M437)*O437</f>
        <v>10799365.848523322</v>
      </c>
      <c r="R437" s="15"/>
      <c r="S437" s="3">
        <f>Q437+S436</f>
        <v>185862770.1298469</v>
      </c>
      <c r="U437" s="4">
        <f>$AC$4/W437</f>
        <v>2.2727272727272728E-2</v>
      </c>
      <c r="V437" s="4"/>
      <c r="W437" s="16">
        <v>11</v>
      </c>
      <c r="X437" s="15"/>
      <c r="Y437" s="30">
        <f>E437-D437+1</f>
        <v>9</v>
      </c>
      <c r="Z437" s="30"/>
      <c r="AA437" s="4">
        <f>(S437-S436)/S436</f>
        <v>6.1688311688312319E-2</v>
      </c>
      <c r="AD437" s="40">
        <f>IF(E436&gt;D437,IF(E436&gt;E437,Y437,E436-D437+1),0)</f>
        <v>0</v>
      </c>
      <c r="AF437" s="40">
        <f t="shared" si="270"/>
        <v>0</v>
      </c>
      <c r="AG437" s="40">
        <f t="shared" si="271"/>
        <v>0</v>
      </c>
      <c r="AH437" s="40">
        <f t="shared" si="272"/>
        <v>0</v>
      </c>
      <c r="AI437" s="40">
        <f t="shared" si="273"/>
        <v>0</v>
      </c>
      <c r="AJ437" s="40">
        <f t="shared" si="274"/>
        <v>0</v>
      </c>
      <c r="AK437" s="40">
        <f t="shared" si="275"/>
        <v>0</v>
      </c>
      <c r="AL437" s="40">
        <f t="shared" si="276"/>
        <v>0</v>
      </c>
      <c r="AM437" s="40">
        <f t="shared" si="277"/>
        <v>0</v>
      </c>
      <c r="AN437" s="40">
        <f t="shared" si="278"/>
        <v>0</v>
      </c>
      <c r="AO437" s="40">
        <f t="shared" si="279"/>
        <v>0</v>
      </c>
      <c r="AP437" s="40">
        <f t="shared" si="280"/>
        <v>0</v>
      </c>
      <c r="AQ437" s="40">
        <f t="shared" si="281"/>
        <v>0</v>
      </c>
      <c r="AR437" s="40">
        <f t="shared" si="282"/>
        <v>0</v>
      </c>
      <c r="AS437" s="40">
        <f t="shared" si="283"/>
        <v>0</v>
      </c>
      <c r="AT437" s="40">
        <f t="shared" si="284"/>
        <v>0</v>
      </c>
      <c r="AU437" s="40">
        <f t="shared" si="285"/>
        <v>0</v>
      </c>
      <c r="AV437" s="40">
        <f t="shared" si="286"/>
        <v>0</v>
      </c>
      <c r="AW437" s="40">
        <f t="shared" si="287"/>
        <v>0</v>
      </c>
      <c r="AX437" s="40">
        <f t="shared" si="288"/>
        <v>0</v>
      </c>
      <c r="AY437" s="40">
        <f t="shared" si="289"/>
        <v>0</v>
      </c>
      <c r="AZ437" s="40">
        <f t="shared" si="290"/>
        <v>0</v>
      </c>
      <c r="BA437" s="40">
        <f t="shared" si="291"/>
        <v>0</v>
      </c>
      <c r="BB437" s="40">
        <f t="shared" si="292"/>
        <v>0</v>
      </c>
      <c r="BC437" s="40">
        <f t="shared" si="293"/>
        <v>1</v>
      </c>
      <c r="BD437" s="40">
        <f t="shared" si="294"/>
        <v>1</v>
      </c>
      <c r="BE437" s="40">
        <f t="shared" si="295"/>
        <v>1</v>
      </c>
      <c r="BF437" s="40">
        <f t="shared" si="296"/>
        <v>1</v>
      </c>
      <c r="BG437" s="40">
        <f t="shared" si="297"/>
        <v>1</v>
      </c>
      <c r="BH437" s="40">
        <f t="shared" si="298"/>
        <v>1</v>
      </c>
      <c r="BI437" s="40">
        <f t="shared" si="299"/>
        <v>1</v>
      </c>
      <c r="BJ437" s="40">
        <f t="shared" si="300"/>
        <v>1</v>
      </c>
      <c r="BK437" s="40">
        <f t="shared" si="301"/>
        <v>1</v>
      </c>
      <c r="BL437" s="40">
        <f t="shared" si="302"/>
        <v>1</v>
      </c>
      <c r="BM437" s="40">
        <f t="shared" si="303"/>
        <v>1</v>
      </c>
      <c r="BN437" s="40">
        <f t="shared" si="304"/>
        <v>1</v>
      </c>
      <c r="BO437" s="40">
        <f t="shared" si="305"/>
        <v>1</v>
      </c>
      <c r="BP437" s="40">
        <f t="shared" si="306"/>
        <v>1</v>
      </c>
      <c r="BQ437">
        <v>1</v>
      </c>
      <c r="BR437" s="63">
        <f t="shared" si="267"/>
        <v>16</v>
      </c>
      <c r="BT437" s="4">
        <f>(BP437*U400)+(BO437*U401)+(BN437*U402)+(BM437*U403)+(BL437*U404)+(BK437*U405)+(BJ437*U406)+(BI437*U407)+(BH437*U408)+(BG437*U409)+(BF437*U410)+(BE437*U411)+(BD437*U412)+(BC437*U413)+(BB437*U414)+(BA437*U415)+(AZ437*U416)+(AY437*U417)+(AX437*U418)+(AW437*U419)+(AV437*U420)+(AU437*U421)+(AT437*U422)+(AS437*U423)+(AR437*U424)+(AQ437*U425)+(AP437*U426)+(AO437*U427)+(AN437*U428)+(AM437*U429)+(AL437*U430)+(AK437*U431)+(AJ437*U432)+(AI437*U433)+(AH437*U434)+(AG437*U435)+(AF437*U436)+($U$353)+U437</f>
        <v>0.20129870129870134</v>
      </c>
    </row>
    <row r="438" spans="1:72">
      <c r="A438" s="25">
        <f t="shared" si="269"/>
        <v>434</v>
      </c>
      <c r="B438" s="26" t="s">
        <v>30</v>
      </c>
      <c r="C438" s="12">
        <v>40939</v>
      </c>
      <c r="D438" s="12">
        <v>40940</v>
      </c>
      <c r="E438" s="12">
        <v>40946</v>
      </c>
      <c r="F438" s="14">
        <v>1.321</v>
      </c>
      <c r="G438" s="14"/>
      <c r="H438" s="14"/>
      <c r="I438" s="14">
        <v>1.3039000000000001</v>
      </c>
      <c r="J438" s="14">
        <v>1.321</v>
      </c>
      <c r="K438" s="6" t="s">
        <v>0</v>
      </c>
      <c r="L438" s="15"/>
      <c r="M438" s="46">
        <f>(F438-I438)*10000</f>
        <v>170.99999999999892</v>
      </c>
      <c r="N438" s="47"/>
      <c r="O438" s="46">
        <f>(I438-J438)*10000</f>
        <v>-170.99999999999892</v>
      </c>
      <c r="P438" s="15"/>
      <c r="Q438" s="22">
        <f>((S437*U438)/M438)*O438</f>
        <v>-4224153.8665874293</v>
      </c>
      <c r="R438" s="15"/>
      <c r="S438" s="3">
        <f>Q438+S437</f>
        <v>181638616.26325947</v>
      </c>
      <c r="U438" s="4">
        <f>$AC$4/W438</f>
        <v>2.2727272727272728E-2</v>
      </c>
      <c r="V438" s="4"/>
      <c r="W438" s="16">
        <v>11</v>
      </c>
      <c r="X438" s="15"/>
      <c r="Y438" s="30">
        <f>E438-D438+1</f>
        <v>7</v>
      </c>
      <c r="Z438" s="30"/>
      <c r="AA438" s="4">
        <f>(S438-S437)/S437</f>
        <v>-2.2727272727272731E-2</v>
      </c>
      <c r="AD438" s="40">
        <f>IF(E437&gt;D438,IF(E437&gt;E438,Y438,E437-D438+1),0)</f>
        <v>0</v>
      </c>
      <c r="AF438" s="40">
        <f t="shared" si="270"/>
        <v>0</v>
      </c>
      <c r="AG438" s="40">
        <f t="shared" si="271"/>
        <v>0</v>
      </c>
      <c r="AH438" s="40">
        <f t="shared" si="272"/>
        <v>0</v>
      </c>
      <c r="AI438" s="40">
        <f t="shared" si="273"/>
        <v>0</v>
      </c>
      <c r="AJ438" s="40">
        <f t="shared" si="274"/>
        <v>0</v>
      </c>
      <c r="AK438" s="40">
        <f t="shared" si="275"/>
        <v>0</v>
      </c>
      <c r="AL438" s="40">
        <f t="shared" si="276"/>
        <v>0</v>
      </c>
      <c r="AM438" s="40">
        <f t="shared" si="277"/>
        <v>0</v>
      </c>
      <c r="AN438" s="40">
        <f t="shared" si="278"/>
        <v>0</v>
      </c>
      <c r="AO438" s="40">
        <f t="shared" si="279"/>
        <v>0</v>
      </c>
      <c r="AP438" s="40">
        <f t="shared" si="280"/>
        <v>0</v>
      </c>
      <c r="AQ438" s="40">
        <f t="shared" si="281"/>
        <v>0</v>
      </c>
      <c r="AR438" s="40">
        <f t="shared" si="282"/>
        <v>0</v>
      </c>
      <c r="AS438" s="40">
        <f t="shared" si="283"/>
        <v>0</v>
      </c>
      <c r="AT438" s="40">
        <f t="shared" si="284"/>
        <v>0</v>
      </c>
      <c r="AU438" s="40">
        <f t="shared" si="285"/>
        <v>0</v>
      </c>
      <c r="AV438" s="40">
        <f t="shared" si="286"/>
        <v>0</v>
      </c>
      <c r="AW438" s="40">
        <f t="shared" si="287"/>
        <v>0</v>
      </c>
      <c r="AX438" s="40">
        <f t="shared" si="288"/>
        <v>0</v>
      </c>
      <c r="AY438" s="40">
        <f t="shared" si="289"/>
        <v>0</v>
      </c>
      <c r="AZ438" s="40">
        <f t="shared" si="290"/>
        <v>0</v>
      </c>
      <c r="BA438" s="40">
        <f t="shared" si="291"/>
        <v>0</v>
      </c>
      <c r="BB438" s="40">
        <f t="shared" si="292"/>
        <v>0</v>
      </c>
      <c r="BC438" s="40">
        <f t="shared" si="293"/>
        <v>0</v>
      </c>
      <c r="BD438" s="40">
        <f t="shared" si="294"/>
        <v>1</v>
      </c>
      <c r="BE438" s="40">
        <f t="shared" si="295"/>
        <v>1</v>
      </c>
      <c r="BF438" s="40">
        <f t="shared" si="296"/>
        <v>1</v>
      </c>
      <c r="BG438" s="40">
        <f t="shared" si="297"/>
        <v>1</v>
      </c>
      <c r="BH438" s="40">
        <f t="shared" si="298"/>
        <v>1</v>
      </c>
      <c r="BI438" s="40">
        <f t="shared" si="299"/>
        <v>1</v>
      </c>
      <c r="BJ438" s="40">
        <f t="shared" si="300"/>
        <v>1</v>
      </c>
      <c r="BK438" s="40">
        <f t="shared" si="301"/>
        <v>1</v>
      </c>
      <c r="BL438" s="40">
        <f t="shared" si="302"/>
        <v>1</v>
      </c>
      <c r="BM438" s="40">
        <f t="shared" si="303"/>
        <v>1</v>
      </c>
      <c r="BN438" s="40">
        <f t="shared" si="304"/>
        <v>1</v>
      </c>
      <c r="BO438" s="40">
        <f t="shared" si="305"/>
        <v>1</v>
      </c>
      <c r="BP438" s="40">
        <f t="shared" si="306"/>
        <v>1</v>
      </c>
      <c r="BQ438">
        <v>1</v>
      </c>
      <c r="BR438" s="63">
        <f t="shared" si="267"/>
        <v>15</v>
      </c>
      <c r="BT438" s="4">
        <f>(BP438*U401)+(BO438*U402)+(BN438*U403)+(BM438*U404)+(BL438*U405)+(BK438*U406)+(BJ438*U407)+(BI438*U408)+(BH438*U409)+(BG438*U410)+(BF438*U411)+(BE438*U412)+(BD438*U413)+(BC438*U414)+(BB438*U415)+(BA438*U416)+(AZ438*U417)+(AY438*U418)+(AX438*U419)+(AW438*U420)+(AV438*U421)+(AU438*U422)+(AT438*U423)+(AS438*U424)+(AR438*U425)+(AQ438*U426)+(AP438*U427)+(AO438*U428)+(AN438*U429)+(AM438*U430)+(AL438*U431)+(AK438*U432)+(AJ438*U433)+(AI438*U434)+(AH438*U435)+(AG438*U436)+(AF438*U437)+($U$353)+U438</f>
        <v>0.18939393939393942</v>
      </c>
    </row>
    <row r="439" spans="1:72">
      <c r="A439" s="25">
        <f t="shared" si="269"/>
        <v>435</v>
      </c>
      <c r="B439" s="26" t="s">
        <v>30</v>
      </c>
      <c r="C439" s="12">
        <v>40946</v>
      </c>
      <c r="D439" s="12">
        <v>40947</v>
      </c>
      <c r="E439" s="12">
        <v>40953</v>
      </c>
      <c r="F439" s="14">
        <v>1.3091999999999999</v>
      </c>
      <c r="G439" s="14">
        <v>1.3270999999999999</v>
      </c>
      <c r="H439" s="14">
        <v>1.3091999999999999</v>
      </c>
      <c r="I439" s="14"/>
      <c r="J439" s="14"/>
      <c r="K439" s="6" t="s">
        <v>0</v>
      </c>
      <c r="L439" s="15"/>
      <c r="M439" s="16">
        <f>(G439-F439)*10000</f>
        <v>179.00000000000028</v>
      </c>
      <c r="N439" s="15"/>
      <c r="O439" s="16">
        <f>(H439-G439)*10000</f>
        <v>-179.00000000000028</v>
      </c>
      <c r="P439" s="15"/>
      <c r="Q439" s="22">
        <f>((S438*U439)/M439)*O439</f>
        <v>-4128150.369619533</v>
      </c>
      <c r="R439" s="15"/>
      <c r="S439" s="3">
        <f>Q439+S438</f>
        <v>177510465.89363995</v>
      </c>
      <c r="U439" s="4">
        <f>$AC$4/W439</f>
        <v>2.2727272727272728E-2</v>
      </c>
      <c r="V439" s="4"/>
      <c r="W439" s="16">
        <v>11</v>
      </c>
      <c r="X439" s="15"/>
      <c r="Y439" s="30">
        <f>E439-D439+1</f>
        <v>7</v>
      </c>
      <c r="Z439" s="30"/>
      <c r="AA439" s="4">
        <f>(S439-S438)/S438</f>
        <v>-2.2727272727272645E-2</v>
      </c>
      <c r="AD439" s="40">
        <f>IF(E438&gt;D439,IF(E438&gt;E439,Y439,E438-D439+1),0)</f>
        <v>0</v>
      </c>
      <c r="AF439" s="40">
        <f t="shared" si="270"/>
        <v>0</v>
      </c>
      <c r="AG439" s="40">
        <f t="shared" si="271"/>
        <v>0</v>
      </c>
      <c r="AH439" s="40">
        <f t="shared" si="272"/>
        <v>0</v>
      </c>
      <c r="AI439" s="40">
        <f t="shared" si="273"/>
        <v>0</v>
      </c>
      <c r="AJ439" s="40">
        <f t="shared" si="274"/>
        <v>0</v>
      </c>
      <c r="AK439" s="40">
        <f t="shared" si="275"/>
        <v>0</v>
      </c>
      <c r="AL439" s="40">
        <f t="shared" si="276"/>
        <v>0</v>
      </c>
      <c r="AM439" s="40">
        <f t="shared" si="277"/>
        <v>0</v>
      </c>
      <c r="AN439" s="40">
        <f t="shared" si="278"/>
        <v>0</v>
      </c>
      <c r="AO439" s="40">
        <f t="shared" si="279"/>
        <v>0</v>
      </c>
      <c r="AP439" s="40">
        <f t="shared" si="280"/>
        <v>0</v>
      </c>
      <c r="AQ439" s="40">
        <f t="shared" si="281"/>
        <v>0</v>
      </c>
      <c r="AR439" s="40">
        <f t="shared" si="282"/>
        <v>0</v>
      </c>
      <c r="AS439" s="40">
        <f t="shared" si="283"/>
        <v>0</v>
      </c>
      <c r="AT439" s="40">
        <f t="shared" si="284"/>
        <v>0</v>
      </c>
      <c r="AU439" s="40">
        <f t="shared" si="285"/>
        <v>0</v>
      </c>
      <c r="AV439" s="40">
        <f t="shared" si="286"/>
        <v>0</v>
      </c>
      <c r="AW439" s="40">
        <f t="shared" si="287"/>
        <v>0</v>
      </c>
      <c r="AX439" s="40">
        <f t="shared" si="288"/>
        <v>0</v>
      </c>
      <c r="AY439" s="40">
        <f t="shared" si="289"/>
        <v>0</v>
      </c>
      <c r="AZ439" s="40">
        <f t="shared" si="290"/>
        <v>0</v>
      </c>
      <c r="BA439" s="40">
        <f t="shared" si="291"/>
        <v>0</v>
      </c>
      <c r="BB439" s="40">
        <f t="shared" si="292"/>
        <v>0</v>
      </c>
      <c r="BC439" s="40">
        <f t="shared" si="293"/>
        <v>0</v>
      </c>
      <c r="BD439" s="40">
        <f t="shared" si="294"/>
        <v>0</v>
      </c>
      <c r="BE439" s="40">
        <f t="shared" si="295"/>
        <v>1</v>
      </c>
      <c r="BF439" s="40">
        <f t="shared" si="296"/>
        <v>1</v>
      </c>
      <c r="BG439" s="40">
        <f t="shared" si="297"/>
        <v>1</v>
      </c>
      <c r="BH439" s="40">
        <f t="shared" si="298"/>
        <v>1</v>
      </c>
      <c r="BI439" s="40">
        <f t="shared" si="299"/>
        <v>1</v>
      </c>
      <c r="BJ439" s="40">
        <f t="shared" si="300"/>
        <v>1</v>
      </c>
      <c r="BK439" s="40">
        <f t="shared" si="301"/>
        <v>1</v>
      </c>
      <c r="BL439" s="40">
        <f t="shared" si="302"/>
        <v>1</v>
      </c>
      <c r="BM439" s="40">
        <f t="shared" si="303"/>
        <v>1</v>
      </c>
      <c r="BN439" s="40">
        <f t="shared" si="304"/>
        <v>1</v>
      </c>
      <c r="BO439" s="40">
        <f t="shared" si="305"/>
        <v>1</v>
      </c>
      <c r="BP439" s="40">
        <f t="shared" si="306"/>
        <v>1</v>
      </c>
      <c r="BQ439">
        <v>1</v>
      </c>
      <c r="BR439" s="63">
        <f t="shared" si="267"/>
        <v>14</v>
      </c>
      <c r="BT439" s="4">
        <f>(BP439*U402)+(BO439*U403)+(BN439*U404)+(BM439*U405)+(BL439*U406)+(BK439*U407)+(BJ439*U408)+(BI439*U409)+(BH439*U410)+(BG439*U411)+(BF439*U412)+(BE439*U413)+(BD439*U414)+(BC439*U415)+(BB439*U416)+(BA439*U417)+(AZ439*U418)+(AY439*U419)+(AX439*U420)+(AW439*U421)+(AV439*U422)+(AU439*U423)+(AT439*U424)+(AS439*U425)+(AR439*U426)+(AQ439*U427)+(AP439*U428)+(AO439*U429)+(AN439*U430)+(AM439*U431)+(AL439*U432)+(AK439*U433)+(AJ439*U434)+(AI439*U435)+(AH439*U436)+(AG439*U437)+(AF439*U438)+($U$353)+U439</f>
        <v>0.1774891774891775</v>
      </c>
    </row>
    <row r="440" spans="1:72">
      <c r="A440" s="25">
        <f t="shared" si="269"/>
        <v>436</v>
      </c>
      <c r="B440" s="26" t="s">
        <v>30</v>
      </c>
      <c r="C440" s="12">
        <v>40956</v>
      </c>
      <c r="D440" s="12">
        <v>40959</v>
      </c>
      <c r="E440" s="12">
        <v>40963</v>
      </c>
      <c r="F440" s="14">
        <v>1.3118000000000001</v>
      </c>
      <c r="G440" s="14">
        <v>1.3199000000000001</v>
      </c>
      <c r="H440" s="14">
        <v>1.3418000000000001</v>
      </c>
      <c r="I440" s="14"/>
      <c r="J440" s="14"/>
      <c r="K440" s="5" t="s">
        <v>1</v>
      </c>
      <c r="L440" s="15"/>
      <c r="M440" s="16">
        <f>(G440-F440)*10000</f>
        <v>80.999999999999957</v>
      </c>
      <c r="N440" s="15"/>
      <c r="O440" s="16">
        <f>(H440-G440)*10000</f>
        <v>219.00000000000031</v>
      </c>
      <c r="P440" s="15"/>
      <c r="Q440" s="22">
        <f>((S439*U440)/M440)*O440</f>
        <v>10907629.638245575</v>
      </c>
      <c r="R440" s="15"/>
      <c r="S440" s="3">
        <f>Q440+S439</f>
        <v>188418095.53188553</v>
      </c>
      <c r="U440" s="4">
        <f>$AC$4/W440</f>
        <v>2.2727272727272728E-2</v>
      </c>
      <c r="V440" s="4"/>
      <c r="W440" s="16">
        <v>11</v>
      </c>
      <c r="X440" s="15"/>
      <c r="Y440" s="30">
        <f>E440-D440+1</f>
        <v>5</v>
      </c>
      <c r="Z440" s="30"/>
      <c r="AA440" s="4">
        <f>(S440-S439)/S439</f>
        <v>6.1447811447811619E-2</v>
      </c>
      <c r="AD440" s="40">
        <f>IF(E439&gt;D440,IF(E439&gt;E440,Y440,E439-D440+1),0)</f>
        <v>0</v>
      </c>
      <c r="AF440" s="40">
        <f t="shared" si="270"/>
        <v>0</v>
      </c>
      <c r="AG440" s="40">
        <f t="shared" si="271"/>
        <v>0</v>
      </c>
      <c r="AH440" s="40">
        <f t="shared" si="272"/>
        <v>0</v>
      </c>
      <c r="AI440" s="40">
        <f t="shared" si="273"/>
        <v>0</v>
      </c>
      <c r="AJ440" s="40">
        <f t="shared" si="274"/>
        <v>0</v>
      </c>
      <c r="AK440" s="40">
        <f t="shared" si="275"/>
        <v>0</v>
      </c>
      <c r="AL440" s="40">
        <f t="shared" si="276"/>
        <v>0</v>
      </c>
      <c r="AM440" s="40">
        <f t="shared" si="277"/>
        <v>0</v>
      </c>
      <c r="AN440" s="40">
        <f t="shared" si="278"/>
        <v>0</v>
      </c>
      <c r="AO440" s="40">
        <f t="shared" si="279"/>
        <v>0</v>
      </c>
      <c r="AP440" s="40">
        <f t="shared" si="280"/>
        <v>0</v>
      </c>
      <c r="AQ440" s="40">
        <f t="shared" si="281"/>
        <v>0</v>
      </c>
      <c r="AR440" s="40">
        <f t="shared" si="282"/>
        <v>0</v>
      </c>
      <c r="AS440" s="40">
        <f t="shared" si="283"/>
        <v>0</v>
      </c>
      <c r="AT440" s="40">
        <f t="shared" si="284"/>
        <v>0</v>
      </c>
      <c r="AU440" s="40">
        <f t="shared" si="285"/>
        <v>0</v>
      </c>
      <c r="AV440" s="40">
        <f t="shared" si="286"/>
        <v>0</v>
      </c>
      <c r="AW440" s="40">
        <f t="shared" si="287"/>
        <v>0</v>
      </c>
      <c r="AX440" s="40">
        <f t="shared" si="288"/>
        <v>0</v>
      </c>
      <c r="AY440" s="40">
        <f t="shared" si="289"/>
        <v>0</v>
      </c>
      <c r="AZ440" s="40">
        <f t="shared" si="290"/>
        <v>0</v>
      </c>
      <c r="BA440" s="40">
        <f t="shared" si="291"/>
        <v>0</v>
      </c>
      <c r="BB440" s="40">
        <f t="shared" si="292"/>
        <v>0</v>
      </c>
      <c r="BC440" s="40">
        <f t="shared" si="293"/>
        <v>0</v>
      </c>
      <c r="BD440" s="40">
        <f t="shared" si="294"/>
        <v>0</v>
      </c>
      <c r="BE440" s="40">
        <f t="shared" si="295"/>
        <v>0</v>
      </c>
      <c r="BF440" s="40">
        <f t="shared" si="296"/>
        <v>1</v>
      </c>
      <c r="BG440" s="40">
        <f t="shared" si="297"/>
        <v>1</v>
      </c>
      <c r="BH440" s="40">
        <f t="shared" si="298"/>
        <v>1</v>
      </c>
      <c r="BI440" s="40">
        <f t="shared" si="299"/>
        <v>1</v>
      </c>
      <c r="BJ440" s="40">
        <f t="shared" si="300"/>
        <v>1</v>
      </c>
      <c r="BK440" s="40">
        <f t="shared" si="301"/>
        <v>1</v>
      </c>
      <c r="BL440" s="40">
        <f t="shared" si="302"/>
        <v>1</v>
      </c>
      <c r="BM440" s="40">
        <f t="shared" si="303"/>
        <v>1</v>
      </c>
      <c r="BN440" s="40">
        <f t="shared" si="304"/>
        <v>1</v>
      </c>
      <c r="BO440" s="40">
        <f t="shared" si="305"/>
        <v>1</v>
      </c>
      <c r="BP440" s="40">
        <f t="shared" si="306"/>
        <v>1</v>
      </c>
      <c r="BQ440">
        <v>1</v>
      </c>
      <c r="BR440" s="63">
        <f t="shared" si="267"/>
        <v>13</v>
      </c>
      <c r="BT440" s="4">
        <f>(BP440*U403)+(BO440*U404)+(BN440*U405)+(BM440*U406)+(BL440*U407)+(BK440*U408)+(BJ440*U409)+(BI440*U410)+(BH440*U411)+(BG440*U412)+(BF440*U413)+(BE440*U414)+(BD440*U415)+(BC440*U416)+(BB440*U417)+(BA440*U418)+(AZ440*U419)+(AY440*U420)+(AX440*U421)+(AW440*U422)+(AV440*U423)+(AU440*U424)+(AT440*U425)+(AS440*U426)+(AR440*U427)+(AQ440*U428)+(AP440*U429)+(AO440*U430)+(AN440*U431)+(AM440*U432)+(AL440*U433)+(AK440*U434)+(AJ440*U435)+(AI440*U436)+(AH440*U437)+(AG440*U438)+(AF440*U439)+($U$353)+U440</f>
        <v>0.16558441558441558</v>
      </c>
    </row>
    <row r="441" spans="1:72">
      <c r="A441" s="25">
        <f t="shared" si="269"/>
        <v>437</v>
      </c>
      <c r="B441" s="26" t="s">
        <v>30</v>
      </c>
      <c r="C441" s="12">
        <v>40968</v>
      </c>
      <c r="D441" s="12">
        <v>40969</v>
      </c>
      <c r="E441" s="12">
        <v>40984</v>
      </c>
      <c r="F441" s="14">
        <v>1.3482000000000001</v>
      </c>
      <c r="G441" s="14"/>
      <c r="H441" s="14"/>
      <c r="I441" s="14">
        <v>1.3311999999999999</v>
      </c>
      <c r="J441" s="14">
        <v>1.3170999999999999</v>
      </c>
      <c r="K441" s="5" t="s">
        <v>2</v>
      </c>
      <c r="L441" s="15"/>
      <c r="M441" s="46">
        <f>(F441-I441)*10000</f>
        <v>170.00000000000125</v>
      </c>
      <c r="N441" s="47"/>
      <c r="O441" s="46">
        <f>(I441-J441)*10000</f>
        <v>141</v>
      </c>
      <c r="P441" s="15"/>
      <c r="Q441" s="22">
        <f>((S440*U441)/M441)*O441</f>
        <v>3551731.4799459451</v>
      </c>
      <c r="R441" s="15"/>
      <c r="S441" s="3">
        <f>Q441+S440</f>
        <v>191969827.01183149</v>
      </c>
      <c r="U441" s="4">
        <f>$AC$4/W441</f>
        <v>2.2727272727272728E-2</v>
      </c>
      <c r="V441" s="4"/>
      <c r="W441" s="16">
        <v>11</v>
      </c>
      <c r="X441" s="15"/>
      <c r="Y441" s="30">
        <f>E441-D441+1</f>
        <v>16</v>
      </c>
      <c r="Z441" s="30"/>
      <c r="AA441" s="4">
        <f>(S441-S440)/S440</f>
        <v>1.8850267379679077E-2</v>
      </c>
      <c r="AD441" s="40">
        <f>IF(E440&gt;D441,IF(E440&gt;E441,Y441,E440-D441+1),0)</f>
        <v>0</v>
      </c>
      <c r="AF441" s="40">
        <f t="shared" si="270"/>
        <v>0</v>
      </c>
      <c r="AG441" s="40">
        <f t="shared" si="271"/>
        <v>0</v>
      </c>
      <c r="AH441" s="40">
        <f t="shared" si="272"/>
        <v>0</v>
      </c>
      <c r="AI441" s="40">
        <f t="shared" si="273"/>
        <v>0</v>
      </c>
      <c r="AJ441" s="40">
        <f t="shared" si="274"/>
        <v>0</v>
      </c>
      <c r="AK441" s="40">
        <f t="shared" si="275"/>
        <v>0</v>
      </c>
      <c r="AL441" s="40">
        <f t="shared" si="276"/>
        <v>0</v>
      </c>
      <c r="AM441" s="40">
        <f t="shared" si="277"/>
        <v>0</v>
      </c>
      <c r="AN441" s="40">
        <f t="shared" si="278"/>
        <v>0</v>
      </c>
      <c r="AO441" s="40">
        <f t="shared" si="279"/>
        <v>0</v>
      </c>
      <c r="AP441" s="40">
        <f t="shared" si="280"/>
        <v>0</v>
      </c>
      <c r="AQ441" s="40">
        <f t="shared" si="281"/>
        <v>0</v>
      </c>
      <c r="AR441" s="40">
        <f t="shared" si="282"/>
        <v>0</v>
      </c>
      <c r="AS441" s="40">
        <f t="shared" si="283"/>
        <v>0</v>
      </c>
      <c r="AT441" s="40">
        <f t="shared" si="284"/>
        <v>0</v>
      </c>
      <c r="AU441" s="40">
        <f t="shared" si="285"/>
        <v>0</v>
      </c>
      <c r="AV441" s="40">
        <f t="shared" si="286"/>
        <v>0</v>
      </c>
      <c r="AW441" s="40">
        <f t="shared" si="287"/>
        <v>0</v>
      </c>
      <c r="AX441" s="40">
        <f t="shared" si="288"/>
        <v>0</v>
      </c>
      <c r="AY441" s="40">
        <f t="shared" si="289"/>
        <v>0</v>
      </c>
      <c r="AZ441" s="40">
        <f t="shared" si="290"/>
        <v>0</v>
      </c>
      <c r="BA441" s="40">
        <f t="shared" si="291"/>
        <v>0</v>
      </c>
      <c r="BB441" s="40">
        <f t="shared" si="292"/>
        <v>0</v>
      </c>
      <c r="BC441" s="40">
        <f t="shared" si="293"/>
        <v>0</v>
      </c>
      <c r="BD441" s="40">
        <f t="shared" si="294"/>
        <v>0</v>
      </c>
      <c r="BE441" s="40">
        <f t="shared" si="295"/>
        <v>0</v>
      </c>
      <c r="BF441" s="40">
        <f t="shared" si="296"/>
        <v>0</v>
      </c>
      <c r="BG441" s="40">
        <f t="shared" si="297"/>
        <v>1</v>
      </c>
      <c r="BH441" s="40">
        <f t="shared" si="298"/>
        <v>1</v>
      </c>
      <c r="BI441" s="40">
        <f t="shared" si="299"/>
        <v>1</v>
      </c>
      <c r="BJ441" s="40">
        <f t="shared" si="300"/>
        <v>1</v>
      </c>
      <c r="BK441" s="40">
        <f t="shared" si="301"/>
        <v>1</v>
      </c>
      <c r="BL441" s="40">
        <f t="shared" si="302"/>
        <v>1</v>
      </c>
      <c r="BM441" s="40">
        <f t="shared" si="303"/>
        <v>1</v>
      </c>
      <c r="BN441" s="40">
        <f t="shared" si="304"/>
        <v>1</v>
      </c>
      <c r="BO441" s="40">
        <f t="shared" si="305"/>
        <v>1</v>
      </c>
      <c r="BP441" s="40">
        <f t="shared" si="306"/>
        <v>1</v>
      </c>
      <c r="BQ441">
        <v>1</v>
      </c>
      <c r="BR441" s="63">
        <f t="shared" si="267"/>
        <v>12</v>
      </c>
      <c r="BT441" s="4">
        <f>(BP441*U404)+(BO441*U405)+(BN441*U406)+(BM441*U407)+(BL441*U408)+(BK441*U409)+(BJ441*U410)+(BI441*U411)+(BH441*U412)+(BG441*U413)+(BF441*U414)+(BE441*U415)+(BD441*U416)+(BC441*U417)+(BB441*U418)+(BA441*U419)+(AZ441*U420)+(AY441*U421)+(AX441*U422)+(AW441*U423)+(AV441*U424)+(AU441*U425)+(AT441*U426)+(AS441*U427)+(AR441*U428)+(AQ441*U429)+(AP441*U430)+(AO441*U431)+(AN441*U432)+(AM441*U433)+(AL441*U434)+(AK441*U435)+(AJ441*U436)+(AI441*U437)+(AH441*U438)+(AG441*U439)+(AF441*U440)+($U$353)+U441</f>
        <v>0.15367965367965367</v>
      </c>
    </row>
    <row r="442" spans="1:72">
      <c r="A442" s="25">
        <f t="shared" si="269"/>
        <v>438</v>
      </c>
      <c r="B442" s="26" t="s">
        <v>30</v>
      </c>
      <c r="C442" s="12">
        <v>40984</v>
      </c>
      <c r="D442" s="12">
        <v>40987</v>
      </c>
      <c r="E442" s="12">
        <v>41002</v>
      </c>
      <c r="F442" s="14">
        <v>1.3051999999999999</v>
      </c>
      <c r="G442" s="14">
        <v>1.3189</v>
      </c>
      <c r="H442" s="14">
        <v>1.3268</v>
      </c>
      <c r="I442" s="14"/>
      <c r="J442" s="14"/>
      <c r="K442" s="6" t="s">
        <v>2</v>
      </c>
      <c r="L442" s="15"/>
      <c r="M442" s="16">
        <f>(G442-F442)*10000</f>
        <v>137.00000000000045</v>
      </c>
      <c r="N442" s="15"/>
      <c r="O442" s="16">
        <f>(H442-G442)*10000</f>
        <v>79.000000000000185</v>
      </c>
      <c r="P442" s="15"/>
      <c r="Q442" s="22">
        <f>((S441*U442)/M442)*O442</f>
        <v>2515862.032835878</v>
      </c>
      <c r="R442" s="15"/>
      <c r="S442" s="3">
        <f>Q442+S441</f>
        <v>194485689.04466736</v>
      </c>
      <c r="U442" s="4">
        <f>$AC$4/W442</f>
        <v>2.2727272727272728E-2</v>
      </c>
      <c r="V442" s="4"/>
      <c r="W442" s="16">
        <v>11</v>
      </c>
      <c r="X442" s="15"/>
      <c r="Y442" s="30">
        <f>E442-D442+1</f>
        <v>16</v>
      </c>
      <c r="Z442" s="30"/>
      <c r="AA442" s="4">
        <f>(S442-S441)/S441</f>
        <v>1.3105507631055027E-2</v>
      </c>
      <c r="AD442" s="40">
        <f>IF(E441&gt;D442,IF(E441&gt;E442,Y442,E441-D442+1),0)</f>
        <v>0</v>
      </c>
      <c r="AF442" s="40">
        <f t="shared" si="270"/>
        <v>0</v>
      </c>
      <c r="AG442" s="40">
        <f t="shared" si="271"/>
        <v>0</v>
      </c>
      <c r="AH442" s="40">
        <f t="shared" si="272"/>
        <v>0</v>
      </c>
      <c r="AI442" s="40">
        <f t="shared" si="273"/>
        <v>0</v>
      </c>
      <c r="AJ442" s="40">
        <f t="shared" si="274"/>
        <v>0</v>
      </c>
      <c r="AK442" s="40">
        <f t="shared" si="275"/>
        <v>0</v>
      </c>
      <c r="AL442" s="40">
        <f t="shared" si="276"/>
        <v>0</v>
      </c>
      <c r="AM442" s="40">
        <f t="shared" si="277"/>
        <v>0</v>
      </c>
      <c r="AN442" s="40">
        <f t="shared" si="278"/>
        <v>0</v>
      </c>
      <c r="AO442" s="40">
        <f t="shared" si="279"/>
        <v>0</v>
      </c>
      <c r="AP442" s="40">
        <f t="shared" si="280"/>
        <v>0</v>
      </c>
      <c r="AQ442" s="40">
        <f t="shared" si="281"/>
        <v>0</v>
      </c>
      <c r="AR442" s="40">
        <f t="shared" si="282"/>
        <v>0</v>
      </c>
      <c r="AS442" s="40">
        <f t="shared" si="283"/>
        <v>0</v>
      </c>
      <c r="AT442" s="40">
        <f t="shared" si="284"/>
        <v>0</v>
      </c>
      <c r="AU442" s="40">
        <f t="shared" si="285"/>
        <v>0</v>
      </c>
      <c r="AV442" s="40">
        <f t="shared" si="286"/>
        <v>0</v>
      </c>
      <c r="AW442" s="40">
        <f t="shared" si="287"/>
        <v>0</v>
      </c>
      <c r="AX442" s="40">
        <f t="shared" si="288"/>
        <v>0</v>
      </c>
      <c r="AY442" s="40">
        <f t="shared" si="289"/>
        <v>0</v>
      </c>
      <c r="AZ442" s="40">
        <f t="shared" si="290"/>
        <v>0</v>
      </c>
      <c r="BA442" s="40">
        <f t="shared" si="291"/>
        <v>0</v>
      </c>
      <c r="BB442" s="40">
        <f t="shared" si="292"/>
        <v>0</v>
      </c>
      <c r="BC442" s="40">
        <f t="shared" si="293"/>
        <v>0</v>
      </c>
      <c r="BD442" s="40">
        <f t="shared" si="294"/>
        <v>0</v>
      </c>
      <c r="BE442" s="40">
        <f t="shared" si="295"/>
        <v>0</v>
      </c>
      <c r="BF442" s="40">
        <f t="shared" si="296"/>
        <v>0</v>
      </c>
      <c r="BG442" s="40">
        <f t="shared" si="297"/>
        <v>0</v>
      </c>
      <c r="BH442" s="40">
        <f t="shared" si="298"/>
        <v>1</v>
      </c>
      <c r="BI442" s="40">
        <f t="shared" si="299"/>
        <v>1</v>
      </c>
      <c r="BJ442" s="40">
        <f t="shared" si="300"/>
        <v>1</v>
      </c>
      <c r="BK442" s="40">
        <f t="shared" si="301"/>
        <v>1</v>
      </c>
      <c r="BL442" s="40">
        <f t="shared" si="302"/>
        <v>1</v>
      </c>
      <c r="BM442" s="40">
        <f t="shared" si="303"/>
        <v>1</v>
      </c>
      <c r="BN442" s="40">
        <f t="shared" si="304"/>
        <v>1</v>
      </c>
      <c r="BO442" s="40">
        <f t="shared" si="305"/>
        <v>1</v>
      </c>
      <c r="BP442" s="40">
        <f t="shared" si="306"/>
        <v>1</v>
      </c>
      <c r="BQ442">
        <v>1</v>
      </c>
      <c r="BR442" s="63">
        <f t="shared" si="267"/>
        <v>11</v>
      </c>
      <c r="BT442" s="4">
        <f>(BP442*U405)+(BO442*U406)+(BN442*U407)+(BM442*U408)+(BL442*U409)+(BK442*U410)+(BJ442*U411)+(BI442*U412)+(BH442*U413)+(BG442*U414)+(BF442*U415)+(BE442*U416)+(BD442*U417)+(BC442*U418)+(BB442*U419)+(BA442*U420)+(AZ442*U421)+(AY442*U422)+(AX442*U423)+(AW442*U424)+(AV442*U425)+(AU442*U426)+(AT442*U427)+(AS442*U428)+(AR442*U429)+(AQ442*U430)+(AP442*U431)+(AO442*U432)+(AN442*U433)+(AM442*U434)+(AL442*U435)+(AK442*U436)+(AJ442*U437)+(AI442*U438)+(AH442*U439)+(AG442*U440)+(AF442*U441)+($U$353)+U442</f>
        <v>0.14177489177489178</v>
      </c>
    </row>
    <row r="443" spans="1:72">
      <c r="A443" s="25">
        <f t="shared" si="269"/>
        <v>439</v>
      </c>
      <c r="B443" s="26" t="s">
        <v>30</v>
      </c>
      <c r="C443" s="12">
        <v>41002</v>
      </c>
      <c r="D443" s="12">
        <v>41003</v>
      </c>
      <c r="E443" s="12">
        <v>41019</v>
      </c>
      <c r="F443" s="14">
        <v>1.3364</v>
      </c>
      <c r="G443" s="14"/>
      <c r="H443" s="14"/>
      <c r="I443" s="14">
        <v>1.3210999999999999</v>
      </c>
      <c r="J443" s="14">
        <v>1.3170999999999999</v>
      </c>
      <c r="K443" s="5" t="s">
        <v>2</v>
      </c>
      <c r="L443" s="15"/>
      <c r="M443" s="46">
        <f>(F443-I443)*10000</f>
        <v>153.00000000000091</v>
      </c>
      <c r="N443" s="47"/>
      <c r="O443" s="46">
        <f>(I443-J443)*10000</f>
        <v>40.000000000000036</v>
      </c>
      <c r="P443" s="15"/>
      <c r="Q443" s="22">
        <f>((S442*U443)/M443)*O443</f>
        <v>1155589.3585541674</v>
      </c>
      <c r="R443" s="15"/>
      <c r="S443" s="3">
        <f>Q443+S442</f>
        <v>195641278.40322152</v>
      </c>
      <c r="U443" s="4">
        <f>$AC$4/W443</f>
        <v>2.2727272727272728E-2</v>
      </c>
      <c r="V443" s="4"/>
      <c r="W443" s="16">
        <v>11</v>
      </c>
      <c r="X443" s="15"/>
      <c r="Y443" s="30">
        <f>E443-D443+1</f>
        <v>17</v>
      </c>
      <c r="Z443" s="30"/>
      <c r="AA443" s="4">
        <f>(S443-S442)/S442</f>
        <v>5.9417706476529051E-3</v>
      </c>
      <c r="AD443" s="40">
        <f>IF(E442&gt;D443,IF(E442&gt;E443,Y443,E442-D443+1),0)</f>
        <v>0</v>
      </c>
      <c r="AF443" s="40">
        <f t="shared" si="270"/>
        <v>0</v>
      </c>
      <c r="AG443" s="40">
        <f t="shared" si="271"/>
        <v>0</v>
      </c>
      <c r="AH443" s="40">
        <f t="shared" si="272"/>
        <v>0</v>
      </c>
      <c r="AI443" s="40">
        <f t="shared" si="273"/>
        <v>0</v>
      </c>
      <c r="AJ443" s="40">
        <f t="shared" si="274"/>
        <v>0</v>
      </c>
      <c r="AK443" s="40">
        <f t="shared" si="275"/>
        <v>0</v>
      </c>
      <c r="AL443" s="40">
        <f t="shared" si="276"/>
        <v>0</v>
      </c>
      <c r="AM443" s="40">
        <f t="shared" si="277"/>
        <v>0</v>
      </c>
      <c r="AN443" s="40">
        <f t="shared" si="278"/>
        <v>0</v>
      </c>
      <c r="AO443" s="40">
        <f t="shared" si="279"/>
        <v>0</v>
      </c>
      <c r="AP443" s="40">
        <f t="shared" si="280"/>
        <v>0</v>
      </c>
      <c r="AQ443" s="40">
        <f t="shared" si="281"/>
        <v>0</v>
      </c>
      <c r="AR443" s="40">
        <f t="shared" si="282"/>
        <v>0</v>
      </c>
      <c r="AS443" s="40">
        <f t="shared" si="283"/>
        <v>0</v>
      </c>
      <c r="AT443" s="40">
        <f t="shared" si="284"/>
        <v>0</v>
      </c>
      <c r="AU443" s="40">
        <f t="shared" si="285"/>
        <v>0</v>
      </c>
      <c r="AV443" s="40">
        <f t="shared" si="286"/>
        <v>0</v>
      </c>
      <c r="AW443" s="40">
        <f t="shared" si="287"/>
        <v>0</v>
      </c>
      <c r="AX443" s="40">
        <f t="shared" si="288"/>
        <v>0</v>
      </c>
      <c r="AY443" s="40">
        <f t="shared" si="289"/>
        <v>0</v>
      </c>
      <c r="AZ443" s="40">
        <f t="shared" si="290"/>
        <v>0</v>
      </c>
      <c r="BA443" s="40">
        <f t="shared" si="291"/>
        <v>0</v>
      </c>
      <c r="BB443" s="40">
        <f t="shared" si="292"/>
        <v>0</v>
      </c>
      <c r="BC443" s="40">
        <f t="shared" si="293"/>
        <v>0</v>
      </c>
      <c r="BD443" s="40">
        <f t="shared" si="294"/>
        <v>0</v>
      </c>
      <c r="BE443" s="40">
        <f t="shared" si="295"/>
        <v>0</v>
      </c>
      <c r="BF443" s="40">
        <f t="shared" si="296"/>
        <v>0</v>
      </c>
      <c r="BG443" s="40">
        <f t="shared" si="297"/>
        <v>0</v>
      </c>
      <c r="BH443" s="40">
        <f t="shared" si="298"/>
        <v>0</v>
      </c>
      <c r="BI443" s="40">
        <f t="shared" si="299"/>
        <v>1</v>
      </c>
      <c r="BJ443" s="40">
        <f t="shared" si="300"/>
        <v>1</v>
      </c>
      <c r="BK443" s="40">
        <f t="shared" si="301"/>
        <v>1</v>
      </c>
      <c r="BL443" s="40">
        <f t="shared" si="302"/>
        <v>1</v>
      </c>
      <c r="BM443" s="40">
        <f t="shared" si="303"/>
        <v>1</v>
      </c>
      <c r="BN443" s="40">
        <f t="shared" si="304"/>
        <v>1</v>
      </c>
      <c r="BO443" s="40">
        <f t="shared" si="305"/>
        <v>1</v>
      </c>
      <c r="BP443" s="40">
        <f t="shared" si="306"/>
        <v>1</v>
      </c>
      <c r="BQ443">
        <v>1</v>
      </c>
      <c r="BR443" s="63">
        <f t="shared" si="267"/>
        <v>10</v>
      </c>
      <c r="BT443" s="4">
        <f>(BP443*U406)+(BO443*U407)+(BN443*U408)+(BM443*U409)+(BL443*U410)+(BK443*U411)+(BJ443*U412)+(BI443*U413)+(BH443*U414)+(BG443*U415)+(BF443*U416)+(BE443*U417)+(BD443*U418)+(BC443*U419)+(BB443*U420)+(BA443*U421)+(AZ443*U422)+(AY443*U423)+(AX443*U424)+(AW443*U425)+(AV443*U426)+(AU443*U427)+(AT443*U428)+(AS443*U429)+(AR443*U430)+(AQ443*U431)+(AP443*U432)+(AO443*U433)+(AN443*U434)+(AM443*U435)+(AL443*U436)+(AK443*U437)+(AJ443*U438)+(AI443*U439)+(AH443*U440)+(AG443*U441)+(AF443*U442)+($U$353)+U443</f>
        <v>0.12987012987012986</v>
      </c>
    </row>
    <row r="444" spans="1:72">
      <c r="A444" s="25">
        <f t="shared" si="269"/>
        <v>440</v>
      </c>
      <c r="B444" s="26" t="s">
        <v>30</v>
      </c>
      <c r="C444" s="12">
        <v>41031</v>
      </c>
      <c r="D444" s="12">
        <v>41032</v>
      </c>
      <c r="E444" s="12">
        <v>41044</v>
      </c>
      <c r="F444" s="14">
        <v>1.3238000000000001</v>
      </c>
      <c r="G444" s="14"/>
      <c r="H444" s="14"/>
      <c r="I444" s="14">
        <v>1.3119000000000001</v>
      </c>
      <c r="J444" s="14">
        <v>1.28</v>
      </c>
      <c r="K444" s="6" t="s">
        <v>1</v>
      </c>
      <c r="L444" s="15"/>
      <c r="M444" s="46">
        <f>(F444-I444)*10000</f>
        <v>119.00000000000021</v>
      </c>
      <c r="N444" s="47"/>
      <c r="O444" s="46">
        <f>(I444-J444)*10000</f>
        <v>319.0000000000004</v>
      </c>
      <c r="P444" s="15"/>
      <c r="Q444" s="22">
        <f>((S443*U444)/M444)*O444</f>
        <v>11919321.583389539</v>
      </c>
      <c r="R444" s="15"/>
      <c r="S444" s="3">
        <f>Q444+S443</f>
        <v>207560599.98661107</v>
      </c>
      <c r="U444" s="4">
        <f>$AC$4/W444</f>
        <v>2.2727272727272728E-2</v>
      </c>
      <c r="V444" s="4"/>
      <c r="W444" s="16">
        <v>11</v>
      </c>
      <c r="X444" s="15"/>
      <c r="Y444" s="30">
        <f>E444-D444+1</f>
        <v>13</v>
      </c>
      <c r="Z444" s="30"/>
      <c r="AA444" s="4">
        <f>(S444-S443)/S443</f>
        <v>6.0924369747899179E-2</v>
      </c>
      <c r="AD444" s="40">
        <f>IF(E443&gt;D444,IF(E443&gt;E444,Y444,E443-D444+1),0)</f>
        <v>0</v>
      </c>
      <c r="AF444" s="40">
        <f t="shared" si="270"/>
        <v>0</v>
      </c>
      <c r="AG444" s="40">
        <f t="shared" si="271"/>
        <v>0</v>
      </c>
      <c r="AH444" s="40">
        <f t="shared" si="272"/>
        <v>0</v>
      </c>
      <c r="AI444" s="40">
        <f t="shared" si="273"/>
        <v>0</v>
      </c>
      <c r="AJ444" s="40">
        <f t="shared" si="274"/>
        <v>0</v>
      </c>
      <c r="AK444" s="40">
        <f t="shared" si="275"/>
        <v>0</v>
      </c>
      <c r="AL444" s="40">
        <f t="shared" si="276"/>
        <v>0</v>
      </c>
      <c r="AM444" s="40">
        <f t="shared" si="277"/>
        <v>0</v>
      </c>
      <c r="AN444" s="40">
        <f t="shared" si="278"/>
        <v>0</v>
      </c>
      <c r="AO444" s="40">
        <f t="shared" si="279"/>
        <v>0</v>
      </c>
      <c r="AP444" s="40">
        <f t="shared" si="280"/>
        <v>0</v>
      </c>
      <c r="AQ444" s="40">
        <f t="shared" si="281"/>
        <v>0</v>
      </c>
      <c r="AR444" s="40">
        <f t="shared" si="282"/>
        <v>0</v>
      </c>
      <c r="AS444" s="40">
        <f t="shared" si="283"/>
        <v>0</v>
      </c>
      <c r="AT444" s="40">
        <f t="shared" si="284"/>
        <v>0</v>
      </c>
      <c r="AU444" s="40">
        <f t="shared" si="285"/>
        <v>0</v>
      </c>
      <c r="AV444" s="40">
        <f t="shared" si="286"/>
        <v>0</v>
      </c>
      <c r="AW444" s="40">
        <f t="shared" si="287"/>
        <v>0</v>
      </c>
      <c r="AX444" s="40">
        <f t="shared" si="288"/>
        <v>0</v>
      </c>
      <c r="AY444" s="40">
        <f t="shared" si="289"/>
        <v>0</v>
      </c>
      <c r="AZ444" s="40">
        <f t="shared" si="290"/>
        <v>0</v>
      </c>
      <c r="BA444" s="40">
        <f t="shared" si="291"/>
        <v>0</v>
      </c>
      <c r="BB444" s="40">
        <f t="shared" si="292"/>
        <v>0</v>
      </c>
      <c r="BC444" s="40">
        <f t="shared" si="293"/>
        <v>0</v>
      </c>
      <c r="BD444" s="40">
        <f t="shared" si="294"/>
        <v>0</v>
      </c>
      <c r="BE444" s="40">
        <f t="shared" si="295"/>
        <v>0</v>
      </c>
      <c r="BF444" s="40">
        <f t="shared" si="296"/>
        <v>0</v>
      </c>
      <c r="BG444" s="40">
        <f t="shared" si="297"/>
        <v>0</v>
      </c>
      <c r="BH444" s="40">
        <f t="shared" si="298"/>
        <v>0</v>
      </c>
      <c r="BI444" s="40">
        <f t="shared" si="299"/>
        <v>0</v>
      </c>
      <c r="BJ444" s="40">
        <f t="shared" si="300"/>
        <v>1</v>
      </c>
      <c r="BK444" s="40">
        <f t="shared" si="301"/>
        <v>1</v>
      </c>
      <c r="BL444" s="40">
        <f t="shared" si="302"/>
        <v>1</v>
      </c>
      <c r="BM444" s="40">
        <f t="shared" si="303"/>
        <v>1</v>
      </c>
      <c r="BN444" s="40">
        <f t="shared" si="304"/>
        <v>1</v>
      </c>
      <c r="BO444" s="40">
        <f t="shared" si="305"/>
        <v>1</v>
      </c>
      <c r="BP444" s="40">
        <f t="shared" si="306"/>
        <v>1</v>
      </c>
      <c r="BQ444">
        <v>1</v>
      </c>
      <c r="BR444" s="63">
        <f t="shared" si="267"/>
        <v>9</v>
      </c>
      <c r="BT444" s="4">
        <f>(BP444*U407)+(BO444*U408)+(BN444*U409)+(BM444*U410)+(BL444*U411)+(BK444*U412)+(BJ444*U413)+(BI444*U414)+(BH444*U415)+(BG444*U416)+(BF444*U417)+(BE444*U418)+(BD444*U419)+(BC444*U420)+(BB444*U421)+(BA444*U422)+(AZ444*U423)+(AY444*U424)+(AX444*U425)+(AW444*U426)+(AV444*U427)+(AU444*U428)+(AT444*U429)+(AS444*U430)+(AR444*U431)+(AQ444*U432)+(AP444*U433)+(AO444*U434)+(AN444*U435)+(AM444*U436)+(AL444*U437)+(AK444*U438)+(AJ444*U439)+(AI444*U440)+(AH444*U441)+(AG444*U442)+(AF444*U443)+($U$353)+U444</f>
        <v>0.11796536796536797</v>
      </c>
    </row>
    <row r="445" spans="1:72">
      <c r="A445" s="25">
        <f t="shared" si="269"/>
        <v>441</v>
      </c>
      <c r="B445" s="26" t="s">
        <v>30</v>
      </c>
      <c r="C445" s="12">
        <v>41052</v>
      </c>
      <c r="D445" s="12">
        <v>41053</v>
      </c>
      <c r="E445" s="12">
        <v>41066</v>
      </c>
      <c r="F445" s="14">
        <v>1.2685</v>
      </c>
      <c r="G445" s="14"/>
      <c r="H445" s="14"/>
      <c r="I445" s="14">
        <v>1.2543</v>
      </c>
      <c r="J445" s="14">
        <v>1.2543</v>
      </c>
      <c r="K445" s="6" t="s">
        <v>17</v>
      </c>
      <c r="L445" s="15"/>
      <c r="M445" s="46">
        <f>(F445-I445)*10000</f>
        <v>141.99999999999991</v>
      </c>
      <c r="N445" s="47"/>
      <c r="O445" s="46">
        <f>(I445-J445)*10000</f>
        <v>0</v>
      </c>
      <c r="P445" s="15"/>
      <c r="Q445" s="22">
        <f>((S444*U445)/M445)*O445</f>
        <v>0</v>
      </c>
      <c r="R445" s="15"/>
      <c r="S445" s="3">
        <f>Q445+S444</f>
        <v>207560599.98661107</v>
      </c>
      <c r="U445" s="4">
        <f>$AC$4/W445</f>
        <v>2.2727272727272728E-2</v>
      </c>
      <c r="V445" s="4"/>
      <c r="W445" s="16">
        <v>11</v>
      </c>
      <c r="X445" s="15"/>
      <c r="Y445" s="30">
        <f>E445-D445+1</f>
        <v>14</v>
      </c>
      <c r="Z445" s="30"/>
      <c r="AA445" s="4">
        <f>(S445-S444)/S444</f>
        <v>0</v>
      </c>
      <c r="AD445" s="40">
        <f>IF(E444&gt;D445,IF(E444&gt;E445,Y445,E444-D445+1),0)</f>
        <v>0</v>
      </c>
      <c r="AF445" s="40">
        <f t="shared" si="270"/>
        <v>0</v>
      </c>
      <c r="AG445" s="40">
        <f t="shared" si="271"/>
        <v>0</v>
      </c>
      <c r="AH445" s="40">
        <f t="shared" si="272"/>
        <v>0</v>
      </c>
      <c r="AI445" s="40">
        <f t="shared" si="273"/>
        <v>0</v>
      </c>
      <c r="AJ445" s="40">
        <f t="shared" si="274"/>
        <v>0</v>
      </c>
      <c r="AK445" s="40">
        <f t="shared" si="275"/>
        <v>0</v>
      </c>
      <c r="AL445" s="40">
        <f t="shared" si="276"/>
        <v>0</v>
      </c>
      <c r="AM445" s="40">
        <f t="shared" si="277"/>
        <v>0</v>
      </c>
      <c r="AN445" s="40">
        <f t="shared" si="278"/>
        <v>0</v>
      </c>
      <c r="AO445" s="40">
        <f t="shared" si="279"/>
        <v>0</v>
      </c>
      <c r="AP445" s="40">
        <f t="shared" si="280"/>
        <v>0</v>
      </c>
      <c r="AQ445" s="40">
        <f t="shared" si="281"/>
        <v>0</v>
      </c>
      <c r="AR445" s="40">
        <f t="shared" si="282"/>
        <v>0</v>
      </c>
      <c r="AS445" s="40">
        <f t="shared" si="283"/>
        <v>0</v>
      </c>
      <c r="AT445" s="40">
        <f t="shared" si="284"/>
        <v>0</v>
      </c>
      <c r="AU445" s="40">
        <f t="shared" si="285"/>
        <v>0</v>
      </c>
      <c r="AV445" s="40">
        <f t="shared" si="286"/>
        <v>0</v>
      </c>
      <c r="AW445" s="40">
        <f t="shared" si="287"/>
        <v>0</v>
      </c>
      <c r="AX445" s="40">
        <f t="shared" si="288"/>
        <v>0</v>
      </c>
      <c r="AY445" s="40">
        <f t="shared" si="289"/>
        <v>0</v>
      </c>
      <c r="AZ445" s="40">
        <f t="shared" si="290"/>
        <v>0</v>
      </c>
      <c r="BA445" s="40">
        <f t="shared" si="291"/>
        <v>0</v>
      </c>
      <c r="BB445" s="40">
        <f t="shared" si="292"/>
        <v>0</v>
      </c>
      <c r="BC445" s="40">
        <f t="shared" si="293"/>
        <v>0</v>
      </c>
      <c r="BD445" s="40">
        <f t="shared" si="294"/>
        <v>0</v>
      </c>
      <c r="BE445" s="40">
        <f t="shared" si="295"/>
        <v>0</v>
      </c>
      <c r="BF445" s="40">
        <f t="shared" si="296"/>
        <v>0</v>
      </c>
      <c r="BG445" s="40">
        <f t="shared" si="297"/>
        <v>0</v>
      </c>
      <c r="BH445" s="40">
        <f t="shared" si="298"/>
        <v>0</v>
      </c>
      <c r="BI445" s="40">
        <f t="shared" si="299"/>
        <v>0</v>
      </c>
      <c r="BJ445" s="40">
        <f t="shared" si="300"/>
        <v>0</v>
      </c>
      <c r="BK445" s="40">
        <f t="shared" si="301"/>
        <v>1</v>
      </c>
      <c r="BL445" s="40">
        <f t="shared" si="302"/>
        <v>1</v>
      </c>
      <c r="BM445" s="40">
        <f t="shared" si="303"/>
        <v>1</v>
      </c>
      <c r="BN445" s="40">
        <f t="shared" si="304"/>
        <v>1</v>
      </c>
      <c r="BO445" s="40">
        <f t="shared" si="305"/>
        <v>1</v>
      </c>
      <c r="BP445" s="40">
        <f t="shared" si="306"/>
        <v>1</v>
      </c>
      <c r="BQ445">
        <v>1</v>
      </c>
      <c r="BR445" s="63">
        <f t="shared" si="267"/>
        <v>8</v>
      </c>
      <c r="BT445" s="4">
        <f>(BP445*U408)+(BO445*U409)+(BN445*U410)+(BM445*U411)+(BL445*U412)+(BK445*U413)+(BJ445*U414)+(BI445*U415)+(BH445*U416)+(BG445*U417)+(BF445*U418)+(BE445*U419)+(BD445*U420)+(BC445*U421)+(BB445*U422)+(BA445*U423)+(AZ445*U424)+(AY445*U425)+(AX445*U426)+(AW445*U427)+(AV445*U428)+(AU445*U429)+(AT445*U430)+(AS445*U431)+(AR445*U432)+(AQ445*U433)+(AP445*U434)+(AO445*U435)+(AN445*U436)+(AM445*U437)+(AL445*U438)+(AK445*U439)+(AJ445*U440)+(AI445*U441)+(AH445*U442)+(AG445*U443)+(AF445*U444)+($U$353)+U445</f>
        <v>0.10606060606060605</v>
      </c>
    </row>
    <row r="446" spans="1:72">
      <c r="A446" s="25">
        <f t="shared" si="269"/>
        <v>442</v>
      </c>
      <c r="B446" s="26" t="s">
        <v>30</v>
      </c>
      <c r="C446" s="12">
        <v>41074</v>
      </c>
      <c r="D446" s="12">
        <v>41075</v>
      </c>
      <c r="E446" s="12">
        <v>41079</v>
      </c>
      <c r="F446" s="14">
        <v>1.2544999999999999</v>
      </c>
      <c r="G446" s="14">
        <v>1.2638</v>
      </c>
      <c r="H446" s="14">
        <v>1.2638</v>
      </c>
      <c r="I446" s="14"/>
      <c r="J446" s="14"/>
      <c r="K446" s="6" t="s">
        <v>17</v>
      </c>
      <c r="L446" s="15"/>
      <c r="M446" s="16">
        <f>(G446-F446)*10000</f>
        <v>93.000000000000853</v>
      </c>
      <c r="N446" s="15"/>
      <c r="O446" s="16">
        <f>(H446-G446)*10000</f>
        <v>0</v>
      </c>
      <c r="P446" s="15"/>
      <c r="Q446" s="22">
        <f>((S445*U446)/M446)*O446</f>
        <v>0</v>
      </c>
      <c r="R446" s="15"/>
      <c r="S446" s="3">
        <f>Q446+S445</f>
        <v>207560599.98661107</v>
      </c>
      <c r="U446" s="4">
        <f>$AC$4/W446</f>
        <v>2.2727272727272728E-2</v>
      </c>
      <c r="V446" s="4"/>
      <c r="W446" s="16">
        <v>11</v>
      </c>
      <c r="X446" s="15"/>
      <c r="Y446" s="30">
        <f>E446-D446+1</f>
        <v>5</v>
      </c>
      <c r="Z446" s="30"/>
      <c r="AA446" s="4">
        <f>(S446-S445)/S445</f>
        <v>0</v>
      </c>
      <c r="AD446" s="40">
        <f>IF(E445&gt;D446,IF(E445&gt;E446,Y446,E445-D446+1),0)</f>
        <v>0</v>
      </c>
      <c r="AF446" s="40">
        <f t="shared" si="270"/>
        <v>0</v>
      </c>
      <c r="AG446" s="40">
        <f t="shared" si="271"/>
        <v>0</v>
      </c>
      <c r="AH446" s="40">
        <f t="shared" si="272"/>
        <v>0</v>
      </c>
      <c r="AI446" s="40">
        <f t="shared" si="273"/>
        <v>0</v>
      </c>
      <c r="AJ446" s="40">
        <f t="shared" si="274"/>
        <v>0</v>
      </c>
      <c r="AK446" s="40">
        <f t="shared" si="275"/>
        <v>0</v>
      </c>
      <c r="AL446" s="40">
        <f t="shared" si="276"/>
        <v>0</v>
      </c>
      <c r="AM446" s="40">
        <f t="shared" si="277"/>
        <v>0</v>
      </c>
      <c r="AN446" s="40">
        <f t="shared" si="278"/>
        <v>0</v>
      </c>
      <c r="AO446" s="40">
        <f t="shared" si="279"/>
        <v>0</v>
      </c>
      <c r="AP446" s="40">
        <f t="shared" si="280"/>
        <v>0</v>
      </c>
      <c r="AQ446" s="40">
        <f t="shared" si="281"/>
        <v>0</v>
      </c>
      <c r="AR446" s="40">
        <f t="shared" si="282"/>
        <v>0</v>
      </c>
      <c r="AS446" s="40">
        <f t="shared" si="283"/>
        <v>0</v>
      </c>
      <c r="AT446" s="40">
        <f t="shared" si="284"/>
        <v>0</v>
      </c>
      <c r="AU446" s="40">
        <f t="shared" si="285"/>
        <v>0</v>
      </c>
      <c r="AV446" s="40">
        <f t="shared" si="286"/>
        <v>0</v>
      </c>
      <c r="AW446" s="40">
        <f t="shared" si="287"/>
        <v>0</v>
      </c>
      <c r="AX446" s="40">
        <f t="shared" si="288"/>
        <v>0</v>
      </c>
      <c r="AY446" s="40">
        <f t="shared" si="289"/>
        <v>0</v>
      </c>
      <c r="AZ446" s="40">
        <f t="shared" si="290"/>
        <v>0</v>
      </c>
      <c r="BA446" s="40">
        <f t="shared" si="291"/>
        <v>0</v>
      </c>
      <c r="BB446" s="40">
        <f t="shared" si="292"/>
        <v>0</v>
      </c>
      <c r="BC446" s="40">
        <f t="shared" si="293"/>
        <v>0</v>
      </c>
      <c r="BD446" s="40">
        <f t="shared" si="294"/>
        <v>0</v>
      </c>
      <c r="BE446" s="40">
        <f t="shared" si="295"/>
        <v>0</v>
      </c>
      <c r="BF446" s="40">
        <f t="shared" si="296"/>
        <v>0</v>
      </c>
      <c r="BG446" s="40">
        <f t="shared" si="297"/>
        <v>0</v>
      </c>
      <c r="BH446" s="40">
        <f t="shared" si="298"/>
        <v>0</v>
      </c>
      <c r="BI446" s="40">
        <f t="shared" si="299"/>
        <v>0</v>
      </c>
      <c r="BJ446" s="40">
        <f t="shared" si="300"/>
        <v>0</v>
      </c>
      <c r="BK446" s="40">
        <f t="shared" si="301"/>
        <v>0</v>
      </c>
      <c r="BL446" s="40">
        <f t="shared" si="302"/>
        <v>1</v>
      </c>
      <c r="BM446" s="40">
        <f t="shared" si="303"/>
        <v>1</v>
      </c>
      <c r="BN446" s="40">
        <f t="shared" si="304"/>
        <v>1</v>
      </c>
      <c r="BO446" s="40">
        <f t="shared" si="305"/>
        <v>1</v>
      </c>
      <c r="BP446" s="40">
        <f t="shared" si="306"/>
        <v>1</v>
      </c>
      <c r="BQ446">
        <v>1</v>
      </c>
      <c r="BR446" s="63">
        <f t="shared" si="267"/>
        <v>7</v>
      </c>
      <c r="BT446" s="4">
        <f>(BP446*U409)+(BO446*U410)+(BN446*U411)+(BM446*U412)+(BL446*U413)+(BK446*U414)+(BJ446*U415)+(BI446*U416)+(BH446*U417)+(BG446*U418)+(BF446*U419)+(BE446*U420)+(BD446*U421)+(BC446*U422)+(BB446*U423)+(BA446*U424)+(AZ446*U425)+(AY446*U426)+(AX446*U427)+(AW446*U428)+(AV446*U429)+(AU446*U430)+(AT446*U431)+(AS446*U432)+(AR446*U433)+(AQ446*U434)+(AP446*U435)+(AO446*U436)+(AN446*U437)+(AM446*U438)+(AL446*U439)+(AK446*U440)+(AJ446*U441)+(AI446*U442)+(AH446*U443)+(AG446*U444)+(AF446*U445)+($U$353)+U446</f>
        <v>9.4155844155844159E-2</v>
      </c>
    </row>
    <row r="447" spans="1:72">
      <c r="A447" s="25">
        <f t="shared" si="269"/>
        <v>443</v>
      </c>
      <c r="B447" s="26" t="s">
        <v>30</v>
      </c>
      <c r="C447" s="12">
        <v>41081</v>
      </c>
      <c r="D447" s="12">
        <v>41082</v>
      </c>
      <c r="E447" s="12">
        <v>41114</v>
      </c>
      <c r="F447" s="14">
        <v>1.2703</v>
      </c>
      <c r="G447" s="14"/>
      <c r="H447" s="14"/>
      <c r="I447" s="14">
        <v>1.2528999999999999</v>
      </c>
      <c r="J447" s="14">
        <v>1.2056</v>
      </c>
      <c r="K447" s="5" t="s">
        <v>1</v>
      </c>
      <c r="L447" s="15"/>
      <c r="M447" s="46">
        <f>(F447-I447)*10000</f>
        <v>174.00000000000082</v>
      </c>
      <c r="N447" s="47"/>
      <c r="O447" s="46">
        <f>(I447-J447)*10000</f>
        <v>472.99999999999898</v>
      </c>
      <c r="P447" s="15"/>
      <c r="Q447" s="22">
        <f>((S446*U447)/M447)*O447</f>
        <v>12823427.87273594</v>
      </c>
      <c r="R447" s="15"/>
      <c r="S447" s="3">
        <f>Q447+S446</f>
        <v>220384027.85934702</v>
      </c>
      <c r="U447" s="4">
        <f>$AC$4/W447</f>
        <v>2.2727272727272728E-2</v>
      </c>
      <c r="V447" s="4"/>
      <c r="W447" s="16">
        <v>11</v>
      </c>
      <c r="X447" s="15"/>
      <c r="Y447" s="30">
        <f>E447-D447+1</f>
        <v>33</v>
      </c>
      <c r="Z447" s="30"/>
      <c r="AA447" s="4">
        <f>(S447-S446)/S446</f>
        <v>6.1781609195401904E-2</v>
      </c>
      <c r="AD447" s="40">
        <f>IF(E446&gt;D447,IF(E446&gt;E447,Y447,E446-D447+1),0)</f>
        <v>0</v>
      </c>
      <c r="AF447" s="40">
        <f t="shared" si="270"/>
        <v>0</v>
      </c>
      <c r="AG447" s="40">
        <f t="shared" si="271"/>
        <v>0</v>
      </c>
      <c r="AH447" s="40">
        <f t="shared" si="272"/>
        <v>0</v>
      </c>
      <c r="AI447" s="40">
        <f t="shared" si="273"/>
        <v>0</v>
      </c>
      <c r="AJ447" s="40">
        <f t="shared" si="274"/>
        <v>0</v>
      </c>
      <c r="AK447" s="40">
        <f t="shared" si="275"/>
        <v>0</v>
      </c>
      <c r="AL447" s="40">
        <f t="shared" si="276"/>
        <v>0</v>
      </c>
      <c r="AM447" s="40">
        <f t="shared" si="277"/>
        <v>0</v>
      </c>
      <c r="AN447" s="40">
        <f t="shared" si="278"/>
        <v>0</v>
      </c>
      <c r="AO447" s="40">
        <f t="shared" si="279"/>
        <v>0</v>
      </c>
      <c r="AP447" s="40">
        <f t="shared" si="280"/>
        <v>0</v>
      </c>
      <c r="AQ447" s="40">
        <f t="shared" si="281"/>
        <v>0</v>
      </c>
      <c r="AR447" s="40">
        <f t="shared" si="282"/>
        <v>0</v>
      </c>
      <c r="AS447" s="40">
        <f t="shared" si="283"/>
        <v>0</v>
      </c>
      <c r="AT447" s="40">
        <f t="shared" si="284"/>
        <v>0</v>
      </c>
      <c r="AU447" s="40">
        <f t="shared" si="285"/>
        <v>0</v>
      </c>
      <c r="AV447" s="40">
        <f t="shared" si="286"/>
        <v>0</v>
      </c>
      <c r="AW447" s="40">
        <f t="shared" si="287"/>
        <v>0</v>
      </c>
      <c r="AX447" s="40">
        <f t="shared" si="288"/>
        <v>0</v>
      </c>
      <c r="AY447" s="40">
        <f t="shared" si="289"/>
        <v>0</v>
      </c>
      <c r="AZ447" s="40">
        <f t="shared" si="290"/>
        <v>0</v>
      </c>
      <c r="BA447" s="40">
        <f t="shared" si="291"/>
        <v>0</v>
      </c>
      <c r="BB447" s="40">
        <f t="shared" si="292"/>
        <v>0</v>
      </c>
      <c r="BC447" s="40">
        <f t="shared" si="293"/>
        <v>0</v>
      </c>
      <c r="BD447" s="40">
        <f t="shared" si="294"/>
        <v>0</v>
      </c>
      <c r="BE447" s="40">
        <f t="shared" si="295"/>
        <v>0</v>
      </c>
      <c r="BF447" s="40">
        <f t="shared" si="296"/>
        <v>0</v>
      </c>
      <c r="BG447" s="40">
        <f t="shared" si="297"/>
        <v>0</v>
      </c>
      <c r="BH447" s="40">
        <f t="shared" si="298"/>
        <v>0</v>
      </c>
      <c r="BI447" s="40">
        <f t="shared" si="299"/>
        <v>0</v>
      </c>
      <c r="BJ447" s="40">
        <f t="shared" si="300"/>
        <v>0</v>
      </c>
      <c r="BK447" s="40">
        <f t="shared" si="301"/>
        <v>0</v>
      </c>
      <c r="BL447" s="40">
        <f t="shared" si="302"/>
        <v>0</v>
      </c>
      <c r="BM447" s="40">
        <f t="shared" si="303"/>
        <v>1</v>
      </c>
      <c r="BN447" s="40">
        <f t="shared" si="304"/>
        <v>1</v>
      </c>
      <c r="BO447" s="40">
        <f t="shared" si="305"/>
        <v>1</v>
      </c>
      <c r="BP447" s="40">
        <f t="shared" si="306"/>
        <v>1</v>
      </c>
      <c r="BQ447">
        <v>1</v>
      </c>
      <c r="BR447" s="63">
        <f t="shared" si="267"/>
        <v>6</v>
      </c>
      <c r="BT447" s="4">
        <f>(BP447*U410)+(BO447*U411)+(BN447*U412)+(BM447*U413)+(BL447*U414)+(BK447*U415)+(BJ447*U416)+(BI447*U417)+(BH447*U418)+(BG447*U419)+(BF447*U420)+(BE447*U421)+(BD447*U422)+(BC447*U423)+(BB447*U424)+(BA447*U425)+(AZ447*U426)+(AY447*U427)+(AX447*U428)+(AW447*U429)+(AV447*U430)+(AU447*U431)+(AT447*U432)+(AS447*U433)+(AR447*U434)+(AQ447*U435)+(AP447*U436)+(AO447*U437)+(AN447*U438)+(AM447*U439)+(AL447*U440)+(AK447*U441)+(AJ447*U442)+(AI447*U443)+(AH447*U444)+(AG447*U445)+(AF447*U446)+($U$353)+U447</f>
        <v>8.2251082251082241E-2</v>
      </c>
    </row>
    <row r="448" spans="1:72">
      <c r="A448" s="25">
        <f t="shared" si="269"/>
        <v>444</v>
      </c>
      <c r="B448" s="26" t="s">
        <v>30</v>
      </c>
      <c r="C448" s="12">
        <v>41116</v>
      </c>
      <c r="D448" s="12">
        <v>41117</v>
      </c>
      <c r="E448" s="12">
        <v>41164</v>
      </c>
      <c r="F448" s="14">
        <v>1.212</v>
      </c>
      <c r="G448" s="14">
        <v>1.2331000000000001</v>
      </c>
      <c r="H448" s="14">
        <v>1.2902</v>
      </c>
      <c r="I448" s="14"/>
      <c r="J448" s="14"/>
      <c r="K448" s="5" t="s">
        <v>1</v>
      </c>
      <c r="L448" s="15"/>
      <c r="M448" s="16">
        <f>(G448-F448)*10000</f>
        <v>211.00000000000119</v>
      </c>
      <c r="N448" s="15"/>
      <c r="O448" s="16">
        <f>(H448-G448)*10000</f>
        <v>570.99999999999932</v>
      </c>
      <c r="P448" s="15"/>
      <c r="Q448" s="22">
        <f>((S447*U448)/M448)*O448</f>
        <v>13554424.806945961</v>
      </c>
      <c r="R448" s="15"/>
      <c r="S448" s="3">
        <f>Q448+S447</f>
        <v>233938452.66629297</v>
      </c>
      <c r="U448" s="4">
        <f>$AC$4/W448</f>
        <v>2.2727272727272728E-2</v>
      </c>
      <c r="V448" s="4"/>
      <c r="W448" s="16">
        <v>11</v>
      </c>
      <c r="X448" s="15"/>
      <c r="Y448" s="30">
        <f>E448-D448+1</f>
        <v>48</v>
      </c>
      <c r="Z448" s="30"/>
      <c r="AA448" s="4">
        <f>(S448-S447)/S447</f>
        <v>6.1503662214562223E-2</v>
      </c>
      <c r="AD448" s="40">
        <f>IF(E447&gt;D448,IF(E447&gt;E448,Y448,E447-D448+1),0)</f>
        <v>0</v>
      </c>
      <c r="AF448" s="40">
        <f t="shared" si="270"/>
        <v>0</v>
      </c>
      <c r="AG448" s="40">
        <f t="shared" si="271"/>
        <v>0</v>
      </c>
      <c r="AH448" s="40">
        <f t="shared" si="272"/>
        <v>0</v>
      </c>
      <c r="AI448" s="40">
        <f t="shared" si="273"/>
        <v>0</v>
      </c>
      <c r="AJ448" s="40">
        <f t="shared" si="274"/>
        <v>0</v>
      </c>
      <c r="AK448" s="40">
        <f t="shared" si="275"/>
        <v>0</v>
      </c>
      <c r="AL448" s="40">
        <f t="shared" si="276"/>
        <v>0</v>
      </c>
      <c r="AM448" s="40">
        <f t="shared" si="277"/>
        <v>0</v>
      </c>
      <c r="AN448" s="40">
        <f t="shared" si="278"/>
        <v>0</v>
      </c>
      <c r="AO448" s="40">
        <f t="shared" si="279"/>
        <v>0</v>
      </c>
      <c r="AP448" s="40">
        <f t="shared" si="280"/>
        <v>0</v>
      </c>
      <c r="AQ448" s="40">
        <f t="shared" si="281"/>
        <v>0</v>
      </c>
      <c r="AR448" s="40">
        <f t="shared" si="282"/>
        <v>0</v>
      </c>
      <c r="AS448" s="40">
        <f t="shared" si="283"/>
        <v>0</v>
      </c>
      <c r="AT448" s="40">
        <f t="shared" si="284"/>
        <v>0</v>
      </c>
      <c r="AU448" s="40">
        <f t="shared" si="285"/>
        <v>0</v>
      </c>
      <c r="AV448" s="40">
        <f t="shared" si="286"/>
        <v>0</v>
      </c>
      <c r="AW448" s="40">
        <f t="shared" si="287"/>
        <v>0</v>
      </c>
      <c r="AX448" s="40">
        <f t="shared" si="288"/>
        <v>0</v>
      </c>
      <c r="AY448" s="40">
        <f t="shared" si="289"/>
        <v>0</v>
      </c>
      <c r="AZ448" s="40">
        <f t="shared" si="290"/>
        <v>0</v>
      </c>
      <c r="BA448" s="40">
        <f t="shared" si="291"/>
        <v>0</v>
      </c>
      <c r="BB448" s="40">
        <f t="shared" si="292"/>
        <v>0</v>
      </c>
      <c r="BC448" s="40">
        <f t="shared" si="293"/>
        <v>0</v>
      </c>
      <c r="BD448" s="40">
        <f t="shared" si="294"/>
        <v>0</v>
      </c>
      <c r="BE448" s="40">
        <f t="shared" si="295"/>
        <v>0</v>
      </c>
      <c r="BF448" s="40">
        <f t="shared" si="296"/>
        <v>0</v>
      </c>
      <c r="BG448" s="40">
        <f t="shared" si="297"/>
        <v>0</v>
      </c>
      <c r="BH448" s="40">
        <f t="shared" si="298"/>
        <v>0</v>
      </c>
      <c r="BI448" s="40">
        <f t="shared" si="299"/>
        <v>0</v>
      </c>
      <c r="BJ448" s="40">
        <f t="shared" si="300"/>
        <v>0</v>
      </c>
      <c r="BK448" s="40">
        <f t="shared" si="301"/>
        <v>0</v>
      </c>
      <c r="BL448" s="40">
        <f t="shared" si="302"/>
        <v>0</v>
      </c>
      <c r="BM448" s="40">
        <f t="shared" si="303"/>
        <v>0</v>
      </c>
      <c r="BN448" s="40">
        <f t="shared" si="304"/>
        <v>1</v>
      </c>
      <c r="BO448" s="40">
        <f t="shared" si="305"/>
        <v>1</v>
      </c>
      <c r="BP448" s="40">
        <f t="shared" si="306"/>
        <v>1</v>
      </c>
      <c r="BQ448">
        <v>1</v>
      </c>
      <c r="BR448" s="63">
        <f t="shared" si="267"/>
        <v>5</v>
      </c>
      <c r="BT448" s="4">
        <f>(BP448*U411)+(BO448*U412)+(BN448*U413)+(BM448*U414)+(BL448*U415)+(BK448*U416)+(BJ448*U417)+(BI448*U418)+(BH448*U419)+(BG448*U420)+(BF448*U421)+(BE448*U422)+(BD448*U423)+(BC448*U424)+(BB448*U425)+(BA448*U426)+(AZ448*U427)+(AY448*U428)+(AX448*U429)+(AW448*U430)+(AV448*U431)+(AU448*U432)+(AT448*U433)+(AS448*U434)+(AR448*U435)+(AQ448*U436)+(AP448*U437)+(AO448*U438)+(AN448*U439)+(AM448*U440)+(AL448*U441)+(AK448*U442)+(AJ448*U443)+(AI448*U444)+(AH448*U445)+(AG448*U446)+(AF448*U447)+($U$353)+U448</f>
        <v>7.0346320346320351E-2</v>
      </c>
    </row>
    <row r="449" spans="1:72">
      <c r="A449" s="25">
        <f t="shared" si="269"/>
        <v>445</v>
      </c>
      <c r="B449" s="26" t="s">
        <v>30</v>
      </c>
      <c r="C449" s="12">
        <v>41172</v>
      </c>
      <c r="D449" s="12">
        <v>41176</v>
      </c>
      <c r="E449" s="12">
        <v>41187</v>
      </c>
      <c r="F449" s="14">
        <v>1.2755000000000001</v>
      </c>
      <c r="G449" s="14">
        <v>1.2917000000000001</v>
      </c>
      <c r="H449" s="14">
        <v>1.2755000000000001</v>
      </c>
      <c r="I449" s="14"/>
      <c r="J449" s="14"/>
      <c r="K449" s="6" t="s">
        <v>0</v>
      </c>
      <c r="L449" s="15"/>
      <c r="M449" s="16">
        <f>(G449-F449)*10000</f>
        <v>161.99999999999991</v>
      </c>
      <c r="N449" s="15"/>
      <c r="O449" s="16">
        <f>(H449-G449)*10000</f>
        <v>-161.99999999999991</v>
      </c>
      <c r="P449" s="15"/>
      <c r="Q449" s="22">
        <f>((S448*U449)/M449)*O449</f>
        <v>-5316783.0151430219</v>
      </c>
      <c r="R449" s="15"/>
      <c r="S449" s="3">
        <f>Q449+S448</f>
        <v>228621669.65114993</v>
      </c>
      <c r="U449" s="4">
        <f>$AC$4/W449</f>
        <v>2.2727272727272728E-2</v>
      </c>
      <c r="V449" s="4"/>
      <c r="W449" s="16">
        <v>11</v>
      </c>
      <c r="X449" s="15"/>
      <c r="Y449" s="30">
        <f>E449-D449+1</f>
        <v>12</v>
      </c>
      <c r="Z449" s="30"/>
      <c r="AA449" s="4">
        <f>(S449-S448)/S448</f>
        <v>-2.272727272727279E-2</v>
      </c>
      <c r="AD449" s="40">
        <f>IF(E448&gt;D449,IF(E448&gt;E449,Y449,E448-D449+1),0)</f>
        <v>0</v>
      </c>
      <c r="AF449" s="40">
        <f t="shared" si="270"/>
        <v>0</v>
      </c>
      <c r="AG449" s="40">
        <f t="shared" si="271"/>
        <v>0</v>
      </c>
      <c r="AH449" s="40">
        <f t="shared" si="272"/>
        <v>0</v>
      </c>
      <c r="AI449" s="40">
        <f t="shared" si="273"/>
        <v>0</v>
      </c>
      <c r="AJ449" s="40">
        <f t="shared" si="274"/>
        <v>0</v>
      </c>
      <c r="AK449" s="40">
        <f t="shared" si="275"/>
        <v>0</v>
      </c>
      <c r="AL449" s="40">
        <f t="shared" si="276"/>
        <v>0</v>
      </c>
      <c r="AM449" s="40">
        <f t="shared" si="277"/>
        <v>0</v>
      </c>
      <c r="AN449" s="40">
        <f t="shared" si="278"/>
        <v>0</v>
      </c>
      <c r="AO449" s="40">
        <f t="shared" si="279"/>
        <v>0</v>
      </c>
      <c r="AP449" s="40">
        <f t="shared" si="280"/>
        <v>0</v>
      </c>
      <c r="AQ449" s="40">
        <f t="shared" si="281"/>
        <v>0</v>
      </c>
      <c r="AR449" s="40">
        <f t="shared" si="282"/>
        <v>0</v>
      </c>
      <c r="AS449" s="40">
        <f t="shared" si="283"/>
        <v>0</v>
      </c>
      <c r="AT449" s="40">
        <f t="shared" si="284"/>
        <v>0</v>
      </c>
      <c r="AU449" s="40">
        <f t="shared" si="285"/>
        <v>0</v>
      </c>
      <c r="AV449" s="40">
        <f t="shared" si="286"/>
        <v>0</v>
      </c>
      <c r="AW449" s="40">
        <f t="shared" si="287"/>
        <v>0</v>
      </c>
      <c r="AX449" s="40">
        <f t="shared" si="288"/>
        <v>0</v>
      </c>
      <c r="AY449" s="40">
        <f t="shared" si="289"/>
        <v>0</v>
      </c>
      <c r="AZ449" s="40">
        <f t="shared" si="290"/>
        <v>0</v>
      </c>
      <c r="BA449" s="40">
        <f t="shared" si="291"/>
        <v>0</v>
      </c>
      <c r="BB449" s="40">
        <f t="shared" si="292"/>
        <v>0</v>
      </c>
      <c r="BC449" s="40">
        <f t="shared" si="293"/>
        <v>0</v>
      </c>
      <c r="BD449" s="40">
        <f t="shared" si="294"/>
        <v>0</v>
      </c>
      <c r="BE449" s="40">
        <f t="shared" si="295"/>
        <v>0</v>
      </c>
      <c r="BF449" s="40">
        <f t="shared" si="296"/>
        <v>0</v>
      </c>
      <c r="BG449" s="40">
        <f t="shared" si="297"/>
        <v>0</v>
      </c>
      <c r="BH449" s="40">
        <f t="shared" si="298"/>
        <v>0</v>
      </c>
      <c r="BI449" s="40">
        <f t="shared" si="299"/>
        <v>0</v>
      </c>
      <c r="BJ449" s="40">
        <f t="shared" si="300"/>
        <v>0</v>
      </c>
      <c r="BK449" s="40">
        <f t="shared" si="301"/>
        <v>0</v>
      </c>
      <c r="BL449" s="40">
        <f t="shared" si="302"/>
        <v>0</v>
      </c>
      <c r="BM449" s="40">
        <f t="shared" si="303"/>
        <v>0</v>
      </c>
      <c r="BN449" s="40">
        <f t="shared" si="304"/>
        <v>0</v>
      </c>
      <c r="BO449" s="40">
        <f t="shared" si="305"/>
        <v>1</v>
      </c>
      <c r="BP449" s="40">
        <f t="shared" si="306"/>
        <v>1</v>
      </c>
      <c r="BQ449">
        <v>1</v>
      </c>
      <c r="BR449" s="63">
        <f t="shared" si="267"/>
        <v>4</v>
      </c>
      <c r="BT449" s="4">
        <f>(BP449*U412)+(BO449*U413)+(BN449*U414)+(BM449*U415)+(BL449*U416)+(BK449*U417)+(BJ449*U418)+(BI449*U419)+(BH449*U420)+(BG449*U421)+(BF449*U422)+(BE449*U423)+(BD449*U424)+(BC449*U425)+(BB449*U426)+(BA449*U427)+(AZ449*U428)+(AY449*U429)+(AX449*U430)+(AW449*U431)+(AV449*U432)+(AU449*U433)+(AT449*U434)+(AS449*U435)+(AR449*U436)+(AQ449*U437)+(AP449*U438)+(AO449*U439)+(AN449*U440)+(AM449*U441)+(AL449*U442)+(AK449*U443)+(AJ449*U444)+(AI449*U445)+(AH449*U446)+(AG449*U447)+(AF449*U448)+($U$353)+U449</f>
        <v>5.844155844155844E-2</v>
      </c>
    </row>
    <row r="450" spans="1:72">
      <c r="A450" s="25">
        <f t="shared" si="269"/>
        <v>446</v>
      </c>
      <c r="B450" s="26" t="s">
        <v>30</v>
      </c>
      <c r="C450" s="12">
        <v>41191</v>
      </c>
      <c r="D450" s="12">
        <v>41192</v>
      </c>
      <c r="E450" s="12">
        <v>41194</v>
      </c>
      <c r="F450" s="14">
        <v>1.2987</v>
      </c>
      <c r="G450" s="14"/>
      <c r="H450" s="14"/>
      <c r="I450" s="14">
        <v>1.2856000000000001</v>
      </c>
      <c r="J450" s="14">
        <v>1.2987</v>
      </c>
      <c r="K450" s="6" t="s">
        <v>0</v>
      </c>
      <c r="L450" s="15"/>
      <c r="M450" s="46">
        <f>(F450-I450)*10000</f>
        <v>130.99999999999889</v>
      </c>
      <c r="N450" s="47"/>
      <c r="O450" s="46">
        <f>(I450-J450)*10000</f>
        <v>-130.99999999999889</v>
      </c>
      <c r="P450" s="15"/>
      <c r="Q450" s="22">
        <f>((S449*U450)/M450)*O450</f>
        <v>-5195947.0375261353</v>
      </c>
      <c r="R450" s="15"/>
      <c r="S450" s="3">
        <f>Q450+S449</f>
        <v>223425722.6136238</v>
      </c>
      <c r="U450" s="4">
        <f>$AC$4/W450</f>
        <v>2.2727272727272728E-2</v>
      </c>
      <c r="V450" s="4"/>
      <c r="W450" s="16">
        <v>11</v>
      </c>
      <c r="X450" s="15"/>
      <c r="Y450" s="30">
        <f>E450-D450+1</f>
        <v>3</v>
      </c>
      <c r="Z450" s="30"/>
      <c r="AA450" s="4">
        <f>(S450-S449)/S449</f>
        <v>-2.2727272727272711E-2</v>
      </c>
      <c r="AD450" s="40">
        <f>IF(E449&gt;D450,IF(E449&gt;E450,Y450,E449-D450+1),0)</f>
        <v>0</v>
      </c>
      <c r="AF450" s="40">
        <f t="shared" si="270"/>
        <v>0</v>
      </c>
      <c r="AG450" s="40">
        <f t="shared" si="271"/>
        <v>0</v>
      </c>
      <c r="AH450" s="40">
        <f t="shared" si="272"/>
        <v>0</v>
      </c>
      <c r="AI450" s="40">
        <f t="shared" si="273"/>
        <v>0</v>
      </c>
      <c r="AJ450" s="40">
        <f t="shared" si="274"/>
        <v>0</v>
      </c>
      <c r="AK450" s="40">
        <f t="shared" si="275"/>
        <v>0</v>
      </c>
      <c r="AL450" s="40">
        <f t="shared" si="276"/>
        <v>0</v>
      </c>
      <c r="AM450" s="40">
        <f t="shared" si="277"/>
        <v>0</v>
      </c>
      <c r="AN450" s="40">
        <f t="shared" si="278"/>
        <v>0</v>
      </c>
      <c r="AO450" s="40">
        <f t="shared" si="279"/>
        <v>0</v>
      </c>
      <c r="AP450" s="40">
        <f t="shared" si="280"/>
        <v>0</v>
      </c>
      <c r="AQ450" s="40">
        <f t="shared" si="281"/>
        <v>0</v>
      </c>
      <c r="AR450" s="40">
        <f t="shared" si="282"/>
        <v>0</v>
      </c>
      <c r="AS450" s="40">
        <f t="shared" si="283"/>
        <v>0</v>
      </c>
      <c r="AT450" s="40">
        <f t="shared" si="284"/>
        <v>0</v>
      </c>
      <c r="AU450" s="40">
        <f t="shared" si="285"/>
        <v>0</v>
      </c>
      <c r="AV450" s="40">
        <f t="shared" si="286"/>
        <v>0</v>
      </c>
      <c r="AW450" s="40">
        <f t="shared" si="287"/>
        <v>0</v>
      </c>
      <c r="AX450" s="40">
        <f t="shared" si="288"/>
        <v>0</v>
      </c>
      <c r="AY450" s="40">
        <f t="shared" si="289"/>
        <v>0</v>
      </c>
      <c r="AZ450" s="40">
        <f t="shared" si="290"/>
        <v>0</v>
      </c>
      <c r="BA450" s="40">
        <f t="shared" si="291"/>
        <v>0</v>
      </c>
      <c r="BB450" s="40">
        <f t="shared" si="292"/>
        <v>0</v>
      </c>
      <c r="BC450" s="40">
        <f t="shared" si="293"/>
        <v>0</v>
      </c>
      <c r="BD450" s="40">
        <f t="shared" si="294"/>
        <v>0</v>
      </c>
      <c r="BE450" s="40">
        <f t="shared" si="295"/>
        <v>0</v>
      </c>
      <c r="BF450" s="40">
        <f t="shared" si="296"/>
        <v>0</v>
      </c>
      <c r="BG450" s="40">
        <f t="shared" si="297"/>
        <v>0</v>
      </c>
      <c r="BH450" s="40">
        <f t="shared" si="298"/>
        <v>0</v>
      </c>
      <c r="BI450" s="40">
        <f t="shared" si="299"/>
        <v>0</v>
      </c>
      <c r="BJ450" s="40">
        <f t="shared" si="300"/>
        <v>0</v>
      </c>
      <c r="BK450" s="40">
        <f t="shared" si="301"/>
        <v>0</v>
      </c>
      <c r="BL450" s="40">
        <f t="shared" si="302"/>
        <v>0</v>
      </c>
      <c r="BM450" s="40">
        <f t="shared" si="303"/>
        <v>0</v>
      </c>
      <c r="BN450" s="40">
        <f t="shared" si="304"/>
        <v>0</v>
      </c>
      <c r="BO450" s="40">
        <f t="shared" si="305"/>
        <v>0</v>
      </c>
      <c r="BP450" s="40">
        <f t="shared" si="306"/>
        <v>1</v>
      </c>
      <c r="BQ450">
        <v>1</v>
      </c>
      <c r="BR450" s="63">
        <f t="shared" si="267"/>
        <v>3</v>
      </c>
      <c r="BT450" s="4">
        <f>(BP450*U413)+(BO450*U414)+(BN450*U415)+(BM450*U416)+(BL450*U417)+(BK450*U418)+(BJ450*U419)+(BI450*U420)+(BH450*U421)+(BG450*U422)+(BF450*U423)+(BE450*U424)+(BD450*U425)+(BC450*U426)+(BB450*U427)+(BA450*U428)+(AZ450*U429)+(AY450*U430)+(AX450*U431)+(AW450*U432)+(AV450*U433)+(AU450*U434)+(AT450*U435)+(AS450*U436)+(AR450*U437)+(AQ450*U438)+(AP450*U439)+(AO450*U440)+(AN450*U441)+(AM450*U442)+(AL450*U443)+(AK450*U444)+(AJ450*U445)+(AI450*U446)+(AH450*U447)+(AG450*U448)+(AF450*U449)+($U$353)+U450</f>
        <v>4.6536796536796536E-2</v>
      </c>
    </row>
    <row r="451" spans="1:72">
      <c r="A451" s="25">
        <f t="shared" si="269"/>
        <v>447</v>
      </c>
      <c r="B451" s="26" t="s">
        <v>30</v>
      </c>
      <c r="C451" s="12">
        <v>41194</v>
      </c>
      <c r="D451" s="12">
        <v>41198</v>
      </c>
      <c r="E451" s="12">
        <v>41205</v>
      </c>
      <c r="F451" s="14">
        <v>1.2925</v>
      </c>
      <c r="G451" s="14">
        <v>1.3001</v>
      </c>
      <c r="H451" s="14">
        <v>1.3001</v>
      </c>
      <c r="I451" s="14"/>
      <c r="J451" s="14"/>
      <c r="K451" s="6" t="s">
        <v>17</v>
      </c>
      <c r="L451" s="15"/>
      <c r="M451" s="16">
        <f>(G451-F451)*10000</f>
        <v>76.000000000000512</v>
      </c>
      <c r="N451" s="15"/>
      <c r="O451" s="16">
        <f>(H451-G451)*10000</f>
        <v>0</v>
      </c>
      <c r="P451" s="15"/>
      <c r="Q451" s="22">
        <f>((S450*U451)/M451)*O451</f>
        <v>0</v>
      </c>
      <c r="R451" s="15"/>
      <c r="S451" s="3">
        <f>Q451+S450</f>
        <v>223425722.6136238</v>
      </c>
      <c r="U451" s="4">
        <f>$AC$4/W451</f>
        <v>2.2727272727272728E-2</v>
      </c>
      <c r="V451" s="4"/>
      <c r="W451" s="16">
        <v>11</v>
      </c>
      <c r="X451" s="15"/>
      <c r="Y451" s="30">
        <f>E451-D451+1</f>
        <v>8</v>
      </c>
      <c r="Z451" s="30"/>
      <c r="AA451" s="4">
        <f>(S451-S450)/S450</f>
        <v>0</v>
      </c>
      <c r="AD451" s="40">
        <f>IF(E450&gt;D451,IF(E450&gt;E451,Y451,E450-D451+1),0)</f>
        <v>0</v>
      </c>
      <c r="AF451" s="40">
        <f t="shared" si="270"/>
        <v>0</v>
      </c>
      <c r="AG451" s="40">
        <f t="shared" si="271"/>
        <v>0</v>
      </c>
      <c r="AH451" s="40">
        <f t="shared" si="272"/>
        <v>0</v>
      </c>
      <c r="AI451" s="40">
        <f t="shared" si="273"/>
        <v>0</v>
      </c>
      <c r="AJ451" s="40">
        <f t="shared" si="274"/>
        <v>0</v>
      </c>
      <c r="AK451" s="40">
        <f t="shared" si="275"/>
        <v>0</v>
      </c>
      <c r="AL451" s="40">
        <f t="shared" si="276"/>
        <v>0</v>
      </c>
      <c r="AM451" s="40">
        <f t="shared" si="277"/>
        <v>0</v>
      </c>
      <c r="AN451" s="40">
        <f t="shared" si="278"/>
        <v>0</v>
      </c>
      <c r="AO451" s="40">
        <f t="shared" si="279"/>
        <v>0</v>
      </c>
      <c r="AP451" s="40">
        <f t="shared" si="280"/>
        <v>0</v>
      </c>
      <c r="AQ451" s="40">
        <f t="shared" si="281"/>
        <v>0</v>
      </c>
      <c r="AR451" s="40">
        <f t="shared" si="282"/>
        <v>0</v>
      </c>
      <c r="AS451" s="40">
        <f t="shared" si="283"/>
        <v>0</v>
      </c>
      <c r="AT451" s="40">
        <f t="shared" si="284"/>
        <v>0</v>
      </c>
      <c r="AU451" s="40">
        <f t="shared" si="285"/>
        <v>0</v>
      </c>
      <c r="AV451" s="40">
        <f t="shared" si="286"/>
        <v>0</v>
      </c>
      <c r="AW451" s="40">
        <f t="shared" si="287"/>
        <v>0</v>
      </c>
      <c r="AX451" s="40">
        <f t="shared" si="288"/>
        <v>0</v>
      </c>
      <c r="AY451" s="40">
        <f t="shared" si="289"/>
        <v>0</v>
      </c>
      <c r="AZ451" s="40">
        <f t="shared" si="290"/>
        <v>0</v>
      </c>
      <c r="BA451" s="40">
        <f t="shared" si="291"/>
        <v>0</v>
      </c>
      <c r="BB451" s="40">
        <f t="shared" si="292"/>
        <v>0</v>
      </c>
      <c r="BC451" s="40">
        <f t="shared" si="293"/>
        <v>0</v>
      </c>
      <c r="BD451" s="40">
        <f t="shared" si="294"/>
        <v>0</v>
      </c>
      <c r="BE451" s="40">
        <f t="shared" si="295"/>
        <v>0</v>
      </c>
      <c r="BF451" s="40">
        <f t="shared" si="296"/>
        <v>0</v>
      </c>
      <c r="BG451" s="40">
        <f t="shared" si="297"/>
        <v>0</v>
      </c>
      <c r="BH451" s="40">
        <f t="shared" si="298"/>
        <v>0</v>
      </c>
      <c r="BI451" s="40">
        <f t="shared" si="299"/>
        <v>0</v>
      </c>
      <c r="BJ451" s="40">
        <f t="shared" si="300"/>
        <v>0</v>
      </c>
      <c r="BK451" s="40">
        <f t="shared" si="301"/>
        <v>0</v>
      </c>
      <c r="BL451" s="40">
        <f t="shared" si="302"/>
        <v>0</v>
      </c>
      <c r="BM451" s="40">
        <f t="shared" si="303"/>
        <v>0</v>
      </c>
      <c r="BN451" s="40">
        <f t="shared" si="304"/>
        <v>0</v>
      </c>
      <c r="BO451" s="40">
        <f t="shared" si="305"/>
        <v>0</v>
      </c>
      <c r="BP451" s="40">
        <f t="shared" si="306"/>
        <v>0</v>
      </c>
      <c r="BQ451">
        <v>1</v>
      </c>
      <c r="BR451" s="63">
        <f t="shared" si="267"/>
        <v>2</v>
      </c>
      <c r="BT451" s="4">
        <f>(BP451*U414)+(BO451*U415)+(BN451*U416)+(BM451*U417)+(BL451*U418)+(BK451*U419)+(BJ451*U420)+(BI451*U421)+(BH451*U422)+(BG451*U423)+(BF451*U424)+(BE451*U425)+(BD451*U426)+(BC451*U427)+(BB451*U428)+(BA451*U429)+(AZ451*U430)+(AY451*U431)+(AX451*U432)+(AW451*U433)+(AV451*U434)+(AU451*U435)+(AT451*U436)+(AS451*U437)+(AR451*U438)+(AQ451*U439)+(AP451*U440)+(AO451*U441)+(AN451*U442)+(AM451*U443)+(AL451*U444)+(AK451*U445)+(AJ451*U446)+(AI451*U447)+(AH451*U448)+(AG451*U449)+(AF451*U450)+($U$353)+U451</f>
        <v>3.4632034632034632E-2</v>
      </c>
    </row>
    <row r="452" spans="1:72">
      <c r="A452" s="25">
        <f t="shared" si="269"/>
        <v>448</v>
      </c>
      <c r="B452" s="26" t="s">
        <v>30</v>
      </c>
      <c r="C452" s="12">
        <v>41205</v>
      </c>
      <c r="D452" s="12">
        <v>41206</v>
      </c>
      <c r="E452" s="12">
        <v>41232</v>
      </c>
      <c r="F452" s="14">
        <v>1.3071999999999999</v>
      </c>
      <c r="G452" s="14"/>
      <c r="H452" s="14"/>
      <c r="I452" s="14">
        <v>1.2948999999999999</v>
      </c>
      <c r="J452" s="14">
        <v>1.2796000000000001</v>
      </c>
      <c r="K452" s="6" t="s">
        <v>2</v>
      </c>
      <c r="L452" s="15"/>
      <c r="M452" s="46">
        <f>(F452-I452)*10000</f>
        <v>122.99999999999977</v>
      </c>
      <c r="N452" s="47"/>
      <c r="O452" s="46">
        <f>(I452-J452)*10000</f>
        <v>152.99999999999869</v>
      </c>
      <c r="P452" s="15"/>
      <c r="Q452" s="22">
        <f>((S451*U452)/M452)*O452</f>
        <v>6316359.1204516292</v>
      </c>
      <c r="R452" s="15"/>
      <c r="S452" s="3">
        <f>Q452+S451</f>
        <v>229742081.73407543</v>
      </c>
      <c r="U452" s="4">
        <f>$AC$4/W452</f>
        <v>2.2727272727272728E-2</v>
      </c>
      <c r="V452" s="4"/>
      <c r="W452" s="16">
        <v>11</v>
      </c>
      <c r="X452" s="15"/>
      <c r="Y452" s="30">
        <f>E452-D452+1</f>
        <v>27</v>
      </c>
      <c r="Z452" s="30"/>
      <c r="AA452" s="4">
        <f>(S452-S451)/S451</f>
        <v>2.8270509977826867E-2</v>
      </c>
      <c r="AD452" s="40">
        <f>IF(E451&gt;D452,IF(E451&gt;E452,Y452,E451-D452+1),0)</f>
        <v>0</v>
      </c>
      <c r="AF452" s="40">
        <f t="shared" si="270"/>
        <v>0</v>
      </c>
      <c r="AG452" s="40">
        <f t="shared" si="271"/>
        <v>0</v>
      </c>
      <c r="AH452" s="40">
        <f t="shared" si="272"/>
        <v>0</v>
      </c>
      <c r="AI452" s="40">
        <f t="shared" si="273"/>
        <v>0</v>
      </c>
      <c r="AJ452" s="40">
        <f t="shared" si="274"/>
        <v>0</v>
      </c>
      <c r="AK452" s="40">
        <f t="shared" si="275"/>
        <v>0</v>
      </c>
      <c r="AL452" s="40">
        <f t="shared" si="276"/>
        <v>0</v>
      </c>
      <c r="AM452" s="40">
        <f t="shared" si="277"/>
        <v>0</v>
      </c>
      <c r="AN452" s="40">
        <f t="shared" si="278"/>
        <v>0</v>
      </c>
      <c r="AO452" s="40">
        <f t="shared" si="279"/>
        <v>0</v>
      </c>
      <c r="AP452" s="40">
        <f t="shared" si="280"/>
        <v>0</v>
      </c>
      <c r="AQ452" s="40">
        <f t="shared" si="281"/>
        <v>0</v>
      </c>
      <c r="AR452" s="40">
        <f t="shared" si="282"/>
        <v>0</v>
      </c>
      <c r="AS452" s="40">
        <f t="shared" si="283"/>
        <v>0</v>
      </c>
      <c r="AT452" s="40">
        <f t="shared" si="284"/>
        <v>0</v>
      </c>
      <c r="AU452" s="40">
        <f t="shared" si="285"/>
        <v>0</v>
      </c>
      <c r="AV452" s="40">
        <f t="shared" si="286"/>
        <v>0</v>
      </c>
      <c r="AW452" s="40">
        <f t="shared" si="287"/>
        <v>0</v>
      </c>
      <c r="AX452" s="40">
        <f t="shared" si="288"/>
        <v>0</v>
      </c>
      <c r="AY452" s="40">
        <f t="shared" si="289"/>
        <v>0</v>
      </c>
      <c r="AZ452" s="40">
        <f t="shared" si="290"/>
        <v>0</v>
      </c>
      <c r="BA452" s="40">
        <f t="shared" si="291"/>
        <v>0</v>
      </c>
      <c r="BB452" s="40">
        <f t="shared" si="292"/>
        <v>0</v>
      </c>
      <c r="BC452" s="40">
        <f t="shared" si="293"/>
        <v>0</v>
      </c>
      <c r="BD452" s="40">
        <f t="shared" si="294"/>
        <v>0</v>
      </c>
      <c r="BE452" s="40">
        <f t="shared" si="295"/>
        <v>0</v>
      </c>
      <c r="BF452" s="40">
        <f t="shared" si="296"/>
        <v>0</v>
      </c>
      <c r="BG452" s="40">
        <f t="shared" si="297"/>
        <v>0</v>
      </c>
      <c r="BH452" s="40">
        <f t="shared" si="298"/>
        <v>0</v>
      </c>
      <c r="BI452" s="40">
        <f t="shared" si="299"/>
        <v>0</v>
      </c>
      <c r="BJ452" s="40">
        <f t="shared" si="300"/>
        <v>0</v>
      </c>
      <c r="BK452" s="40">
        <f t="shared" si="301"/>
        <v>0</v>
      </c>
      <c r="BL452" s="40">
        <f t="shared" si="302"/>
        <v>0</v>
      </c>
      <c r="BM452" s="40">
        <f t="shared" si="303"/>
        <v>0</v>
      </c>
      <c r="BN452" s="40">
        <f t="shared" si="304"/>
        <v>0</v>
      </c>
      <c r="BO452" s="40">
        <f t="shared" si="305"/>
        <v>0</v>
      </c>
      <c r="BP452" s="40">
        <f t="shared" si="306"/>
        <v>0</v>
      </c>
      <c r="BQ452">
        <v>1</v>
      </c>
      <c r="BR452" s="63">
        <f t="shared" si="267"/>
        <v>2</v>
      </c>
      <c r="BT452" s="4">
        <f>(BP452*U415)+(BO452*U416)+(BN452*U417)+(BM452*U418)+(BL452*U419)+(BK452*U420)+(BJ452*U421)+(BI452*U422)+(BH452*U423)+(BG452*U424)+(BF452*U425)+(BE452*U426)+(BD452*U427)+(BC452*U428)+(BB452*U429)+(BA452*U430)+(AZ452*U431)+(AY452*U432)+(AX452*U433)+(AW452*U434)+(AV452*U435)+(AU452*U436)+(AT452*U437)+(AS452*U438)+(AR452*U439)+(AQ452*U440)+(AP452*U441)+(AO452*U442)+(AN452*U443)+(AM452*U444)+(AL452*U445)+(AK452*U446)+(AJ452*U447)+(AI452*U448)+(AH452*U449)+(AG452*U450)+(AF452*U451)+($U$353)+U452</f>
        <v>3.4632034632034632E-2</v>
      </c>
    </row>
    <row r="453" spans="1:72">
      <c r="A453" s="25">
        <f t="shared" si="269"/>
        <v>449</v>
      </c>
      <c r="B453" s="26" t="s">
        <v>30</v>
      </c>
      <c r="C453" s="12">
        <v>41242</v>
      </c>
      <c r="D453" s="12">
        <v>41243</v>
      </c>
      <c r="E453" s="12">
        <v>41249</v>
      </c>
      <c r="F453" s="14">
        <v>1.2941</v>
      </c>
      <c r="G453" s="14">
        <v>1.3015000000000001</v>
      </c>
      <c r="H453" s="14">
        <v>1.3015000000000001</v>
      </c>
      <c r="I453" s="14"/>
      <c r="J453" s="14"/>
      <c r="K453" s="6" t="s">
        <v>17</v>
      </c>
      <c r="L453" s="15"/>
      <c r="M453" s="16">
        <f>(G453-F453)*10000</f>
        <v>74.000000000000739</v>
      </c>
      <c r="N453" s="15"/>
      <c r="O453" s="16">
        <f>(H453-G453)*10000</f>
        <v>0</v>
      </c>
      <c r="P453" s="15"/>
      <c r="Q453" s="22">
        <f>((S452*U453)/M453)*O453</f>
        <v>0</v>
      </c>
      <c r="R453" s="15"/>
      <c r="S453" s="3">
        <f>Q453+S452</f>
        <v>229742081.73407543</v>
      </c>
      <c r="U453" s="4">
        <f>$AC$4/W453</f>
        <v>2.2727272727272728E-2</v>
      </c>
      <c r="V453" s="4"/>
      <c r="W453" s="16">
        <v>11</v>
      </c>
      <c r="X453" s="15"/>
      <c r="Y453" s="30">
        <f>E453-D453+1</f>
        <v>7</v>
      </c>
      <c r="Z453" s="30"/>
      <c r="AA453" s="4">
        <f>(S453-S452)/S452</f>
        <v>0</v>
      </c>
      <c r="AD453" s="40">
        <f>IF(E452&gt;D453,IF(E452&gt;E453,Y453,E452-D453+1),0)</f>
        <v>0</v>
      </c>
      <c r="AF453" s="40">
        <f t="shared" si="270"/>
        <v>0</v>
      </c>
      <c r="AG453" s="40">
        <f t="shared" si="271"/>
        <v>0</v>
      </c>
      <c r="AH453" s="40">
        <f t="shared" si="272"/>
        <v>0</v>
      </c>
      <c r="AI453" s="40">
        <f t="shared" si="273"/>
        <v>0</v>
      </c>
      <c r="AJ453" s="40">
        <f t="shared" si="274"/>
        <v>0</v>
      </c>
      <c r="AK453" s="40">
        <f t="shared" si="275"/>
        <v>0</v>
      </c>
      <c r="AL453" s="40">
        <f t="shared" si="276"/>
        <v>0</v>
      </c>
      <c r="AM453" s="40">
        <f t="shared" si="277"/>
        <v>0</v>
      </c>
      <c r="AN453" s="40">
        <f t="shared" si="278"/>
        <v>0</v>
      </c>
      <c r="AO453" s="40">
        <f t="shared" si="279"/>
        <v>0</v>
      </c>
      <c r="AP453" s="40">
        <f t="shared" si="280"/>
        <v>0</v>
      </c>
      <c r="AQ453" s="40">
        <f t="shared" si="281"/>
        <v>0</v>
      </c>
      <c r="AR453" s="40">
        <f t="shared" si="282"/>
        <v>0</v>
      </c>
      <c r="AS453" s="40">
        <f t="shared" si="283"/>
        <v>0</v>
      </c>
      <c r="AT453" s="40">
        <f t="shared" si="284"/>
        <v>0</v>
      </c>
      <c r="AU453" s="40">
        <f t="shared" si="285"/>
        <v>0</v>
      </c>
      <c r="AV453" s="40">
        <f t="shared" si="286"/>
        <v>0</v>
      </c>
      <c r="AW453" s="40">
        <f t="shared" si="287"/>
        <v>0</v>
      </c>
      <c r="AX453" s="40">
        <f t="shared" si="288"/>
        <v>0</v>
      </c>
      <c r="AY453" s="40">
        <f t="shared" si="289"/>
        <v>0</v>
      </c>
      <c r="AZ453" s="40">
        <f t="shared" si="290"/>
        <v>0</v>
      </c>
      <c r="BA453" s="40">
        <f t="shared" si="291"/>
        <v>0</v>
      </c>
      <c r="BB453" s="40">
        <f t="shared" si="292"/>
        <v>0</v>
      </c>
      <c r="BC453" s="40">
        <f t="shared" si="293"/>
        <v>0</v>
      </c>
      <c r="BD453" s="40">
        <f t="shared" si="294"/>
        <v>0</v>
      </c>
      <c r="BE453" s="40">
        <f t="shared" si="295"/>
        <v>0</v>
      </c>
      <c r="BF453" s="40">
        <f t="shared" si="296"/>
        <v>0</v>
      </c>
      <c r="BG453" s="40">
        <f t="shared" si="297"/>
        <v>0</v>
      </c>
      <c r="BH453" s="40">
        <f t="shared" si="298"/>
        <v>0</v>
      </c>
      <c r="BI453" s="40">
        <f t="shared" si="299"/>
        <v>0</v>
      </c>
      <c r="BJ453" s="40">
        <f t="shared" si="300"/>
        <v>0</v>
      </c>
      <c r="BK453" s="40">
        <f t="shared" si="301"/>
        <v>0</v>
      </c>
      <c r="BL453" s="40">
        <f t="shared" si="302"/>
        <v>0</v>
      </c>
      <c r="BM453" s="40">
        <f t="shared" si="303"/>
        <v>0</v>
      </c>
      <c r="BN453" s="40">
        <f t="shared" si="304"/>
        <v>0</v>
      </c>
      <c r="BO453" s="40">
        <f t="shared" si="305"/>
        <v>0</v>
      </c>
      <c r="BP453" s="40">
        <f t="shared" si="306"/>
        <v>0</v>
      </c>
      <c r="BQ453">
        <v>1</v>
      </c>
      <c r="BR453" s="63">
        <f t="shared" si="267"/>
        <v>2</v>
      </c>
      <c r="BT453" s="4">
        <f>(BP453*U416)+(BO453*U417)+(BN453*U418)+(BM453*U419)+(BL453*U420)+(BK453*U421)+(BJ453*U422)+(BI453*U423)+(BH453*U424)+(BG453*U425)+(BF453*U426)+(BE453*U427)+(BD453*U428)+(BC453*U429)+(BB453*U430)+(BA453*U431)+(AZ453*U432)+(AY453*U433)+(AX453*U434)+(AW453*U435)+(AV453*U436)+(AU453*U437)+(AT453*U438)+(AS453*U439)+(AR453*U440)+(AQ453*U441)+(AP453*U442)+(AO453*U443)+(AN453*U444)+(AM453*U445)+(AL453*U446)+(AK453*U447)+(AJ453*U448)+(AI453*U449)+(AH453*U450)+(AG453*U451)+(AF453*U452)+($U$353)+U453</f>
        <v>3.4632034632034632E-2</v>
      </c>
    </row>
    <row r="454" spans="1:72">
      <c r="A454" s="25">
        <f t="shared" si="269"/>
        <v>450</v>
      </c>
      <c r="B454" s="26" t="s">
        <v>30</v>
      </c>
      <c r="C454" s="12">
        <v>41249</v>
      </c>
      <c r="D454" s="12">
        <v>41250</v>
      </c>
      <c r="E454" s="12">
        <v>41255</v>
      </c>
      <c r="F454" s="14">
        <v>1.3083</v>
      </c>
      <c r="G454" s="14"/>
      <c r="H454" s="14"/>
      <c r="I454" s="14">
        <v>1.2948</v>
      </c>
      <c r="J454" s="14">
        <v>1.3083</v>
      </c>
      <c r="K454" s="6" t="s">
        <v>0</v>
      </c>
      <c r="L454" s="15"/>
      <c r="M454" s="46">
        <f>(F454-I454)*10000</f>
        <v>135.00000000000068</v>
      </c>
      <c r="N454" s="47"/>
      <c r="O454" s="46">
        <f>(I454-J454)*10000</f>
        <v>-135.00000000000068</v>
      </c>
      <c r="P454" s="15"/>
      <c r="Q454" s="22">
        <f>((S453*U454)/M454)*O454</f>
        <v>-5221410.9485017145</v>
      </c>
      <c r="R454" s="15"/>
      <c r="S454" s="3">
        <f>Q454+S453</f>
        <v>224520670.78557372</v>
      </c>
      <c r="U454" s="4">
        <f>$AC$4/W454</f>
        <v>2.2727272727272728E-2</v>
      </c>
      <c r="V454" s="4"/>
      <c r="W454" s="16">
        <v>11</v>
      </c>
      <c r="X454" s="15"/>
      <c r="Y454" s="30">
        <f>E454-D454+1</f>
        <v>6</v>
      </c>
      <c r="Z454" s="30"/>
      <c r="AA454" s="4">
        <f>(S454-S453)/S453</f>
        <v>-2.2727272727272693E-2</v>
      </c>
      <c r="AD454" s="40">
        <f>IF(E453&gt;D454,IF(E453&gt;E454,Y454,E453-D454+1),0)</f>
        <v>0</v>
      </c>
      <c r="AF454" s="40">
        <f t="shared" si="270"/>
        <v>0</v>
      </c>
      <c r="AG454" s="40">
        <f t="shared" si="271"/>
        <v>0</v>
      </c>
      <c r="AH454" s="40">
        <f t="shared" si="272"/>
        <v>0</v>
      </c>
      <c r="AI454" s="40">
        <f t="shared" si="273"/>
        <v>0</v>
      </c>
      <c r="AJ454" s="40">
        <f t="shared" si="274"/>
        <v>0</v>
      </c>
      <c r="AK454" s="40">
        <f t="shared" si="275"/>
        <v>0</v>
      </c>
      <c r="AL454" s="40">
        <f t="shared" si="276"/>
        <v>0</v>
      </c>
      <c r="AM454" s="40">
        <f t="shared" si="277"/>
        <v>0</v>
      </c>
      <c r="AN454" s="40">
        <f t="shared" si="278"/>
        <v>0</v>
      </c>
      <c r="AO454" s="40">
        <f t="shared" si="279"/>
        <v>0</v>
      </c>
      <c r="AP454" s="40">
        <f t="shared" si="280"/>
        <v>0</v>
      </c>
      <c r="AQ454" s="40">
        <f t="shared" si="281"/>
        <v>0</v>
      </c>
      <c r="AR454" s="40">
        <f t="shared" si="282"/>
        <v>0</v>
      </c>
      <c r="AS454" s="40">
        <f t="shared" si="283"/>
        <v>0</v>
      </c>
      <c r="AT454" s="40">
        <f t="shared" si="284"/>
        <v>0</v>
      </c>
      <c r="AU454" s="40">
        <f t="shared" si="285"/>
        <v>0</v>
      </c>
      <c r="AV454" s="40">
        <f t="shared" si="286"/>
        <v>0</v>
      </c>
      <c r="AW454" s="40">
        <f t="shared" si="287"/>
        <v>0</v>
      </c>
      <c r="AX454" s="40">
        <f t="shared" si="288"/>
        <v>0</v>
      </c>
      <c r="AY454" s="40">
        <f t="shared" si="289"/>
        <v>0</v>
      </c>
      <c r="AZ454" s="40">
        <f t="shared" si="290"/>
        <v>0</v>
      </c>
      <c r="BA454" s="40">
        <f t="shared" si="291"/>
        <v>0</v>
      </c>
      <c r="BB454" s="40">
        <f t="shared" si="292"/>
        <v>0</v>
      </c>
      <c r="BC454" s="40">
        <f t="shared" si="293"/>
        <v>0</v>
      </c>
      <c r="BD454" s="40">
        <f t="shared" si="294"/>
        <v>0</v>
      </c>
      <c r="BE454" s="40">
        <f t="shared" si="295"/>
        <v>0</v>
      </c>
      <c r="BF454" s="40">
        <f t="shared" si="296"/>
        <v>0</v>
      </c>
      <c r="BG454" s="40">
        <f t="shared" si="297"/>
        <v>0</v>
      </c>
      <c r="BH454" s="40">
        <f t="shared" si="298"/>
        <v>0</v>
      </c>
      <c r="BI454" s="40">
        <f t="shared" si="299"/>
        <v>0</v>
      </c>
      <c r="BJ454" s="40">
        <f t="shared" si="300"/>
        <v>0</v>
      </c>
      <c r="BK454" s="40">
        <f t="shared" si="301"/>
        <v>0</v>
      </c>
      <c r="BL454" s="40">
        <f t="shared" si="302"/>
        <v>0</v>
      </c>
      <c r="BM454" s="40">
        <f t="shared" si="303"/>
        <v>0</v>
      </c>
      <c r="BN454" s="40">
        <f t="shared" si="304"/>
        <v>0</v>
      </c>
      <c r="BO454" s="40">
        <f t="shared" si="305"/>
        <v>0</v>
      </c>
      <c r="BP454" s="40">
        <f t="shared" si="306"/>
        <v>0</v>
      </c>
      <c r="BQ454">
        <v>1</v>
      </c>
      <c r="BR454" s="63">
        <f t="shared" si="267"/>
        <v>2</v>
      </c>
      <c r="BT454" s="4">
        <f>(BP454*U417)+(BO454*U418)+(BN454*U419)+(BM454*U420)+(BL454*U421)+(BK454*U422)+(BJ454*U423)+(BI454*U424)+(BH454*U425)+(BG454*U426)+(BF454*U427)+(BE454*U428)+(BD454*U429)+(BC454*U430)+(BB454*U431)+(BA454*U432)+(AZ454*U433)+(AY454*U434)+(AX454*U435)+(AW454*U436)+(AV454*U437)+(AU454*U438)+(AT454*U439)+(AS454*U440)+(AR454*U441)+(AQ454*U442)+(AP454*U443)+(AO454*U444)+(AN454*U445)+(AM454*U446)+(AL454*U447)+(AK454*U448)+(AJ454*U449)+(AI454*U450)+(AH454*U451)+(AG454*U452)+(AF454*U453)+($U$353)+U454</f>
        <v>3.4632034632034632E-2</v>
      </c>
    </row>
    <row r="455" spans="1:72">
      <c r="A455" s="25">
        <f t="shared" si="269"/>
        <v>451</v>
      </c>
      <c r="B455" s="26" t="s">
        <v>30</v>
      </c>
      <c r="C455" s="12">
        <v>41255</v>
      </c>
      <c r="D455" s="12">
        <v>41256</v>
      </c>
      <c r="E455" s="12">
        <v>41274</v>
      </c>
      <c r="F455" s="14">
        <v>1.2998000000000001</v>
      </c>
      <c r="G455" s="14">
        <v>1.3099000000000001</v>
      </c>
      <c r="H455" s="14">
        <v>1.3183</v>
      </c>
      <c r="I455" s="14"/>
      <c r="J455" s="14"/>
      <c r="K455" s="5" t="s">
        <v>2</v>
      </c>
      <c r="L455" s="15"/>
      <c r="M455" s="16">
        <f>(G455-F455)*10000</f>
        <v>100.99999999999997</v>
      </c>
      <c r="N455" s="15"/>
      <c r="O455" s="16">
        <f>(H455-G455)*10000</f>
        <v>83.999999999999631</v>
      </c>
      <c r="P455" s="15"/>
      <c r="Q455" s="22">
        <f>((S454*U455)/M455)*O455</f>
        <v>4243865.0643537613</v>
      </c>
      <c r="R455" s="15"/>
      <c r="S455" s="3">
        <f>Q455+S454</f>
        <v>228764535.84992748</v>
      </c>
      <c r="U455" s="4">
        <f>$AC$4/W455</f>
        <v>2.2727272727272728E-2</v>
      </c>
      <c r="V455" s="4"/>
      <c r="W455" s="16">
        <v>11</v>
      </c>
      <c r="X455" s="15"/>
      <c r="Y455" s="30">
        <f>E455-D455+1</f>
        <v>19</v>
      </c>
      <c r="Z455" s="30"/>
      <c r="AA455" s="4">
        <f>(S455-S454)/S454</f>
        <v>1.8901890189018836E-2</v>
      </c>
      <c r="AD455" s="40">
        <f>IF(E454&gt;D455,IF(E454&gt;E455,Y455,E454-D455+1),0)</f>
        <v>0</v>
      </c>
      <c r="AF455" s="40">
        <f t="shared" si="270"/>
        <v>0</v>
      </c>
      <c r="AG455" s="40">
        <f t="shared" si="271"/>
        <v>0</v>
      </c>
      <c r="AH455" s="40">
        <f t="shared" si="272"/>
        <v>0</v>
      </c>
      <c r="AI455" s="40">
        <f t="shared" si="273"/>
        <v>0</v>
      </c>
      <c r="AJ455" s="40">
        <f t="shared" si="274"/>
        <v>0</v>
      </c>
      <c r="AK455" s="40">
        <f t="shared" si="275"/>
        <v>0</v>
      </c>
      <c r="AL455" s="40">
        <f t="shared" si="276"/>
        <v>0</v>
      </c>
      <c r="AM455" s="40">
        <f t="shared" si="277"/>
        <v>0</v>
      </c>
      <c r="AN455" s="40">
        <f t="shared" si="278"/>
        <v>0</v>
      </c>
      <c r="AO455" s="40">
        <f t="shared" si="279"/>
        <v>0</v>
      </c>
      <c r="AP455" s="40">
        <f t="shared" si="280"/>
        <v>0</v>
      </c>
      <c r="AQ455" s="40">
        <f t="shared" si="281"/>
        <v>0</v>
      </c>
      <c r="AR455" s="40">
        <f t="shared" si="282"/>
        <v>0</v>
      </c>
      <c r="AS455" s="40">
        <f t="shared" si="283"/>
        <v>0</v>
      </c>
      <c r="AT455" s="40">
        <f t="shared" si="284"/>
        <v>0</v>
      </c>
      <c r="AU455" s="40">
        <f t="shared" si="285"/>
        <v>0</v>
      </c>
      <c r="AV455" s="40">
        <f t="shared" si="286"/>
        <v>0</v>
      </c>
      <c r="AW455" s="40">
        <f t="shared" si="287"/>
        <v>0</v>
      </c>
      <c r="AX455" s="40">
        <f t="shared" si="288"/>
        <v>0</v>
      </c>
      <c r="AY455" s="40">
        <f t="shared" si="289"/>
        <v>0</v>
      </c>
      <c r="AZ455" s="40">
        <f t="shared" si="290"/>
        <v>0</v>
      </c>
      <c r="BA455" s="40">
        <f t="shared" si="291"/>
        <v>0</v>
      </c>
      <c r="BB455" s="40">
        <f t="shared" si="292"/>
        <v>0</v>
      </c>
      <c r="BC455" s="40">
        <f t="shared" si="293"/>
        <v>0</v>
      </c>
      <c r="BD455" s="40">
        <f t="shared" si="294"/>
        <v>0</v>
      </c>
      <c r="BE455" s="40">
        <f t="shared" si="295"/>
        <v>0</v>
      </c>
      <c r="BF455" s="40">
        <f t="shared" si="296"/>
        <v>0</v>
      </c>
      <c r="BG455" s="40">
        <f t="shared" si="297"/>
        <v>0</v>
      </c>
      <c r="BH455" s="40">
        <f t="shared" si="298"/>
        <v>0</v>
      </c>
      <c r="BI455" s="40">
        <f t="shared" si="299"/>
        <v>0</v>
      </c>
      <c r="BJ455" s="40">
        <f t="shared" si="300"/>
        <v>0</v>
      </c>
      <c r="BK455" s="40">
        <f t="shared" si="301"/>
        <v>0</v>
      </c>
      <c r="BL455" s="40">
        <f t="shared" si="302"/>
        <v>0</v>
      </c>
      <c r="BM455" s="40">
        <f t="shared" si="303"/>
        <v>0</v>
      </c>
      <c r="BN455" s="40">
        <f t="shared" si="304"/>
        <v>0</v>
      </c>
      <c r="BO455" s="40">
        <f t="shared" si="305"/>
        <v>0</v>
      </c>
      <c r="BP455" s="40">
        <f t="shared" si="306"/>
        <v>0</v>
      </c>
      <c r="BQ455">
        <v>1</v>
      </c>
      <c r="BR455" s="63">
        <f t="shared" ref="BR455:BR518" si="307">SUM(AF455:BQ455)+1</f>
        <v>2</v>
      </c>
      <c r="BT455" s="4">
        <f>(BP455*U418)+(BO455*U419)+(BN455*U420)+(BM455*U421)+(BL455*U422)+(BK455*U423)+(BJ455*U424)+(BI455*U425)+(BH455*U426)+(BG455*U427)+(BF455*U428)+(BE455*U429)+(BD455*U430)+(BC455*U431)+(BB455*U432)+(BA455*U433)+(AZ455*U434)+(AY455*U435)+(AX455*U436)+(AW455*U437)+(AV455*U438)+(AU455*U439)+(AT455*U440)+(AS455*U441)+(AR455*U442)+(AQ455*U443)+(AP455*U444)+(AO455*U445)+(AN455*U446)+(AM455*U447)+(AL455*U448)+(AK455*U449)+(AJ455*U450)+(AI455*U451)+(AH455*U452)+(AG455*U453)+(AF455*U454)+($U$353)+U455</f>
        <v>3.4632034632034632E-2</v>
      </c>
    </row>
    <row r="456" spans="1:72">
      <c r="A456" s="25">
        <f t="shared" si="269"/>
        <v>452</v>
      </c>
      <c r="B456" s="26" t="s">
        <v>30</v>
      </c>
      <c r="C456" s="12">
        <v>41271</v>
      </c>
      <c r="D456" s="12">
        <v>41276</v>
      </c>
      <c r="E456" s="12">
        <v>41284</v>
      </c>
      <c r="F456" s="14">
        <v>1.3252999999999999</v>
      </c>
      <c r="G456" s="14"/>
      <c r="H456" s="14"/>
      <c r="I456" s="14">
        <v>1.3163</v>
      </c>
      <c r="J456" s="14">
        <v>1.3139000000000001</v>
      </c>
      <c r="K456" s="5" t="s">
        <v>2</v>
      </c>
      <c r="L456" s="15"/>
      <c r="M456" s="46">
        <f>(F456-I456)*10000</f>
        <v>89.999999999998977</v>
      </c>
      <c r="N456" s="47"/>
      <c r="O456" s="46">
        <f>(I456-J456)*10000</f>
        <v>23.999999999999577</v>
      </c>
      <c r="P456" s="15"/>
      <c r="Q456" s="22">
        <f>((S455*U456)/M456)*O456</f>
        <v>1386451.7324237942</v>
      </c>
      <c r="R456" s="15"/>
      <c r="S456" s="3">
        <f>Q456+S455</f>
        <v>230150987.58235127</v>
      </c>
      <c r="U456" s="4">
        <f>$AC$4/W456</f>
        <v>2.2727272727272728E-2</v>
      </c>
      <c r="V456" s="4"/>
      <c r="W456" s="16">
        <v>11</v>
      </c>
      <c r="X456" s="15"/>
      <c r="Y456" s="30">
        <f>E456-D456+1</f>
        <v>9</v>
      </c>
      <c r="Z456" s="30"/>
      <c r="AA456" s="4">
        <f>(S456-S455)/S455</f>
        <v>6.0606060606059704E-3</v>
      </c>
      <c r="AD456" s="40">
        <f>IF(E455&gt;D456,IF(E455&gt;E456,Y456,E455-D456+1),0)</f>
        <v>0</v>
      </c>
      <c r="AF456" s="40">
        <f t="shared" si="270"/>
        <v>0</v>
      </c>
      <c r="AG456" s="40">
        <f t="shared" si="271"/>
        <v>0</v>
      </c>
      <c r="AH456" s="40">
        <f t="shared" si="272"/>
        <v>0</v>
      </c>
      <c r="AI456" s="40">
        <f t="shared" si="273"/>
        <v>0</v>
      </c>
      <c r="AJ456" s="40">
        <f t="shared" si="274"/>
        <v>0</v>
      </c>
      <c r="AK456" s="40">
        <f t="shared" si="275"/>
        <v>0</v>
      </c>
      <c r="AL456" s="40">
        <f t="shared" si="276"/>
        <v>0</v>
      </c>
      <c r="AM456" s="40">
        <f t="shared" si="277"/>
        <v>0</v>
      </c>
      <c r="AN456" s="40">
        <f t="shared" si="278"/>
        <v>0</v>
      </c>
      <c r="AO456" s="40">
        <f t="shared" si="279"/>
        <v>0</v>
      </c>
      <c r="AP456" s="40">
        <f t="shared" si="280"/>
        <v>0</v>
      </c>
      <c r="AQ456" s="40">
        <f t="shared" si="281"/>
        <v>0</v>
      </c>
      <c r="AR456" s="40">
        <f t="shared" si="282"/>
        <v>0</v>
      </c>
      <c r="AS456" s="40">
        <f t="shared" si="283"/>
        <v>0</v>
      </c>
      <c r="AT456" s="40">
        <f t="shared" si="284"/>
        <v>0</v>
      </c>
      <c r="AU456" s="40">
        <f t="shared" si="285"/>
        <v>0</v>
      </c>
      <c r="AV456" s="40">
        <f t="shared" si="286"/>
        <v>0</v>
      </c>
      <c r="AW456" s="40">
        <f t="shared" si="287"/>
        <v>0</v>
      </c>
      <c r="AX456" s="40">
        <f t="shared" si="288"/>
        <v>0</v>
      </c>
      <c r="AY456" s="40">
        <f t="shared" si="289"/>
        <v>0</v>
      </c>
      <c r="AZ456" s="40">
        <f t="shared" si="290"/>
        <v>0</v>
      </c>
      <c r="BA456" s="40">
        <f t="shared" si="291"/>
        <v>0</v>
      </c>
      <c r="BB456" s="40">
        <f t="shared" si="292"/>
        <v>0</v>
      </c>
      <c r="BC456" s="40">
        <f t="shared" si="293"/>
        <v>0</v>
      </c>
      <c r="BD456" s="40">
        <f t="shared" si="294"/>
        <v>0</v>
      </c>
      <c r="BE456" s="40">
        <f t="shared" si="295"/>
        <v>0</v>
      </c>
      <c r="BF456" s="40">
        <f t="shared" si="296"/>
        <v>0</v>
      </c>
      <c r="BG456" s="40">
        <f t="shared" si="297"/>
        <v>0</v>
      </c>
      <c r="BH456" s="40">
        <f t="shared" si="298"/>
        <v>0</v>
      </c>
      <c r="BI456" s="40">
        <f t="shared" si="299"/>
        <v>0</v>
      </c>
      <c r="BJ456" s="40">
        <f t="shared" si="300"/>
        <v>0</v>
      </c>
      <c r="BK456" s="40">
        <f t="shared" si="301"/>
        <v>0</v>
      </c>
      <c r="BL456" s="40">
        <f t="shared" si="302"/>
        <v>0</v>
      </c>
      <c r="BM456" s="40">
        <f t="shared" si="303"/>
        <v>0</v>
      </c>
      <c r="BN456" s="40">
        <f t="shared" si="304"/>
        <v>0</v>
      </c>
      <c r="BO456" s="40">
        <f t="shared" si="305"/>
        <v>0</v>
      </c>
      <c r="BP456" s="40">
        <f t="shared" si="306"/>
        <v>0</v>
      </c>
      <c r="BQ456">
        <v>1</v>
      </c>
      <c r="BR456" s="63">
        <f t="shared" si="307"/>
        <v>2</v>
      </c>
      <c r="BT456" s="4">
        <f>(BP456*U419)+(BO456*U420)+(BN456*U421)+(BM456*U422)+(BL456*U423)+(BK456*U424)+(BJ456*U425)+(BI456*U426)+(BH456*U427)+(BG456*U428)+(BF456*U429)+(BE456*U430)+(BD456*U431)+(BC456*U432)+(BB456*U433)+(BA456*U434)+(AZ456*U435)+(AY456*U436)+(AX456*U437)+(AW456*U438)+(AV456*U439)+(AU456*U440)+(AT456*U441)+(AS456*U442)+(AR456*U443)+(AQ456*U444)+(AP456*U445)+(AO456*U446)+(AN456*U447)+(AM456*U448)+(AL456*U449)+(AK456*U450)+(AJ456*U451)+(AI456*U452)+(AH456*U453)+(AG456*U454)+(AF456*U455)+($U$353)+U456</f>
        <v>3.4632034632034632E-2</v>
      </c>
    </row>
    <row r="457" spans="1:72">
      <c r="A457" s="25">
        <f t="shared" si="269"/>
        <v>453</v>
      </c>
      <c r="B457" s="26" t="s">
        <v>30</v>
      </c>
      <c r="C457" s="12">
        <v>41284</v>
      </c>
      <c r="D457" s="12">
        <v>41285</v>
      </c>
      <c r="E457" s="12">
        <v>41310</v>
      </c>
      <c r="F457" s="14">
        <v>1.3041</v>
      </c>
      <c r="G457" s="14">
        <v>1.3269</v>
      </c>
      <c r="H457" s="14">
        <v>1.3495999999999999</v>
      </c>
      <c r="I457" s="14"/>
      <c r="J457" s="14"/>
      <c r="K457" s="5" t="s">
        <v>2</v>
      </c>
      <c r="L457" s="15"/>
      <c r="M457" s="16">
        <f>(G457-F457)*10000</f>
        <v>227.99999999999932</v>
      </c>
      <c r="N457" s="15"/>
      <c r="O457" s="16">
        <f>(H457-G457)*10000</f>
        <v>226.99999999999943</v>
      </c>
      <c r="P457" s="15"/>
      <c r="Q457" s="22">
        <f>((S456*U457)/M457)*O457</f>
        <v>5207762.5778701911</v>
      </c>
      <c r="R457" s="15"/>
      <c r="S457" s="3">
        <f>Q457+S456</f>
        <v>235358750.16022146</v>
      </c>
      <c r="U457" s="4">
        <f>$AC$4/W457</f>
        <v>2.2727272727272728E-2</v>
      </c>
      <c r="V457" s="4"/>
      <c r="W457" s="16">
        <v>11</v>
      </c>
      <c r="X457" s="15"/>
      <c r="Y457" s="30">
        <f>E457-D457+1</f>
        <v>26</v>
      </c>
      <c r="Z457" s="30"/>
      <c r="AA457" s="4">
        <f>(S457-S456)/S456</f>
        <v>2.262759170653908E-2</v>
      </c>
      <c r="AD457" s="40">
        <f>IF(E456&gt;D457,IF(E456&gt;E457,Y457,E456-D457+1),0)</f>
        <v>0</v>
      </c>
      <c r="AF457" s="40">
        <f t="shared" si="270"/>
        <v>0</v>
      </c>
      <c r="AG457" s="40">
        <f t="shared" si="271"/>
        <v>0</v>
      </c>
      <c r="AH457" s="40">
        <f t="shared" si="272"/>
        <v>0</v>
      </c>
      <c r="AI457" s="40">
        <f t="shared" si="273"/>
        <v>0</v>
      </c>
      <c r="AJ457" s="40">
        <f t="shared" si="274"/>
        <v>0</v>
      </c>
      <c r="AK457" s="40">
        <f t="shared" si="275"/>
        <v>0</v>
      </c>
      <c r="AL457" s="40">
        <f t="shared" si="276"/>
        <v>0</v>
      </c>
      <c r="AM457" s="40">
        <f t="shared" si="277"/>
        <v>0</v>
      </c>
      <c r="AN457" s="40">
        <f t="shared" si="278"/>
        <v>0</v>
      </c>
      <c r="AO457" s="40">
        <f t="shared" si="279"/>
        <v>0</v>
      </c>
      <c r="AP457" s="40">
        <f t="shared" si="280"/>
        <v>0</v>
      </c>
      <c r="AQ457" s="40">
        <f t="shared" si="281"/>
        <v>0</v>
      </c>
      <c r="AR457" s="40">
        <f t="shared" si="282"/>
        <v>0</v>
      </c>
      <c r="AS457" s="40">
        <f t="shared" si="283"/>
        <v>0</v>
      </c>
      <c r="AT457" s="40">
        <f t="shared" si="284"/>
        <v>0</v>
      </c>
      <c r="AU457" s="40">
        <f t="shared" si="285"/>
        <v>0</v>
      </c>
      <c r="AV457" s="40">
        <f t="shared" si="286"/>
        <v>0</v>
      </c>
      <c r="AW457" s="40">
        <f t="shared" si="287"/>
        <v>0</v>
      </c>
      <c r="AX457" s="40">
        <f t="shared" si="288"/>
        <v>0</v>
      </c>
      <c r="AY457" s="40">
        <f t="shared" si="289"/>
        <v>0</v>
      </c>
      <c r="AZ457" s="40">
        <f t="shared" si="290"/>
        <v>0</v>
      </c>
      <c r="BA457" s="40">
        <f t="shared" si="291"/>
        <v>0</v>
      </c>
      <c r="BB457" s="40">
        <f t="shared" si="292"/>
        <v>0</v>
      </c>
      <c r="BC457" s="40">
        <f t="shared" si="293"/>
        <v>0</v>
      </c>
      <c r="BD457" s="40">
        <f t="shared" si="294"/>
        <v>0</v>
      </c>
      <c r="BE457" s="40">
        <f t="shared" si="295"/>
        <v>0</v>
      </c>
      <c r="BF457" s="40">
        <f t="shared" si="296"/>
        <v>0</v>
      </c>
      <c r="BG457" s="40">
        <f t="shared" si="297"/>
        <v>0</v>
      </c>
      <c r="BH457" s="40">
        <f t="shared" si="298"/>
        <v>0</v>
      </c>
      <c r="BI457" s="40">
        <f t="shared" si="299"/>
        <v>0</v>
      </c>
      <c r="BJ457" s="40">
        <f t="shared" si="300"/>
        <v>0</v>
      </c>
      <c r="BK457" s="40">
        <f t="shared" si="301"/>
        <v>0</v>
      </c>
      <c r="BL457" s="40">
        <f t="shared" si="302"/>
        <v>0</v>
      </c>
      <c r="BM457" s="40">
        <f t="shared" si="303"/>
        <v>0</v>
      </c>
      <c r="BN457" s="40">
        <f t="shared" si="304"/>
        <v>0</v>
      </c>
      <c r="BO457" s="40">
        <f t="shared" si="305"/>
        <v>0</v>
      </c>
      <c r="BP457" s="40">
        <f t="shared" si="306"/>
        <v>0</v>
      </c>
      <c r="BQ457">
        <v>1</v>
      </c>
      <c r="BR457" s="63">
        <f t="shared" si="307"/>
        <v>2</v>
      </c>
      <c r="BT457" s="4">
        <f>(BP457*U420)+(BO457*U421)+(BN457*U422)+(BM457*U423)+(BL457*U424)+(BK457*U425)+(BJ457*U426)+(BI457*U427)+(BH457*U428)+(BG457*U429)+(BF457*U430)+(BE457*U431)+(BD457*U432)+(BC457*U433)+(BB457*U434)+(BA457*U435)+(AZ457*U436)+(AY457*U437)+(AX457*U438)+(AW457*U439)+(AV457*U440)+(AU457*U441)+(AT457*U442)+(AS457*U443)+(AR457*U444)+(AQ457*U445)+(AP457*U446)+(AO457*U447)+(AN457*U448)+(AM457*U449)+(AL457*U450)+(AK457*U451)+(AJ457*U452)+(AI457*U453)+(AH457*U454)+(AG457*U455)+(AF457*U456)+($U$353)+U457</f>
        <v>3.4632034632034632E-2</v>
      </c>
    </row>
    <row r="458" spans="1:72">
      <c r="A458" s="25">
        <f t="shared" si="269"/>
        <v>454</v>
      </c>
      <c r="B458" s="26" t="s">
        <v>30</v>
      </c>
      <c r="C458" s="12">
        <v>41319</v>
      </c>
      <c r="D458" s="12">
        <v>41320</v>
      </c>
      <c r="E458" s="12">
        <v>41330</v>
      </c>
      <c r="F458" s="14">
        <v>1.3448</v>
      </c>
      <c r="G458" s="14"/>
      <c r="H458" s="14"/>
      <c r="I458" s="14">
        <v>1.3311999999999999</v>
      </c>
      <c r="J458" s="14">
        <v>1.3311999999999999</v>
      </c>
      <c r="K458" s="6" t="s">
        <v>17</v>
      </c>
      <c r="L458" s="15"/>
      <c r="M458" s="46">
        <f>(F458-I458)*10000</f>
        <v>136.00000000000057</v>
      </c>
      <c r="N458" s="47"/>
      <c r="O458" s="46">
        <f>(I458-J458)*10000</f>
        <v>0</v>
      </c>
      <c r="P458" s="15"/>
      <c r="Q458" s="22">
        <f>((S457*U458)/M458)*O458</f>
        <v>0</v>
      </c>
      <c r="R458" s="15"/>
      <c r="S458" s="3">
        <f>Q458+S457</f>
        <v>235358750.16022146</v>
      </c>
      <c r="U458" s="4">
        <f>$AC$4/W458</f>
        <v>2.2727272727272728E-2</v>
      </c>
      <c r="V458" s="4"/>
      <c r="W458" s="16">
        <v>11</v>
      </c>
      <c r="X458" s="15"/>
      <c r="Y458" s="30">
        <f>E458-D458+1</f>
        <v>11</v>
      </c>
      <c r="Z458" s="30"/>
      <c r="AA458" s="4">
        <f>(S458-S457)/S457</f>
        <v>0</v>
      </c>
      <c r="AD458" s="40">
        <f>IF(E457&gt;D458,IF(E457&gt;E458,Y458,E457-D458+1),0)</f>
        <v>0</v>
      </c>
      <c r="AF458" s="40">
        <f t="shared" si="270"/>
        <v>0</v>
      </c>
      <c r="AG458" s="40">
        <f t="shared" si="271"/>
        <v>0</v>
      </c>
      <c r="AH458" s="40">
        <f t="shared" si="272"/>
        <v>0</v>
      </c>
      <c r="AI458" s="40">
        <f t="shared" si="273"/>
        <v>0</v>
      </c>
      <c r="AJ458" s="40">
        <f t="shared" si="274"/>
        <v>0</v>
      </c>
      <c r="AK458" s="40">
        <f t="shared" si="275"/>
        <v>0</v>
      </c>
      <c r="AL458" s="40">
        <f t="shared" si="276"/>
        <v>0</v>
      </c>
      <c r="AM458" s="40">
        <f t="shared" si="277"/>
        <v>0</v>
      </c>
      <c r="AN458" s="40">
        <f t="shared" si="278"/>
        <v>0</v>
      </c>
      <c r="AO458" s="40">
        <f t="shared" si="279"/>
        <v>0</v>
      </c>
      <c r="AP458" s="40">
        <f t="shared" si="280"/>
        <v>0</v>
      </c>
      <c r="AQ458" s="40">
        <f t="shared" si="281"/>
        <v>0</v>
      </c>
      <c r="AR458" s="40">
        <f t="shared" si="282"/>
        <v>0</v>
      </c>
      <c r="AS458" s="40">
        <f t="shared" si="283"/>
        <v>0</v>
      </c>
      <c r="AT458" s="40">
        <f t="shared" si="284"/>
        <v>0</v>
      </c>
      <c r="AU458" s="40">
        <f t="shared" si="285"/>
        <v>0</v>
      </c>
      <c r="AV458" s="40">
        <f t="shared" si="286"/>
        <v>0</v>
      </c>
      <c r="AW458" s="40">
        <f t="shared" si="287"/>
        <v>0</v>
      </c>
      <c r="AX458" s="40">
        <f t="shared" si="288"/>
        <v>0</v>
      </c>
      <c r="AY458" s="40">
        <f t="shared" si="289"/>
        <v>0</v>
      </c>
      <c r="AZ458" s="40">
        <f t="shared" si="290"/>
        <v>0</v>
      </c>
      <c r="BA458" s="40">
        <f t="shared" si="291"/>
        <v>0</v>
      </c>
      <c r="BB458" s="40">
        <f t="shared" si="292"/>
        <v>0</v>
      </c>
      <c r="BC458" s="40">
        <f t="shared" si="293"/>
        <v>0</v>
      </c>
      <c r="BD458" s="40">
        <f t="shared" si="294"/>
        <v>0</v>
      </c>
      <c r="BE458" s="40">
        <f t="shared" si="295"/>
        <v>0</v>
      </c>
      <c r="BF458" s="40">
        <f t="shared" si="296"/>
        <v>0</v>
      </c>
      <c r="BG458" s="40">
        <f t="shared" si="297"/>
        <v>0</v>
      </c>
      <c r="BH458" s="40">
        <f t="shared" si="298"/>
        <v>0</v>
      </c>
      <c r="BI458" s="40">
        <f t="shared" si="299"/>
        <v>0</v>
      </c>
      <c r="BJ458" s="40">
        <f t="shared" si="300"/>
        <v>0</v>
      </c>
      <c r="BK458" s="40">
        <f t="shared" si="301"/>
        <v>0</v>
      </c>
      <c r="BL458" s="40">
        <f t="shared" si="302"/>
        <v>0</v>
      </c>
      <c r="BM458" s="40">
        <f t="shared" si="303"/>
        <v>0</v>
      </c>
      <c r="BN458" s="40">
        <f t="shared" si="304"/>
        <v>0</v>
      </c>
      <c r="BO458" s="40">
        <f t="shared" si="305"/>
        <v>0</v>
      </c>
      <c r="BP458" s="40">
        <f t="shared" si="306"/>
        <v>0</v>
      </c>
      <c r="BQ458">
        <v>1</v>
      </c>
      <c r="BR458" s="63">
        <f t="shared" si="307"/>
        <v>2</v>
      </c>
      <c r="BT458" s="4">
        <f>(BP458*U421)+(BO458*U422)+(BN458*U423)+(BM458*U424)+(BL458*U425)+(BK458*U426)+(BJ458*U427)+(BI458*U428)+(BH458*U429)+(BG458*U430)+(BF458*U431)+(BE458*U432)+(BD458*U433)+(BC458*U434)+(BB458*U435)+(BA458*U436)+(AZ458*U437)+(AY458*U438)+(AX458*U439)+(AW458*U440)+(AV458*U441)+(AU458*U442)+(AT458*U443)+(AS458*U444)+(AR458*U445)+(AQ458*U446)+(AP458*U447)+(AO458*U448)+(AN458*U449)+(AM458*U450)+(AL458*U451)+(AK458*U452)+(AJ458*U453)+(AI458*U454)+(AH458*U455)+(AG458*U456)+(AF458*U457)+($U$353)+U458</f>
        <v>3.4632034632034632E-2</v>
      </c>
    </row>
    <row r="459" spans="1:72">
      <c r="A459" s="25">
        <f t="shared" ref="A459:A507" si="308">A458+1</f>
        <v>455</v>
      </c>
      <c r="B459" s="26" t="s">
        <v>30</v>
      </c>
      <c r="C459" s="12">
        <v>41340</v>
      </c>
      <c r="D459" s="12">
        <v>41341</v>
      </c>
      <c r="E459" s="12">
        <v>41341</v>
      </c>
      <c r="F459" s="14">
        <v>1.2968</v>
      </c>
      <c r="G459" s="14">
        <v>1.3120000000000001</v>
      </c>
      <c r="H459" s="14">
        <v>1.2968</v>
      </c>
      <c r="I459" s="14"/>
      <c r="J459" s="14"/>
      <c r="K459" s="5" t="s">
        <v>0</v>
      </c>
      <c r="L459" s="15"/>
      <c r="M459" s="16">
        <f>(G459-F459)*10000</f>
        <v>152.00000000000102</v>
      </c>
      <c r="N459" s="15"/>
      <c r="O459" s="16">
        <f>(H459-G459)*10000</f>
        <v>-152.00000000000102</v>
      </c>
      <c r="P459" s="15"/>
      <c r="Q459" s="22">
        <f>((S458*U459)/M459)*O459</f>
        <v>-5349062.5036413968</v>
      </c>
      <c r="R459" s="15"/>
      <c r="S459" s="3">
        <f>Q459+S458</f>
        <v>230009687.65658006</v>
      </c>
      <c r="U459" s="4">
        <f>$AC$4/W459</f>
        <v>2.2727272727272728E-2</v>
      </c>
      <c r="V459" s="4"/>
      <c r="W459" s="16">
        <v>11</v>
      </c>
      <c r="X459" s="15"/>
      <c r="Y459" s="30">
        <f>E459-D459+1</f>
        <v>1</v>
      </c>
      <c r="Z459" s="30"/>
      <c r="AA459" s="4">
        <f>(S459-S458)/S458</f>
        <v>-2.2727272727272728E-2</v>
      </c>
      <c r="AD459" s="40">
        <f>IF(E458&gt;D459,IF(E458&gt;E459,Y459,E458-D459+1),0)</f>
        <v>0</v>
      </c>
      <c r="AF459" s="40">
        <f t="shared" si="270"/>
        <v>0</v>
      </c>
      <c r="AG459" s="40">
        <f t="shared" si="271"/>
        <v>0</v>
      </c>
      <c r="AH459" s="40">
        <f t="shared" si="272"/>
        <v>0</v>
      </c>
      <c r="AI459" s="40">
        <f t="shared" si="273"/>
        <v>0</v>
      </c>
      <c r="AJ459" s="40">
        <f t="shared" si="274"/>
        <v>0</v>
      </c>
      <c r="AK459" s="40">
        <f t="shared" si="275"/>
        <v>0</v>
      </c>
      <c r="AL459" s="40">
        <f t="shared" si="276"/>
        <v>0</v>
      </c>
      <c r="AM459" s="40">
        <f t="shared" si="277"/>
        <v>0</v>
      </c>
      <c r="AN459" s="40">
        <f t="shared" si="278"/>
        <v>0</v>
      </c>
      <c r="AO459" s="40">
        <f t="shared" si="279"/>
        <v>0</v>
      </c>
      <c r="AP459" s="40">
        <f t="shared" si="280"/>
        <v>0</v>
      </c>
      <c r="AQ459" s="40">
        <f t="shared" si="281"/>
        <v>0</v>
      </c>
      <c r="AR459" s="40">
        <f t="shared" si="282"/>
        <v>0</v>
      </c>
      <c r="AS459" s="40">
        <f t="shared" si="283"/>
        <v>0</v>
      </c>
      <c r="AT459" s="40">
        <f t="shared" si="284"/>
        <v>0</v>
      </c>
      <c r="AU459" s="40">
        <f t="shared" si="285"/>
        <v>0</v>
      </c>
      <c r="AV459" s="40">
        <f t="shared" si="286"/>
        <v>0</v>
      </c>
      <c r="AW459" s="40">
        <f t="shared" si="287"/>
        <v>0</v>
      </c>
      <c r="AX459" s="40">
        <f t="shared" si="288"/>
        <v>0</v>
      </c>
      <c r="AY459" s="40">
        <f t="shared" si="289"/>
        <v>0</v>
      </c>
      <c r="AZ459" s="40">
        <f t="shared" si="290"/>
        <v>0</v>
      </c>
      <c r="BA459" s="40">
        <f t="shared" si="291"/>
        <v>0</v>
      </c>
      <c r="BB459" s="40">
        <f t="shared" si="292"/>
        <v>0</v>
      </c>
      <c r="BC459" s="40">
        <f t="shared" si="293"/>
        <v>0</v>
      </c>
      <c r="BD459" s="40">
        <f t="shared" si="294"/>
        <v>0</v>
      </c>
      <c r="BE459" s="40">
        <f t="shared" si="295"/>
        <v>0</v>
      </c>
      <c r="BF459" s="40">
        <f t="shared" si="296"/>
        <v>0</v>
      </c>
      <c r="BG459" s="40">
        <f t="shared" si="297"/>
        <v>0</v>
      </c>
      <c r="BH459" s="40">
        <f t="shared" si="298"/>
        <v>0</v>
      </c>
      <c r="BI459" s="40">
        <f t="shared" si="299"/>
        <v>0</v>
      </c>
      <c r="BJ459" s="40">
        <f t="shared" si="300"/>
        <v>0</v>
      </c>
      <c r="BK459" s="40">
        <f t="shared" si="301"/>
        <v>0</v>
      </c>
      <c r="BL459" s="40">
        <f t="shared" si="302"/>
        <v>0</v>
      </c>
      <c r="BM459" s="40">
        <f t="shared" si="303"/>
        <v>0</v>
      </c>
      <c r="BN459" s="40">
        <f t="shared" si="304"/>
        <v>0</v>
      </c>
      <c r="BO459" s="40">
        <f t="shared" si="305"/>
        <v>0</v>
      </c>
      <c r="BP459" s="40">
        <f t="shared" si="306"/>
        <v>0</v>
      </c>
      <c r="BQ459">
        <v>1</v>
      </c>
      <c r="BR459" s="63">
        <f t="shared" si="307"/>
        <v>2</v>
      </c>
      <c r="BT459" s="4">
        <f>(BP459*U422)+(BO459*U423)+(BN459*U424)+(BM459*U425)+(BL459*U426)+(BK459*U427)+(BJ459*U428)+(BI459*U429)+(BH459*U430)+(BG459*U431)+(BF459*U432)+(BE459*U433)+(BD459*U434)+(BC459*U435)+(BB459*U436)+(BA459*U437)+(AZ459*U438)+(AY459*U439)+(AX459*U440)+(AW459*U441)+(AV459*U442)+(AU459*U443)+(AT459*U444)+(AS459*U445)+(AR459*U446)+(AQ459*U447)+(AP459*U448)+(AO459*U449)+(AN459*U450)+(AM459*U451)+(AL459*U452)+(AK459*U453)+(AJ459*U454)+(AI459*U455)+(AH459*U456)+(AG459*U457)+(AF459*U458)+($U$353)+U459</f>
        <v>3.4632034632034632E-2</v>
      </c>
    </row>
    <row r="460" spans="1:72">
      <c r="A460" s="25">
        <f t="shared" si="308"/>
        <v>456</v>
      </c>
      <c r="B460" s="26" t="s">
        <v>30</v>
      </c>
      <c r="C460" s="12">
        <v>41345</v>
      </c>
      <c r="D460" s="12">
        <v>41346</v>
      </c>
      <c r="E460" s="12">
        <v>41347</v>
      </c>
      <c r="F460" s="14">
        <v>1.3070999999999999</v>
      </c>
      <c r="G460" s="14"/>
      <c r="H460" s="14"/>
      <c r="I460" s="14">
        <v>1.2988</v>
      </c>
      <c r="J460" s="14">
        <v>1.2988</v>
      </c>
      <c r="K460" s="5" t="s">
        <v>17</v>
      </c>
      <c r="L460" s="15"/>
      <c r="M460" s="46">
        <f>(F460-I460)*10000</f>
        <v>82.999999999999744</v>
      </c>
      <c r="N460" s="47"/>
      <c r="O460" s="46">
        <f>(I460-J460)*10000</f>
        <v>0</v>
      </c>
      <c r="P460" s="15"/>
      <c r="Q460" s="22">
        <f>((S459*U460)/M460)*O460</f>
        <v>0</v>
      </c>
      <c r="R460" s="15"/>
      <c r="S460" s="3">
        <f>Q460+S459</f>
        <v>230009687.65658006</v>
      </c>
      <c r="U460" s="4">
        <f>$AC$4/W460</f>
        <v>2.2727272727272728E-2</v>
      </c>
      <c r="V460" s="4"/>
      <c r="W460" s="16">
        <v>11</v>
      </c>
      <c r="X460" s="15"/>
      <c r="Y460" s="30">
        <f>E460-D460+1</f>
        <v>2</v>
      </c>
      <c r="Z460" s="30"/>
      <c r="AA460" s="4">
        <f>(S460-S459)/S459</f>
        <v>0</v>
      </c>
      <c r="AD460" s="40">
        <f>IF(E459&gt;D460,IF(E459&gt;E460,Y460,E459-D460+1),0)</f>
        <v>0</v>
      </c>
      <c r="AF460" s="40">
        <f t="shared" si="270"/>
        <v>0</v>
      </c>
      <c r="AG460" s="40">
        <f t="shared" si="271"/>
        <v>0</v>
      </c>
      <c r="AH460" s="40">
        <f t="shared" si="272"/>
        <v>0</v>
      </c>
      <c r="AI460" s="40">
        <f t="shared" si="273"/>
        <v>0</v>
      </c>
      <c r="AJ460" s="40">
        <f t="shared" si="274"/>
        <v>0</v>
      </c>
      <c r="AK460" s="40">
        <f t="shared" si="275"/>
        <v>0</v>
      </c>
      <c r="AL460" s="40">
        <f t="shared" si="276"/>
        <v>0</v>
      </c>
      <c r="AM460" s="40">
        <f t="shared" si="277"/>
        <v>0</v>
      </c>
      <c r="AN460" s="40">
        <f t="shared" si="278"/>
        <v>0</v>
      </c>
      <c r="AO460" s="40">
        <f t="shared" si="279"/>
        <v>0</v>
      </c>
      <c r="AP460" s="40">
        <f t="shared" si="280"/>
        <v>0</v>
      </c>
      <c r="AQ460" s="40">
        <f t="shared" si="281"/>
        <v>0</v>
      </c>
      <c r="AR460" s="40">
        <f t="shared" si="282"/>
        <v>0</v>
      </c>
      <c r="AS460" s="40">
        <f t="shared" si="283"/>
        <v>0</v>
      </c>
      <c r="AT460" s="40">
        <f t="shared" si="284"/>
        <v>0</v>
      </c>
      <c r="AU460" s="40">
        <f t="shared" si="285"/>
        <v>0</v>
      </c>
      <c r="AV460" s="40">
        <f t="shared" si="286"/>
        <v>0</v>
      </c>
      <c r="AW460" s="40">
        <f t="shared" si="287"/>
        <v>0</v>
      </c>
      <c r="AX460" s="40">
        <f t="shared" si="288"/>
        <v>0</v>
      </c>
      <c r="AY460" s="40">
        <f t="shared" si="289"/>
        <v>0</v>
      </c>
      <c r="AZ460" s="40">
        <f t="shared" si="290"/>
        <v>0</v>
      </c>
      <c r="BA460" s="40">
        <f t="shared" si="291"/>
        <v>0</v>
      </c>
      <c r="BB460" s="40">
        <f t="shared" si="292"/>
        <v>0</v>
      </c>
      <c r="BC460" s="40">
        <f t="shared" si="293"/>
        <v>0</v>
      </c>
      <c r="BD460" s="40">
        <f t="shared" si="294"/>
        <v>0</v>
      </c>
      <c r="BE460" s="40">
        <f t="shared" si="295"/>
        <v>0</v>
      </c>
      <c r="BF460" s="40">
        <f t="shared" si="296"/>
        <v>0</v>
      </c>
      <c r="BG460" s="40">
        <f t="shared" si="297"/>
        <v>0</v>
      </c>
      <c r="BH460" s="40">
        <f t="shared" si="298"/>
        <v>0</v>
      </c>
      <c r="BI460" s="40">
        <f t="shared" si="299"/>
        <v>0</v>
      </c>
      <c r="BJ460" s="40">
        <f t="shared" si="300"/>
        <v>0</v>
      </c>
      <c r="BK460" s="40">
        <f t="shared" si="301"/>
        <v>0</v>
      </c>
      <c r="BL460" s="40">
        <f t="shared" si="302"/>
        <v>0</v>
      </c>
      <c r="BM460" s="40">
        <f t="shared" si="303"/>
        <v>0</v>
      </c>
      <c r="BN460" s="40">
        <f t="shared" si="304"/>
        <v>0</v>
      </c>
      <c r="BO460" s="40">
        <f t="shared" si="305"/>
        <v>0</v>
      </c>
      <c r="BP460" s="40">
        <f t="shared" si="306"/>
        <v>0</v>
      </c>
      <c r="BQ460">
        <v>1</v>
      </c>
      <c r="BR460" s="63">
        <f t="shared" si="307"/>
        <v>2</v>
      </c>
      <c r="BT460" s="4">
        <f>(BP460*U423)+(BO460*U424)+(BN460*U425)+(BM460*U426)+(BL460*U427)+(BK460*U428)+(BJ460*U429)+(BI460*U430)+(BH460*U431)+(BG460*U432)+(BF460*U433)+(BE460*U434)+(BD460*U435)+(BC460*U436)+(BB460*U437)+(BA460*U438)+(AZ460*U439)+(AY460*U440)+(AX460*U441)+(AW460*U442)+(AV460*U443)+(AU460*U444)+(AT460*U445)+(AS460*U446)+(AR460*U447)+(AQ460*U448)+(AP460*U449)+(AO460*U450)+(AN460*U451)+(AM460*U452)+(AL460*U453)+(AK460*U454)+(AJ460*U455)+(AI460*U456)+(AH460*U457)+(AG460*U458)+(AF460*U459)+($U$353)+U460</f>
        <v>3.4632034632034632E-2</v>
      </c>
    </row>
    <row r="461" spans="1:72">
      <c r="A461" s="25">
        <f t="shared" si="308"/>
        <v>457</v>
      </c>
      <c r="B461" s="26" t="s">
        <v>30</v>
      </c>
      <c r="C461" s="12">
        <v>41355</v>
      </c>
      <c r="D461" s="12">
        <v>41358</v>
      </c>
      <c r="E461" s="12">
        <v>41358</v>
      </c>
      <c r="F461" s="14">
        <v>1.2889999999999999</v>
      </c>
      <c r="G461" s="14">
        <v>1.3010999999999999</v>
      </c>
      <c r="H461" s="14">
        <v>1.2889999999999999</v>
      </c>
      <c r="I461" s="14"/>
      <c r="J461" s="14"/>
      <c r="K461" s="5" t="s">
        <v>0</v>
      </c>
      <c r="L461" s="15"/>
      <c r="M461" s="16">
        <f>(G461-F461)*10000</f>
        <v>121</v>
      </c>
      <c r="N461" s="15"/>
      <c r="O461" s="16">
        <f>(H461-G461)*10000</f>
        <v>-121</v>
      </c>
      <c r="P461" s="15"/>
      <c r="Q461" s="22">
        <f>((S460*U461)/M461)*O461</f>
        <v>-5227492.901285911</v>
      </c>
      <c r="R461" s="15"/>
      <c r="S461" s="3">
        <f>Q461+S460</f>
        <v>224782194.75529414</v>
      </c>
      <c r="U461" s="4">
        <f>$AC$4/W461</f>
        <v>2.2727272727272728E-2</v>
      </c>
      <c r="V461" s="4"/>
      <c r="W461" s="16">
        <v>11</v>
      </c>
      <c r="X461" s="15"/>
      <c r="Y461" s="30">
        <f>E461-D461+1</f>
        <v>1</v>
      </c>
      <c r="Z461" s="30"/>
      <c r="AA461" s="4">
        <f>(S461-S460)/S460</f>
        <v>-2.2727272727272752E-2</v>
      </c>
      <c r="AD461" s="40">
        <f>IF(E460&gt;D461,IF(E460&gt;E461,Y461,E460-D461+1),0)</f>
        <v>0</v>
      </c>
      <c r="AF461" s="40">
        <f t="shared" si="270"/>
        <v>0</v>
      </c>
      <c r="AG461" s="40">
        <f t="shared" si="271"/>
        <v>0</v>
      </c>
      <c r="AH461" s="40">
        <f t="shared" si="272"/>
        <v>0</v>
      </c>
      <c r="AI461" s="40">
        <f t="shared" si="273"/>
        <v>0</v>
      </c>
      <c r="AJ461" s="40">
        <f t="shared" si="274"/>
        <v>0</v>
      </c>
      <c r="AK461" s="40">
        <f t="shared" si="275"/>
        <v>0</v>
      </c>
      <c r="AL461" s="40">
        <f t="shared" si="276"/>
        <v>0</v>
      </c>
      <c r="AM461" s="40">
        <f t="shared" si="277"/>
        <v>0</v>
      </c>
      <c r="AN461" s="40">
        <f t="shared" si="278"/>
        <v>0</v>
      </c>
      <c r="AO461" s="40">
        <f t="shared" si="279"/>
        <v>0</v>
      </c>
      <c r="AP461" s="40">
        <f t="shared" si="280"/>
        <v>0</v>
      </c>
      <c r="AQ461" s="40">
        <f t="shared" si="281"/>
        <v>0</v>
      </c>
      <c r="AR461" s="40">
        <f t="shared" si="282"/>
        <v>0</v>
      </c>
      <c r="AS461" s="40">
        <f t="shared" si="283"/>
        <v>0</v>
      </c>
      <c r="AT461" s="40">
        <f t="shared" si="284"/>
        <v>0</v>
      </c>
      <c r="AU461" s="40">
        <f t="shared" si="285"/>
        <v>0</v>
      </c>
      <c r="AV461" s="40">
        <f t="shared" si="286"/>
        <v>0</v>
      </c>
      <c r="AW461" s="40">
        <f t="shared" si="287"/>
        <v>0</v>
      </c>
      <c r="AX461" s="40">
        <f t="shared" si="288"/>
        <v>0</v>
      </c>
      <c r="AY461" s="40">
        <f t="shared" si="289"/>
        <v>0</v>
      </c>
      <c r="AZ461" s="40">
        <f t="shared" si="290"/>
        <v>0</v>
      </c>
      <c r="BA461" s="40">
        <f t="shared" si="291"/>
        <v>0</v>
      </c>
      <c r="BB461" s="40">
        <f t="shared" si="292"/>
        <v>0</v>
      </c>
      <c r="BC461" s="40">
        <f t="shared" si="293"/>
        <v>0</v>
      </c>
      <c r="BD461" s="40">
        <f t="shared" si="294"/>
        <v>0</v>
      </c>
      <c r="BE461" s="40">
        <f t="shared" si="295"/>
        <v>0</v>
      </c>
      <c r="BF461" s="40">
        <f t="shared" si="296"/>
        <v>0</v>
      </c>
      <c r="BG461" s="40">
        <f t="shared" si="297"/>
        <v>0</v>
      </c>
      <c r="BH461" s="40">
        <f t="shared" si="298"/>
        <v>0</v>
      </c>
      <c r="BI461" s="40">
        <f t="shared" si="299"/>
        <v>0</v>
      </c>
      <c r="BJ461" s="40">
        <f t="shared" si="300"/>
        <v>0</v>
      </c>
      <c r="BK461" s="40">
        <f t="shared" si="301"/>
        <v>0</v>
      </c>
      <c r="BL461" s="40">
        <f t="shared" si="302"/>
        <v>0</v>
      </c>
      <c r="BM461" s="40">
        <f t="shared" si="303"/>
        <v>0</v>
      </c>
      <c r="BN461" s="40">
        <f t="shared" si="304"/>
        <v>0</v>
      </c>
      <c r="BO461" s="40">
        <f t="shared" si="305"/>
        <v>0</v>
      </c>
      <c r="BP461" s="40">
        <f t="shared" si="306"/>
        <v>0</v>
      </c>
      <c r="BQ461">
        <v>1</v>
      </c>
      <c r="BR461" s="63">
        <f t="shared" si="307"/>
        <v>2</v>
      </c>
      <c r="BT461" s="4">
        <f>(BP461*U424)+(BO461*U425)+(BN461*U426)+(BM461*U427)+(BL461*U428)+(BK461*U429)+(BJ461*U430)+(BI461*U431)+(BH461*U432)+(BG461*U433)+(BF461*U434)+(BE461*U435)+(BD461*U436)+(BC461*U437)+(BB461*U438)+(BA461*U439)+(AZ461*U440)+(AY461*U441)+(AX461*U442)+(AW461*U443)+(AV461*U444)+(AU461*U445)+(AT461*U446)+(AS461*U447)+(AR461*U448)+(AQ461*U449)+(AP461*U450)+(AO461*U451)+(AN461*U452)+(AM461*U453)+(AL461*U454)+(AK461*U455)+(AJ461*U456)+(AI461*U457)+(AH461*U458)+(AG461*U459)+(AF461*U460)+($U$353)+U461</f>
        <v>3.4632034632034632E-2</v>
      </c>
    </row>
    <row r="462" spans="1:72">
      <c r="A462" s="25">
        <f t="shared" si="308"/>
        <v>458</v>
      </c>
      <c r="B462" s="26" t="s">
        <v>30</v>
      </c>
      <c r="C462" s="12">
        <v>41381</v>
      </c>
      <c r="D462" s="12">
        <v>41387</v>
      </c>
      <c r="E462" s="12">
        <v>41395</v>
      </c>
      <c r="F462" s="14">
        <v>1.3196000000000001</v>
      </c>
      <c r="G462" s="14"/>
      <c r="H462" s="14"/>
      <c r="I462" s="14">
        <v>1.2999000000000001</v>
      </c>
      <c r="J462" s="14">
        <v>1.3196000000000001</v>
      </c>
      <c r="K462" s="5" t="s">
        <v>0</v>
      </c>
      <c r="L462" s="15"/>
      <c r="M462" s="46">
        <f>(F462-I462)*10000</f>
        <v>197.00000000000051</v>
      </c>
      <c r="N462" s="47"/>
      <c r="O462" s="46">
        <f>(I462-J462)*10000</f>
        <v>-197.00000000000051</v>
      </c>
      <c r="P462" s="15"/>
      <c r="Q462" s="22">
        <f>((S461*U462)/M462)*O462</f>
        <v>-5108686.2444385039</v>
      </c>
      <c r="R462" s="15"/>
      <c r="S462" s="3">
        <f>Q462+S461</f>
        <v>219673508.51085564</v>
      </c>
      <c r="U462" s="4">
        <f>$AC$4/W462</f>
        <v>2.2727272727272728E-2</v>
      </c>
      <c r="V462" s="4"/>
      <c r="W462" s="16">
        <v>11</v>
      </c>
      <c r="X462" s="15"/>
      <c r="Y462" s="30">
        <f>E462-D462+1</f>
        <v>9</v>
      </c>
      <c r="Z462" s="30"/>
      <c r="AA462" s="4">
        <f>(S462-S461)/S461</f>
        <v>-2.2727272727272711E-2</v>
      </c>
      <c r="AD462" s="40">
        <f>IF(E461&gt;D462,IF(E461&gt;E462,Y462,E461-D462+1),0)</f>
        <v>0</v>
      </c>
      <c r="AF462" s="40">
        <f t="shared" si="270"/>
        <v>0</v>
      </c>
      <c r="AG462" s="40">
        <f t="shared" si="271"/>
        <v>0</v>
      </c>
      <c r="AH462" s="40">
        <f t="shared" si="272"/>
        <v>0</v>
      </c>
      <c r="AI462" s="40">
        <f t="shared" si="273"/>
        <v>0</v>
      </c>
      <c r="AJ462" s="40">
        <f t="shared" si="274"/>
        <v>0</v>
      </c>
      <c r="AK462" s="40">
        <f t="shared" si="275"/>
        <v>0</v>
      </c>
      <c r="AL462" s="40">
        <f t="shared" si="276"/>
        <v>0</v>
      </c>
      <c r="AM462" s="40">
        <f t="shared" si="277"/>
        <v>0</v>
      </c>
      <c r="AN462" s="40">
        <f t="shared" si="278"/>
        <v>0</v>
      </c>
      <c r="AO462" s="40">
        <f t="shared" si="279"/>
        <v>0</v>
      </c>
      <c r="AP462" s="40">
        <f t="shared" si="280"/>
        <v>0</v>
      </c>
      <c r="AQ462" s="40">
        <f t="shared" si="281"/>
        <v>0</v>
      </c>
      <c r="AR462" s="40">
        <f t="shared" si="282"/>
        <v>0</v>
      </c>
      <c r="AS462" s="40">
        <f t="shared" si="283"/>
        <v>0</v>
      </c>
      <c r="AT462" s="40">
        <f t="shared" si="284"/>
        <v>0</v>
      </c>
      <c r="AU462" s="40">
        <f t="shared" si="285"/>
        <v>0</v>
      </c>
      <c r="AV462" s="40">
        <f t="shared" si="286"/>
        <v>0</v>
      </c>
      <c r="AW462" s="40">
        <f t="shared" si="287"/>
        <v>0</v>
      </c>
      <c r="AX462" s="40">
        <f t="shared" si="288"/>
        <v>0</v>
      </c>
      <c r="AY462" s="40">
        <f t="shared" si="289"/>
        <v>0</v>
      </c>
      <c r="AZ462" s="40">
        <f t="shared" si="290"/>
        <v>0</v>
      </c>
      <c r="BA462" s="40">
        <f t="shared" si="291"/>
        <v>0</v>
      </c>
      <c r="BB462" s="40">
        <f t="shared" si="292"/>
        <v>0</v>
      </c>
      <c r="BC462" s="40">
        <f t="shared" si="293"/>
        <v>0</v>
      </c>
      <c r="BD462" s="40">
        <f t="shared" si="294"/>
        <v>0</v>
      </c>
      <c r="BE462" s="40">
        <f t="shared" si="295"/>
        <v>0</v>
      </c>
      <c r="BF462" s="40">
        <f t="shared" si="296"/>
        <v>0</v>
      </c>
      <c r="BG462" s="40">
        <f t="shared" si="297"/>
        <v>0</v>
      </c>
      <c r="BH462" s="40">
        <f t="shared" si="298"/>
        <v>0</v>
      </c>
      <c r="BI462" s="40">
        <f t="shared" si="299"/>
        <v>0</v>
      </c>
      <c r="BJ462" s="40">
        <f t="shared" si="300"/>
        <v>0</v>
      </c>
      <c r="BK462" s="40">
        <f t="shared" si="301"/>
        <v>0</v>
      </c>
      <c r="BL462" s="40">
        <f t="shared" si="302"/>
        <v>0</v>
      </c>
      <c r="BM462" s="40">
        <f t="shared" si="303"/>
        <v>0</v>
      </c>
      <c r="BN462" s="40">
        <f t="shared" si="304"/>
        <v>0</v>
      </c>
      <c r="BO462" s="40">
        <f t="shared" si="305"/>
        <v>0</v>
      </c>
      <c r="BP462" s="40">
        <f t="shared" si="306"/>
        <v>0</v>
      </c>
      <c r="BQ462">
        <v>1</v>
      </c>
      <c r="BR462" s="63">
        <f t="shared" si="307"/>
        <v>2</v>
      </c>
      <c r="BT462" s="4">
        <f>(BP462*U425)+(BO462*U426)+(BN462*U427)+(BM462*U428)+(BL462*U429)+(BK462*U430)+(BJ462*U431)+(BI462*U432)+(BH462*U433)+(BG462*U434)+(BF462*U435)+(BE462*U436)+(BD462*U437)+(BC462*U438)+(BB462*U439)+(BA462*U440)+(AZ462*U441)+(AY462*U442)+(AX462*U443)+(AW462*U444)+(AV462*U445)+(AU462*U446)+(AT462*U447)+(AS462*U448)+(AR462*U449)+(AQ462*U450)+(AP462*U451)+(AO462*U452)+(AN462*U453)+(AM462*U454)+(AL462*U455)+(AK462*U456)+(AJ462*U457)+(AI462*U458)+(AH462*U459)+(AG462*U460)+(AF462*U461)+($U$353)+U462</f>
        <v>3.4632034632034632E-2</v>
      </c>
    </row>
    <row r="463" spans="1:72">
      <c r="A463" s="25">
        <f t="shared" si="308"/>
        <v>459</v>
      </c>
      <c r="B463" s="26" t="s">
        <v>30</v>
      </c>
      <c r="C463" s="12">
        <v>41396</v>
      </c>
      <c r="D463" s="12">
        <v>41397</v>
      </c>
      <c r="E463" s="12">
        <v>41424</v>
      </c>
      <c r="F463" s="14">
        <v>1.3213999999999999</v>
      </c>
      <c r="G463" s="14"/>
      <c r="H463" s="14"/>
      <c r="I463" s="14">
        <v>1.3035000000000001</v>
      </c>
      <c r="J463" s="14">
        <v>1.3035000000000001</v>
      </c>
      <c r="K463" s="5" t="s">
        <v>17</v>
      </c>
      <c r="L463" s="15"/>
      <c r="M463" s="46">
        <f>(F463-I463)*10000</f>
        <v>178.99999999999804</v>
      </c>
      <c r="N463" s="47"/>
      <c r="O463" s="46">
        <f>(I463-J463)*10000</f>
        <v>0</v>
      </c>
      <c r="P463" s="15"/>
      <c r="Q463" s="22">
        <f>((S462*U463)/M463)*O463</f>
        <v>0</v>
      </c>
      <c r="R463" s="15"/>
      <c r="S463" s="3">
        <f>Q463+S462</f>
        <v>219673508.51085564</v>
      </c>
      <c r="U463" s="4">
        <f>$AC$4/W463</f>
        <v>2.2727272727272728E-2</v>
      </c>
      <c r="V463" s="4"/>
      <c r="W463" s="16">
        <v>11</v>
      </c>
      <c r="X463" s="15"/>
      <c r="Y463" s="30">
        <f>E463-D463+1</f>
        <v>28</v>
      </c>
      <c r="Z463" s="30"/>
      <c r="AA463" s="4">
        <f>(S463-S462)/S462</f>
        <v>0</v>
      </c>
      <c r="AD463" s="40">
        <f>IF(E462&gt;D463,IF(E462&gt;E463,Y463,E462-D463+1),0)</f>
        <v>0</v>
      </c>
      <c r="AF463" s="40">
        <f t="shared" si="270"/>
        <v>0</v>
      </c>
      <c r="AG463" s="40">
        <f t="shared" si="271"/>
        <v>0</v>
      </c>
      <c r="AH463" s="40">
        <f t="shared" si="272"/>
        <v>0</v>
      </c>
      <c r="AI463" s="40">
        <f t="shared" si="273"/>
        <v>0</v>
      </c>
      <c r="AJ463" s="40">
        <f t="shared" si="274"/>
        <v>0</v>
      </c>
      <c r="AK463" s="40">
        <f t="shared" si="275"/>
        <v>0</v>
      </c>
      <c r="AL463" s="40">
        <f t="shared" si="276"/>
        <v>0</v>
      </c>
      <c r="AM463" s="40">
        <f t="shared" si="277"/>
        <v>0</v>
      </c>
      <c r="AN463" s="40">
        <f t="shared" si="278"/>
        <v>0</v>
      </c>
      <c r="AO463" s="40">
        <f t="shared" si="279"/>
        <v>0</v>
      </c>
      <c r="AP463" s="40">
        <f t="shared" si="280"/>
        <v>0</v>
      </c>
      <c r="AQ463" s="40">
        <f t="shared" si="281"/>
        <v>0</v>
      </c>
      <c r="AR463" s="40">
        <f t="shared" si="282"/>
        <v>0</v>
      </c>
      <c r="AS463" s="40">
        <f t="shared" si="283"/>
        <v>0</v>
      </c>
      <c r="AT463" s="40">
        <f t="shared" si="284"/>
        <v>0</v>
      </c>
      <c r="AU463" s="40">
        <f t="shared" si="285"/>
        <v>0</v>
      </c>
      <c r="AV463" s="40">
        <f t="shared" si="286"/>
        <v>0</v>
      </c>
      <c r="AW463" s="40">
        <f t="shared" si="287"/>
        <v>0</v>
      </c>
      <c r="AX463" s="40">
        <f t="shared" si="288"/>
        <v>0</v>
      </c>
      <c r="AY463" s="40">
        <f t="shared" si="289"/>
        <v>0</v>
      </c>
      <c r="AZ463" s="40">
        <f t="shared" si="290"/>
        <v>0</v>
      </c>
      <c r="BA463" s="40">
        <f t="shared" si="291"/>
        <v>0</v>
      </c>
      <c r="BB463" s="40">
        <f t="shared" si="292"/>
        <v>0</v>
      </c>
      <c r="BC463" s="40">
        <f t="shared" si="293"/>
        <v>0</v>
      </c>
      <c r="BD463" s="40">
        <f t="shared" si="294"/>
        <v>0</v>
      </c>
      <c r="BE463" s="40">
        <f t="shared" si="295"/>
        <v>0</v>
      </c>
      <c r="BF463" s="40">
        <f t="shared" si="296"/>
        <v>0</v>
      </c>
      <c r="BG463" s="40">
        <f t="shared" si="297"/>
        <v>0</v>
      </c>
      <c r="BH463" s="40">
        <f t="shared" si="298"/>
        <v>0</v>
      </c>
      <c r="BI463" s="40">
        <f t="shared" si="299"/>
        <v>0</v>
      </c>
      <c r="BJ463" s="40">
        <f t="shared" si="300"/>
        <v>0</v>
      </c>
      <c r="BK463" s="40">
        <f t="shared" si="301"/>
        <v>0</v>
      </c>
      <c r="BL463" s="40">
        <f t="shared" si="302"/>
        <v>0</v>
      </c>
      <c r="BM463" s="40">
        <f t="shared" si="303"/>
        <v>0</v>
      </c>
      <c r="BN463" s="40">
        <f t="shared" si="304"/>
        <v>0</v>
      </c>
      <c r="BO463" s="40">
        <f t="shared" si="305"/>
        <v>0</v>
      </c>
      <c r="BP463" s="40">
        <f t="shared" si="306"/>
        <v>0</v>
      </c>
      <c r="BQ463">
        <v>1</v>
      </c>
      <c r="BR463" s="63">
        <f t="shared" si="307"/>
        <v>2</v>
      </c>
      <c r="BT463" s="4">
        <f>(BP463*U426)+(BO463*U427)+(BN463*U428)+(BM463*U429)+(BL463*U430)+(BK463*U431)+(BJ463*U432)+(BI463*U433)+(BH463*U434)+(BG463*U435)+(BF463*U436)+(BE463*U437)+(BD463*U438)+(BC463*U439)+(BB463*U440)+(BA463*U441)+(AZ463*U442)+(AY463*U443)+(AX463*U444)+(AW463*U445)+(AV463*U446)+(AU463*U447)+(AT463*U448)+(AS463*U449)+(AR463*U450)+(AQ463*U451)+(AP463*U452)+(AO463*U453)+(AN463*U454)+(AM463*U455)+(AL463*U456)+(AK463*U457)+(AJ463*U458)+(AI463*U459)+(AH463*U460)+(AG463*U461)+(AF463*U462)+($U$353)+U463</f>
        <v>3.4632034632034632E-2</v>
      </c>
    </row>
    <row r="464" spans="1:72">
      <c r="A464" s="25">
        <f t="shared" si="308"/>
        <v>460</v>
      </c>
      <c r="B464" s="26" t="s">
        <v>30</v>
      </c>
      <c r="C464" s="12">
        <v>41424</v>
      </c>
      <c r="D464" s="12">
        <v>41428</v>
      </c>
      <c r="E464" s="12">
        <v>41443</v>
      </c>
      <c r="F464" s="14">
        <v>1.2926</v>
      </c>
      <c r="G464" s="14">
        <v>1.3063</v>
      </c>
      <c r="H464" s="14">
        <v>1.3406</v>
      </c>
      <c r="I464" s="14"/>
      <c r="J464" s="14"/>
      <c r="K464" s="6" t="s">
        <v>1</v>
      </c>
      <c r="L464" s="15"/>
      <c r="M464" s="16">
        <f>(G464-F464)*10000</f>
        <v>137.00000000000045</v>
      </c>
      <c r="N464" s="15"/>
      <c r="O464" s="16">
        <f>(H464-G464)*10000</f>
        <v>343</v>
      </c>
      <c r="P464" s="15"/>
      <c r="Q464" s="22">
        <f>((S463*U464)/M464)*O464</f>
        <v>12499670.441145197</v>
      </c>
      <c r="R464" s="15"/>
      <c r="S464" s="3">
        <f>Q464+S463</f>
        <v>232173178.95200086</v>
      </c>
      <c r="U464" s="4">
        <f>$AC$4/W464</f>
        <v>2.2727272727272728E-2</v>
      </c>
      <c r="V464" s="4"/>
      <c r="W464" s="16">
        <v>11</v>
      </c>
      <c r="X464" s="15"/>
      <c r="Y464" s="30">
        <f>E464-D464+1</f>
        <v>16</v>
      </c>
      <c r="Z464" s="30"/>
      <c r="AA464" s="4">
        <f>(S464-S463)/S463</f>
        <v>5.6901128069011167E-2</v>
      </c>
      <c r="AD464" s="40">
        <f>IF(E463&gt;D464,IF(E463&gt;E464,Y464,E463-D464+1),0)</f>
        <v>0</v>
      </c>
      <c r="AF464" s="40">
        <f t="shared" si="270"/>
        <v>0</v>
      </c>
      <c r="AG464" s="40">
        <f t="shared" si="271"/>
        <v>0</v>
      </c>
      <c r="AH464" s="40">
        <f t="shared" si="272"/>
        <v>0</v>
      </c>
      <c r="AI464" s="40">
        <f t="shared" si="273"/>
        <v>0</v>
      </c>
      <c r="AJ464" s="40">
        <f t="shared" si="274"/>
        <v>0</v>
      </c>
      <c r="AK464" s="40">
        <f t="shared" si="275"/>
        <v>0</v>
      </c>
      <c r="AL464" s="40">
        <f t="shared" si="276"/>
        <v>0</v>
      </c>
      <c r="AM464" s="40">
        <f t="shared" si="277"/>
        <v>0</v>
      </c>
      <c r="AN464" s="40">
        <f t="shared" si="278"/>
        <v>0</v>
      </c>
      <c r="AO464" s="40">
        <f t="shared" si="279"/>
        <v>0</v>
      </c>
      <c r="AP464" s="40">
        <f t="shared" si="280"/>
        <v>0</v>
      </c>
      <c r="AQ464" s="40">
        <f t="shared" si="281"/>
        <v>0</v>
      </c>
      <c r="AR464" s="40">
        <f t="shared" si="282"/>
        <v>0</v>
      </c>
      <c r="AS464" s="40">
        <f t="shared" si="283"/>
        <v>0</v>
      </c>
      <c r="AT464" s="40">
        <f t="shared" si="284"/>
        <v>0</v>
      </c>
      <c r="AU464" s="40">
        <f t="shared" si="285"/>
        <v>0</v>
      </c>
      <c r="AV464" s="40">
        <f t="shared" si="286"/>
        <v>0</v>
      </c>
      <c r="AW464" s="40">
        <f t="shared" si="287"/>
        <v>0</v>
      </c>
      <c r="AX464" s="40">
        <f t="shared" si="288"/>
        <v>0</v>
      </c>
      <c r="AY464" s="40">
        <f t="shared" si="289"/>
        <v>0</v>
      </c>
      <c r="AZ464" s="40">
        <f t="shared" si="290"/>
        <v>0</v>
      </c>
      <c r="BA464" s="40">
        <f t="shared" si="291"/>
        <v>0</v>
      </c>
      <c r="BB464" s="40">
        <f t="shared" si="292"/>
        <v>0</v>
      </c>
      <c r="BC464" s="40">
        <f t="shared" si="293"/>
        <v>0</v>
      </c>
      <c r="BD464" s="40">
        <f t="shared" si="294"/>
        <v>0</v>
      </c>
      <c r="BE464" s="40">
        <f t="shared" si="295"/>
        <v>0</v>
      </c>
      <c r="BF464" s="40">
        <f t="shared" si="296"/>
        <v>0</v>
      </c>
      <c r="BG464" s="40">
        <f t="shared" si="297"/>
        <v>0</v>
      </c>
      <c r="BH464" s="40">
        <f t="shared" si="298"/>
        <v>0</v>
      </c>
      <c r="BI464" s="40">
        <f t="shared" si="299"/>
        <v>0</v>
      </c>
      <c r="BJ464" s="40">
        <f t="shared" si="300"/>
        <v>0</v>
      </c>
      <c r="BK464" s="40">
        <f t="shared" si="301"/>
        <v>0</v>
      </c>
      <c r="BL464" s="40">
        <f t="shared" si="302"/>
        <v>0</v>
      </c>
      <c r="BM464" s="40">
        <f t="shared" si="303"/>
        <v>0</v>
      </c>
      <c r="BN464" s="40">
        <f t="shared" si="304"/>
        <v>0</v>
      </c>
      <c r="BO464" s="40">
        <f t="shared" si="305"/>
        <v>0</v>
      </c>
      <c r="BP464" s="40">
        <f t="shared" si="306"/>
        <v>0</v>
      </c>
      <c r="BQ464">
        <v>1</v>
      </c>
      <c r="BR464" s="63">
        <f t="shared" si="307"/>
        <v>2</v>
      </c>
      <c r="BT464" s="4">
        <f>(BP464*U427)+(BO464*U428)+(BN464*U429)+(BM464*U430)+(BL464*U431)+(BK464*U432)+(BJ464*U433)+(BI464*U434)+(BH464*U435)+(BG464*U436)+(BF464*U437)+(BE464*U438)+(BD464*U439)+(BC464*U440)+(BB464*U441)+(BA464*U442)+(AZ464*U443)+(AY464*U444)+(AX464*U445)+(AW464*U446)+(AV464*U447)+(AU464*U448)+(AT464*U449)+(AS464*U450)+(AR464*U451)+(AQ464*U452)+(AP464*U453)+(AO464*U454)+(AN464*U455)+(AM464*U456)+(AL464*U457)+(AK464*U458)+(AJ464*U459)+(AI464*U460)+(AH464*U461)+(AG464*U462)+(AF464*U463)+($U$353)+U464</f>
        <v>3.4632034632034632E-2</v>
      </c>
    </row>
    <row r="465" spans="1:72">
      <c r="A465" s="25">
        <f t="shared" si="308"/>
        <v>461</v>
      </c>
      <c r="B465" s="26" t="s">
        <v>30</v>
      </c>
      <c r="C465" s="12">
        <v>41445</v>
      </c>
      <c r="D465" s="12">
        <v>41446</v>
      </c>
      <c r="E465" s="12">
        <v>41464</v>
      </c>
      <c r="F465" s="14">
        <v>1.3298000000000001</v>
      </c>
      <c r="G465" s="14"/>
      <c r="H465" s="14"/>
      <c r="I465" s="14">
        <v>1.3158000000000001</v>
      </c>
      <c r="J465" s="14">
        <v>1.2781</v>
      </c>
      <c r="K465" s="5" t="s">
        <v>1</v>
      </c>
      <c r="L465" s="15"/>
      <c r="M465" s="46">
        <f>(F465-I465)*10000</f>
        <v>140.00000000000011</v>
      </c>
      <c r="N465" s="47"/>
      <c r="O465" s="46">
        <f>(I465-J465)*10000</f>
        <v>377.00000000000068</v>
      </c>
      <c r="P465" s="15"/>
      <c r="Q465" s="22">
        <f>((S464*U465)/M465)*O465</f>
        <v>14209300.075471494</v>
      </c>
      <c r="R465" s="15"/>
      <c r="S465" s="3">
        <f>Q465+S464</f>
        <v>246382479.02747235</v>
      </c>
      <c r="U465" s="4">
        <f>$AC$4/W465</f>
        <v>2.2727272727272728E-2</v>
      </c>
      <c r="V465" s="4"/>
      <c r="W465" s="16">
        <v>11</v>
      </c>
      <c r="X465" s="15"/>
      <c r="Y465" s="30">
        <f>E465-D465+1</f>
        <v>19</v>
      </c>
      <c r="Z465" s="30"/>
      <c r="AA465" s="4">
        <f>(S465-S464)/S464</f>
        <v>6.1201298701298742E-2</v>
      </c>
      <c r="AD465" s="40">
        <f>IF(E464&gt;D465,IF(E464&gt;E465,Y465,E464-D465+1),0)</f>
        <v>0</v>
      </c>
      <c r="AF465" s="40">
        <f t="shared" si="270"/>
        <v>0</v>
      </c>
      <c r="AG465" s="40">
        <f t="shared" si="271"/>
        <v>0</v>
      </c>
      <c r="AH465" s="40">
        <f t="shared" si="272"/>
        <v>0</v>
      </c>
      <c r="AI465" s="40">
        <f t="shared" si="273"/>
        <v>0</v>
      </c>
      <c r="AJ465" s="40">
        <f t="shared" si="274"/>
        <v>0</v>
      </c>
      <c r="AK465" s="40">
        <f t="shared" si="275"/>
        <v>0</v>
      </c>
      <c r="AL465" s="40">
        <f t="shared" si="276"/>
        <v>0</v>
      </c>
      <c r="AM465" s="40">
        <f t="shared" si="277"/>
        <v>0</v>
      </c>
      <c r="AN465" s="40">
        <f t="shared" si="278"/>
        <v>0</v>
      </c>
      <c r="AO465" s="40">
        <f t="shared" si="279"/>
        <v>0</v>
      </c>
      <c r="AP465" s="40">
        <f t="shared" si="280"/>
        <v>0</v>
      </c>
      <c r="AQ465" s="40">
        <f t="shared" si="281"/>
        <v>0</v>
      </c>
      <c r="AR465" s="40">
        <f t="shared" si="282"/>
        <v>0</v>
      </c>
      <c r="AS465" s="40">
        <f t="shared" si="283"/>
        <v>0</v>
      </c>
      <c r="AT465" s="40">
        <f t="shared" si="284"/>
        <v>0</v>
      </c>
      <c r="AU465" s="40">
        <f t="shared" si="285"/>
        <v>0</v>
      </c>
      <c r="AV465" s="40">
        <f t="shared" si="286"/>
        <v>0</v>
      </c>
      <c r="AW465" s="40">
        <f t="shared" si="287"/>
        <v>0</v>
      </c>
      <c r="AX465" s="40">
        <f t="shared" si="288"/>
        <v>0</v>
      </c>
      <c r="AY465" s="40">
        <f t="shared" si="289"/>
        <v>0</v>
      </c>
      <c r="AZ465" s="40">
        <f t="shared" si="290"/>
        <v>0</v>
      </c>
      <c r="BA465" s="40">
        <f t="shared" si="291"/>
        <v>0</v>
      </c>
      <c r="BB465" s="40">
        <f t="shared" si="292"/>
        <v>0</v>
      </c>
      <c r="BC465" s="40">
        <f t="shared" si="293"/>
        <v>0</v>
      </c>
      <c r="BD465" s="40">
        <f t="shared" si="294"/>
        <v>0</v>
      </c>
      <c r="BE465" s="40">
        <f t="shared" si="295"/>
        <v>0</v>
      </c>
      <c r="BF465" s="40">
        <f t="shared" si="296"/>
        <v>0</v>
      </c>
      <c r="BG465" s="40">
        <f t="shared" si="297"/>
        <v>0</v>
      </c>
      <c r="BH465" s="40">
        <f t="shared" si="298"/>
        <v>0</v>
      </c>
      <c r="BI465" s="40">
        <f t="shared" si="299"/>
        <v>0</v>
      </c>
      <c r="BJ465" s="40">
        <f t="shared" si="300"/>
        <v>0</v>
      </c>
      <c r="BK465" s="40">
        <f t="shared" si="301"/>
        <v>0</v>
      </c>
      <c r="BL465" s="40">
        <f t="shared" si="302"/>
        <v>0</v>
      </c>
      <c r="BM465" s="40">
        <f t="shared" si="303"/>
        <v>0</v>
      </c>
      <c r="BN465" s="40">
        <f t="shared" si="304"/>
        <v>0</v>
      </c>
      <c r="BO465" s="40">
        <f t="shared" si="305"/>
        <v>0</v>
      </c>
      <c r="BP465" s="40">
        <f t="shared" si="306"/>
        <v>0</v>
      </c>
      <c r="BQ465">
        <v>1</v>
      </c>
      <c r="BR465" s="63">
        <f t="shared" si="307"/>
        <v>2</v>
      </c>
      <c r="BT465" s="4">
        <f>(BP465*U428)+(BO465*U429)+(BN465*U430)+(BM465*U431)+(BL465*U432)+(BK465*U433)+(BJ465*U434)+(BI465*U435)+(BH465*U436)+(BG465*U437)+(BF465*U438)+(BE465*U439)+(BD465*U440)+(BC465*U441)+(BB465*U442)+(BA465*U443)+(AZ465*U444)+(AY465*U445)+(AX465*U446)+(AW465*U447)+(AV465*U448)+(AU465*U449)+(AT465*U450)+(AS465*U451)+(AR465*U452)+(AQ465*U453)+(AP465*U454)+(AO465*U455)+(AN465*U456)+(AM465*U457)+(AL465*U458)+(AK465*U459)+(AJ465*U460)+(AI465*U461)+(AH465*U462)+(AG465*U463)+(AF465*U464)+($U$353)+U465</f>
        <v>3.4632034632034632E-2</v>
      </c>
    </row>
    <row r="466" spans="1:72">
      <c r="A466" s="25">
        <f t="shared" si="308"/>
        <v>462</v>
      </c>
      <c r="B466" s="26" t="s">
        <v>30</v>
      </c>
      <c r="C466" s="12">
        <v>41465</v>
      </c>
      <c r="D466" s="12">
        <v>41466</v>
      </c>
      <c r="E466" s="12">
        <v>41487</v>
      </c>
      <c r="F466" s="14">
        <v>1.2766999999999999</v>
      </c>
      <c r="G466" s="14">
        <v>1.2985</v>
      </c>
      <c r="H466" s="14">
        <v>1.3213999999999999</v>
      </c>
      <c r="I466" s="14"/>
      <c r="J466" s="14"/>
      <c r="K466" s="5" t="s">
        <v>2</v>
      </c>
      <c r="L466" s="15"/>
      <c r="M466" s="16">
        <f>(G466-F466)*10000</f>
        <v>218.00000000000043</v>
      </c>
      <c r="N466" s="15"/>
      <c r="O466" s="16">
        <f>(H466-G466)*10000</f>
        <v>228.9999999999992</v>
      </c>
      <c r="P466" s="15"/>
      <c r="Q466" s="22">
        <f>((S465*U466)/M466)*O466</f>
        <v>5882150.5105599323</v>
      </c>
      <c r="R466" s="15"/>
      <c r="S466" s="3">
        <f>Q466+S465</f>
        <v>252264629.53803229</v>
      </c>
      <c r="U466" s="4">
        <f>$AC$4/W466</f>
        <v>2.2727272727272728E-2</v>
      </c>
      <c r="V466" s="4"/>
      <c r="W466" s="16">
        <v>11</v>
      </c>
      <c r="X466" s="15"/>
      <c r="Y466" s="30">
        <f>E466-D466+1</f>
        <v>22</v>
      </c>
      <c r="Z466" s="30"/>
      <c r="AA466" s="4">
        <f>(S466-S465)/S465</f>
        <v>2.3874061718098347E-2</v>
      </c>
      <c r="AD466" s="40">
        <f>IF(E465&gt;D466,IF(E465&gt;E466,Y466,E465-D466+1),0)</f>
        <v>0</v>
      </c>
      <c r="AF466" s="40">
        <f t="shared" si="270"/>
        <v>0</v>
      </c>
      <c r="AG466" s="40">
        <f t="shared" si="271"/>
        <v>0</v>
      </c>
      <c r="AH466" s="40">
        <f t="shared" si="272"/>
        <v>0</v>
      </c>
      <c r="AI466" s="40">
        <f t="shared" si="273"/>
        <v>0</v>
      </c>
      <c r="AJ466" s="40">
        <f t="shared" si="274"/>
        <v>0</v>
      </c>
      <c r="AK466" s="40">
        <f t="shared" si="275"/>
        <v>0</v>
      </c>
      <c r="AL466" s="40">
        <f t="shared" si="276"/>
        <v>0</v>
      </c>
      <c r="AM466" s="40">
        <f t="shared" si="277"/>
        <v>0</v>
      </c>
      <c r="AN466" s="40">
        <f t="shared" si="278"/>
        <v>0</v>
      </c>
      <c r="AO466" s="40">
        <f t="shared" si="279"/>
        <v>0</v>
      </c>
      <c r="AP466" s="40">
        <f t="shared" si="280"/>
        <v>0</v>
      </c>
      <c r="AQ466" s="40">
        <f t="shared" si="281"/>
        <v>0</v>
      </c>
      <c r="AR466" s="40">
        <f t="shared" si="282"/>
        <v>0</v>
      </c>
      <c r="AS466" s="40">
        <f t="shared" si="283"/>
        <v>0</v>
      </c>
      <c r="AT466" s="40">
        <f t="shared" si="284"/>
        <v>0</v>
      </c>
      <c r="AU466" s="40">
        <f t="shared" si="285"/>
        <v>0</v>
      </c>
      <c r="AV466" s="40">
        <f t="shared" si="286"/>
        <v>0</v>
      </c>
      <c r="AW466" s="40">
        <f t="shared" si="287"/>
        <v>0</v>
      </c>
      <c r="AX466" s="40">
        <f t="shared" si="288"/>
        <v>0</v>
      </c>
      <c r="AY466" s="40">
        <f t="shared" si="289"/>
        <v>0</v>
      </c>
      <c r="AZ466" s="40">
        <f t="shared" si="290"/>
        <v>0</v>
      </c>
      <c r="BA466" s="40">
        <f t="shared" si="291"/>
        <v>0</v>
      </c>
      <c r="BB466" s="40">
        <f t="shared" si="292"/>
        <v>0</v>
      </c>
      <c r="BC466" s="40">
        <f t="shared" si="293"/>
        <v>0</v>
      </c>
      <c r="BD466" s="40">
        <f t="shared" si="294"/>
        <v>0</v>
      </c>
      <c r="BE466" s="40">
        <f t="shared" si="295"/>
        <v>0</v>
      </c>
      <c r="BF466" s="40">
        <f t="shared" si="296"/>
        <v>0</v>
      </c>
      <c r="BG466" s="40">
        <f t="shared" si="297"/>
        <v>0</v>
      </c>
      <c r="BH466" s="40">
        <f t="shared" si="298"/>
        <v>0</v>
      </c>
      <c r="BI466" s="40">
        <f t="shared" si="299"/>
        <v>0</v>
      </c>
      <c r="BJ466" s="40">
        <f t="shared" si="300"/>
        <v>0</v>
      </c>
      <c r="BK466" s="40">
        <f t="shared" si="301"/>
        <v>0</v>
      </c>
      <c r="BL466" s="40">
        <f t="shared" si="302"/>
        <v>0</v>
      </c>
      <c r="BM466" s="40">
        <f t="shared" si="303"/>
        <v>0</v>
      </c>
      <c r="BN466" s="40">
        <f t="shared" si="304"/>
        <v>0</v>
      </c>
      <c r="BO466" s="40">
        <f t="shared" si="305"/>
        <v>0</v>
      </c>
      <c r="BP466" s="40">
        <f t="shared" si="306"/>
        <v>0</v>
      </c>
      <c r="BQ466">
        <v>1</v>
      </c>
      <c r="BR466" s="63">
        <f t="shared" si="307"/>
        <v>2</v>
      </c>
      <c r="BT466" s="4">
        <f>(BP466*U429)+(BO466*U430)+(BN466*U431)+(BM466*U432)+(BL466*U433)+(BK466*U434)+(BJ466*U435)+(BI466*U436)+(BH466*U437)+(BG466*U438)+(BF466*U439)+(BE466*U440)+(BD466*U441)+(BC466*U442)+(BB466*U443)+(BA466*U444)+(AZ466*U445)+(AY466*U446)+(AX466*U447)+(AW466*U448)+(AV466*U449)+(AU466*U450)+(AT466*U451)+(AS466*U452)+(AR466*U453)+(AQ466*U454)+(AP466*U455)+(AO466*U456)+(AN466*U457)+(AM466*U458)+(AL466*U459)+(AK466*U460)+(AJ466*U461)+(AI466*U462)+(AH466*U463)+(AG466*U464)+(AF466*U465)+($U$353)+U466</f>
        <v>3.4632034632034632E-2</v>
      </c>
    </row>
    <row r="467" spans="1:72">
      <c r="A467" s="25">
        <f t="shared" si="308"/>
        <v>463</v>
      </c>
      <c r="B467" s="26" t="s">
        <v>30</v>
      </c>
      <c r="C467" s="12">
        <v>41487</v>
      </c>
      <c r="D467" s="12">
        <v>41488</v>
      </c>
      <c r="E467" s="12">
        <v>41492</v>
      </c>
      <c r="F467" s="14">
        <v>1.3307</v>
      </c>
      <c r="G467" s="14"/>
      <c r="H467" s="14"/>
      <c r="I467" s="14">
        <v>1.3190999999999999</v>
      </c>
      <c r="J467" s="14">
        <v>1.3307</v>
      </c>
      <c r="K467" s="6" t="s">
        <v>0</v>
      </c>
      <c r="L467" s="15"/>
      <c r="M467" s="46">
        <f>(F467-I467)*10000</f>
        <v>116.00000000000054</v>
      </c>
      <c r="N467" s="47"/>
      <c r="O467" s="46">
        <f>(I467-J467)*10000</f>
        <v>-116.00000000000054</v>
      </c>
      <c r="P467" s="15"/>
      <c r="Q467" s="22">
        <f>((S466*U467)/M467)*O467</f>
        <v>-5733287.0349552799</v>
      </c>
      <c r="R467" s="15"/>
      <c r="S467" s="3">
        <f>Q467+S466</f>
        <v>246531342.503077</v>
      </c>
      <c r="U467" s="4">
        <f>$AC$4/W467</f>
        <v>2.2727272727272728E-2</v>
      </c>
      <c r="V467" s="4"/>
      <c r="W467" s="16">
        <v>11</v>
      </c>
      <c r="X467" s="15"/>
      <c r="Y467" s="30">
        <f>E467-D467+1</f>
        <v>5</v>
      </c>
      <c r="Z467" s="30"/>
      <c r="AA467" s="4">
        <f>(S467-S466)/S466</f>
        <v>-2.272727272727278E-2</v>
      </c>
      <c r="AD467" s="40">
        <f>IF(E466&gt;D467,IF(E466&gt;E467,Y467,E466-D467+1),0)</f>
        <v>0</v>
      </c>
      <c r="AF467" s="40">
        <f t="shared" si="270"/>
        <v>0</v>
      </c>
      <c r="AG467" s="40">
        <f t="shared" si="271"/>
        <v>0</v>
      </c>
      <c r="AH467" s="40">
        <f t="shared" si="272"/>
        <v>0</v>
      </c>
      <c r="AI467" s="40">
        <f t="shared" si="273"/>
        <v>0</v>
      </c>
      <c r="AJ467" s="40">
        <f t="shared" si="274"/>
        <v>0</v>
      </c>
      <c r="AK467" s="40">
        <f t="shared" si="275"/>
        <v>0</v>
      </c>
      <c r="AL467" s="40">
        <f t="shared" si="276"/>
        <v>0</v>
      </c>
      <c r="AM467" s="40">
        <f t="shared" si="277"/>
        <v>0</v>
      </c>
      <c r="AN467" s="40">
        <f t="shared" si="278"/>
        <v>0</v>
      </c>
      <c r="AO467" s="40">
        <f t="shared" si="279"/>
        <v>0</v>
      </c>
      <c r="AP467" s="40">
        <f t="shared" si="280"/>
        <v>0</v>
      </c>
      <c r="AQ467" s="40">
        <f t="shared" si="281"/>
        <v>0</v>
      </c>
      <c r="AR467" s="40">
        <f t="shared" si="282"/>
        <v>0</v>
      </c>
      <c r="AS467" s="40">
        <f t="shared" si="283"/>
        <v>0</v>
      </c>
      <c r="AT467" s="40">
        <f t="shared" si="284"/>
        <v>0</v>
      </c>
      <c r="AU467" s="40">
        <f t="shared" si="285"/>
        <v>0</v>
      </c>
      <c r="AV467" s="40">
        <f t="shared" si="286"/>
        <v>0</v>
      </c>
      <c r="AW467" s="40">
        <f t="shared" si="287"/>
        <v>0</v>
      </c>
      <c r="AX467" s="40">
        <f t="shared" si="288"/>
        <v>0</v>
      </c>
      <c r="AY467" s="40">
        <f t="shared" si="289"/>
        <v>0</v>
      </c>
      <c r="AZ467" s="40">
        <f t="shared" si="290"/>
        <v>0</v>
      </c>
      <c r="BA467" s="40">
        <f t="shared" si="291"/>
        <v>0</v>
      </c>
      <c r="BB467" s="40">
        <f t="shared" si="292"/>
        <v>0</v>
      </c>
      <c r="BC467" s="40">
        <f t="shared" si="293"/>
        <v>0</v>
      </c>
      <c r="BD467" s="40">
        <f t="shared" si="294"/>
        <v>0</v>
      </c>
      <c r="BE467" s="40">
        <f t="shared" si="295"/>
        <v>0</v>
      </c>
      <c r="BF467" s="40">
        <f t="shared" si="296"/>
        <v>0</v>
      </c>
      <c r="BG467" s="40">
        <f t="shared" si="297"/>
        <v>0</v>
      </c>
      <c r="BH467" s="40">
        <f t="shared" si="298"/>
        <v>0</v>
      </c>
      <c r="BI467" s="40">
        <f t="shared" si="299"/>
        <v>0</v>
      </c>
      <c r="BJ467" s="40">
        <f t="shared" si="300"/>
        <v>0</v>
      </c>
      <c r="BK467" s="40">
        <f t="shared" si="301"/>
        <v>0</v>
      </c>
      <c r="BL467" s="40">
        <f t="shared" si="302"/>
        <v>0</v>
      </c>
      <c r="BM467" s="40">
        <f t="shared" si="303"/>
        <v>0</v>
      </c>
      <c r="BN467" s="40">
        <f t="shared" si="304"/>
        <v>0</v>
      </c>
      <c r="BO467" s="40">
        <f t="shared" si="305"/>
        <v>0</v>
      </c>
      <c r="BP467" s="40">
        <f t="shared" si="306"/>
        <v>0</v>
      </c>
      <c r="BQ467">
        <v>1</v>
      </c>
      <c r="BR467" s="63">
        <f t="shared" si="307"/>
        <v>2</v>
      </c>
      <c r="BT467" s="4">
        <f>(BP467*U430)+(BO467*U431)+(BN467*U432)+(BM467*U433)+(BL467*U434)+(BK467*U435)+(BJ467*U436)+(BI467*U437)+(BH467*U438)+(BG467*U439)+(BF467*U440)+(BE467*U441)+(BD467*U442)+(BC467*U443)+(BB467*U444)+(BA467*U445)+(AZ467*U446)+(AY467*U447)+(AX467*U448)+(AW467*U449)+(AV467*U450)+(AU467*U451)+(AT467*U452)+(AS467*U453)+(AR467*U454)+(AQ467*U455)+(AP467*U456)+(AO467*U457)+(AN467*U458)+(AM467*U459)+(AL467*U460)+(AK467*U461)+(AJ467*U462)+(AI467*U463)+(AH467*U464)+(AG467*U465)+(AF467*U466)+($U$353)+U467</f>
        <v>3.4632034632034632E-2</v>
      </c>
    </row>
    <row r="468" spans="1:72">
      <c r="A468" s="25">
        <f t="shared" si="308"/>
        <v>464</v>
      </c>
      <c r="B468" s="26" t="s">
        <v>30</v>
      </c>
      <c r="C468" s="12">
        <v>41492</v>
      </c>
      <c r="D468" s="12">
        <v>41493</v>
      </c>
      <c r="E468" s="12">
        <v>41498</v>
      </c>
      <c r="F468" s="14">
        <v>1.3248</v>
      </c>
      <c r="G468" s="14">
        <v>1.3324</v>
      </c>
      <c r="H468" s="14">
        <v>1.3324</v>
      </c>
      <c r="I468" s="14"/>
      <c r="J468" s="14"/>
      <c r="K468" s="6" t="s">
        <v>17</v>
      </c>
      <c r="L468" s="15"/>
      <c r="M468" s="16">
        <f>(G468-F468)*10000</f>
        <v>76.000000000000512</v>
      </c>
      <c r="N468" s="15"/>
      <c r="O468" s="16">
        <f>(H468-G468)*10000</f>
        <v>0</v>
      </c>
      <c r="P468" s="15"/>
      <c r="Q468" s="22">
        <f>((S467*U468)/M468)*O468</f>
        <v>0</v>
      </c>
      <c r="R468" s="15"/>
      <c r="S468" s="3">
        <f>Q468+S467</f>
        <v>246531342.503077</v>
      </c>
      <c r="U468" s="4">
        <f>$AC$4/W468</f>
        <v>2.2727272727272728E-2</v>
      </c>
      <c r="V468" s="4"/>
      <c r="W468" s="16">
        <v>11</v>
      </c>
      <c r="X468" s="15"/>
      <c r="Y468" s="30">
        <f>E468-D468+1</f>
        <v>6</v>
      </c>
      <c r="Z468" s="30"/>
      <c r="AA468" s="4">
        <f>(S468-S467)/S467</f>
        <v>0</v>
      </c>
      <c r="AD468" s="40">
        <f>IF(E467&gt;D468,IF(E467&gt;E468,Y468,E467-D468+1),0)</f>
        <v>0</v>
      </c>
      <c r="AF468" s="40">
        <f t="shared" si="270"/>
        <v>0</v>
      </c>
      <c r="AG468" s="40">
        <f t="shared" si="271"/>
        <v>0</v>
      </c>
      <c r="AH468" s="40">
        <f t="shared" si="272"/>
        <v>0</v>
      </c>
      <c r="AI468" s="40">
        <f t="shared" si="273"/>
        <v>0</v>
      </c>
      <c r="AJ468" s="40">
        <f t="shared" si="274"/>
        <v>0</v>
      </c>
      <c r="AK468" s="40">
        <f t="shared" si="275"/>
        <v>0</v>
      </c>
      <c r="AL468" s="40">
        <f t="shared" si="276"/>
        <v>0</v>
      </c>
      <c r="AM468" s="40">
        <f t="shared" si="277"/>
        <v>0</v>
      </c>
      <c r="AN468" s="40">
        <f t="shared" si="278"/>
        <v>0</v>
      </c>
      <c r="AO468" s="40">
        <f t="shared" si="279"/>
        <v>0</v>
      </c>
      <c r="AP468" s="40">
        <f t="shared" si="280"/>
        <v>0</v>
      </c>
      <c r="AQ468" s="40">
        <f t="shared" si="281"/>
        <v>0</v>
      </c>
      <c r="AR468" s="40">
        <f t="shared" si="282"/>
        <v>0</v>
      </c>
      <c r="AS468" s="40">
        <f t="shared" si="283"/>
        <v>0</v>
      </c>
      <c r="AT468" s="40">
        <f t="shared" si="284"/>
        <v>0</v>
      </c>
      <c r="AU468" s="40">
        <f t="shared" si="285"/>
        <v>0</v>
      </c>
      <c r="AV468" s="40">
        <f t="shared" si="286"/>
        <v>0</v>
      </c>
      <c r="AW468" s="40">
        <f t="shared" si="287"/>
        <v>0</v>
      </c>
      <c r="AX468" s="40">
        <f t="shared" si="288"/>
        <v>0</v>
      </c>
      <c r="AY468" s="40">
        <f t="shared" si="289"/>
        <v>0</v>
      </c>
      <c r="AZ468" s="40">
        <f t="shared" si="290"/>
        <v>0</v>
      </c>
      <c r="BA468" s="40">
        <f t="shared" si="291"/>
        <v>0</v>
      </c>
      <c r="BB468" s="40">
        <f t="shared" si="292"/>
        <v>0</v>
      </c>
      <c r="BC468" s="40">
        <f t="shared" si="293"/>
        <v>0</v>
      </c>
      <c r="BD468" s="40">
        <f t="shared" si="294"/>
        <v>0</v>
      </c>
      <c r="BE468" s="40">
        <f t="shared" si="295"/>
        <v>0</v>
      </c>
      <c r="BF468" s="40">
        <f t="shared" si="296"/>
        <v>0</v>
      </c>
      <c r="BG468" s="40">
        <f t="shared" si="297"/>
        <v>0</v>
      </c>
      <c r="BH468" s="40">
        <f t="shared" si="298"/>
        <v>0</v>
      </c>
      <c r="BI468" s="40">
        <f t="shared" si="299"/>
        <v>0</v>
      </c>
      <c r="BJ468" s="40">
        <f t="shared" si="300"/>
        <v>0</v>
      </c>
      <c r="BK468" s="40">
        <f t="shared" si="301"/>
        <v>0</v>
      </c>
      <c r="BL468" s="40">
        <f t="shared" si="302"/>
        <v>0</v>
      </c>
      <c r="BM468" s="40">
        <f t="shared" si="303"/>
        <v>0</v>
      </c>
      <c r="BN468" s="40">
        <f t="shared" si="304"/>
        <v>0</v>
      </c>
      <c r="BO468" s="40">
        <f t="shared" si="305"/>
        <v>0</v>
      </c>
      <c r="BP468" s="40">
        <f t="shared" si="306"/>
        <v>0</v>
      </c>
      <c r="BQ468">
        <v>1</v>
      </c>
      <c r="BR468" s="63">
        <f t="shared" si="307"/>
        <v>2</v>
      </c>
      <c r="BT468" s="4">
        <f>(BP468*U431)+(BO468*U432)+(BN468*U433)+(BM468*U434)+(BL468*U435)+(BK468*U436)+(BJ468*U437)+(BI468*U438)+(BH468*U439)+(BG468*U440)+(BF468*U441)+(BE468*U442)+(BD468*U443)+(BC468*U444)+(BB468*U445)+(BA468*U446)+(AZ468*U447)+(AY468*U448)+(AX468*U449)+(AW468*U450)+(AV468*U451)+(AU468*U452)+(AT468*U453)+(AS468*U454)+(AR468*U455)+(AQ468*U456)+(AP468*U457)+(AO468*U458)+(AN468*U459)+(AM468*U460)+(AL468*U461)+(AK468*U462)+(AJ468*U463)+(AI468*U464)+(AH468*U465)+(AG468*U466)+(AF468*U467)+($U$353)+U468</f>
        <v>3.4632034632034632E-2</v>
      </c>
    </row>
    <row r="469" spans="1:72">
      <c r="A469" s="25">
        <f t="shared" si="308"/>
        <v>465</v>
      </c>
      <c r="B469" s="26" t="s">
        <v>30</v>
      </c>
      <c r="C469" s="12">
        <v>41498</v>
      </c>
      <c r="D469" s="12">
        <v>41499</v>
      </c>
      <c r="E469" s="12">
        <v>41501</v>
      </c>
      <c r="F469" s="14">
        <v>1.3340000000000001</v>
      </c>
      <c r="G469" s="14"/>
      <c r="H469" s="14"/>
      <c r="I469" s="14">
        <v>1.3274999999999999</v>
      </c>
      <c r="J469" s="14">
        <v>1.3340000000000001</v>
      </c>
      <c r="K469" s="5" t="s">
        <v>0</v>
      </c>
      <c r="L469" s="15"/>
      <c r="M469" s="46">
        <f>(F469-I469)*10000</f>
        <v>65.00000000000172</v>
      </c>
      <c r="N469" s="47"/>
      <c r="O469" s="46">
        <f>(I469-J469)*10000</f>
        <v>-65.00000000000172</v>
      </c>
      <c r="P469" s="15"/>
      <c r="Q469" s="22">
        <f>((S468*U469)/M469)*O469</f>
        <v>-5602985.0568881137</v>
      </c>
      <c r="R469" s="15"/>
      <c r="S469" s="3">
        <f>Q469+S468</f>
        <v>240928357.4461889</v>
      </c>
      <c r="U469" s="4">
        <f>$AC$4/W469</f>
        <v>2.2727272727272728E-2</v>
      </c>
      <c r="V469" s="4"/>
      <c r="W469" s="16">
        <v>11</v>
      </c>
      <c r="X469" s="15"/>
      <c r="Y469" s="30">
        <f>E469-D469+1</f>
        <v>3</v>
      </c>
      <c r="Z469" s="30"/>
      <c r="AA469" s="4">
        <f>(S469-S468)/S468</f>
        <v>-2.2727272727272686E-2</v>
      </c>
      <c r="AD469" s="40">
        <f>IF(E468&gt;D469,IF(E468&gt;E469,Y469,E468-D469+1),0)</f>
        <v>0</v>
      </c>
      <c r="AF469" s="40">
        <f t="shared" si="270"/>
        <v>0</v>
      </c>
      <c r="AG469" s="40">
        <f t="shared" si="271"/>
        <v>0</v>
      </c>
      <c r="AH469" s="40">
        <f t="shared" si="272"/>
        <v>0</v>
      </c>
      <c r="AI469" s="40">
        <f t="shared" si="273"/>
        <v>0</v>
      </c>
      <c r="AJ469" s="40">
        <f t="shared" si="274"/>
        <v>0</v>
      </c>
      <c r="AK469" s="40">
        <f t="shared" si="275"/>
        <v>0</v>
      </c>
      <c r="AL469" s="40">
        <f t="shared" si="276"/>
        <v>0</v>
      </c>
      <c r="AM469" s="40">
        <f t="shared" si="277"/>
        <v>0</v>
      </c>
      <c r="AN469" s="40">
        <f t="shared" si="278"/>
        <v>0</v>
      </c>
      <c r="AO469" s="40">
        <f t="shared" si="279"/>
        <v>0</v>
      </c>
      <c r="AP469" s="40">
        <f t="shared" si="280"/>
        <v>0</v>
      </c>
      <c r="AQ469" s="40">
        <f t="shared" si="281"/>
        <v>0</v>
      </c>
      <c r="AR469" s="40">
        <f t="shared" si="282"/>
        <v>0</v>
      </c>
      <c r="AS469" s="40">
        <f t="shared" si="283"/>
        <v>0</v>
      </c>
      <c r="AT469" s="40">
        <f t="shared" si="284"/>
        <v>0</v>
      </c>
      <c r="AU469" s="40">
        <f t="shared" si="285"/>
        <v>0</v>
      </c>
      <c r="AV469" s="40">
        <f t="shared" si="286"/>
        <v>0</v>
      </c>
      <c r="AW469" s="40">
        <f t="shared" si="287"/>
        <v>0</v>
      </c>
      <c r="AX469" s="40">
        <f t="shared" si="288"/>
        <v>0</v>
      </c>
      <c r="AY469" s="40">
        <f t="shared" si="289"/>
        <v>0</v>
      </c>
      <c r="AZ469" s="40">
        <f t="shared" si="290"/>
        <v>0</v>
      </c>
      <c r="BA469" s="40">
        <f t="shared" si="291"/>
        <v>0</v>
      </c>
      <c r="BB469" s="40">
        <f t="shared" si="292"/>
        <v>0</v>
      </c>
      <c r="BC469" s="40">
        <f t="shared" si="293"/>
        <v>0</v>
      </c>
      <c r="BD469" s="40">
        <f t="shared" si="294"/>
        <v>0</v>
      </c>
      <c r="BE469" s="40">
        <f t="shared" si="295"/>
        <v>0</v>
      </c>
      <c r="BF469" s="40">
        <f t="shared" si="296"/>
        <v>0</v>
      </c>
      <c r="BG469" s="40">
        <f t="shared" si="297"/>
        <v>0</v>
      </c>
      <c r="BH469" s="40">
        <f t="shared" si="298"/>
        <v>0</v>
      </c>
      <c r="BI469" s="40">
        <f t="shared" si="299"/>
        <v>0</v>
      </c>
      <c r="BJ469" s="40">
        <f t="shared" si="300"/>
        <v>0</v>
      </c>
      <c r="BK469" s="40">
        <f t="shared" si="301"/>
        <v>0</v>
      </c>
      <c r="BL469" s="40">
        <f t="shared" si="302"/>
        <v>0</v>
      </c>
      <c r="BM469" s="40">
        <f t="shared" si="303"/>
        <v>0</v>
      </c>
      <c r="BN469" s="40">
        <f t="shared" si="304"/>
        <v>0</v>
      </c>
      <c r="BO469" s="40">
        <f t="shared" si="305"/>
        <v>0</v>
      </c>
      <c r="BP469" s="40">
        <f t="shared" si="306"/>
        <v>0</v>
      </c>
      <c r="BQ469">
        <v>1</v>
      </c>
      <c r="BR469" s="63">
        <f t="shared" si="307"/>
        <v>2</v>
      </c>
      <c r="BT469" s="4">
        <f>(BP469*U432)+(BO469*U433)+(BN469*U434)+(BM469*U435)+(BL469*U436)+(BK469*U437)+(BJ469*U438)+(BI469*U439)+(BH469*U440)+(BG469*U441)+(BF469*U442)+(BE469*U443)+(BD469*U444)+(BC469*U445)+(BB469*U446)+(BA469*U447)+(AZ469*U448)+(AY469*U449)+(AX469*U450)+(AW469*U451)+(AV469*U452)+(AU469*U453)+(AT469*U454)+(AS469*U455)+(AR469*U456)+(AQ469*U457)+(AP469*U458)+(AO469*U459)+(AN469*U460)+(AM469*U461)+(AL469*U462)+(AK469*U463)+(AJ469*U464)+(AI469*U465)+(AH469*U466)+(AG469*U467)+(AF469*U468)+($U$353)+U469</f>
        <v>3.4632034632034632E-2</v>
      </c>
    </row>
    <row r="470" spans="1:72">
      <c r="A470" s="25">
        <f t="shared" si="308"/>
        <v>466</v>
      </c>
      <c r="B470" s="26" t="s">
        <v>30</v>
      </c>
      <c r="C470" s="12">
        <v>41505</v>
      </c>
      <c r="D470" s="12">
        <v>41506</v>
      </c>
      <c r="E470" s="12">
        <v>41507</v>
      </c>
      <c r="F470" s="14">
        <v>1.3117000000000001</v>
      </c>
      <c r="G470" s="14">
        <v>1.3375999999999999</v>
      </c>
      <c r="H470" s="14">
        <v>1.3375999999999999</v>
      </c>
      <c r="I470" s="14"/>
      <c r="J470" s="14"/>
      <c r="K470" s="5" t="s">
        <v>17</v>
      </c>
      <c r="L470" s="15"/>
      <c r="M470" s="16">
        <f>(G470-F470)*10000</f>
        <v>258.99999999999812</v>
      </c>
      <c r="N470" s="15"/>
      <c r="O470" s="16">
        <f>(H470-G470)*10000</f>
        <v>0</v>
      </c>
      <c r="P470" s="15"/>
      <c r="Q470" s="22">
        <f>((S469*U470)/M470)*O470</f>
        <v>0</v>
      </c>
      <c r="R470" s="15"/>
      <c r="S470" s="3">
        <f>Q470+S469</f>
        <v>240928357.4461889</v>
      </c>
      <c r="U470" s="4">
        <f>$AC$4/W470</f>
        <v>2.2727272727272728E-2</v>
      </c>
      <c r="V470" s="4"/>
      <c r="W470" s="16">
        <v>11</v>
      </c>
      <c r="X470" s="15"/>
      <c r="Y470" s="30">
        <f>E470-D470+1</f>
        <v>2</v>
      </c>
      <c r="Z470" s="30"/>
      <c r="AA470" s="4">
        <f>(S470-S469)/S469</f>
        <v>0</v>
      </c>
      <c r="AD470" s="40">
        <f>IF(E469&gt;D470,IF(E469&gt;E470,Y470,E469-D470+1),0)</f>
        <v>0</v>
      </c>
      <c r="AF470" s="40">
        <f t="shared" si="270"/>
        <v>0</v>
      </c>
      <c r="AG470" s="40">
        <f t="shared" si="271"/>
        <v>0</v>
      </c>
      <c r="AH470" s="40">
        <f t="shared" si="272"/>
        <v>0</v>
      </c>
      <c r="AI470" s="40">
        <f t="shared" si="273"/>
        <v>0</v>
      </c>
      <c r="AJ470" s="40">
        <f t="shared" si="274"/>
        <v>0</v>
      </c>
      <c r="AK470" s="40">
        <f t="shared" si="275"/>
        <v>0</v>
      </c>
      <c r="AL470" s="40">
        <f t="shared" si="276"/>
        <v>0</v>
      </c>
      <c r="AM470" s="40">
        <f t="shared" si="277"/>
        <v>0</v>
      </c>
      <c r="AN470" s="40">
        <f t="shared" si="278"/>
        <v>0</v>
      </c>
      <c r="AO470" s="40">
        <f t="shared" si="279"/>
        <v>0</v>
      </c>
      <c r="AP470" s="40">
        <f t="shared" si="280"/>
        <v>0</v>
      </c>
      <c r="AQ470" s="40">
        <f t="shared" si="281"/>
        <v>0</v>
      </c>
      <c r="AR470" s="40">
        <f t="shared" si="282"/>
        <v>0</v>
      </c>
      <c r="AS470" s="40">
        <f t="shared" si="283"/>
        <v>0</v>
      </c>
      <c r="AT470" s="40">
        <f t="shared" si="284"/>
        <v>0</v>
      </c>
      <c r="AU470" s="40">
        <f t="shared" si="285"/>
        <v>0</v>
      </c>
      <c r="AV470" s="40">
        <f t="shared" si="286"/>
        <v>0</v>
      </c>
      <c r="AW470" s="40">
        <f t="shared" si="287"/>
        <v>0</v>
      </c>
      <c r="AX470" s="40">
        <f t="shared" si="288"/>
        <v>0</v>
      </c>
      <c r="AY470" s="40">
        <f t="shared" si="289"/>
        <v>0</v>
      </c>
      <c r="AZ470" s="40">
        <f t="shared" si="290"/>
        <v>0</v>
      </c>
      <c r="BA470" s="40">
        <f t="shared" si="291"/>
        <v>0</v>
      </c>
      <c r="BB470" s="40">
        <f t="shared" si="292"/>
        <v>0</v>
      </c>
      <c r="BC470" s="40">
        <f t="shared" si="293"/>
        <v>0</v>
      </c>
      <c r="BD470" s="40">
        <f t="shared" si="294"/>
        <v>0</v>
      </c>
      <c r="BE470" s="40">
        <f t="shared" si="295"/>
        <v>0</v>
      </c>
      <c r="BF470" s="40">
        <f t="shared" si="296"/>
        <v>0</v>
      </c>
      <c r="BG470" s="40">
        <f t="shared" si="297"/>
        <v>0</v>
      </c>
      <c r="BH470" s="40">
        <f t="shared" si="298"/>
        <v>0</v>
      </c>
      <c r="BI470" s="40">
        <f t="shared" si="299"/>
        <v>0</v>
      </c>
      <c r="BJ470" s="40">
        <f t="shared" si="300"/>
        <v>0</v>
      </c>
      <c r="BK470" s="40">
        <f t="shared" si="301"/>
        <v>0</v>
      </c>
      <c r="BL470" s="40">
        <f t="shared" si="302"/>
        <v>0</v>
      </c>
      <c r="BM470" s="40">
        <f t="shared" si="303"/>
        <v>0</v>
      </c>
      <c r="BN470" s="40">
        <f t="shared" si="304"/>
        <v>0</v>
      </c>
      <c r="BO470" s="40">
        <f t="shared" si="305"/>
        <v>0</v>
      </c>
      <c r="BP470" s="40">
        <f t="shared" si="306"/>
        <v>0</v>
      </c>
      <c r="BQ470">
        <v>1</v>
      </c>
      <c r="BR470" s="63">
        <f t="shared" si="307"/>
        <v>2</v>
      </c>
      <c r="BT470" s="4">
        <f>(BP470*U433)+(BO470*U434)+(BN470*U435)+(BM470*U436)+(BL470*U437)+(BK470*U438)+(BJ470*U439)+(BI470*U440)+(BH470*U441)+(BG470*U442)+(BF470*U443)+(BE470*U444)+(BD470*U445)+(BC470*U446)+(BB470*U447)+(BA470*U448)+(AZ470*U449)+(AY470*U450)+(AX470*U451)+(AW470*U452)+(AV470*U453)+(AU470*U454)+(AT470*U455)+(AS470*U456)+(AR470*U457)+(AQ470*U458)+(AP470*U459)+(AO470*U460)+(AN470*U461)+(AM470*U462)+(AL470*U463)+(AK470*U464)+(AJ470*U465)+(AI470*U466)+(AH470*U467)+(AG470*U468)+(AF470*U469)+($U$353)+U470</f>
        <v>3.4632034632034632E-2</v>
      </c>
    </row>
    <row r="471" spans="1:72">
      <c r="A471" s="25">
        <f t="shared" si="308"/>
        <v>467</v>
      </c>
      <c r="B471" s="26" t="s">
        <v>30</v>
      </c>
      <c r="C471" s="12">
        <v>41514</v>
      </c>
      <c r="D471" s="12">
        <v>41515</v>
      </c>
      <c r="E471" s="12">
        <v>41526</v>
      </c>
      <c r="F471" s="14">
        <v>1.3392999999999999</v>
      </c>
      <c r="G471" s="14"/>
      <c r="H471" s="14"/>
      <c r="I471" s="14">
        <v>1.3302</v>
      </c>
      <c r="J471" s="14">
        <v>1.3247</v>
      </c>
      <c r="K471" s="5" t="s">
        <v>2</v>
      </c>
      <c r="L471" s="15"/>
      <c r="M471" s="46">
        <f>(F471-I471)*10000</f>
        <v>90.999999999998863</v>
      </c>
      <c r="N471" s="47"/>
      <c r="O471" s="46">
        <f>(I471-J471)*10000</f>
        <v>55.000000000000604</v>
      </c>
      <c r="P471" s="15"/>
      <c r="Q471" s="22">
        <f>((S470*U471)/M471)*O471</f>
        <v>3309455.4594257493</v>
      </c>
      <c r="R471" s="15"/>
      <c r="S471" s="3">
        <f>Q471+S470</f>
        <v>244237812.90561464</v>
      </c>
      <c r="U471" s="4">
        <f>$AC$4/W471</f>
        <v>2.2727272727272728E-2</v>
      </c>
      <c r="V471" s="4"/>
      <c r="W471" s="16">
        <v>11</v>
      </c>
      <c r="X471" s="15"/>
      <c r="Y471" s="30">
        <f>E471-D471+1</f>
        <v>12</v>
      </c>
      <c r="Z471" s="30"/>
      <c r="AA471" s="4">
        <f>(S471-S470)/S470</f>
        <v>1.373626373626405E-2</v>
      </c>
      <c r="AD471" s="40">
        <f>IF(E470&gt;D471,IF(E470&gt;E471,Y471,E470-D471+1),0)</f>
        <v>0</v>
      </c>
      <c r="AF471" s="40">
        <f t="shared" si="270"/>
        <v>0</v>
      </c>
      <c r="AG471" s="40">
        <f t="shared" si="271"/>
        <v>0</v>
      </c>
      <c r="AH471" s="40">
        <f t="shared" si="272"/>
        <v>0</v>
      </c>
      <c r="AI471" s="40">
        <f t="shared" si="273"/>
        <v>0</v>
      </c>
      <c r="AJ471" s="40">
        <f t="shared" si="274"/>
        <v>0</v>
      </c>
      <c r="AK471" s="40">
        <f t="shared" si="275"/>
        <v>0</v>
      </c>
      <c r="AL471" s="40">
        <f t="shared" si="276"/>
        <v>0</v>
      </c>
      <c r="AM471" s="40">
        <f t="shared" si="277"/>
        <v>0</v>
      </c>
      <c r="AN471" s="40">
        <f t="shared" si="278"/>
        <v>0</v>
      </c>
      <c r="AO471" s="40">
        <f t="shared" si="279"/>
        <v>0</v>
      </c>
      <c r="AP471" s="40">
        <f t="shared" si="280"/>
        <v>0</v>
      </c>
      <c r="AQ471" s="40">
        <f t="shared" si="281"/>
        <v>0</v>
      </c>
      <c r="AR471" s="40">
        <f t="shared" si="282"/>
        <v>0</v>
      </c>
      <c r="AS471" s="40">
        <f t="shared" si="283"/>
        <v>0</v>
      </c>
      <c r="AT471" s="40">
        <f t="shared" si="284"/>
        <v>0</v>
      </c>
      <c r="AU471" s="40">
        <f t="shared" si="285"/>
        <v>0</v>
      </c>
      <c r="AV471" s="40">
        <f t="shared" si="286"/>
        <v>0</v>
      </c>
      <c r="AW471" s="40">
        <f t="shared" si="287"/>
        <v>0</v>
      </c>
      <c r="AX471" s="40">
        <f t="shared" si="288"/>
        <v>0</v>
      </c>
      <c r="AY471" s="40">
        <f t="shared" si="289"/>
        <v>0</v>
      </c>
      <c r="AZ471" s="40">
        <f t="shared" si="290"/>
        <v>0</v>
      </c>
      <c r="BA471" s="40">
        <f t="shared" si="291"/>
        <v>0</v>
      </c>
      <c r="BB471" s="40">
        <f t="shared" si="292"/>
        <v>0</v>
      </c>
      <c r="BC471" s="40">
        <f t="shared" si="293"/>
        <v>0</v>
      </c>
      <c r="BD471" s="40">
        <f t="shared" si="294"/>
        <v>0</v>
      </c>
      <c r="BE471" s="40">
        <f t="shared" si="295"/>
        <v>0</v>
      </c>
      <c r="BF471" s="40">
        <f t="shared" si="296"/>
        <v>0</v>
      </c>
      <c r="BG471" s="40">
        <f t="shared" si="297"/>
        <v>0</v>
      </c>
      <c r="BH471" s="40">
        <f t="shared" si="298"/>
        <v>0</v>
      </c>
      <c r="BI471" s="40">
        <f t="shared" si="299"/>
        <v>0</v>
      </c>
      <c r="BJ471" s="40">
        <f t="shared" si="300"/>
        <v>0</v>
      </c>
      <c r="BK471" s="40">
        <f t="shared" si="301"/>
        <v>0</v>
      </c>
      <c r="BL471" s="40">
        <f t="shared" si="302"/>
        <v>0</v>
      </c>
      <c r="BM471" s="40">
        <f t="shared" si="303"/>
        <v>0</v>
      </c>
      <c r="BN471" s="40">
        <f t="shared" si="304"/>
        <v>0</v>
      </c>
      <c r="BO471" s="40">
        <f t="shared" si="305"/>
        <v>0</v>
      </c>
      <c r="BP471" s="40">
        <f t="shared" si="306"/>
        <v>0</v>
      </c>
      <c r="BQ471">
        <v>1</v>
      </c>
      <c r="BR471" s="63">
        <f t="shared" si="307"/>
        <v>2</v>
      </c>
      <c r="BT471" s="4">
        <f>(BP471*U434)+(BO471*U435)+(BN471*U436)+(BM471*U437)+(BL471*U438)+(BK471*U439)+(BJ471*U440)+(BI471*U441)+(BH471*U442)+(BG471*U443)+(BF471*U444)+(BE471*U445)+(BD471*U446)+(BC471*U447)+(BB471*U448)+(BA471*U449)+(AZ471*U450)+(AY471*U451)+(AX471*U452)+(AW471*U453)+(AV471*U454)+(AU471*U455)+(AT471*U456)+(AS471*U457)+(AR471*U458)+(AQ471*U459)+(AP471*U460)+(AO471*U461)+(AN471*U462)+(AM471*U463)+(AL471*U464)+(AK471*U465)+(AJ471*U466)+(AI471*U467)+(AH471*U468)+(AG471*U469)+(AF471*U470)+($U$353)+U471</f>
        <v>3.4632034632034632E-2</v>
      </c>
    </row>
    <row r="472" spans="1:72">
      <c r="A472" s="25">
        <f t="shared" si="308"/>
        <v>468</v>
      </c>
      <c r="B472" s="26" t="s">
        <v>30</v>
      </c>
      <c r="C472" s="12">
        <v>41526</v>
      </c>
      <c r="D472" s="12">
        <v>41528</v>
      </c>
      <c r="E472" s="12">
        <v>41549</v>
      </c>
      <c r="F472" s="14">
        <v>1.3167</v>
      </c>
      <c r="G472" s="14">
        <v>1.3262</v>
      </c>
      <c r="H472" s="14">
        <v>1.3592</v>
      </c>
      <c r="I472" s="14"/>
      <c r="J472" s="14"/>
      <c r="K472" s="5" t="s">
        <v>1</v>
      </c>
      <c r="L472" s="15"/>
      <c r="M472" s="16">
        <f>(G472-F472)*10000</f>
        <v>95.000000000000639</v>
      </c>
      <c r="N472" s="15"/>
      <c r="O472" s="16">
        <f>(H472-G472)*10000</f>
        <v>329.9999999999992</v>
      </c>
      <c r="P472" s="15"/>
      <c r="Q472" s="22">
        <f>((S471*U472)/M472)*O472</f>
        <v>19281932.597811505</v>
      </c>
      <c r="R472" s="15"/>
      <c r="S472" s="3">
        <f>Q472+S471</f>
        <v>263519745.50342613</v>
      </c>
      <c r="U472" s="4">
        <f>$AC$4/W472</f>
        <v>2.2727272727272728E-2</v>
      </c>
      <c r="V472" s="4"/>
      <c r="W472" s="16">
        <v>11</v>
      </c>
      <c r="X472" s="15"/>
      <c r="Y472" s="30">
        <f>E472-D472+1</f>
        <v>22</v>
      </c>
      <c r="Z472" s="30"/>
      <c r="AA472" s="4">
        <f>(S472-S471)/S471</f>
        <v>7.894736842105185E-2</v>
      </c>
      <c r="AD472" s="40">
        <f>IF(E471&gt;D472,IF(E471&gt;E472,Y472,E471-D472+1),0)</f>
        <v>0</v>
      </c>
      <c r="AF472" s="40">
        <f t="shared" si="270"/>
        <v>0</v>
      </c>
      <c r="AG472" s="40">
        <f t="shared" si="271"/>
        <v>0</v>
      </c>
      <c r="AH472" s="40">
        <f t="shared" si="272"/>
        <v>0</v>
      </c>
      <c r="AI472" s="40">
        <f t="shared" si="273"/>
        <v>0</v>
      </c>
      <c r="AJ472" s="40">
        <f t="shared" si="274"/>
        <v>0</v>
      </c>
      <c r="AK472" s="40">
        <f t="shared" si="275"/>
        <v>0</v>
      </c>
      <c r="AL472" s="40">
        <f t="shared" si="276"/>
        <v>0</v>
      </c>
      <c r="AM472" s="40">
        <f t="shared" si="277"/>
        <v>0</v>
      </c>
      <c r="AN472" s="40">
        <f t="shared" si="278"/>
        <v>0</v>
      </c>
      <c r="AO472" s="40">
        <f t="shared" si="279"/>
        <v>0</v>
      </c>
      <c r="AP472" s="40">
        <f t="shared" si="280"/>
        <v>0</v>
      </c>
      <c r="AQ472" s="40">
        <f t="shared" si="281"/>
        <v>0</v>
      </c>
      <c r="AR472" s="40">
        <f t="shared" si="282"/>
        <v>0</v>
      </c>
      <c r="AS472" s="40">
        <f t="shared" si="283"/>
        <v>0</v>
      </c>
      <c r="AT472" s="40">
        <f t="shared" si="284"/>
        <v>0</v>
      </c>
      <c r="AU472" s="40">
        <f t="shared" si="285"/>
        <v>0</v>
      </c>
      <c r="AV472" s="40">
        <f t="shared" si="286"/>
        <v>0</v>
      </c>
      <c r="AW472" s="40">
        <f t="shared" si="287"/>
        <v>0</v>
      </c>
      <c r="AX472" s="40">
        <f t="shared" si="288"/>
        <v>0</v>
      </c>
      <c r="AY472" s="40">
        <f t="shared" si="289"/>
        <v>0</v>
      </c>
      <c r="AZ472" s="40">
        <f t="shared" si="290"/>
        <v>0</v>
      </c>
      <c r="BA472" s="40">
        <f t="shared" si="291"/>
        <v>0</v>
      </c>
      <c r="BB472" s="40">
        <f t="shared" si="292"/>
        <v>0</v>
      </c>
      <c r="BC472" s="40">
        <f t="shared" si="293"/>
        <v>0</v>
      </c>
      <c r="BD472" s="40">
        <f t="shared" si="294"/>
        <v>0</v>
      </c>
      <c r="BE472" s="40">
        <f t="shared" si="295"/>
        <v>0</v>
      </c>
      <c r="BF472" s="40">
        <f t="shared" si="296"/>
        <v>0</v>
      </c>
      <c r="BG472" s="40">
        <f t="shared" si="297"/>
        <v>0</v>
      </c>
      <c r="BH472" s="40">
        <f t="shared" si="298"/>
        <v>0</v>
      </c>
      <c r="BI472" s="40">
        <f t="shared" si="299"/>
        <v>0</v>
      </c>
      <c r="BJ472" s="40">
        <f t="shared" si="300"/>
        <v>0</v>
      </c>
      <c r="BK472" s="40">
        <f t="shared" si="301"/>
        <v>0</v>
      </c>
      <c r="BL472" s="40">
        <f t="shared" si="302"/>
        <v>0</v>
      </c>
      <c r="BM472" s="40">
        <f t="shared" si="303"/>
        <v>0</v>
      </c>
      <c r="BN472" s="40">
        <f t="shared" si="304"/>
        <v>0</v>
      </c>
      <c r="BO472" s="40">
        <f t="shared" si="305"/>
        <v>0</v>
      </c>
      <c r="BP472" s="40">
        <f t="shared" si="306"/>
        <v>0</v>
      </c>
      <c r="BQ472">
        <v>1</v>
      </c>
      <c r="BR472" s="63">
        <f t="shared" si="307"/>
        <v>2</v>
      </c>
      <c r="BT472" s="4">
        <f>(BP472*U435)+(BO472*U436)+(BN472*U437)+(BM472*U438)+(BL472*U439)+(BK472*U440)+(BJ472*U441)+(BI472*U442)+(BH472*U443)+(BG472*U444)+(BF472*U445)+(BE472*U446)+(BD472*U447)+(BC472*U448)+(BB472*U449)+(BA472*U450)+(AZ472*U451)+(AY472*U452)+(AX472*U453)+(AW472*U454)+(AV472*U455)+(AU472*U456)+(AT472*U457)+(AS472*U458)+(AR472*U459)+(AQ472*U460)+(AP472*U461)+(AO472*U462)+(AN472*U463)+(AM472*U464)+(AL472*U465)+(AK472*U466)+(AJ472*U467)+(AI472*U468)+(AH472*U469)+(AG472*U470)+(AF472*U471)+($U$353)+U472</f>
        <v>3.4632034632034632E-2</v>
      </c>
    </row>
    <row r="473" spans="1:72">
      <c r="A473" s="25">
        <f t="shared" si="308"/>
        <v>469</v>
      </c>
      <c r="B473" s="26" t="s">
        <v>30</v>
      </c>
      <c r="C473" s="12">
        <v>41562</v>
      </c>
      <c r="D473" s="12">
        <v>41563</v>
      </c>
      <c r="E473" s="12">
        <v>41564</v>
      </c>
      <c r="F473" s="14">
        <v>1.3567</v>
      </c>
      <c r="G473" s="14"/>
      <c r="H473" s="14"/>
      <c r="I473" s="14">
        <v>1.3476999999999999</v>
      </c>
      <c r="J473" s="14">
        <v>1.3567</v>
      </c>
      <c r="K473" s="5" t="s">
        <v>0</v>
      </c>
      <c r="L473" s="15"/>
      <c r="M473" s="46">
        <f>(F473-I473)*10000</f>
        <v>90.000000000001194</v>
      </c>
      <c r="N473" s="47"/>
      <c r="O473" s="46">
        <f>(I473-J473)*10000</f>
        <v>-90.000000000001194</v>
      </c>
      <c r="P473" s="15"/>
      <c r="Q473" s="22">
        <f>((S472*U473)/M473)*O473</f>
        <v>-5989085.1250778669</v>
      </c>
      <c r="R473" s="15"/>
      <c r="S473" s="3">
        <f>Q473+S472</f>
        <v>257530660.37834826</v>
      </c>
      <c r="U473" s="4">
        <f>$AC$4/W473</f>
        <v>2.2727272727272728E-2</v>
      </c>
      <c r="V473" s="4"/>
      <c r="W473" s="16">
        <v>11</v>
      </c>
      <c r="X473" s="15"/>
      <c r="Y473" s="30">
        <f>E473-D473+1</f>
        <v>2</v>
      </c>
      <c r="Z473" s="30"/>
      <c r="AA473" s="4">
        <f>(S473-S472)/S472</f>
        <v>-2.2727272727272752E-2</v>
      </c>
      <c r="AD473" s="40">
        <f>IF(E472&gt;D473,IF(E472&gt;E473,Y473,E472-D473+1),0)</f>
        <v>0</v>
      </c>
      <c r="AF473" s="40">
        <f t="shared" si="270"/>
        <v>0</v>
      </c>
      <c r="AG473" s="40">
        <f t="shared" si="271"/>
        <v>0</v>
      </c>
      <c r="AH473" s="40">
        <f t="shared" si="272"/>
        <v>0</v>
      </c>
      <c r="AI473" s="40">
        <f t="shared" si="273"/>
        <v>0</v>
      </c>
      <c r="AJ473" s="40">
        <f t="shared" si="274"/>
        <v>0</v>
      </c>
      <c r="AK473" s="40">
        <f t="shared" si="275"/>
        <v>0</v>
      </c>
      <c r="AL473" s="40">
        <f t="shared" si="276"/>
        <v>0</v>
      </c>
      <c r="AM473" s="40">
        <f t="shared" si="277"/>
        <v>0</v>
      </c>
      <c r="AN473" s="40">
        <f t="shared" si="278"/>
        <v>0</v>
      </c>
      <c r="AO473" s="40">
        <f t="shared" si="279"/>
        <v>0</v>
      </c>
      <c r="AP473" s="40">
        <f t="shared" si="280"/>
        <v>0</v>
      </c>
      <c r="AQ473" s="40">
        <f t="shared" si="281"/>
        <v>0</v>
      </c>
      <c r="AR473" s="40">
        <f t="shared" si="282"/>
        <v>0</v>
      </c>
      <c r="AS473" s="40">
        <f t="shared" si="283"/>
        <v>0</v>
      </c>
      <c r="AT473" s="40">
        <f t="shared" si="284"/>
        <v>0</v>
      </c>
      <c r="AU473" s="40">
        <f t="shared" si="285"/>
        <v>0</v>
      </c>
      <c r="AV473" s="40">
        <f t="shared" si="286"/>
        <v>0</v>
      </c>
      <c r="AW473" s="40">
        <f t="shared" si="287"/>
        <v>0</v>
      </c>
      <c r="AX473" s="40">
        <f t="shared" si="288"/>
        <v>0</v>
      </c>
      <c r="AY473" s="40">
        <f t="shared" si="289"/>
        <v>0</v>
      </c>
      <c r="AZ473" s="40">
        <f t="shared" si="290"/>
        <v>0</v>
      </c>
      <c r="BA473" s="40">
        <f t="shared" si="291"/>
        <v>0</v>
      </c>
      <c r="BB473" s="40">
        <f t="shared" si="292"/>
        <v>0</v>
      </c>
      <c r="BC473" s="40">
        <f t="shared" si="293"/>
        <v>0</v>
      </c>
      <c r="BD473" s="40">
        <f t="shared" si="294"/>
        <v>0</v>
      </c>
      <c r="BE473" s="40">
        <f t="shared" si="295"/>
        <v>0</v>
      </c>
      <c r="BF473" s="40">
        <f t="shared" si="296"/>
        <v>0</v>
      </c>
      <c r="BG473" s="40">
        <f t="shared" si="297"/>
        <v>0</v>
      </c>
      <c r="BH473" s="40">
        <f t="shared" si="298"/>
        <v>0</v>
      </c>
      <c r="BI473" s="40">
        <f t="shared" si="299"/>
        <v>0</v>
      </c>
      <c r="BJ473" s="40">
        <f t="shared" si="300"/>
        <v>0</v>
      </c>
      <c r="BK473" s="40">
        <f t="shared" si="301"/>
        <v>0</v>
      </c>
      <c r="BL473" s="40">
        <f t="shared" si="302"/>
        <v>0</v>
      </c>
      <c r="BM473" s="40">
        <f t="shared" si="303"/>
        <v>0</v>
      </c>
      <c r="BN473" s="40">
        <f t="shared" si="304"/>
        <v>0</v>
      </c>
      <c r="BO473" s="40">
        <f t="shared" si="305"/>
        <v>0</v>
      </c>
      <c r="BP473" s="40">
        <f t="shared" si="306"/>
        <v>0</v>
      </c>
      <c r="BQ473">
        <v>1</v>
      </c>
      <c r="BR473" s="63">
        <f t="shared" si="307"/>
        <v>2</v>
      </c>
      <c r="BT473" s="4">
        <f>(BP473*U436)+(BO473*U437)+(BN473*U438)+(BM473*U439)+(BL473*U440)+(BK473*U441)+(BJ473*U442)+(BI473*U443)+(BH473*U444)+(BG473*U445)+(BF473*U446)+(BE473*U447)+(BD473*U448)+(BC473*U449)+(BB473*U450)+(BA473*U451)+(AZ473*U452)+(AY473*U453)+(AX473*U454)+(AW473*U455)+(AV473*U456)+(AU473*U457)+(AT473*U458)+(AS473*U459)+(AR473*U460)+(AQ473*U461)+(AP473*U462)+(AO473*U463)+(AN473*U464)+(AM473*U465)+(AL473*U466)+(AK473*U467)+(AJ473*U468)+(AI473*U469)+(AH473*U470)+(AG473*U471)+(AF473*U472)+($U$353)+U473</f>
        <v>3.4632034632034632E-2</v>
      </c>
    </row>
    <row r="474" spans="1:72">
      <c r="A474" s="25">
        <f t="shared" si="308"/>
        <v>470</v>
      </c>
      <c r="B474" s="26" t="s">
        <v>30</v>
      </c>
      <c r="C474" s="12">
        <v>41564</v>
      </c>
      <c r="D474" s="12">
        <v>41565</v>
      </c>
      <c r="E474" s="12">
        <v>41578</v>
      </c>
      <c r="F474" s="14">
        <v>1.3517999999999999</v>
      </c>
      <c r="G474" s="14">
        <v>1.3683000000000001</v>
      </c>
      <c r="H474" s="14">
        <v>1.3683000000000001</v>
      </c>
      <c r="I474" s="14"/>
      <c r="J474" s="14"/>
      <c r="K474" s="5" t="s">
        <v>17</v>
      </c>
      <c r="L474" s="15"/>
      <c r="M474" s="16">
        <f>(G474-F474)*10000</f>
        <v>165.00000000000182</v>
      </c>
      <c r="N474" s="15"/>
      <c r="O474" s="16">
        <f>(H474-G474)*10000</f>
        <v>0</v>
      </c>
      <c r="P474" s="15"/>
      <c r="Q474" s="22">
        <f>((S473*U474)/M474)*O474</f>
        <v>0</v>
      </c>
      <c r="R474" s="15"/>
      <c r="S474" s="3">
        <f>Q474+S473</f>
        <v>257530660.37834826</v>
      </c>
      <c r="U474" s="4">
        <f>$AC$4/W474</f>
        <v>2.2727272727272728E-2</v>
      </c>
      <c r="V474" s="4"/>
      <c r="W474" s="16">
        <v>11</v>
      </c>
      <c r="X474" s="15"/>
      <c r="Y474" s="30">
        <f>E474-D474+1</f>
        <v>14</v>
      </c>
      <c r="Z474" s="30"/>
      <c r="AA474" s="4">
        <f>(S474-S473)/S473</f>
        <v>0</v>
      </c>
      <c r="AD474" s="40">
        <f>IF(E473&gt;D474,IF(E473&gt;E474,Y474,E473-D474+1),0)</f>
        <v>0</v>
      </c>
      <c r="AF474" s="40">
        <f t="shared" si="270"/>
        <v>0</v>
      </c>
      <c r="AG474" s="40">
        <f t="shared" si="271"/>
        <v>0</v>
      </c>
      <c r="AH474" s="40">
        <f t="shared" si="272"/>
        <v>0</v>
      </c>
      <c r="AI474" s="40">
        <f t="shared" si="273"/>
        <v>0</v>
      </c>
      <c r="AJ474" s="40">
        <f t="shared" si="274"/>
        <v>0</v>
      </c>
      <c r="AK474" s="40">
        <f t="shared" si="275"/>
        <v>0</v>
      </c>
      <c r="AL474" s="40">
        <f t="shared" si="276"/>
        <v>0</v>
      </c>
      <c r="AM474" s="40">
        <f t="shared" si="277"/>
        <v>0</v>
      </c>
      <c r="AN474" s="40">
        <f t="shared" si="278"/>
        <v>0</v>
      </c>
      <c r="AO474" s="40">
        <f t="shared" si="279"/>
        <v>0</v>
      </c>
      <c r="AP474" s="40">
        <f t="shared" si="280"/>
        <v>0</v>
      </c>
      <c r="AQ474" s="40">
        <f t="shared" si="281"/>
        <v>0</v>
      </c>
      <c r="AR474" s="40">
        <f t="shared" si="282"/>
        <v>0</v>
      </c>
      <c r="AS474" s="40">
        <f t="shared" si="283"/>
        <v>0</v>
      </c>
      <c r="AT474" s="40">
        <f t="shared" si="284"/>
        <v>0</v>
      </c>
      <c r="AU474" s="40">
        <f t="shared" si="285"/>
        <v>0</v>
      </c>
      <c r="AV474" s="40">
        <f t="shared" si="286"/>
        <v>0</v>
      </c>
      <c r="AW474" s="40">
        <f t="shared" si="287"/>
        <v>0</v>
      </c>
      <c r="AX474" s="40">
        <f t="shared" si="288"/>
        <v>0</v>
      </c>
      <c r="AY474" s="40">
        <f t="shared" si="289"/>
        <v>0</v>
      </c>
      <c r="AZ474" s="40">
        <f t="shared" si="290"/>
        <v>0</v>
      </c>
      <c r="BA474" s="40">
        <f t="shared" si="291"/>
        <v>0</v>
      </c>
      <c r="BB474" s="40">
        <f t="shared" si="292"/>
        <v>0</v>
      </c>
      <c r="BC474" s="40">
        <f t="shared" si="293"/>
        <v>0</v>
      </c>
      <c r="BD474" s="40">
        <f t="shared" si="294"/>
        <v>0</v>
      </c>
      <c r="BE474" s="40">
        <f t="shared" si="295"/>
        <v>0</v>
      </c>
      <c r="BF474" s="40">
        <f t="shared" si="296"/>
        <v>0</v>
      </c>
      <c r="BG474" s="40">
        <f t="shared" si="297"/>
        <v>0</v>
      </c>
      <c r="BH474" s="40">
        <f t="shared" si="298"/>
        <v>0</v>
      </c>
      <c r="BI474" s="40">
        <f t="shared" si="299"/>
        <v>0</v>
      </c>
      <c r="BJ474" s="40">
        <f t="shared" si="300"/>
        <v>0</v>
      </c>
      <c r="BK474" s="40">
        <f t="shared" si="301"/>
        <v>0</v>
      </c>
      <c r="BL474" s="40">
        <f t="shared" si="302"/>
        <v>0</v>
      </c>
      <c r="BM474" s="40">
        <f t="shared" si="303"/>
        <v>0</v>
      </c>
      <c r="BN474" s="40">
        <f t="shared" si="304"/>
        <v>0</v>
      </c>
      <c r="BO474" s="40">
        <f t="shared" si="305"/>
        <v>0</v>
      </c>
      <c r="BP474" s="40">
        <f t="shared" si="306"/>
        <v>0</v>
      </c>
      <c r="BQ474">
        <v>1</v>
      </c>
      <c r="BR474" s="63">
        <f t="shared" si="307"/>
        <v>2</v>
      </c>
      <c r="BT474" s="4">
        <f>(BP474*U437)+(BO474*U438)+(BN474*U439)+(BM474*U440)+(BL474*U441)+(BK474*U442)+(BJ474*U443)+(BI474*U444)+(BH474*U445)+(BG474*U446)+(BF474*U447)+(BE474*U448)+(BD474*U449)+(BC474*U450)+(BB474*U451)+(BA474*U452)+(AZ474*U453)+(AY474*U454)+(AX474*U455)+(AW474*U456)+(AV474*U457)+(AU474*U458)+(AT474*U459)+(AS474*U460)+(AR474*U461)+(AQ474*U462)+(AP474*U463)+(AO474*U464)+(AN474*U465)+(AM474*U466)+(AL474*U467)+(AK474*U468)+(AJ474*U469)+(AI474*U470)+(AH474*U471)+(AG474*U472)+(AF474*U473)+($U$353)+U474</f>
        <v>3.4632034632034632E-2</v>
      </c>
    </row>
    <row r="475" spans="1:72">
      <c r="A475" s="25">
        <f t="shared" si="308"/>
        <v>471</v>
      </c>
      <c r="B475" s="26" t="s">
        <v>30</v>
      </c>
      <c r="C475" s="12">
        <v>41591</v>
      </c>
      <c r="D475" s="12">
        <v>41592</v>
      </c>
      <c r="E475" s="12">
        <v>41618</v>
      </c>
      <c r="F475" s="14">
        <v>1.3391999999999999</v>
      </c>
      <c r="G475" s="14">
        <v>1.3496999999999999</v>
      </c>
      <c r="H475" s="14">
        <v>1.3778999999999999</v>
      </c>
      <c r="I475" s="14"/>
      <c r="J475" s="14"/>
      <c r="K475" s="5" t="s">
        <v>1</v>
      </c>
      <c r="L475" s="15"/>
      <c r="M475" s="16">
        <f>(G475-F475)*10000</f>
        <v>104.99999999999955</v>
      </c>
      <c r="N475" s="15"/>
      <c r="O475" s="16">
        <f>(H475-G475)*10000</f>
        <v>282</v>
      </c>
      <c r="P475" s="15"/>
      <c r="Q475" s="22">
        <f>((S474*U475)/M475)*O475</f>
        <v>15719403.945171976</v>
      </c>
      <c r="R475" s="15"/>
      <c r="S475" s="3">
        <f>Q475+S474</f>
        <v>273250064.32352024</v>
      </c>
      <c r="U475" s="4">
        <f>$AC$4/W475</f>
        <v>2.2727272727272728E-2</v>
      </c>
      <c r="V475" s="4"/>
      <c r="W475" s="16">
        <v>11</v>
      </c>
      <c r="X475" s="15"/>
      <c r="Y475" s="30">
        <f>E475-D475+1</f>
        <v>27</v>
      </c>
      <c r="Z475" s="30"/>
      <c r="AA475" s="4">
        <f>(S475-S474)/S474</f>
        <v>6.103896103896133E-2</v>
      </c>
      <c r="AD475" s="40">
        <f>IF(E474&gt;D475,IF(E474&gt;E475,Y475,E474-D475+1),0)</f>
        <v>0</v>
      </c>
      <c r="AF475" s="40">
        <f t="shared" si="270"/>
        <v>0</v>
      </c>
      <c r="AG475" s="40">
        <f t="shared" si="271"/>
        <v>0</v>
      </c>
      <c r="AH475" s="40">
        <f t="shared" si="272"/>
        <v>0</v>
      </c>
      <c r="AI475" s="40">
        <f t="shared" si="273"/>
        <v>0</v>
      </c>
      <c r="AJ475" s="40">
        <f t="shared" si="274"/>
        <v>0</v>
      </c>
      <c r="AK475" s="40">
        <f t="shared" si="275"/>
        <v>0</v>
      </c>
      <c r="AL475" s="40">
        <f t="shared" si="276"/>
        <v>0</v>
      </c>
      <c r="AM475" s="40">
        <f t="shared" si="277"/>
        <v>0</v>
      </c>
      <c r="AN475" s="40">
        <f t="shared" si="278"/>
        <v>0</v>
      </c>
      <c r="AO475" s="40">
        <f t="shared" si="279"/>
        <v>0</v>
      </c>
      <c r="AP475" s="40">
        <f t="shared" si="280"/>
        <v>0</v>
      </c>
      <c r="AQ475" s="40">
        <f t="shared" si="281"/>
        <v>0</v>
      </c>
      <c r="AR475" s="40">
        <f t="shared" si="282"/>
        <v>0</v>
      </c>
      <c r="AS475" s="40">
        <f t="shared" si="283"/>
        <v>0</v>
      </c>
      <c r="AT475" s="40">
        <f t="shared" si="284"/>
        <v>0</v>
      </c>
      <c r="AU475" s="40">
        <f t="shared" si="285"/>
        <v>0</v>
      </c>
      <c r="AV475" s="40">
        <f t="shared" si="286"/>
        <v>0</v>
      </c>
      <c r="AW475" s="40">
        <f t="shared" si="287"/>
        <v>0</v>
      </c>
      <c r="AX475" s="40">
        <f t="shared" si="288"/>
        <v>0</v>
      </c>
      <c r="AY475" s="40">
        <f t="shared" si="289"/>
        <v>0</v>
      </c>
      <c r="AZ475" s="40">
        <f t="shared" si="290"/>
        <v>0</v>
      </c>
      <c r="BA475" s="40">
        <f t="shared" si="291"/>
        <v>0</v>
      </c>
      <c r="BB475" s="40">
        <f t="shared" si="292"/>
        <v>0</v>
      </c>
      <c r="BC475" s="40">
        <f t="shared" si="293"/>
        <v>0</v>
      </c>
      <c r="BD475" s="40">
        <f t="shared" si="294"/>
        <v>0</v>
      </c>
      <c r="BE475" s="40">
        <f t="shared" si="295"/>
        <v>0</v>
      </c>
      <c r="BF475" s="40">
        <f t="shared" si="296"/>
        <v>0</v>
      </c>
      <c r="BG475" s="40">
        <f t="shared" si="297"/>
        <v>0</v>
      </c>
      <c r="BH475" s="40">
        <f t="shared" si="298"/>
        <v>0</v>
      </c>
      <c r="BI475" s="40">
        <f t="shared" si="299"/>
        <v>0</v>
      </c>
      <c r="BJ475" s="40">
        <f t="shared" si="300"/>
        <v>0</v>
      </c>
      <c r="BK475" s="40">
        <f t="shared" si="301"/>
        <v>0</v>
      </c>
      <c r="BL475" s="40">
        <f t="shared" si="302"/>
        <v>0</v>
      </c>
      <c r="BM475" s="40">
        <f t="shared" si="303"/>
        <v>0</v>
      </c>
      <c r="BN475" s="40">
        <f t="shared" si="304"/>
        <v>0</v>
      </c>
      <c r="BO475" s="40">
        <f t="shared" si="305"/>
        <v>0</v>
      </c>
      <c r="BP475" s="40">
        <f t="shared" si="306"/>
        <v>0</v>
      </c>
      <c r="BQ475">
        <v>1</v>
      </c>
      <c r="BR475" s="63">
        <f t="shared" si="307"/>
        <v>2</v>
      </c>
      <c r="BT475" s="4">
        <f>(BP475*U438)+(BO475*U439)+(BN475*U440)+(BM475*U441)+(BL475*U442)+(BK475*U443)+(BJ475*U444)+(BI475*U445)+(BH475*U446)+(BG475*U447)+(BF475*U448)+(BE475*U449)+(BD475*U450)+(BC475*U451)+(BB475*U452)+(BA475*U453)+(AZ475*U454)+(AY475*U455)+(AX475*U456)+(AW475*U457)+(AV475*U458)+(AU475*U459)+(AT475*U460)+(AS475*U461)+(AR475*U462)+(AQ475*U463)+(AP475*U464)+(AO475*U465)+(AN475*U466)+(AM475*U467)+(AL475*U468)+(AK475*U469)+(AJ475*U470)+(AI475*U471)+(AH475*U472)+(AG475*U473)+(AF475*U474)+($U$353)+U475</f>
        <v>3.4632034632034632E-2</v>
      </c>
    </row>
    <row r="476" spans="1:72">
      <c r="A476" s="25">
        <f t="shared" si="308"/>
        <v>472</v>
      </c>
      <c r="B476" s="26" t="s">
        <v>30</v>
      </c>
      <c r="C476" s="12">
        <v>41626</v>
      </c>
      <c r="D476" s="12">
        <v>41627</v>
      </c>
      <c r="E476" s="12">
        <v>41635</v>
      </c>
      <c r="F476" s="14">
        <v>1.3808</v>
      </c>
      <c r="G476" s="14"/>
      <c r="H476" s="14"/>
      <c r="I476" s="14">
        <v>1.3672</v>
      </c>
      <c r="J476" s="14">
        <v>1.3808</v>
      </c>
      <c r="K476" s="6" t="s">
        <v>0</v>
      </c>
      <c r="L476" s="15"/>
      <c r="M476" s="46">
        <f>(F476-I476)*10000</f>
        <v>136.00000000000057</v>
      </c>
      <c r="N476" s="47"/>
      <c r="O476" s="46">
        <f>(I476-J476)*10000</f>
        <v>-136.00000000000057</v>
      </c>
      <c r="P476" s="15"/>
      <c r="Q476" s="22">
        <f>((S475*U476)/M476)*O476</f>
        <v>-6210228.7346254606</v>
      </c>
      <c r="R476" s="15"/>
      <c r="S476" s="3">
        <f>Q476+S475</f>
        <v>267039835.58889478</v>
      </c>
      <c r="U476" s="4">
        <f>$AC$4/W476</f>
        <v>2.2727272727272728E-2</v>
      </c>
      <c r="V476" s="4"/>
      <c r="W476" s="16">
        <v>11</v>
      </c>
      <c r="X476" s="15"/>
      <c r="Y476" s="30">
        <f>E476-D476+1</f>
        <v>9</v>
      </c>
      <c r="Z476" s="30"/>
      <c r="AA476" s="4">
        <f>(S476-S475)/S475</f>
        <v>-2.2727272727272721E-2</v>
      </c>
      <c r="AD476" s="40">
        <f>IF(E475&gt;D476,IF(E475&gt;E476,Y476,E475-D476+1),0)</f>
        <v>0</v>
      </c>
      <c r="AF476" s="40">
        <f t="shared" si="270"/>
        <v>0</v>
      </c>
      <c r="AG476" s="40">
        <f t="shared" si="271"/>
        <v>0</v>
      </c>
      <c r="AH476" s="40">
        <f t="shared" si="272"/>
        <v>0</v>
      </c>
      <c r="AI476" s="40">
        <f t="shared" si="273"/>
        <v>0</v>
      </c>
      <c r="AJ476" s="40">
        <f t="shared" si="274"/>
        <v>0</v>
      </c>
      <c r="AK476" s="40">
        <f t="shared" si="275"/>
        <v>0</v>
      </c>
      <c r="AL476" s="40">
        <f t="shared" si="276"/>
        <v>0</v>
      </c>
      <c r="AM476" s="40">
        <f t="shared" si="277"/>
        <v>0</v>
      </c>
      <c r="AN476" s="40">
        <f t="shared" si="278"/>
        <v>0</v>
      </c>
      <c r="AO476" s="40">
        <f t="shared" si="279"/>
        <v>0</v>
      </c>
      <c r="AP476" s="40">
        <f t="shared" si="280"/>
        <v>0</v>
      </c>
      <c r="AQ476" s="40">
        <f t="shared" si="281"/>
        <v>0</v>
      </c>
      <c r="AR476" s="40">
        <f t="shared" si="282"/>
        <v>0</v>
      </c>
      <c r="AS476" s="40">
        <f t="shared" si="283"/>
        <v>0</v>
      </c>
      <c r="AT476" s="40">
        <f t="shared" si="284"/>
        <v>0</v>
      </c>
      <c r="AU476" s="40">
        <f t="shared" si="285"/>
        <v>0</v>
      </c>
      <c r="AV476" s="40">
        <f t="shared" si="286"/>
        <v>0</v>
      </c>
      <c r="AW476" s="40">
        <f t="shared" si="287"/>
        <v>0</v>
      </c>
      <c r="AX476" s="40">
        <f t="shared" si="288"/>
        <v>0</v>
      </c>
      <c r="AY476" s="40">
        <f t="shared" si="289"/>
        <v>0</v>
      </c>
      <c r="AZ476" s="40">
        <f t="shared" si="290"/>
        <v>0</v>
      </c>
      <c r="BA476" s="40">
        <f t="shared" si="291"/>
        <v>0</v>
      </c>
      <c r="BB476" s="40">
        <f t="shared" si="292"/>
        <v>0</v>
      </c>
      <c r="BC476" s="40">
        <f t="shared" si="293"/>
        <v>0</v>
      </c>
      <c r="BD476" s="40">
        <f t="shared" si="294"/>
        <v>0</v>
      </c>
      <c r="BE476" s="40">
        <f t="shared" si="295"/>
        <v>0</v>
      </c>
      <c r="BF476" s="40">
        <f t="shared" si="296"/>
        <v>0</v>
      </c>
      <c r="BG476" s="40">
        <f t="shared" si="297"/>
        <v>0</v>
      </c>
      <c r="BH476" s="40">
        <f t="shared" si="298"/>
        <v>0</v>
      </c>
      <c r="BI476" s="40">
        <f t="shared" si="299"/>
        <v>0</v>
      </c>
      <c r="BJ476" s="40">
        <f t="shared" si="300"/>
        <v>0</v>
      </c>
      <c r="BK476" s="40">
        <f t="shared" si="301"/>
        <v>0</v>
      </c>
      <c r="BL476" s="40">
        <f t="shared" si="302"/>
        <v>0</v>
      </c>
      <c r="BM476" s="40">
        <f t="shared" si="303"/>
        <v>0</v>
      </c>
      <c r="BN476" s="40">
        <f t="shared" si="304"/>
        <v>0</v>
      </c>
      <c r="BO476" s="40">
        <f t="shared" si="305"/>
        <v>0</v>
      </c>
      <c r="BP476" s="40">
        <f t="shared" si="306"/>
        <v>0</v>
      </c>
      <c r="BQ476">
        <v>1</v>
      </c>
      <c r="BR476" s="63">
        <f t="shared" si="307"/>
        <v>2</v>
      </c>
      <c r="BT476" s="4">
        <f>(BP476*U439)+(BO476*U440)+(BN476*U441)+(BM476*U442)+(BL476*U443)+(BK476*U444)+(BJ476*U445)+(BI476*U446)+(BH476*U447)+(BG476*U448)+(BF476*U449)+(BE476*U450)+(BD476*U451)+(BC476*U452)+(BB476*U453)+(BA476*U454)+(AZ476*U455)+(AY476*U456)+(AX476*U457)+(AW476*U458)+(AV476*U459)+(AU476*U460)+(AT476*U461)+(AS476*U462)+(AR476*U463)+(AQ476*U464)+(AP476*U465)+(AO476*U466)+(AN476*U467)+(AM476*U468)+(AL476*U469)+(AK476*U470)+(AJ476*U471)+(AI476*U472)+(AH476*U473)+(AG476*U474)+(AF476*U475)+($U$353)+U476</f>
        <v>3.4632034632034632E-2</v>
      </c>
    </row>
    <row r="477" spans="1:72">
      <c r="A477" s="25">
        <f t="shared" si="308"/>
        <v>473</v>
      </c>
      <c r="B477" s="26" t="s">
        <v>30</v>
      </c>
      <c r="C477" s="12">
        <v>41641</v>
      </c>
      <c r="D477" s="12">
        <v>41642</v>
      </c>
      <c r="E477" s="12">
        <v>41677</v>
      </c>
      <c r="F477" s="14">
        <v>1.3771</v>
      </c>
      <c r="G477" s="14"/>
      <c r="H477" s="14"/>
      <c r="I477" s="14">
        <v>1.3627</v>
      </c>
      <c r="J477" s="14">
        <v>1.3627</v>
      </c>
      <c r="K477" s="6" t="s">
        <v>17</v>
      </c>
      <c r="L477" s="15"/>
      <c r="M477" s="46">
        <f>(F477-I477)*10000</f>
        <v>143.99999999999969</v>
      </c>
      <c r="N477" s="47"/>
      <c r="O477" s="46">
        <f>(I477-J477)*10000</f>
        <v>0</v>
      </c>
      <c r="P477" s="15"/>
      <c r="Q477" s="22">
        <f>((S476*U477)/M477)*O477</f>
        <v>0</v>
      </c>
      <c r="R477" s="15"/>
      <c r="S477" s="3">
        <f>Q477+S476</f>
        <v>267039835.58889478</v>
      </c>
      <c r="U477" s="4">
        <f>$AC$4/W477</f>
        <v>2.2727272727272728E-2</v>
      </c>
      <c r="V477" s="4"/>
      <c r="W477" s="16">
        <v>11</v>
      </c>
      <c r="X477" s="15"/>
      <c r="Y477" s="30">
        <f>E477-D477+1</f>
        <v>36</v>
      </c>
      <c r="Z477" s="30"/>
      <c r="AA477" s="4">
        <f>(S477-S476)/S476</f>
        <v>0</v>
      </c>
      <c r="AD477" s="40">
        <f>IF(E476&gt;D477,IF(E476&gt;E477,Y477,E476-D477+1),0)</f>
        <v>0</v>
      </c>
      <c r="AF477" s="40">
        <f t="shared" si="270"/>
        <v>0</v>
      </c>
      <c r="AG477" s="40">
        <f t="shared" si="271"/>
        <v>0</v>
      </c>
      <c r="AH477" s="40">
        <f t="shared" si="272"/>
        <v>0</v>
      </c>
      <c r="AI477" s="40">
        <f t="shared" si="273"/>
        <v>0</v>
      </c>
      <c r="AJ477" s="40">
        <f t="shared" si="274"/>
        <v>0</v>
      </c>
      <c r="AK477" s="40">
        <f t="shared" si="275"/>
        <v>0</v>
      </c>
      <c r="AL477" s="40">
        <f t="shared" si="276"/>
        <v>0</v>
      </c>
      <c r="AM477" s="40">
        <f t="shared" si="277"/>
        <v>0</v>
      </c>
      <c r="AN477" s="40">
        <f t="shared" si="278"/>
        <v>0</v>
      </c>
      <c r="AO477" s="40">
        <f t="shared" si="279"/>
        <v>0</v>
      </c>
      <c r="AP477" s="40">
        <f t="shared" si="280"/>
        <v>0</v>
      </c>
      <c r="AQ477" s="40">
        <f t="shared" si="281"/>
        <v>0</v>
      </c>
      <c r="AR477" s="40">
        <f t="shared" si="282"/>
        <v>0</v>
      </c>
      <c r="AS477" s="40">
        <f t="shared" si="283"/>
        <v>0</v>
      </c>
      <c r="AT477" s="40">
        <f t="shared" si="284"/>
        <v>0</v>
      </c>
      <c r="AU477" s="40">
        <f t="shared" si="285"/>
        <v>0</v>
      </c>
      <c r="AV477" s="40">
        <f t="shared" si="286"/>
        <v>0</v>
      </c>
      <c r="AW477" s="40">
        <f t="shared" si="287"/>
        <v>0</v>
      </c>
      <c r="AX477" s="40">
        <f t="shared" si="288"/>
        <v>0</v>
      </c>
      <c r="AY477" s="40">
        <f t="shared" si="289"/>
        <v>0</v>
      </c>
      <c r="AZ477" s="40">
        <f t="shared" si="290"/>
        <v>0</v>
      </c>
      <c r="BA477" s="40">
        <f t="shared" si="291"/>
        <v>0</v>
      </c>
      <c r="BB477" s="40">
        <f t="shared" si="292"/>
        <v>0</v>
      </c>
      <c r="BC477" s="40">
        <f t="shared" si="293"/>
        <v>0</v>
      </c>
      <c r="BD477" s="40">
        <f t="shared" si="294"/>
        <v>0</v>
      </c>
      <c r="BE477" s="40">
        <f t="shared" si="295"/>
        <v>0</v>
      </c>
      <c r="BF477" s="40">
        <f t="shared" si="296"/>
        <v>0</v>
      </c>
      <c r="BG477" s="40">
        <f t="shared" si="297"/>
        <v>0</v>
      </c>
      <c r="BH477" s="40">
        <f t="shared" si="298"/>
        <v>0</v>
      </c>
      <c r="BI477" s="40">
        <f t="shared" si="299"/>
        <v>0</v>
      </c>
      <c r="BJ477" s="40">
        <f t="shared" si="300"/>
        <v>0</v>
      </c>
      <c r="BK477" s="40">
        <f t="shared" si="301"/>
        <v>0</v>
      </c>
      <c r="BL477" s="40">
        <f t="shared" si="302"/>
        <v>0</v>
      </c>
      <c r="BM477" s="40">
        <f t="shared" si="303"/>
        <v>0</v>
      </c>
      <c r="BN477" s="40">
        <f t="shared" si="304"/>
        <v>0</v>
      </c>
      <c r="BO477" s="40">
        <f t="shared" si="305"/>
        <v>0</v>
      </c>
      <c r="BP477" s="40">
        <f t="shared" si="306"/>
        <v>0</v>
      </c>
      <c r="BQ477">
        <v>1</v>
      </c>
      <c r="BR477" s="63">
        <f t="shared" si="307"/>
        <v>2</v>
      </c>
      <c r="BT477" s="4">
        <f>(BP477*U440)+(BO477*U441)+(BN477*U442)+(BM477*U443)+(BL477*U444)+(BK477*U445)+(BJ477*U446)+(BI477*U447)+(BH477*U448)+(BG477*U449)+(BF477*U450)+(BE477*U451)+(BD477*U452)+(BC477*U453)+(BB477*U454)+(BA477*U455)+(AZ477*U456)+(AY477*U457)+(AX477*U458)+(AW477*U459)+(AV477*U460)+(AU477*U461)+(AT477*U462)+(AS477*U463)+(AR477*U464)+(AQ477*U465)+(AP477*U466)+(AO477*U467)+(AN477*U468)+(AM477*U469)+(AL477*U470)+(AK477*U471)+(AJ477*U472)+(AI477*U473)+(AH477*U474)+(AG477*U475)+(AF477*U476)+($U$353)+U477</f>
        <v>3.4632034632034632E-2</v>
      </c>
    </row>
    <row r="478" spans="1:72">
      <c r="A478" s="25">
        <f t="shared" si="308"/>
        <v>474</v>
      </c>
      <c r="B478" s="26" t="s">
        <v>30</v>
      </c>
      <c r="C478" s="12">
        <v>41683</v>
      </c>
      <c r="D478" s="12">
        <v>41684</v>
      </c>
      <c r="E478" s="12">
        <v>41717</v>
      </c>
      <c r="F478" s="14">
        <v>1.3587</v>
      </c>
      <c r="G478" s="14">
        <v>1.3693</v>
      </c>
      <c r="H478" s="14">
        <v>1.3845000000000001</v>
      </c>
      <c r="I478" s="14"/>
      <c r="J478" s="14"/>
      <c r="K478" s="5" t="s">
        <v>2</v>
      </c>
      <c r="L478" s="15"/>
      <c r="M478" s="16">
        <f>(G478-F478)*10000</f>
        <v>105.99999999999943</v>
      </c>
      <c r="N478" s="15"/>
      <c r="O478" s="16">
        <f>(H478-G478)*10000</f>
        <v>152.00000000000102</v>
      </c>
      <c r="P478" s="15"/>
      <c r="Q478" s="22">
        <f>((S477*U478)/M478)*O478</f>
        <v>8702841.9831716325</v>
      </c>
      <c r="R478" s="15"/>
      <c r="S478" s="3">
        <f>Q478+S477</f>
        <v>275742677.57206643</v>
      </c>
      <c r="U478" s="4">
        <f>$AC$4/W478</f>
        <v>2.2727272727272728E-2</v>
      </c>
      <c r="V478" s="4"/>
      <c r="W478" s="16">
        <v>11</v>
      </c>
      <c r="X478" s="15"/>
      <c r="Y478" s="30">
        <f>E478-D478+1</f>
        <v>34</v>
      </c>
      <c r="Z478" s="30"/>
      <c r="AA478" s="4">
        <f>(S478-S477)/S477</f>
        <v>3.2590051457976409E-2</v>
      </c>
      <c r="AD478" s="40">
        <f>IF(E477&gt;D478,IF(E477&gt;E478,Y478,E477-D478+1),0)</f>
        <v>0</v>
      </c>
      <c r="AF478" s="40">
        <f t="shared" si="270"/>
        <v>0</v>
      </c>
      <c r="AG478" s="40">
        <f t="shared" si="271"/>
        <v>0</v>
      </c>
      <c r="AH478" s="40">
        <f t="shared" si="272"/>
        <v>0</v>
      </c>
      <c r="AI478" s="40">
        <f t="shared" si="273"/>
        <v>0</v>
      </c>
      <c r="AJ478" s="40">
        <f t="shared" si="274"/>
        <v>0</v>
      </c>
      <c r="AK478" s="40">
        <f t="shared" si="275"/>
        <v>0</v>
      </c>
      <c r="AL478" s="40">
        <f t="shared" si="276"/>
        <v>0</v>
      </c>
      <c r="AM478" s="40">
        <f t="shared" si="277"/>
        <v>0</v>
      </c>
      <c r="AN478" s="40">
        <f t="shared" si="278"/>
        <v>0</v>
      </c>
      <c r="AO478" s="40">
        <f t="shared" si="279"/>
        <v>0</v>
      </c>
      <c r="AP478" s="40">
        <f t="shared" si="280"/>
        <v>0</v>
      </c>
      <c r="AQ478" s="40">
        <f t="shared" si="281"/>
        <v>0</v>
      </c>
      <c r="AR478" s="40">
        <f t="shared" si="282"/>
        <v>0</v>
      </c>
      <c r="AS478" s="40">
        <f t="shared" si="283"/>
        <v>0</v>
      </c>
      <c r="AT478" s="40">
        <f t="shared" si="284"/>
        <v>0</v>
      </c>
      <c r="AU478" s="40">
        <f t="shared" si="285"/>
        <v>0</v>
      </c>
      <c r="AV478" s="40">
        <f t="shared" si="286"/>
        <v>0</v>
      </c>
      <c r="AW478" s="40">
        <f t="shared" si="287"/>
        <v>0</v>
      </c>
      <c r="AX478" s="40">
        <f t="shared" si="288"/>
        <v>0</v>
      </c>
      <c r="AY478" s="40">
        <f t="shared" si="289"/>
        <v>0</v>
      </c>
      <c r="AZ478" s="40">
        <f t="shared" si="290"/>
        <v>0</v>
      </c>
      <c r="BA478" s="40">
        <f t="shared" si="291"/>
        <v>0</v>
      </c>
      <c r="BB478" s="40">
        <f t="shared" si="292"/>
        <v>0</v>
      </c>
      <c r="BC478" s="40">
        <f t="shared" si="293"/>
        <v>0</v>
      </c>
      <c r="BD478" s="40">
        <f t="shared" si="294"/>
        <v>0</v>
      </c>
      <c r="BE478" s="40">
        <f t="shared" si="295"/>
        <v>0</v>
      </c>
      <c r="BF478" s="40">
        <f t="shared" si="296"/>
        <v>0</v>
      </c>
      <c r="BG478" s="40">
        <f t="shared" si="297"/>
        <v>0</v>
      </c>
      <c r="BH478" s="40">
        <f t="shared" si="298"/>
        <v>0</v>
      </c>
      <c r="BI478" s="40">
        <f t="shared" si="299"/>
        <v>0</v>
      </c>
      <c r="BJ478" s="40">
        <f t="shared" si="300"/>
        <v>0</v>
      </c>
      <c r="BK478" s="40">
        <f t="shared" si="301"/>
        <v>0</v>
      </c>
      <c r="BL478" s="40">
        <f t="shared" si="302"/>
        <v>0</v>
      </c>
      <c r="BM478" s="40">
        <f t="shared" si="303"/>
        <v>0</v>
      </c>
      <c r="BN478" s="40">
        <f t="shared" si="304"/>
        <v>0</v>
      </c>
      <c r="BO478" s="40">
        <f t="shared" si="305"/>
        <v>0</v>
      </c>
      <c r="BP478" s="40">
        <f t="shared" si="306"/>
        <v>0</v>
      </c>
      <c r="BQ478">
        <v>1</v>
      </c>
      <c r="BR478" s="63">
        <f t="shared" si="307"/>
        <v>2</v>
      </c>
      <c r="BT478" s="4">
        <f>(BP478*U441)+(BO478*U442)+(BN478*U443)+(BM478*U444)+(BL478*U445)+(BK478*U446)+(BJ478*U447)+(BI478*U448)+(BH478*U449)+(BG478*U450)+(BF478*U451)+(BE478*U452)+(BD478*U453)+(BC478*U454)+(BB478*U455)+(BA478*U456)+(AZ478*U457)+(AY478*U458)+(AX478*U459)+(AW478*U460)+(AV478*U461)+(AU478*U462)+(AT478*U463)+(AS478*U464)+(AR478*U465)+(AQ478*U466)+(AP478*U467)+(AO478*U468)+(AN478*U469)+(AM478*U470)+(AL478*U471)+(AK478*U472)+(AJ478*U473)+(AI478*U474)+(AH478*U475)+(AG478*U476)+(AF478*U477)+($U$353)+U478</f>
        <v>3.4632034632034632E-2</v>
      </c>
    </row>
    <row r="479" spans="1:72">
      <c r="A479" s="25">
        <f t="shared" si="308"/>
        <v>475</v>
      </c>
      <c r="B479" s="26" t="s">
        <v>30</v>
      </c>
      <c r="C479" s="12">
        <v>41717</v>
      </c>
      <c r="D479" s="12">
        <v>41718</v>
      </c>
      <c r="E479" s="12">
        <v>41737</v>
      </c>
      <c r="F479" s="14">
        <v>1.3931</v>
      </c>
      <c r="G479" s="14"/>
      <c r="H479" s="14"/>
      <c r="I479" s="14">
        <v>1.3807</v>
      </c>
      <c r="J479" s="14">
        <v>1.3807</v>
      </c>
      <c r="K479" s="5" t="s">
        <v>17</v>
      </c>
      <c r="L479" s="15"/>
      <c r="M479" s="46">
        <f>(F479-I479)*10000</f>
        <v>123.99999999999966</v>
      </c>
      <c r="N479" s="47"/>
      <c r="O479" s="46">
        <f>(I479-J479)*10000</f>
        <v>0</v>
      </c>
      <c r="P479" s="15"/>
      <c r="Q479" s="22">
        <f>((S478*U479)/M479)*O479</f>
        <v>0</v>
      </c>
      <c r="R479" s="15"/>
      <c r="S479" s="3">
        <f>Q479+S478</f>
        <v>275742677.57206643</v>
      </c>
      <c r="U479" s="4">
        <f>$AC$4/W479</f>
        <v>2.2727272727272728E-2</v>
      </c>
      <c r="V479" s="4"/>
      <c r="W479" s="16">
        <v>11</v>
      </c>
      <c r="X479" s="15"/>
      <c r="Y479" s="30">
        <f>E479-D479+1</f>
        <v>20</v>
      </c>
      <c r="Z479" s="30"/>
      <c r="AA479" s="4">
        <f>(S479-S478)/S478</f>
        <v>0</v>
      </c>
      <c r="AD479" s="40">
        <f>IF(E478&gt;D479,IF(E478&gt;E479,Y479,E478-D479+1),0)</f>
        <v>0</v>
      </c>
      <c r="AF479" s="40">
        <f t="shared" si="270"/>
        <v>0</v>
      </c>
      <c r="AG479" s="40">
        <f t="shared" si="271"/>
        <v>0</v>
      </c>
      <c r="AH479" s="40">
        <f t="shared" si="272"/>
        <v>0</v>
      </c>
      <c r="AI479" s="40">
        <f t="shared" si="273"/>
        <v>0</v>
      </c>
      <c r="AJ479" s="40">
        <f t="shared" si="274"/>
        <v>0</v>
      </c>
      <c r="AK479" s="40">
        <f t="shared" si="275"/>
        <v>0</v>
      </c>
      <c r="AL479" s="40">
        <f t="shared" si="276"/>
        <v>0</v>
      </c>
      <c r="AM479" s="40">
        <f t="shared" si="277"/>
        <v>0</v>
      </c>
      <c r="AN479" s="40">
        <f t="shared" si="278"/>
        <v>0</v>
      </c>
      <c r="AO479" s="40">
        <f t="shared" si="279"/>
        <v>0</v>
      </c>
      <c r="AP479" s="40">
        <f t="shared" si="280"/>
        <v>0</v>
      </c>
      <c r="AQ479" s="40">
        <f t="shared" si="281"/>
        <v>0</v>
      </c>
      <c r="AR479" s="40">
        <f t="shared" si="282"/>
        <v>0</v>
      </c>
      <c r="AS479" s="40">
        <f t="shared" si="283"/>
        <v>0</v>
      </c>
      <c r="AT479" s="40">
        <f t="shared" si="284"/>
        <v>0</v>
      </c>
      <c r="AU479" s="40">
        <f t="shared" si="285"/>
        <v>0</v>
      </c>
      <c r="AV479" s="40">
        <f t="shared" si="286"/>
        <v>0</v>
      </c>
      <c r="AW479" s="40">
        <f t="shared" si="287"/>
        <v>0</v>
      </c>
      <c r="AX479" s="40">
        <f t="shared" si="288"/>
        <v>0</v>
      </c>
      <c r="AY479" s="40">
        <f t="shared" si="289"/>
        <v>0</v>
      </c>
      <c r="AZ479" s="40">
        <f t="shared" si="290"/>
        <v>0</v>
      </c>
      <c r="BA479" s="40">
        <f t="shared" si="291"/>
        <v>0</v>
      </c>
      <c r="BB479" s="40">
        <f t="shared" si="292"/>
        <v>0</v>
      </c>
      <c r="BC479" s="40">
        <f t="shared" si="293"/>
        <v>0</v>
      </c>
      <c r="BD479" s="40">
        <f t="shared" si="294"/>
        <v>0</v>
      </c>
      <c r="BE479" s="40">
        <f t="shared" si="295"/>
        <v>0</v>
      </c>
      <c r="BF479" s="40">
        <f t="shared" si="296"/>
        <v>0</v>
      </c>
      <c r="BG479" s="40">
        <f t="shared" si="297"/>
        <v>0</v>
      </c>
      <c r="BH479" s="40">
        <f t="shared" si="298"/>
        <v>0</v>
      </c>
      <c r="BI479" s="40">
        <f t="shared" si="299"/>
        <v>0</v>
      </c>
      <c r="BJ479" s="40">
        <f t="shared" si="300"/>
        <v>0</v>
      </c>
      <c r="BK479" s="40">
        <f t="shared" si="301"/>
        <v>0</v>
      </c>
      <c r="BL479" s="40">
        <f t="shared" si="302"/>
        <v>0</v>
      </c>
      <c r="BM479" s="40">
        <f t="shared" si="303"/>
        <v>0</v>
      </c>
      <c r="BN479" s="40">
        <f t="shared" si="304"/>
        <v>0</v>
      </c>
      <c r="BO479" s="40">
        <f t="shared" si="305"/>
        <v>0</v>
      </c>
      <c r="BP479" s="40">
        <f t="shared" si="306"/>
        <v>0</v>
      </c>
      <c r="BQ479">
        <v>1</v>
      </c>
      <c r="BR479" s="63">
        <f t="shared" si="307"/>
        <v>2</v>
      </c>
      <c r="BT479" s="4">
        <f>(BP479*U442)+(BO479*U443)+(BN479*U444)+(BM479*U445)+(BL479*U446)+(BK479*U447)+(BJ479*U448)+(BI479*U449)+(BH479*U450)+(BG479*U451)+(BF479*U452)+(BE479*U453)+(BD479*U454)+(BC479*U455)+(BB479*U456)+(BA479*U457)+(AZ479*U458)+(AY479*U459)+(AX479*U460)+(AW479*U461)+(AV479*U462)+(AU479*U463)+(AT479*U464)+(AS479*U465)+(AR479*U466)+(AQ479*U467)+(AP479*U468)+(AO479*U469)+(AN479*U470)+(AM479*U471)+(AL479*U472)+(AK479*U473)+(AJ479*U474)+(AI479*U475)+(AH479*U476)+(AG479*U477)+(AF479*U478)+($U$353)+U479</f>
        <v>3.4632034632034632E-2</v>
      </c>
    </row>
    <row r="480" spans="1:72">
      <c r="A480" s="25">
        <f t="shared" si="308"/>
        <v>476</v>
      </c>
      <c r="B480" s="26" t="s">
        <v>30</v>
      </c>
      <c r="C480" s="12">
        <v>41737</v>
      </c>
      <c r="D480" s="12">
        <v>41738</v>
      </c>
      <c r="E480" s="12">
        <v>41743</v>
      </c>
      <c r="F480" s="14">
        <v>1.3740000000000001</v>
      </c>
      <c r="G480" s="14">
        <v>1.3813</v>
      </c>
      <c r="H480" s="14">
        <v>1.3813</v>
      </c>
      <c r="I480" s="14"/>
      <c r="J480" s="14"/>
      <c r="K480" s="5" t="s">
        <v>17</v>
      </c>
      <c r="L480" s="15"/>
      <c r="M480" s="16">
        <f>(G480-F480)*10000</f>
        <v>72.999999999998622</v>
      </c>
      <c r="N480" s="15"/>
      <c r="O480" s="16">
        <f>(H480-G480)*10000</f>
        <v>0</v>
      </c>
      <c r="P480" s="15"/>
      <c r="Q480" s="22">
        <f>((S479*U480)/M480)*O480</f>
        <v>0</v>
      </c>
      <c r="R480" s="15"/>
      <c r="S480" s="3">
        <f>Q480+S479</f>
        <v>275742677.57206643</v>
      </c>
      <c r="U480" s="4">
        <f>$AC$4/W480</f>
        <v>2.2727272727272728E-2</v>
      </c>
      <c r="V480" s="4"/>
      <c r="W480" s="16">
        <v>11</v>
      </c>
      <c r="X480" s="15"/>
      <c r="Y480" s="30">
        <f>E480-D480+1</f>
        <v>6</v>
      </c>
      <c r="Z480" s="30"/>
      <c r="AA480" s="4">
        <f>(S480-S479)/S479</f>
        <v>0</v>
      </c>
      <c r="AD480" s="40">
        <f>IF(E479&gt;D480,IF(E479&gt;E480,Y480,E479-D480+1),0)</f>
        <v>0</v>
      </c>
      <c r="AF480" s="40">
        <f t="shared" si="270"/>
        <v>0</v>
      </c>
      <c r="AG480" s="40">
        <f t="shared" si="271"/>
        <v>0</v>
      </c>
      <c r="AH480" s="40">
        <f t="shared" si="272"/>
        <v>0</v>
      </c>
      <c r="AI480" s="40">
        <f t="shared" si="273"/>
        <v>0</v>
      </c>
      <c r="AJ480" s="40">
        <f t="shared" si="274"/>
        <v>0</v>
      </c>
      <c r="AK480" s="40">
        <f t="shared" si="275"/>
        <v>0</v>
      </c>
      <c r="AL480" s="40">
        <f t="shared" si="276"/>
        <v>0</v>
      </c>
      <c r="AM480" s="40">
        <f t="shared" si="277"/>
        <v>0</v>
      </c>
      <c r="AN480" s="40">
        <f t="shared" si="278"/>
        <v>0</v>
      </c>
      <c r="AO480" s="40">
        <f t="shared" si="279"/>
        <v>0</v>
      </c>
      <c r="AP480" s="40">
        <f t="shared" si="280"/>
        <v>0</v>
      </c>
      <c r="AQ480" s="40">
        <f t="shared" si="281"/>
        <v>0</v>
      </c>
      <c r="AR480" s="40">
        <f t="shared" si="282"/>
        <v>0</v>
      </c>
      <c r="AS480" s="40">
        <f t="shared" si="283"/>
        <v>0</v>
      </c>
      <c r="AT480" s="40">
        <f t="shared" si="284"/>
        <v>0</v>
      </c>
      <c r="AU480" s="40">
        <f t="shared" si="285"/>
        <v>0</v>
      </c>
      <c r="AV480" s="40">
        <f t="shared" si="286"/>
        <v>0</v>
      </c>
      <c r="AW480" s="40">
        <f t="shared" si="287"/>
        <v>0</v>
      </c>
      <c r="AX480" s="40">
        <f t="shared" si="288"/>
        <v>0</v>
      </c>
      <c r="AY480" s="40">
        <f t="shared" si="289"/>
        <v>0</v>
      </c>
      <c r="AZ480" s="40">
        <f t="shared" si="290"/>
        <v>0</v>
      </c>
      <c r="BA480" s="40">
        <f t="shared" si="291"/>
        <v>0</v>
      </c>
      <c r="BB480" s="40">
        <f t="shared" si="292"/>
        <v>0</v>
      </c>
      <c r="BC480" s="40">
        <f t="shared" si="293"/>
        <v>0</v>
      </c>
      <c r="BD480" s="40">
        <f t="shared" si="294"/>
        <v>0</v>
      </c>
      <c r="BE480" s="40">
        <f t="shared" si="295"/>
        <v>0</v>
      </c>
      <c r="BF480" s="40">
        <f t="shared" si="296"/>
        <v>0</v>
      </c>
      <c r="BG480" s="40">
        <f t="shared" si="297"/>
        <v>0</v>
      </c>
      <c r="BH480" s="40">
        <f t="shared" si="298"/>
        <v>0</v>
      </c>
      <c r="BI480" s="40">
        <f t="shared" si="299"/>
        <v>0</v>
      </c>
      <c r="BJ480" s="40">
        <f t="shared" si="300"/>
        <v>0</v>
      </c>
      <c r="BK480" s="40">
        <f t="shared" si="301"/>
        <v>0</v>
      </c>
      <c r="BL480" s="40">
        <f t="shared" si="302"/>
        <v>0</v>
      </c>
      <c r="BM480" s="40">
        <f t="shared" si="303"/>
        <v>0</v>
      </c>
      <c r="BN480" s="40">
        <f t="shared" si="304"/>
        <v>0</v>
      </c>
      <c r="BO480" s="40">
        <f t="shared" si="305"/>
        <v>0</v>
      </c>
      <c r="BP480" s="40">
        <f t="shared" si="306"/>
        <v>0</v>
      </c>
      <c r="BQ480">
        <v>1</v>
      </c>
      <c r="BR480" s="63">
        <f t="shared" si="307"/>
        <v>2</v>
      </c>
      <c r="BT480" s="4">
        <f>(BP480*U443)+(BO480*U444)+(BN480*U445)+(BM480*U446)+(BL480*U447)+(BK480*U448)+(BJ480*U449)+(BI480*U450)+(BH480*U451)+(BG480*U452)+(BF480*U453)+(BE480*U454)+(BD480*U455)+(BC480*U456)+(BB480*U457)+(BA480*U458)+(AZ480*U459)+(AY480*U460)+(AX480*U461)+(AW480*U462)+(AV480*U463)+(AU480*U464)+(AT480*U465)+(AS480*U466)+(AR480*U467)+(AQ480*U468)+(AP480*U469)+(AO480*U470)+(AN480*U471)+(AM480*U472)+(AL480*U473)+(AK480*U474)+(AJ480*U475)+(AI480*U476)+(AH480*U477)+(AG480*U478)+(AF480*U479)+($U$353)+U480</f>
        <v>3.4632034632034632E-2</v>
      </c>
    </row>
    <row r="481" spans="1:72">
      <c r="A481" s="25">
        <f t="shared" si="308"/>
        <v>477</v>
      </c>
      <c r="B481" s="26" t="s">
        <v>30</v>
      </c>
      <c r="C481" s="12">
        <v>41743</v>
      </c>
      <c r="D481" s="12">
        <v>41744</v>
      </c>
      <c r="E481" s="12">
        <v>41746</v>
      </c>
      <c r="F481" s="14">
        <v>1.3858999999999999</v>
      </c>
      <c r="G481" s="14"/>
      <c r="H481" s="14"/>
      <c r="I481" s="14">
        <v>1.3806</v>
      </c>
      <c r="J481" s="14">
        <v>1.3858999999999999</v>
      </c>
      <c r="K481" s="5" t="s">
        <v>0</v>
      </c>
      <c r="L481" s="15"/>
      <c r="M481" s="46">
        <f>(F481-I481)*10000</f>
        <v>52.999999999998607</v>
      </c>
      <c r="N481" s="47"/>
      <c r="O481" s="46">
        <f>(I481-J481)*10000</f>
        <v>-52.999999999998607</v>
      </c>
      <c r="P481" s="15"/>
      <c r="Q481" s="22">
        <f>((S480*U481)/M481)*O481</f>
        <v>-6266879.0357287824</v>
      </c>
      <c r="R481" s="15"/>
      <c r="S481" s="3">
        <f>Q481+S480</f>
        <v>269475798.53633761</v>
      </c>
      <c r="U481" s="4">
        <f>$AC$4/W481</f>
        <v>2.2727272727272728E-2</v>
      </c>
      <c r="V481" s="4"/>
      <c r="W481" s="16">
        <v>11</v>
      </c>
      <c r="X481" s="15"/>
      <c r="Y481" s="30">
        <f>E481-D481+1</f>
        <v>3</v>
      </c>
      <c r="Z481" s="30"/>
      <c r="AA481" s="4">
        <f>(S481-S480)/S480</f>
        <v>-2.2727272727272835E-2</v>
      </c>
      <c r="AD481" s="40">
        <f>IF(E480&gt;D481,IF(E480&gt;E481,Y481,E480-D481+1),0)</f>
        <v>0</v>
      </c>
      <c r="AF481" s="40">
        <f t="shared" si="270"/>
        <v>0</v>
      </c>
      <c r="AG481" s="40">
        <f t="shared" si="271"/>
        <v>0</v>
      </c>
      <c r="AH481" s="40">
        <f t="shared" si="272"/>
        <v>0</v>
      </c>
      <c r="AI481" s="40">
        <f t="shared" si="273"/>
        <v>0</v>
      </c>
      <c r="AJ481" s="40">
        <f t="shared" si="274"/>
        <v>0</v>
      </c>
      <c r="AK481" s="40">
        <f t="shared" si="275"/>
        <v>0</v>
      </c>
      <c r="AL481" s="40">
        <f t="shared" si="276"/>
        <v>0</v>
      </c>
      <c r="AM481" s="40">
        <f t="shared" si="277"/>
        <v>0</v>
      </c>
      <c r="AN481" s="40">
        <f t="shared" si="278"/>
        <v>0</v>
      </c>
      <c r="AO481" s="40">
        <f t="shared" si="279"/>
        <v>0</v>
      </c>
      <c r="AP481" s="40">
        <f t="shared" si="280"/>
        <v>0</v>
      </c>
      <c r="AQ481" s="40">
        <f t="shared" si="281"/>
        <v>0</v>
      </c>
      <c r="AR481" s="40">
        <f t="shared" si="282"/>
        <v>0</v>
      </c>
      <c r="AS481" s="40">
        <f t="shared" si="283"/>
        <v>0</v>
      </c>
      <c r="AT481" s="40">
        <f t="shared" si="284"/>
        <v>0</v>
      </c>
      <c r="AU481" s="40">
        <f t="shared" si="285"/>
        <v>0</v>
      </c>
      <c r="AV481" s="40">
        <f t="shared" si="286"/>
        <v>0</v>
      </c>
      <c r="AW481" s="40">
        <f t="shared" si="287"/>
        <v>0</v>
      </c>
      <c r="AX481" s="40">
        <f t="shared" si="288"/>
        <v>0</v>
      </c>
      <c r="AY481" s="40">
        <f t="shared" si="289"/>
        <v>0</v>
      </c>
      <c r="AZ481" s="40">
        <f t="shared" si="290"/>
        <v>0</v>
      </c>
      <c r="BA481" s="40">
        <f t="shared" si="291"/>
        <v>0</v>
      </c>
      <c r="BB481" s="40">
        <f t="shared" si="292"/>
        <v>0</v>
      </c>
      <c r="BC481" s="40">
        <f t="shared" si="293"/>
        <v>0</v>
      </c>
      <c r="BD481" s="40">
        <f t="shared" si="294"/>
        <v>0</v>
      </c>
      <c r="BE481" s="40">
        <f t="shared" si="295"/>
        <v>0</v>
      </c>
      <c r="BF481" s="40">
        <f t="shared" si="296"/>
        <v>0</v>
      </c>
      <c r="BG481" s="40">
        <f t="shared" si="297"/>
        <v>0</v>
      </c>
      <c r="BH481" s="40">
        <f t="shared" si="298"/>
        <v>0</v>
      </c>
      <c r="BI481" s="40">
        <f t="shared" si="299"/>
        <v>0</v>
      </c>
      <c r="BJ481" s="40">
        <f t="shared" si="300"/>
        <v>0</v>
      </c>
      <c r="BK481" s="40">
        <f t="shared" si="301"/>
        <v>0</v>
      </c>
      <c r="BL481" s="40">
        <f t="shared" si="302"/>
        <v>0</v>
      </c>
      <c r="BM481" s="40">
        <f t="shared" si="303"/>
        <v>0</v>
      </c>
      <c r="BN481" s="40">
        <f t="shared" si="304"/>
        <v>0</v>
      </c>
      <c r="BO481" s="40">
        <f t="shared" si="305"/>
        <v>0</v>
      </c>
      <c r="BP481" s="40">
        <f t="shared" si="306"/>
        <v>0</v>
      </c>
      <c r="BQ481">
        <v>1</v>
      </c>
      <c r="BR481" s="63">
        <f t="shared" si="307"/>
        <v>2</v>
      </c>
      <c r="BT481" s="4">
        <f>(BP481*U444)+(BO481*U445)+(BN481*U446)+(BM481*U447)+(BL481*U448)+(BK481*U449)+(BJ481*U450)+(BI481*U451)+(BH481*U452)+(BG481*U453)+(BF481*U454)+(BE481*U455)+(BD481*U456)+(BC481*U457)+(BB481*U458)+(BA481*U459)+(AZ481*U460)+(AY481*U461)+(AX481*U462)+(AW481*U463)+(AV481*U464)+(AU481*U465)+(AT481*U466)+(AS481*U467)+(AR481*U468)+(AQ481*U469)+(AP481*U470)+(AO481*U471)+(AN481*U472)+(AM481*U473)+(AL481*U474)+(AK481*U475)+(AJ481*U476)+(AI481*U477)+(AH481*U478)+(AG481*U479)+(AF481*U480)+($U$353)+U481</f>
        <v>3.4632034632034632E-2</v>
      </c>
    </row>
    <row r="482" spans="1:72">
      <c r="A482" s="25">
        <f t="shared" si="308"/>
        <v>478</v>
      </c>
      <c r="B482" s="26" t="s">
        <v>30</v>
      </c>
      <c r="C482" s="12">
        <v>41754</v>
      </c>
      <c r="D482" s="12">
        <v>41757</v>
      </c>
      <c r="E482" s="12">
        <v>41758</v>
      </c>
      <c r="F482" s="14">
        <v>1.3829</v>
      </c>
      <c r="G482" s="14">
        <v>1.385</v>
      </c>
      <c r="H482" s="14">
        <v>1.385</v>
      </c>
      <c r="I482" s="14"/>
      <c r="J482" s="14"/>
      <c r="K482" s="6" t="s">
        <v>17</v>
      </c>
      <c r="L482" s="15"/>
      <c r="M482" s="16">
        <f>(G482-F482)*10000</f>
        <v>20.999999999999908</v>
      </c>
      <c r="N482" s="15"/>
      <c r="O482" s="16">
        <f>(H482-G482)*10000</f>
        <v>0</v>
      </c>
      <c r="P482" s="15"/>
      <c r="Q482" s="22">
        <f>((S481*U482)/M482)*O482</f>
        <v>0</v>
      </c>
      <c r="R482" s="15"/>
      <c r="S482" s="3">
        <f>Q482+S481</f>
        <v>269475798.53633761</v>
      </c>
      <c r="U482" s="4">
        <f>$AC$4/W482</f>
        <v>2.2727272727272728E-2</v>
      </c>
      <c r="V482" s="4"/>
      <c r="W482" s="16">
        <v>11</v>
      </c>
      <c r="X482" s="15"/>
      <c r="Y482" s="30">
        <f>E482-D482+1</f>
        <v>2</v>
      </c>
      <c r="Z482" s="30"/>
      <c r="AA482" s="4">
        <f>(S482-S481)/S481</f>
        <v>0</v>
      </c>
      <c r="AD482" s="40">
        <f>IF(E481&gt;D482,IF(E481&gt;E482,Y482,E481-D482+1),0)</f>
        <v>0</v>
      </c>
      <c r="AF482" s="40">
        <f t="shared" si="270"/>
        <v>0</v>
      </c>
      <c r="AG482" s="40">
        <f t="shared" si="271"/>
        <v>0</v>
      </c>
      <c r="AH482" s="40">
        <f t="shared" si="272"/>
        <v>0</v>
      </c>
      <c r="AI482" s="40">
        <f t="shared" si="273"/>
        <v>0</v>
      </c>
      <c r="AJ482" s="40">
        <f t="shared" si="274"/>
        <v>0</v>
      </c>
      <c r="AK482" s="40">
        <f t="shared" si="275"/>
        <v>0</v>
      </c>
      <c r="AL482" s="40">
        <f t="shared" si="276"/>
        <v>0</v>
      </c>
      <c r="AM482" s="40">
        <f t="shared" si="277"/>
        <v>0</v>
      </c>
      <c r="AN482" s="40">
        <f t="shared" si="278"/>
        <v>0</v>
      </c>
      <c r="AO482" s="40">
        <f t="shared" si="279"/>
        <v>0</v>
      </c>
      <c r="AP482" s="40">
        <f t="shared" si="280"/>
        <v>0</v>
      </c>
      <c r="AQ482" s="40">
        <f t="shared" si="281"/>
        <v>0</v>
      </c>
      <c r="AR482" s="40">
        <f t="shared" si="282"/>
        <v>0</v>
      </c>
      <c r="AS482" s="40">
        <f t="shared" si="283"/>
        <v>0</v>
      </c>
      <c r="AT482" s="40">
        <f t="shared" si="284"/>
        <v>0</v>
      </c>
      <c r="AU482" s="40">
        <f t="shared" si="285"/>
        <v>0</v>
      </c>
      <c r="AV482" s="40">
        <f t="shared" si="286"/>
        <v>0</v>
      </c>
      <c r="AW482" s="40">
        <f t="shared" si="287"/>
        <v>0</v>
      </c>
      <c r="AX482" s="40">
        <f t="shared" si="288"/>
        <v>0</v>
      </c>
      <c r="AY482" s="40">
        <f t="shared" si="289"/>
        <v>0</v>
      </c>
      <c r="AZ482" s="40">
        <f t="shared" si="290"/>
        <v>0</v>
      </c>
      <c r="BA482" s="40">
        <f t="shared" si="291"/>
        <v>0</v>
      </c>
      <c r="BB482" s="40">
        <f t="shared" si="292"/>
        <v>0</v>
      </c>
      <c r="BC482" s="40">
        <f t="shared" si="293"/>
        <v>0</v>
      </c>
      <c r="BD482" s="40">
        <f t="shared" si="294"/>
        <v>0</v>
      </c>
      <c r="BE482" s="40">
        <f t="shared" si="295"/>
        <v>0</v>
      </c>
      <c r="BF482" s="40">
        <f t="shared" si="296"/>
        <v>0</v>
      </c>
      <c r="BG482" s="40">
        <f t="shared" si="297"/>
        <v>0</v>
      </c>
      <c r="BH482" s="40">
        <f t="shared" si="298"/>
        <v>0</v>
      </c>
      <c r="BI482" s="40">
        <f t="shared" si="299"/>
        <v>0</v>
      </c>
      <c r="BJ482" s="40">
        <f t="shared" si="300"/>
        <v>0</v>
      </c>
      <c r="BK482" s="40">
        <f t="shared" si="301"/>
        <v>0</v>
      </c>
      <c r="BL482" s="40">
        <f t="shared" si="302"/>
        <v>0</v>
      </c>
      <c r="BM482" s="40">
        <f t="shared" si="303"/>
        <v>0</v>
      </c>
      <c r="BN482" s="40">
        <f t="shared" si="304"/>
        <v>0</v>
      </c>
      <c r="BO482" s="40">
        <f t="shared" si="305"/>
        <v>0</v>
      </c>
      <c r="BP482" s="40">
        <f t="shared" si="306"/>
        <v>0</v>
      </c>
      <c r="BQ482">
        <v>1</v>
      </c>
      <c r="BR482" s="63">
        <f t="shared" si="307"/>
        <v>2</v>
      </c>
      <c r="BT482" s="4">
        <f>(BP482*U445)+(BO482*U446)+(BN482*U447)+(BM482*U448)+(BL482*U449)+(BK482*U450)+(BJ482*U451)+(BI482*U452)+(BH482*U453)+(BG482*U454)+(BF482*U455)+(BE482*U456)+(BD482*U457)+(BC482*U458)+(BB482*U459)+(BA482*U460)+(AZ482*U461)+(AY482*U462)+(AX482*U463)+(AW482*U464)+(AV482*U465)+(AU482*U466)+(AT482*U467)+(AS482*U468)+(AR482*U469)+(AQ482*U470)+(AP482*U471)+(AO482*U472)+(AN482*U473)+(AM482*U474)+(AL482*U475)+(AK482*U476)+(AJ482*U477)+(AI482*U478)+(AH482*U479)+(AG482*U480)+(AF482*U481)+($U$353)+U482</f>
        <v>3.4632034632034632E-2</v>
      </c>
    </row>
    <row r="483" spans="1:72">
      <c r="A483" s="25">
        <f t="shared" si="308"/>
        <v>479</v>
      </c>
      <c r="B483" s="26" t="s">
        <v>30</v>
      </c>
      <c r="C483" s="12">
        <v>41760</v>
      </c>
      <c r="D483" s="12">
        <v>41765</v>
      </c>
      <c r="E483" s="12">
        <v>41767</v>
      </c>
      <c r="F483" s="14">
        <v>1.3865000000000001</v>
      </c>
      <c r="G483" s="14">
        <v>1.389</v>
      </c>
      <c r="H483" s="14">
        <v>1.3957999999999999</v>
      </c>
      <c r="I483" s="14"/>
      <c r="J483" s="14"/>
      <c r="K483" s="5" t="s">
        <v>1</v>
      </c>
      <c r="L483" s="15"/>
      <c r="M483" s="16">
        <f>(G483-F483)*10000</f>
        <v>24.999999999999467</v>
      </c>
      <c r="N483" s="15"/>
      <c r="O483" s="16">
        <f>(H483-G483)*10000</f>
        <v>67.999999999999176</v>
      </c>
      <c r="P483" s="15"/>
      <c r="Q483" s="22">
        <f>((S482*U483)/M483)*O483</f>
        <v>16658503.909519205</v>
      </c>
      <c r="R483" s="15"/>
      <c r="S483" s="3">
        <f>Q483+S482</f>
        <v>286134302.44585681</v>
      </c>
      <c r="U483" s="4">
        <f>$AC$4/W483</f>
        <v>2.2727272727272728E-2</v>
      </c>
      <c r="V483" s="4"/>
      <c r="W483" s="16">
        <v>11</v>
      </c>
      <c r="X483" s="15"/>
      <c r="Y483" s="30">
        <f>E483-D483+1</f>
        <v>3</v>
      </c>
      <c r="Z483" s="30"/>
      <c r="AA483" s="4">
        <f>(S483-S482)/S482</f>
        <v>6.1818181818182348E-2</v>
      </c>
      <c r="AD483" s="40">
        <f>IF(E482&gt;D483,IF(E482&gt;E483,Y483,E482-D483+1),0)</f>
        <v>0</v>
      </c>
      <c r="AF483" s="40">
        <f t="shared" si="270"/>
        <v>0</v>
      </c>
      <c r="AG483" s="40">
        <f t="shared" si="271"/>
        <v>0</v>
      </c>
      <c r="AH483" s="40">
        <f t="shared" si="272"/>
        <v>0</v>
      </c>
      <c r="AI483" s="40">
        <f t="shared" si="273"/>
        <v>0</v>
      </c>
      <c r="AJ483" s="40">
        <f t="shared" si="274"/>
        <v>0</v>
      </c>
      <c r="AK483" s="40">
        <f t="shared" si="275"/>
        <v>0</v>
      </c>
      <c r="AL483" s="40">
        <f t="shared" si="276"/>
        <v>0</v>
      </c>
      <c r="AM483" s="40">
        <f t="shared" si="277"/>
        <v>0</v>
      </c>
      <c r="AN483" s="40">
        <f t="shared" si="278"/>
        <v>0</v>
      </c>
      <c r="AO483" s="40">
        <f t="shared" si="279"/>
        <v>0</v>
      </c>
      <c r="AP483" s="40">
        <f t="shared" si="280"/>
        <v>0</v>
      </c>
      <c r="AQ483" s="40">
        <f t="shared" si="281"/>
        <v>0</v>
      </c>
      <c r="AR483" s="40">
        <f t="shared" si="282"/>
        <v>0</v>
      </c>
      <c r="AS483" s="40">
        <f t="shared" si="283"/>
        <v>0</v>
      </c>
      <c r="AT483" s="40">
        <f t="shared" si="284"/>
        <v>0</v>
      </c>
      <c r="AU483" s="40">
        <f t="shared" si="285"/>
        <v>0</v>
      </c>
      <c r="AV483" s="40">
        <f t="shared" si="286"/>
        <v>0</v>
      </c>
      <c r="AW483" s="40">
        <f t="shared" si="287"/>
        <v>0</v>
      </c>
      <c r="AX483" s="40">
        <f t="shared" si="288"/>
        <v>0</v>
      </c>
      <c r="AY483" s="40">
        <f t="shared" si="289"/>
        <v>0</v>
      </c>
      <c r="AZ483" s="40">
        <f t="shared" si="290"/>
        <v>0</v>
      </c>
      <c r="BA483" s="40">
        <f t="shared" si="291"/>
        <v>0</v>
      </c>
      <c r="BB483" s="40">
        <f t="shared" si="292"/>
        <v>0</v>
      </c>
      <c r="BC483" s="40">
        <f t="shared" si="293"/>
        <v>0</v>
      </c>
      <c r="BD483" s="40">
        <f t="shared" si="294"/>
        <v>0</v>
      </c>
      <c r="BE483" s="40">
        <f t="shared" si="295"/>
        <v>0</v>
      </c>
      <c r="BF483" s="40">
        <f t="shared" si="296"/>
        <v>0</v>
      </c>
      <c r="BG483" s="40">
        <f t="shared" si="297"/>
        <v>0</v>
      </c>
      <c r="BH483" s="40">
        <f t="shared" si="298"/>
        <v>0</v>
      </c>
      <c r="BI483" s="40">
        <f t="shared" si="299"/>
        <v>0</v>
      </c>
      <c r="BJ483" s="40">
        <f t="shared" si="300"/>
        <v>0</v>
      </c>
      <c r="BK483" s="40">
        <f t="shared" si="301"/>
        <v>0</v>
      </c>
      <c r="BL483" s="40">
        <f t="shared" si="302"/>
        <v>0</v>
      </c>
      <c r="BM483" s="40">
        <f t="shared" si="303"/>
        <v>0</v>
      </c>
      <c r="BN483" s="40">
        <f t="shared" si="304"/>
        <v>0</v>
      </c>
      <c r="BO483" s="40">
        <f t="shared" si="305"/>
        <v>0</v>
      </c>
      <c r="BP483" s="40">
        <f t="shared" si="306"/>
        <v>0</v>
      </c>
      <c r="BQ483">
        <v>1</v>
      </c>
      <c r="BR483" s="63">
        <f t="shared" si="307"/>
        <v>2</v>
      </c>
      <c r="BT483" s="4">
        <f>(BP483*U446)+(BO483*U447)+(BN483*U448)+(BM483*U449)+(BL483*U450)+(BK483*U451)+(BJ483*U452)+(BI483*U453)+(BH483*U454)+(BG483*U455)+(BF483*U456)+(BE483*U457)+(BD483*U458)+(BC483*U459)+(BB483*U460)+(BA483*U461)+(AZ483*U462)+(AY483*U463)+(AX483*U464)+(AW483*U465)+(AV483*U466)+(AU483*U467)+(AT483*U468)+(AS483*U469)+(AR483*U470)+(AQ483*U471)+(AP483*U472)+(AO483*U473)+(AN483*U474)+(AM483*U475)+(AL483*U476)+(AK483*U477)+(AJ483*U478)+(AI483*U479)+(AH483*U480)+(AG483*U481)+(AF483*U482)+($U$353)+U483</f>
        <v>3.4632034632034632E-2</v>
      </c>
    </row>
    <row r="484" spans="1:72">
      <c r="A484" s="25">
        <f t="shared" si="308"/>
        <v>480</v>
      </c>
      <c r="B484" s="26" t="s">
        <v>30</v>
      </c>
      <c r="C484" s="12">
        <v>41768</v>
      </c>
      <c r="D484" s="12">
        <v>41772</v>
      </c>
      <c r="E484" s="12">
        <v>41789</v>
      </c>
      <c r="F484" s="14">
        <v>1.3841000000000001</v>
      </c>
      <c r="G484" s="14"/>
      <c r="H484" s="14"/>
      <c r="I484" s="14">
        <v>1.3743000000000001</v>
      </c>
      <c r="J484" s="14">
        <v>1.365</v>
      </c>
      <c r="K484" s="5" t="s">
        <v>2</v>
      </c>
      <c r="L484" s="15"/>
      <c r="M484" s="46">
        <f>(F484-I484)*10000</f>
        <v>98.000000000000313</v>
      </c>
      <c r="N484" s="47"/>
      <c r="O484" s="46">
        <f>(I484-J484)*10000</f>
        <v>93.000000000000853</v>
      </c>
      <c r="P484" s="15"/>
      <c r="Q484" s="22">
        <f>((S483*U484)/M484)*O484</f>
        <v>6171263.9442172637</v>
      </c>
      <c r="R484" s="15"/>
      <c r="S484" s="3">
        <f>Q484+S483</f>
        <v>292305566.39007407</v>
      </c>
      <c r="U484" s="4">
        <f>$AC$4/W484</f>
        <v>2.2727272727272728E-2</v>
      </c>
      <c r="V484" s="4"/>
      <c r="W484" s="16">
        <v>11</v>
      </c>
      <c r="X484" s="15"/>
      <c r="Y484" s="30">
        <f>E484-D484+1</f>
        <v>18</v>
      </c>
      <c r="Z484" s="30"/>
      <c r="AA484" s="4">
        <f>(S484-S483)/S483</f>
        <v>2.1567717996289554E-2</v>
      </c>
      <c r="AD484" s="40">
        <f>IF(E483&gt;D484,IF(E483&gt;E484,Y484,E483-D484+1),0)</f>
        <v>0</v>
      </c>
      <c r="AF484" s="40">
        <f t="shared" si="270"/>
        <v>0</v>
      </c>
      <c r="AG484" s="40">
        <f t="shared" si="271"/>
        <v>0</v>
      </c>
      <c r="AH484" s="40">
        <f t="shared" si="272"/>
        <v>0</v>
      </c>
      <c r="AI484" s="40">
        <f t="shared" si="273"/>
        <v>0</v>
      </c>
      <c r="AJ484" s="40">
        <f t="shared" si="274"/>
        <v>0</v>
      </c>
      <c r="AK484" s="40">
        <f t="shared" si="275"/>
        <v>0</v>
      </c>
      <c r="AL484" s="40">
        <f t="shared" si="276"/>
        <v>0</v>
      </c>
      <c r="AM484" s="40">
        <f t="shared" si="277"/>
        <v>0</v>
      </c>
      <c r="AN484" s="40">
        <f t="shared" si="278"/>
        <v>0</v>
      </c>
      <c r="AO484" s="40">
        <f t="shared" si="279"/>
        <v>0</v>
      </c>
      <c r="AP484" s="40">
        <f t="shared" si="280"/>
        <v>0</v>
      </c>
      <c r="AQ484" s="40">
        <f t="shared" si="281"/>
        <v>0</v>
      </c>
      <c r="AR484" s="40">
        <f t="shared" si="282"/>
        <v>0</v>
      </c>
      <c r="AS484" s="40">
        <f t="shared" si="283"/>
        <v>0</v>
      </c>
      <c r="AT484" s="40">
        <f t="shared" si="284"/>
        <v>0</v>
      </c>
      <c r="AU484" s="40">
        <f t="shared" si="285"/>
        <v>0</v>
      </c>
      <c r="AV484" s="40">
        <f t="shared" si="286"/>
        <v>0</v>
      </c>
      <c r="AW484" s="40">
        <f t="shared" si="287"/>
        <v>0</v>
      </c>
      <c r="AX484" s="40">
        <f t="shared" si="288"/>
        <v>0</v>
      </c>
      <c r="AY484" s="40">
        <f t="shared" si="289"/>
        <v>0</v>
      </c>
      <c r="AZ484" s="40">
        <f t="shared" si="290"/>
        <v>0</v>
      </c>
      <c r="BA484" s="40">
        <f t="shared" si="291"/>
        <v>0</v>
      </c>
      <c r="BB484" s="40">
        <f t="shared" si="292"/>
        <v>0</v>
      </c>
      <c r="BC484" s="40">
        <f t="shared" si="293"/>
        <v>0</v>
      </c>
      <c r="BD484" s="40">
        <f t="shared" si="294"/>
        <v>0</v>
      </c>
      <c r="BE484" s="40">
        <f t="shared" si="295"/>
        <v>0</v>
      </c>
      <c r="BF484" s="40">
        <f t="shared" si="296"/>
        <v>0</v>
      </c>
      <c r="BG484" s="40">
        <f t="shared" si="297"/>
        <v>0</v>
      </c>
      <c r="BH484" s="40">
        <f t="shared" si="298"/>
        <v>0</v>
      </c>
      <c r="BI484" s="40">
        <f t="shared" si="299"/>
        <v>0</v>
      </c>
      <c r="BJ484" s="40">
        <f t="shared" si="300"/>
        <v>0</v>
      </c>
      <c r="BK484" s="40">
        <f t="shared" si="301"/>
        <v>0</v>
      </c>
      <c r="BL484" s="40">
        <f t="shared" si="302"/>
        <v>0</v>
      </c>
      <c r="BM484" s="40">
        <f t="shared" si="303"/>
        <v>0</v>
      </c>
      <c r="BN484" s="40">
        <f t="shared" si="304"/>
        <v>0</v>
      </c>
      <c r="BO484" s="40">
        <f t="shared" si="305"/>
        <v>0</v>
      </c>
      <c r="BP484" s="40">
        <f t="shared" si="306"/>
        <v>0</v>
      </c>
      <c r="BQ484">
        <v>1</v>
      </c>
      <c r="BR484" s="63">
        <f t="shared" si="307"/>
        <v>2</v>
      </c>
      <c r="BT484" s="4">
        <f>(BP484*U447)+(BO484*U448)+(BN484*U449)+(BM484*U450)+(BL484*U451)+(BK484*U452)+(BJ484*U453)+(BI484*U454)+(BH484*U455)+(BG484*U456)+(BF484*U457)+(BE484*U458)+(BD484*U459)+(BC484*U460)+(BB484*U461)+(BA484*U462)+(AZ484*U463)+(AY484*U464)+(AX484*U465)+(AW484*U466)+(AV484*U467)+(AU484*U468)+(AT484*U469)+(AS484*U470)+(AR484*U471)+(AQ484*U472)+(AP484*U473)+(AO484*U474)+(AN484*U475)+(AM484*U476)+(AL484*U477)+(AK484*U478)+(AJ484*U479)+(AI484*U480)+(AH484*U481)+(AG484*U482)+(AF484*U483)+($U$353)+U484</f>
        <v>3.4632034632034632E-2</v>
      </c>
    </row>
    <row r="485" spans="1:72">
      <c r="A485" s="25">
        <f t="shared" si="308"/>
        <v>481</v>
      </c>
      <c r="B485" s="26" t="s">
        <v>30</v>
      </c>
      <c r="C485" s="12">
        <v>41800</v>
      </c>
      <c r="D485" s="12">
        <v>41801</v>
      </c>
      <c r="E485" s="12">
        <v>41808</v>
      </c>
      <c r="F485" s="14">
        <v>1.3597999999999999</v>
      </c>
      <c r="G485" s="14"/>
      <c r="H485" s="14"/>
      <c r="I485" s="14">
        <v>1.3531</v>
      </c>
      <c r="J485" s="14">
        <v>1.3597999999999999</v>
      </c>
      <c r="K485" s="5" t="s">
        <v>0</v>
      </c>
      <c r="L485" s="15"/>
      <c r="M485" s="46">
        <f>(F485-I485)*10000</f>
        <v>66.999999999999289</v>
      </c>
      <c r="N485" s="47"/>
      <c r="O485" s="46">
        <f>(I485-J485)*10000</f>
        <v>-66.999999999999289</v>
      </c>
      <c r="P485" s="15"/>
      <c r="Q485" s="22">
        <f>((S484*U485)/M485)*O485</f>
        <v>-6643308.3270471385</v>
      </c>
      <c r="R485" s="15"/>
      <c r="S485" s="3">
        <f>Q485+S484</f>
        <v>285662258.06302696</v>
      </c>
      <c r="U485" s="4">
        <f>$AC$4/W485</f>
        <v>2.2727272727272728E-2</v>
      </c>
      <c r="V485" s="4"/>
      <c r="W485" s="16">
        <v>11</v>
      </c>
      <c r="X485" s="15"/>
      <c r="Y485" s="30">
        <f>E485-D485+1</f>
        <v>8</v>
      </c>
      <c r="Z485" s="30"/>
      <c r="AA485" s="4">
        <f>(S485-S484)/S484</f>
        <v>-2.2727272727272631E-2</v>
      </c>
      <c r="AD485" s="40">
        <f>IF(E484&gt;D485,IF(E484&gt;E485,Y485,E484-D485+1),0)</f>
        <v>0</v>
      </c>
      <c r="AF485" s="40">
        <f t="shared" si="270"/>
        <v>0</v>
      </c>
      <c r="AG485" s="40">
        <f t="shared" si="271"/>
        <v>0</v>
      </c>
      <c r="AH485" s="40">
        <f t="shared" si="272"/>
        <v>0</v>
      </c>
      <c r="AI485" s="40">
        <f t="shared" si="273"/>
        <v>0</v>
      </c>
      <c r="AJ485" s="40">
        <f t="shared" si="274"/>
        <v>0</v>
      </c>
      <c r="AK485" s="40">
        <f t="shared" si="275"/>
        <v>0</v>
      </c>
      <c r="AL485" s="40">
        <f t="shared" si="276"/>
        <v>0</v>
      </c>
      <c r="AM485" s="40">
        <f t="shared" si="277"/>
        <v>0</v>
      </c>
      <c r="AN485" s="40">
        <f t="shared" si="278"/>
        <v>0</v>
      </c>
      <c r="AO485" s="40">
        <f t="shared" si="279"/>
        <v>0</v>
      </c>
      <c r="AP485" s="40">
        <f t="shared" si="280"/>
        <v>0</v>
      </c>
      <c r="AQ485" s="40">
        <f t="shared" si="281"/>
        <v>0</v>
      </c>
      <c r="AR485" s="40">
        <f t="shared" si="282"/>
        <v>0</v>
      </c>
      <c r="AS485" s="40">
        <f t="shared" si="283"/>
        <v>0</v>
      </c>
      <c r="AT485" s="40">
        <f t="shared" si="284"/>
        <v>0</v>
      </c>
      <c r="AU485" s="40">
        <f t="shared" si="285"/>
        <v>0</v>
      </c>
      <c r="AV485" s="40">
        <f t="shared" si="286"/>
        <v>0</v>
      </c>
      <c r="AW485" s="40">
        <f t="shared" si="287"/>
        <v>0</v>
      </c>
      <c r="AX485" s="40">
        <f t="shared" si="288"/>
        <v>0</v>
      </c>
      <c r="AY485" s="40">
        <f t="shared" si="289"/>
        <v>0</v>
      </c>
      <c r="AZ485" s="40">
        <f t="shared" si="290"/>
        <v>0</v>
      </c>
      <c r="BA485" s="40">
        <f t="shared" si="291"/>
        <v>0</v>
      </c>
      <c r="BB485" s="40">
        <f t="shared" si="292"/>
        <v>0</v>
      </c>
      <c r="BC485" s="40">
        <f t="shared" si="293"/>
        <v>0</v>
      </c>
      <c r="BD485" s="40">
        <f t="shared" si="294"/>
        <v>0</v>
      </c>
      <c r="BE485" s="40">
        <f t="shared" si="295"/>
        <v>0</v>
      </c>
      <c r="BF485" s="40">
        <f t="shared" si="296"/>
        <v>0</v>
      </c>
      <c r="BG485" s="40">
        <f t="shared" si="297"/>
        <v>0</v>
      </c>
      <c r="BH485" s="40">
        <f t="shared" si="298"/>
        <v>0</v>
      </c>
      <c r="BI485" s="40">
        <f t="shared" si="299"/>
        <v>0</v>
      </c>
      <c r="BJ485" s="40">
        <f t="shared" si="300"/>
        <v>0</v>
      </c>
      <c r="BK485" s="40">
        <f t="shared" si="301"/>
        <v>0</v>
      </c>
      <c r="BL485" s="40">
        <f t="shared" si="302"/>
        <v>0</v>
      </c>
      <c r="BM485" s="40">
        <f t="shared" si="303"/>
        <v>0</v>
      </c>
      <c r="BN485" s="40">
        <f t="shared" si="304"/>
        <v>0</v>
      </c>
      <c r="BO485" s="40">
        <f t="shared" si="305"/>
        <v>0</v>
      </c>
      <c r="BP485" s="40">
        <f t="shared" si="306"/>
        <v>0</v>
      </c>
      <c r="BQ485">
        <v>1</v>
      </c>
      <c r="BR485" s="63">
        <f t="shared" si="307"/>
        <v>2</v>
      </c>
      <c r="BT485" s="4">
        <f>(BP485*U448)+(BO485*U449)+(BN485*U450)+(BM485*U451)+(BL485*U452)+(BK485*U453)+(BJ485*U454)+(BI485*U455)+(BH485*U456)+(BG485*U457)+(BF485*U458)+(BE485*U459)+(BD485*U460)+(BC485*U461)+(BB485*U462)+(BA485*U463)+(AZ485*U464)+(AY485*U465)+(AX485*U466)+(AW485*U467)+(AV485*U468)+(AU485*U469)+(AT485*U470)+(AS485*U471)+(AR485*U472)+(AQ485*U473)+(AP485*U474)+(AO485*U475)+(AN485*U476)+(AM485*U477)+(AL485*U478)+(AK485*U479)+(AJ485*U480)+(AI485*U481)+(AH485*U482)+(AG485*U483)+(AF485*U484)+($U$353)+U485</f>
        <v>3.4632034632034632E-2</v>
      </c>
    </row>
    <row r="486" spans="1:72">
      <c r="A486" s="25">
        <f t="shared" si="308"/>
        <v>482</v>
      </c>
      <c r="B486" s="26" t="s">
        <v>30</v>
      </c>
      <c r="C486" s="12">
        <v>41817</v>
      </c>
      <c r="D486" s="12">
        <v>41820</v>
      </c>
      <c r="E486" s="12">
        <v>41822</v>
      </c>
      <c r="F486" s="14">
        <v>1.3612</v>
      </c>
      <c r="G486" s="14">
        <v>1.3652</v>
      </c>
      <c r="H486" s="14">
        <v>1.3652</v>
      </c>
      <c r="I486" s="14"/>
      <c r="J486" s="14"/>
      <c r="K486" s="6" t="s">
        <v>17</v>
      </c>
      <c r="L486" s="15"/>
      <c r="M486" s="16">
        <f>(G486-F486)*10000</f>
        <v>40.000000000000036</v>
      </c>
      <c r="N486" s="15"/>
      <c r="O486" s="16">
        <f>(H486-G486)*10000</f>
        <v>0</v>
      </c>
      <c r="P486" s="15"/>
      <c r="Q486" s="22">
        <f>((S485*U486)/M486)*O486</f>
        <v>0</v>
      </c>
      <c r="R486" s="15"/>
      <c r="S486" s="3">
        <f>Q486+S485</f>
        <v>285662258.06302696</v>
      </c>
      <c r="U486" s="4">
        <f>$AC$4/W486</f>
        <v>2.2727272727272728E-2</v>
      </c>
      <c r="V486" s="4"/>
      <c r="W486" s="16">
        <v>11</v>
      </c>
      <c r="X486" s="15"/>
      <c r="Y486" s="30">
        <f>E486-D486+1</f>
        <v>3</v>
      </c>
      <c r="Z486" s="30"/>
      <c r="AA486" s="4">
        <f>(S486-S485)/S485</f>
        <v>0</v>
      </c>
      <c r="AD486" s="40">
        <f>IF(E485&gt;D486,IF(E485&gt;E486,Y486,E485-D486+1),0)</f>
        <v>0</v>
      </c>
      <c r="AF486" s="40">
        <f t="shared" si="270"/>
        <v>0</v>
      </c>
      <c r="AG486" s="40">
        <f t="shared" si="271"/>
        <v>0</v>
      </c>
      <c r="AH486" s="40">
        <f t="shared" si="272"/>
        <v>0</v>
      </c>
      <c r="AI486" s="40">
        <f t="shared" si="273"/>
        <v>0</v>
      </c>
      <c r="AJ486" s="40">
        <f t="shared" si="274"/>
        <v>0</v>
      </c>
      <c r="AK486" s="40">
        <f t="shared" si="275"/>
        <v>0</v>
      </c>
      <c r="AL486" s="40">
        <f t="shared" si="276"/>
        <v>0</v>
      </c>
      <c r="AM486" s="40">
        <f t="shared" si="277"/>
        <v>0</v>
      </c>
      <c r="AN486" s="40">
        <f t="shared" si="278"/>
        <v>0</v>
      </c>
      <c r="AO486" s="40">
        <f t="shared" si="279"/>
        <v>0</v>
      </c>
      <c r="AP486" s="40">
        <f t="shared" si="280"/>
        <v>0</v>
      </c>
      <c r="AQ486" s="40">
        <f t="shared" si="281"/>
        <v>0</v>
      </c>
      <c r="AR486" s="40">
        <f t="shared" si="282"/>
        <v>0</v>
      </c>
      <c r="AS486" s="40">
        <f t="shared" si="283"/>
        <v>0</v>
      </c>
      <c r="AT486" s="40">
        <f t="shared" si="284"/>
        <v>0</v>
      </c>
      <c r="AU486" s="40">
        <f t="shared" si="285"/>
        <v>0</v>
      </c>
      <c r="AV486" s="40">
        <f t="shared" si="286"/>
        <v>0</v>
      </c>
      <c r="AW486" s="40">
        <f t="shared" si="287"/>
        <v>0</v>
      </c>
      <c r="AX486" s="40">
        <f t="shared" si="288"/>
        <v>0</v>
      </c>
      <c r="AY486" s="40">
        <f t="shared" si="289"/>
        <v>0</v>
      </c>
      <c r="AZ486" s="40">
        <f t="shared" si="290"/>
        <v>0</v>
      </c>
      <c r="BA486" s="40">
        <f t="shared" si="291"/>
        <v>0</v>
      </c>
      <c r="BB486" s="40">
        <f t="shared" si="292"/>
        <v>0</v>
      </c>
      <c r="BC486" s="40">
        <f t="shared" si="293"/>
        <v>0</v>
      </c>
      <c r="BD486" s="40">
        <f t="shared" si="294"/>
        <v>0</v>
      </c>
      <c r="BE486" s="40">
        <f t="shared" si="295"/>
        <v>0</v>
      </c>
      <c r="BF486" s="40">
        <f t="shared" si="296"/>
        <v>0</v>
      </c>
      <c r="BG486" s="40">
        <f t="shared" si="297"/>
        <v>0</v>
      </c>
      <c r="BH486" s="40">
        <f t="shared" si="298"/>
        <v>0</v>
      </c>
      <c r="BI486" s="40">
        <f t="shared" si="299"/>
        <v>0</v>
      </c>
      <c r="BJ486" s="40">
        <f t="shared" si="300"/>
        <v>0</v>
      </c>
      <c r="BK486" s="40">
        <f t="shared" si="301"/>
        <v>0</v>
      </c>
      <c r="BL486" s="40">
        <f t="shared" si="302"/>
        <v>0</v>
      </c>
      <c r="BM486" s="40">
        <f t="shared" si="303"/>
        <v>0</v>
      </c>
      <c r="BN486" s="40">
        <f t="shared" si="304"/>
        <v>0</v>
      </c>
      <c r="BO486" s="40">
        <f t="shared" si="305"/>
        <v>0</v>
      </c>
      <c r="BP486" s="40">
        <f t="shared" si="306"/>
        <v>0</v>
      </c>
      <c r="BQ486">
        <v>1</v>
      </c>
      <c r="BR486" s="63">
        <f t="shared" si="307"/>
        <v>2</v>
      </c>
      <c r="BT486" s="4">
        <f>(BP486*U449)+(BO486*U450)+(BN486*U451)+(BM486*U452)+(BL486*U453)+(BK486*U454)+(BJ486*U455)+(BI486*U456)+(BH486*U457)+(BG486*U458)+(BF486*U459)+(BE486*U460)+(BD486*U461)+(BC486*U462)+(BB486*U463)+(BA486*U464)+(AZ486*U465)+(AY486*U466)+(AX486*U467)+(AW486*U468)+(AV486*U469)+(AU486*U470)+(AT486*U471)+(AS486*U472)+(AR486*U473)+(AQ486*U474)+(AP486*U475)+(AO486*U476)+(AN486*U477)+(AM486*U478)+(AL486*U479)+(AK486*U480)+(AJ486*U481)+(AI486*U482)+(AH486*U483)+(AG486*U484)+(AF486*U485)+($U$353)+U486</f>
        <v>3.4632034632034632E-2</v>
      </c>
    </row>
    <row r="487" spans="1:72">
      <c r="A487" s="25">
        <f t="shared" si="308"/>
        <v>483</v>
      </c>
      <c r="B487" s="26" t="s">
        <v>30</v>
      </c>
      <c r="C487" s="12">
        <v>41823</v>
      </c>
      <c r="D487" s="12">
        <v>41824</v>
      </c>
      <c r="E487" s="12">
        <v>41849</v>
      </c>
      <c r="F487" s="14">
        <v>1.3661000000000001</v>
      </c>
      <c r="G487" s="14"/>
      <c r="H487" s="14"/>
      <c r="I487" s="14">
        <v>1.3593</v>
      </c>
      <c r="J487" s="14">
        <v>1.3411999999999999</v>
      </c>
      <c r="K487" s="5" t="s">
        <v>1</v>
      </c>
      <c r="L487" s="15"/>
      <c r="M487" s="46">
        <f>(F487-I487)*10000</f>
        <v>68.000000000001393</v>
      </c>
      <c r="N487" s="47"/>
      <c r="O487" s="46">
        <f>(I487-J487)*10000</f>
        <v>181.00000000000006</v>
      </c>
      <c r="P487" s="15"/>
      <c r="Q487" s="22">
        <f>((S486*U487)/M487)*O487</f>
        <v>17281039.007154692</v>
      </c>
      <c r="R487" s="15"/>
      <c r="S487" s="3">
        <f>Q487+S486</f>
        <v>302943297.07018167</v>
      </c>
      <c r="U487" s="4">
        <f>$AC$4/W487</f>
        <v>2.2727272727272728E-2</v>
      </c>
      <c r="V487" s="4"/>
      <c r="W487" s="16">
        <v>11</v>
      </c>
      <c r="X487" s="15"/>
      <c r="Y487" s="30">
        <f>E487-D487+1</f>
        <v>26</v>
      </c>
      <c r="Z487" s="30"/>
      <c r="AA487" s="4">
        <f>(S487-S486)/S486</f>
        <v>6.0494652406415932E-2</v>
      </c>
      <c r="AD487" s="40">
        <f>IF(E486&gt;D487,IF(E486&gt;E487,Y487,E486-D487+1),0)</f>
        <v>0</v>
      </c>
      <c r="AF487" s="40">
        <f t="shared" si="270"/>
        <v>0</v>
      </c>
      <c r="AG487" s="40">
        <f t="shared" si="271"/>
        <v>0</v>
      </c>
      <c r="AH487" s="40">
        <f t="shared" si="272"/>
        <v>0</v>
      </c>
      <c r="AI487" s="40">
        <f t="shared" si="273"/>
        <v>0</v>
      </c>
      <c r="AJ487" s="40">
        <f t="shared" si="274"/>
        <v>0</v>
      </c>
      <c r="AK487" s="40">
        <f t="shared" si="275"/>
        <v>0</v>
      </c>
      <c r="AL487" s="40">
        <f t="shared" si="276"/>
        <v>0</v>
      </c>
      <c r="AM487" s="40">
        <f t="shared" si="277"/>
        <v>0</v>
      </c>
      <c r="AN487" s="40">
        <f t="shared" si="278"/>
        <v>0</v>
      </c>
      <c r="AO487" s="40">
        <f t="shared" si="279"/>
        <v>0</v>
      </c>
      <c r="AP487" s="40">
        <f t="shared" si="280"/>
        <v>0</v>
      </c>
      <c r="AQ487" s="40">
        <f t="shared" si="281"/>
        <v>0</v>
      </c>
      <c r="AR487" s="40">
        <f t="shared" si="282"/>
        <v>0</v>
      </c>
      <c r="AS487" s="40">
        <f t="shared" si="283"/>
        <v>0</v>
      </c>
      <c r="AT487" s="40">
        <f t="shared" si="284"/>
        <v>0</v>
      </c>
      <c r="AU487" s="40">
        <f t="shared" si="285"/>
        <v>0</v>
      </c>
      <c r="AV487" s="40">
        <f t="shared" si="286"/>
        <v>0</v>
      </c>
      <c r="AW487" s="40">
        <f t="shared" si="287"/>
        <v>0</v>
      </c>
      <c r="AX487" s="40">
        <f t="shared" si="288"/>
        <v>0</v>
      </c>
      <c r="AY487" s="40">
        <f t="shared" si="289"/>
        <v>0</v>
      </c>
      <c r="AZ487" s="40">
        <f t="shared" si="290"/>
        <v>0</v>
      </c>
      <c r="BA487" s="40">
        <f t="shared" si="291"/>
        <v>0</v>
      </c>
      <c r="BB487" s="40">
        <f t="shared" si="292"/>
        <v>0</v>
      </c>
      <c r="BC487" s="40">
        <f t="shared" si="293"/>
        <v>0</v>
      </c>
      <c r="BD487" s="40">
        <f t="shared" si="294"/>
        <v>0</v>
      </c>
      <c r="BE487" s="40">
        <f t="shared" si="295"/>
        <v>0</v>
      </c>
      <c r="BF487" s="40">
        <f t="shared" si="296"/>
        <v>0</v>
      </c>
      <c r="BG487" s="40">
        <f t="shared" si="297"/>
        <v>0</v>
      </c>
      <c r="BH487" s="40">
        <f t="shared" si="298"/>
        <v>0</v>
      </c>
      <c r="BI487" s="40">
        <f t="shared" si="299"/>
        <v>0</v>
      </c>
      <c r="BJ487" s="40">
        <f t="shared" si="300"/>
        <v>0</v>
      </c>
      <c r="BK487" s="40">
        <f t="shared" si="301"/>
        <v>0</v>
      </c>
      <c r="BL487" s="40">
        <f t="shared" si="302"/>
        <v>0</v>
      </c>
      <c r="BM487" s="40">
        <f t="shared" si="303"/>
        <v>0</v>
      </c>
      <c r="BN487" s="40">
        <f t="shared" si="304"/>
        <v>0</v>
      </c>
      <c r="BO487" s="40">
        <f t="shared" si="305"/>
        <v>0</v>
      </c>
      <c r="BP487" s="40">
        <f t="shared" si="306"/>
        <v>0</v>
      </c>
      <c r="BQ487">
        <v>1</v>
      </c>
      <c r="BR487" s="63">
        <f t="shared" si="307"/>
        <v>2</v>
      </c>
      <c r="BT487" s="4">
        <f>(BP487*U450)+(BO487*U451)+(BN487*U452)+(BM487*U453)+(BL487*U454)+(BK487*U455)+(BJ487*U456)+(BI487*U457)+(BH487*U458)+(BG487*U459)+(BF487*U460)+(BE487*U461)+(BD487*U462)+(BC487*U463)+(BB487*U464)+(BA487*U465)+(AZ487*U466)+(AY487*U467)+(AX487*U468)+(AW487*U469)+(AV487*U470)+(AU487*U471)+(AT487*U472)+(AS487*U473)+(AR487*U474)+(AQ487*U475)+(AP487*U476)+(AO487*U477)+(AN487*U478)+(AM487*U479)+(AL487*U480)+(AK487*U481)+(AJ487*U482)+(AI487*U483)+(AH487*U484)+(AG487*U485)+(AF487*U486)+($U$353)+U487</f>
        <v>3.4632034632034632E-2</v>
      </c>
    </row>
    <row r="488" spans="1:72">
      <c r="A488" s="25">
        <f t="shared" si="308"/>
        <v>484</v>
      </c>
      <c r="B488" s="26" t="s">
        <v>30</v>
      </c>
      <c r="C488" s="12">
        <v>41856</v>
      </c>
      <c r="D488" s="12">
        <v>41857</v>
      </c>
      <c r="E488" s="12">
        <v>41859</v>
      </c>
      <c r="F488" s="14">
        <v>1.3421000000000001</v>
      </c>
      <c r="G488" s="14"/>
      <c r="H488" s="14"/>
      <c r="I488" s="14">
        <v>1.3355999999999999</v>
      </c>
      <c r="J488" s="14">
        <v>1.3421000000000001</v>
      </c>
      <c r="K488" s="5" t="s">
        <v>0</v>
      </c>
      <c r="L488" s="15"/>
      <c r="M488" s="46">
        <f>(F488-I488)*10000</f>
        <v>65.00000000000172</v>
      </c>
      <c r="N488" s="47"/>
      <c r="O488" s="46">
        <f>(I488-J488)*10000</f>
        <v>-65.00000000000172</v>
      </c>
      <c r="P488" s="15"/>
      <c r="Q488" s="22">
        <f>((S487*U488)/M488)*O488</f>
        <v>-6885074.9334132196</v>
      </c>
      <c r="R488" s="15"/>
      <c r="S488" s="3">
        <f>Q488+S487</f>
        <v>296058222.13676846</v>
      </c>
      <c r="U488" s="4">
        <f>$AC$4/W488</f>
        <v>2.2727272727272728E-2</v>
      </c>
      <c r="V488" s="4"/>
      <c r="W488" s="16">
        <v>11</v>
      </c>
      <c r="X488" s="15"/>
      <c r="Y488" s="30">
        <f>E488-D488+1</f>
        <v>3</v>
      </c>
      <c r="Z488" s="30"/>
      <c r="AA488" s="4">
        <f>(S488-S487)/S487</f>
        <v>-2.2727272727272686E-2</v>
      </c>
      <c r="AD488" s="40">
        <f>IF(E487&gt;D488,IF(E487&gt;E488,Y488,E487-D488+1),0)</f>
        <v>0</v>
      </c>
      <c r="AF488" s="40">
        <f t="shared" si="270"/>
        <v>0</v>
      </c>
      <c r="AG488" s="40">
        <f t="shared" si="271"/>
        <v>0</v>
      </c>
      <c r="AH488" s="40">
        <f t="shared" si="272"/>
        <v>0</v>
      </c>
      <c r="AI488" s="40">
        <f t="shared" si="273"/>
        <v>0</v>
      </c>
      <c r="AJ488" s="40">
        <f t="shared" si="274"/>
        <v>0</v>
      </c>
      <c r="AK488" s="40">
        <f t="shared" si="275"/>
        <v>0</v>
      </c>
      <c r="AL488" s="40">
        <f t="shared" si="276"/>
        <v>0</v>
      </c>
      <c r="AM488" s="40">
        <f t="shared" si="277"/>
        <v>0</v>
      </c>
      <c r="AN488" s="40">
        <f t="shared" si="278"/>
        <v>0</v>
      </c>
      <c r="AO488" s="40">
        <f t="shared" si="279"/>
        <v>0</v>
      </c>
      <c r="AP488" s="40">
        <f t="shared" si="280"/>
        <v>0</v>
      </c>
      <c r="AQ488" s="40">
        <f t="shared" si="281"/>
        <v>0</v>
      </c>
      <c r="AR488" s="40">
        <f t="shared" si="282"/>
        <v>0</v>
      </c>
      <c r="AS488" s="40">
        <f t="shared" si="283"/>
        <v>0</v>
      </c>
      <c r="AT488" s="40">
        <f t="shared" si="284"/>
        <v>0</v>
      </c>
      <c r="AU488" s="40">
        <f t="shared" si="285"/>
        <v>0</v>
      </c>
      <c r="AV488" s="40">
        <f t="shared" si="286"/>
        <v>0</v>
      </c>
      <c r="AW488" s="40">
        <f t="shared" si="287"/>
        <v>0</v>
      </c>
      <c r="AX488" s="40">
        <f t="shared" si="288"/>
        <v>0</v>
      </c>
      <c r="AY488" s="40">
        <f t="shared" si="289"/>
        <v>0</v>
      </c>
      <c r="AZ488" s="40">
        <f t="shared" si="290"/>
        <v>0</v>
      </c>
      <c r="BA488" s="40">
        <f t="shared" si="291"/>
        <v>0</v>
      </c>
      <c r="BB488" s="40">
        <f t="shared" si="292"/>
        <v>0</v>
      </c>
      <c r="BC488" s="40">
        <f t="shared" si="293"/>
        <v>0</v>
      </c>
      <c r="BD488" s="40">
        <f t="shared" si="294"/>
        <v>0</v>
      </c>
      <c r="BE488" s="40">
        <f t="shared" si="295"/>
        <v>0</v>
      </c>
      <c r="BF488" s="40">
        <f t="shared" si="296"/>
        <v>0</v>
      </c>
      <c r="BG488" s="40">
        <f t="shared" si="297"/>
        <v>0</v>
      </c>
      <c r="BH488" s="40">
        <f t="shared" si="298"/>
        <v>0</v>
      </c>
      <c r="BI488" s="40">
        <f t="shared" si="299"/>
        <v>0</v>
      </c>
      <c r="BJ488" s="40">
        <f t="shared" si="300"/>
        <v>0</v>
      </c>
      <c r="BK488" s="40">
        <f t="shared" si="301"/>
        <v>0</v>
      </c>
      <c r="BL488" s="40">
        <f t="shared" si="302"/>
        <v>0</v>
      </c>
      <c r="BM488" s="40">
        <f t="shared" si="303"/>
        <v>0</v>
      </c>
      <c r="BN488" s="40">
        <f t="shared" si="304"/>
        <v>0</v>
      </c>
      <c r="BO488" s="40">
        <f t="shared" si="305"/>
        <v>0</v>
      </c>
      <c r="BP488" s="40">
        <f t="shared" si="306"/>
        <v>0</v>
      </c>
      <c r="BQ488">
        <v>1</v>
      </c>
      <c r="BR488" s="63">
        <f t="shared" si="307"/>
        <v>2</v>
      </c>
      <c r="BT488" s="4">
        <f>(BP488*U451)+(BO488*U452)+(BN488*U453)+(BM488*U454)+(BL488*U455)+(BK488*U456)+(BJ488*U457)+(BI488*U458)+(BH488*U459)+(BG488*U460)+(BF488*U461)+(BE488*U462)+(BD488*U463)+(BC488*U464)+(BB488*U465)+(BA488*U466)+(AZ488*U467)+(AY488*U468)+(AX488*U469)+(AW488*U470)+(AV488*U471)+(AU488*U472)+(AT488*U473)+(AS488*U474)+(AR488*U475)+(AQ488*U476)+(AP488*U477)+(AO488*U478)+(AN488*U479)+(AM488*U480)+(AL488*U481)+(AK488*U482)+(AJ488*U483)+(AI488*U484)+(AH488*U485)+(AG488*U486)+(AF488*U487)+($U$353)+U488</f>
        <v>3.4632034632034632E-2</v>
      </c>
    </row>
    <row r="489" spans="1:72">
      <c r="A489" s="25">
        <f t="shared" si="308"/>
        <v>485</v>
      </c>
      <c r="B489" s="26" t="s">
        <v>30</v>
      </c>
      <c r="C489" s="12">
        <v>41869</v>
      </c>
      <c r="D489" s="12">
        <v>41870</v>
      </c>
      <c r="E489" s="12">
        <v>41873</v>
      </c>
      <c r="F489" s="14">
        <v>1.3395999999999999</v>
      </c>
      <c r="G489" s="14"/>
      <c r="H489" s="14"/>
      <c r="I489" s="14">
        <v>1.335</v>
      </c>
      <c r="J489" s="14">
        <v>1.3229</v>
      </c>
      <c r="K489" s="6" t="s">
        <v>1</v>
      </c>
      <c r="L489" s="15"/>
      <c r="M489" s="46">
        <f>(F489-I489)*10000</f>
        <v>45.999999999999375</v>
      </c>
      <c r="N489" s="47"/>
      <c r="O489" s="46">
        <f>(I489-J489)*10000</f>
        <v>121</v>
      </c>
      <c r="P489" s="15"/>
      <c r="Q489" s="22">
        <f>((S488*U489)/M489)*O489</f>
        <v>17699132.845133141</v>
      </c>
      <c r="R489" s="15"/>
      <c r="S489" s="3">
        <f>Q489+S488</f>
        <v>313757354.98190159</v>
      </c>
      <c r="U489" s="4">
        <f>$AC$4/W489</f>
        <v>2.2727272727272728E-2</v>
      </c>
      <c r="V489" s="4"/>
      <c r="W489" s="16">
        <v>11</v>
      </c>
      <c r="X489" s="15"/>
      <c r="Y489" s="30">
        <f>E489-D489+1</f>
        <v>4</v>
      </c>
      <c r="Z489" s="30"/>
      <c r="AA489" s="4">
        <f>(S489-S488)/S488</f>
        <v>5.9782608695652946E-2</v>
      </c>
      <c r="AD489" s="40">
        <f>IF(E488&gt;D489,IF(E488&gt;E489,Y489,E488-D489+1),0)</f>
        <v>0</v>
      </c>
      <c r="AF489" s="40">
        <f t="shared" si="270"/>
        <v>0</v>
      </c>
      <c r="AG489" s="40">
        <f t="shared" si="271"/>
        <v>0</v>
      </c>
      <c r="AH489" s="40">
        <f t="shared" si="272"/>
        <v>0</v>
      </c>
      <c r="AI489" s="40">
        <f t="shared" si="273"/>
        <v>0</v>
      </c>
      <c r="AJ489" s="40">
        <f t="shared" si="274"/>
        <v>0</v>
      </c>
      <c r="AK489" s="40">
        <f t="shared" si="275"/>
        <v>0</v>
      </c>
      <c r="AL489" s="40">
        <f t="shared" si="276"/>
        <v>0</v>
      </c>
      <c r="AM489" s="40">
        <f t="shared" si="277"/>
        <v>0</v>
      </c>
      <c r="AN489" s="40">
        <f t="shared" si="278"/>
        <v>0</v>
      </c>
      <c r="AO489" s="40">
        <f t="shared" si="279"/>
        <v>0</v>
      </c>
      <c r="AP489" s="40">
        <f t="shared" si="280"/>
        <v>0</v>
      </c>
      <c r="AQ489" s="40">
        <f t="shared" si="281"/>
        <v>0</v>
      </c>
      <c r="AR489" s="40">
        <f t="shared" si="282"/>
        <v>0</v>
      </c>
      <c r="AS489" s="40">
        <f t="shared" si="283"/>
        <v>0</v>
      </c>
      <c r="AT489" s="40">
        <f t="shared" si="284"/>
        <v>0</v>
      </c>
      <c r="AU489" s="40">
        <f t="shared" si="285"/>
        <v>0</v>
      </c>
      <c r="AV489" s="40">
        <f t="shared" si="286"/>
        <v>0</v>
      </c>
      <c r="AW489" s="40">
        <f t="shared" si="287"/>
        <v>0</v>
      </c>
      <c r="AX489" s="40">
        <f t="shared" si="288"/>
        <v>0</v>
      </c>
      <c r="AY489" s="40">
        <f t="shared" si="289"/>
        <v>0</v>
      </c>
      <c r="AZ489" s="40">
        <f t="shared" si="290"/>
        <v>0</v>
      </c>
      <c r="BA489" s="40">
        <f t="shared" si="291"/>
        <v>0</v>
      </c>
      <c r="BB489" s="40">
        <f t="shared" si="292"/>
        <v>0</v>
      </c>
      <c r="BC489" s="40">
        <f t="shared" si="293"/>
        <v>0</v>
      </c>
      <c r="BD489" s="40">
        <f t="shared" si="294"/>
        <v>0</v>
      </c>
      <c r="BE489" s="40">
        <f t="shared" si="295"/>
        <v>0</v>
      </c>
      <c r="BF489" s="40">
        <f t="shared" si="296"/>
        <v>0</v>
      </c>
      <c r="BG489" s="40">
        <f t="shared" si="297"/>
        <v>0</v>
      </c>
      <c r="BH489" s="40">
        <f t="shared" si="298"/>
        <v>0</v>
      </c>
      <c r="BI489" s="40">
        <f t="shared" si="299"/>
        <v>0</v>
      </c>
      <c r="BJ489" s="40">
        <f t="shared" si="300"/>
        <v>0</v>
      </c>
      <c r="BK489" s="40">
        <f t="shared" si="301"/>
        <v>0</v>
      </c>
      <c r="BL489" s="40">
        <f t="shared" si="302"/>
        <v>0</v>
      </c>
      <c r="BM489" s="40">
        <f t="shared" si="303"/>
        <v>0</v>
      </c>
      <c r="BN489" s="40">
        <f t="shared" si="304"/>
        <v>0</v>
      </c>
      <c r="BO489" s="40">
        <f t="shared" si="305"/>
        <v>0</v>
      </c>
      <c r="BP489" s="40">
        <f t="shared" si="306"/>
        <v>0</v>
      </c>
      <c r="BQ489">
        <v>1</v>
      </c>
      <c r="BR489" s="63">
        <f t="shared" si="307"/>
        <v>2</v>
      </c>
      <c r="BT489" s="4">
        <f>(BP489*U452)+(BO489*U453)+(BN489*U454)+(BM489*U455)+(BL489*U456)+(BK489*U457)+(BJ489*U458)+(BI489*U459)+(BH489*U460)+(BG489*U461)+(BF489*U462)+(BE489*U463)+(BD489*U464)+(BC489*U465)+(BB489*U466)+(BA489*U467)+(AZ489*U468)+(AY489*U469)+(AX489*U470)+(AW489*U471)+(AV489*U472)+(AU489*U473)+(AT489*U474)+(AS489*U475)+(AR489*U476)+(AQ489*U477)+(AP489*U478)+(AO489*U479)+(AN489*U480)+(AM489*U481)+(AL489*U482)+(AK489*U483)+(AJ489*U484)+(AI489*U485)+(AH489*U486)+(AG489*U487)+(AF489*U488)+($U$353)+U489</f>
        <v>3.4632034632034632E-2</v>
      </c>
    </row>
    <row r="490" spans="1:72">
      <c r="A490" s="25">
        <f t="shared" si="308"/>
        <v>486</v>
      </c>
      <c r="B490" s="26" t="s">
        <v>30</v>
      </c>
      <c r="C490" s="12">
        <v>41880</v>
      </c>
      <c r="D490" s="12">
        <v>41883</v>
      </c>
      <c r="E490" s="12">
        <v>41886</v>
      </c>
      <c r="F490" s="14">
        <v>1.3191999999999999</v>
      </c>
      <c r="G490" s="14"/>
      <c r="H490" s="14"/>
      <c r="I490" s="14">
        <v>1.3130999999999999</v>
      </c>
      <c r="J490" s="14">
        <v>1.2966</v>
      </c>
      <c r="K490" s="6" t="s">
        <v>1</v>
      </c>
      <c r="L490" s="15"/>
      <c r="M490" s="46">
        <f>(F490-I490)*10000</f>
        <v>60.999999999999943</v>
      </c>
      <c r="N490" s="47"/>
      <c r="O490" s="46">
        <f>(I490-J490)*10000</f>
        <v>164.9999999999996</v>
      </c>
      <c r="P490" s="15"/>
      <c r="Q490" s="22">
        <f>((S489*U490)/M490)*O490</f>
        <v>19288361.986592282</v>
      </c>
      <c r="R490" s="15"/>
      <c r="S490" s="3">
        <f>Q490+S489</f>
        <v>333045716.96849388</v>
      </c>
      <c r="U490" s="4">
        <f>$AC$4/W490</f>
        <v>2.2727272727272728E-2</v>
      </c>
      <c r="V490" s="4"/>
      <c r="W490" s="16">
        <v>11</v>
      </c>
      <c r="X490" s="15"/>
      <c r="Y490" s="30">
        <f>E490-D490+1</f>
        <v>4</v>
      </c>
      <c r="Z490" s="30"/>
      <c r="AA490" s="4">
        <f>(S490-S489)/S489</f>
        <v>6.1475409836065517E-2</v>
      </c>
      <c r="AD490" s="40">
        <f>IF(E489&gt;D490,IF(E489&gt;E490,Y490,E489-D490+1),0)</f>
        <v>0</v>
      </c>
      <c r="AF490" s="40">
        <f t="shared" si="270"/>
        <v>0</v>
      </c>
      <c r="AG490" s="40">
        <f t="shared" si="271"/>
        <v>0</v>
      </c>
      <c r="AH490" s="40">
        <f t="shared" si="272"/>
        <v>0</v>
      </c>
      <c r="AI490" s="40">
        <f t="shared" si="273"/>
        <v>0</v>
      </c>
      <c r="AJ490" s="40">
        <f t="shared" si="274"/>
        <v>0</v>
      </c>
      <c r="AK490" s="40">
        <f t="shared" si="275"/>
        <v>0</v>
      </c>
      <c r="AL490" s="40">
        <f t="shared" si="276"/>
        <v>0</v>
      </c>
      <c r="AM490" s="40">
        <f t="shared" si="277"/>
        <v>0</v>
      </c>
      <c r="AN490" s="40">
        <f t="shared" si="278"/>
        <v>0</v>
      </c>
      <c r="AO490" s="40">
        <f t="shared" si="279"/>
        <v>0</v>
      </c>
      <c r="AP490" s="40">
        <f t="shared" si="280"/>
        <v>0</v>
      </c>
      <c r="AQ490" s="40">
        <f t="shared" si="281"/>
        <v>0</v>
      </c>
      <c r="AR490" s="40">
        <f t="shared" si="282"/>
        <v>0</v>
      </c>
      <c r="AS490" s="40">
        <f t="shared" si="283"/>
        <v>0</v>
      </c>
      <c r="AT490" s="40">
        <f t="shared" si="284"/>
        <v>0</v>
      </c>
      <c r="AU490" s="40">
        <f t="shared" si="285"/>
        <v>0</v>
      </c>
      <c r="AV490" s="40">
        <f t="shared" si="286"/>
        <v>0</v>
      </c>
      <c r="AW490" s="40">
        <f t="shared" si="287"/>
        <v>0</v>
      </c>
      <c r="AX490" s="40">
        <f t="shared" si="288"/>
        <v>0</v>
      </c>
      <c r="AY490" s="40">
        <f t="shared" si="289"/>
        <v>0</v>
      </c>
      <c r="AZ490" s="40">
        <f t="shared" si="290"/>
        <v>0</v>
      </c>
      <c r="BA490" s="40">
        <f t="shared" si="291"/>
        <v>0</v>
      </c>
      <c r="BB490" s="40">
        <f t="shared" si="292"/>
        <v>0</v>
      </c>
      <c r="BC490" s="40">
        <f t="shared" si="293"/>
        <v>0</v>
      </c>
      <c r="BD490" s="40">
        <f t="shared" si="294"/>
        <v>0</v>
      </c>
      <c r="BE490" s="40">
        <f t="shared" si="295"/>
        <v>0</v>
      </c>
      <c r="BF490" s="40">
        <f t="shared" si="296"/>
        <v>0</v>
      </c>
      <c r="BG490" s="40">
        <f t="shared" si="297"/>
        <v>0</v>
      </c>
      <c r="BH490" s="40">
        <f t="shared" si="298"/>
        <v>0</v>
      </c>
      <c r="BI490" s="40">
        <f t="shared" si="299"/>
        <v>0</v>
      </c>
      <c r="BJ490" s="40">
        <f t="shared" si="300"/>
        <v>0</v>
      </c>
      <c r="BK490" s="40">
        <f t="shared" si="301"/>
        <v>0</v>
      </c>
      <c r="BL490" s="40">
        <f t="shared" si="302"/>
        <v>0</v>
      </c>
      <c r="BM490" s="40">
        <f t="shared" si="303"/>
        <v>0</v>
      </c>
      <c r="BN490" s="40">
        <f t="shared" si="304"/>
        <v>0</v>
      </c>
      <c r="BO490" s="40">
        <f t="shared" si="305"/>
        <v>0</v>
      </c>
      <c r="BP490" s="40">
        <f t="shared" si="306"/>
        <v>0</v>
      </c>
      <c r="BQ490">
        <v>1</v>
      </c>
      <c r="BR490" s="63">
        <f t="shared" si="307"/>
        <v>2</v>
      </c>
      <c r="BT490" s="4">
        <f>(BP490*U453)+(BO490*U454)+(BN490*U455)+(BM490*U456)+(BL490*U457)+(BK490*U458)+(BJ490*U459)+(BI490*U460)+(BH490*U461)+(BG490*U462)+(BF490*U463)+(BE490*U464)+(BD490*U465)+(BC490*U466)+(BB490*U467)+(BA490*U468)+(AZ490*U469)+(AY490*U470)+(AX490*U471)+(AW490*U472)+(AV490*U473)+(AU490*U474)+(AT490*U475)+(AS490*U476)+(AR490*U477)+(AQ490*U478)+(AP490*U479)+(AO490*U480)+(AN490*U481)+(AM490*U482)+(AL490*U483)+(AK490*U484)+(AJ490*U485)+(AI490*U486)+(AH490*U487)+(AG490*U488)+(AF490*U489)+($U$353)+U490</f>
        <v>3.4632034632034632E-2</v>
      </c>
    </row>
    <row r="491" spans="1:72" ht="15.75" customHeight="1">
      <c r="A491" s="25">
        <f t="shared" si="308"/>
        <v>487</v>
      </c>
      <c r="B491" s="26" t="s">
        <v>30</v>
      </c>
      <c r="C491" s="12">
        <v>41899</v>
      </c>
      <c r="D491" s="12">
        <v>41900</v>
      </c>
      <c r="E491" s="12">
        <v>41915</v>
      </c>
      <c r="F491" s="14">
        <v>1.2978000000000001</v>
      </c>
      <c r="G491" s="14"/>
      <c r="H491" s="14"/>
      <c r="I491" s="14">
        <v>1.2848999999999999</v>
      </c>
      <c r="J491" s="14">
        <v>1.2502</v>
      </c>
      <c r="K491" s="5" t="s">
        <v>1</v>
      </c>
      <c r="L491" s="15"/>
      <c r="M491" s="46">
        <f>(F491-I491)*10000</f>
        <v>129.00000000000134</v>
      </c>
      <c r="N491" s="47"/>
      <c r="O491" s="46">
        <f>(I491-J491)*10000</f>
        <v>346.99999999999955</v>
      </c>
      <c r="P491" s="15"/>
      <c r="Q491" s="22">
        <f>((S490*U491)/M491)*O491</f>
        <v>20360617.298813604</v>
      </c>
      <c r="R491" s="15"/>
      <c r="S491" s="3">
        <f>Q491+S490</f>
        <v>353406334.26730746</v>
      </c>
      <c r="U491" s="4">
        <f>$AC$4/W491</f>
        <v>2.2727272727272728E-2</v>
      </c>
      <c r="V491" s="4"/>
      <c r="W491" s="16">
        <v>11</v>
      </c>
      <c r="X491" s="15"/>
      <c r="Y491" s="30">
        <f>E491-D491+1</f>
        <v>16</v>
      </c>
      <c r="Z491" s="30"/>
      <c r="AA491" s="4">
        <f>(S491-S490)/S490</f>
        <v>6.1134601832275461E-2</v>
      </c>
      <c r="AD491" s="40">
        <f>IF(E490&gt;D491,IF(E490&gt;E491,Y491,E490-D491+1),0)</f>
        <v>0</v>
      </c>
      <c r="AF491" s="40">
        <f t="shared" ref="AF491:AF554" si="309">IF(E490&gt;=D491,1,0)</f>
        <v>0</v>
      </c>
      <c r="AG491" s="40">
        <f t="shared" ref="AG491:AG554" si="310">IF(E489&gt;=D491,1,0)</f>
        <v>0</v>
      </c>
      <c r="AH491" s="40">
        <f t="shared" ref="AH491:AH554" si="311">IF(E488&gt;=D491,1,0)</f>
        <v>0</v>
      </c>
      <c r="AI491" s="40">
        <f t="shared" ref="AI491:AI554" si="312">IF(E487&gt;=D491,1,0)</f>
        <v>0</v>
      </c>
      <c r="AJ491" s="40">
        <f t="shared" ref="AJ491:AJ554" si="313">IF(E486&gt;=D491,1,0)</f>
        <v>0</v>
      </c>
      <c r="AK491" s="40">
        <f t="shared" ref="AK491:AK554" si="314">IF(E485&gt;=D491,1,0)</f>
        <v>0</v>
      </c>
      <c r="AL491" s="40">
        <f t="shared" ref="AL491:AL554" si="315">IF(E484&gt;=D491,1,0)</f>
        <v>0</v>
      </c>
      <c r="AM491" s="40">
        <f t="shared" ref="AM491:AM554" si="316">IF(E483&gt;=D491,1,0)</f>
        <v>0</v>
      </c>
      <c r="AN491" s="40">
        <f t="shared" ref="AN491:AN554" si="317">IF(E482&gt;=D491,1,0)</f>
        <v>0</v>
      </c>
      <c r="AO491" s="40">
        <f t="shared" ref="AO491:AO554" si="318">IF(E481&gt;=D491,1,0)</f>
        <v>0</v>
      </c>
      <c r="AP491" s="40">
        <f t="shared" ref="AP491:AP554" si="319">IF(E480&gt;=D491,1,0)</f>
        <v>0</v>
      </c>
      <c r="AQ491" s="40">
        <f t="shared" ref="AQ491:AQ554" si="320">IF(E479&gt;=D491,1,0)</f>
        <v>0</v>
      </c>
      <c r="AR491" s="40">
        <f t="shared" ref="AR491:AR554" si="321">IF(E478&gt;=D491,1,0)</f>
        <v>0</v>
      </c>
      <c r="AS491" s="40">
        <f t="shared" ref="AS491:AS554" si="322">IF(E477&gt;=D491,1,0)</f>
        <v>0</v>
      </c>
      <c r="AT491" s="40">
        <f t="shared" ref="AT491:AT554" si="323">IF(E476&gt;=D491,1,0)</f>
        <v>0</v>
      </c>
      <c r="AU491" s="40">
        <f t="shared" ref="AU491:AU554" si="324">IF(E475&gt;=D491,1,0)</f>
        <v>0</v>
      </c>
      <c r="AV491" s="40">
        <f t="shared" ref="AV491:AV554" si="325">IF(E474&gt;=D491,1,0)</f>
        <v>0</v>
      </c>
      <c r="AW491" s="40">
        <f t="shared" ref="AW491:AW554" si="326">IF(E473&gt;=D491,1,0)</f>
        <v>0</v>
      </c>
      <c r="AX491" s="40">
        <f t="shared" ref="AX491:AX554" si="327">IF(E472&gt;=D491,1,0)</f>
        <v>0</v>
      </c>
      <c r="AY491" s="40">
        <f t="shared" ref="AY491:AY554" si="328">IF(E471&gt;=D491,1,0)</f>
        <v>0</v>
      </c>
      <c r="AZ491" s="40">
        <f t="shared" ref="AZ491:AZ554" si="329">IF(E470&gt;=D491,1,0)</f>
        <v>0</v>
      </c>
      <c r="BA491" s="40">
        <f t="shared" ref="BA491:BA554" si="330">IF(E469&gt;=D491,1,0)</f>
        <v>0</v>
      </c>
      <c r="BB491" s="40">
        <f t="shared" ref="BB491:BB554" si="331">IF(E468&gt;=D491,1,0)</f>
        <v>0</v>
      </c>
      <c r="BC491" s="40">
        <f t="shared" ref="BC491:BC554" si="332">IF(E467&gt;=D491,1,0)</f>
        <v>0</v>
      </c>
      <c r="BD491" s="40">
        <f t="shared" ref="BD491:BD554" si="333">IF(E466&gt;=D491,1,0)</f>
        <v>0</v>
      </c>
      <c r="BE491" s="40">
        <f t="shared" ref="BE491:BE554" si="334">IF(E465&gt;=D491,1,0)</f>
        <v>0</v>
      </c>
      <c r="BF491" s="40">
        <f t="shared" ref="BF491:BF554" si="335">IF(E464&gt;=D491,1,0)</f>
        <v>0</v>
      </c>
      <c r="BG491" s="40">
        <f t="shared" ref="BG491:BG554" si="336">IF(E463&gt;=D491,1,0)</f>
        <v>0</v>
      </c>
      <c r="BH491" s="40">
        <f t="shared" ref="BH491:BH554" si="337">IF(E462&gt;=D491,1,0)</f>
        <v>0</v>
      </c>
      <c r="BI491" s="40">
        <f t="shared" ref="BI491:BI554" si="338">IF(E461&gt;=D491,1,0)</f>
        <v>0</v>
      </c>
      <c r="BJ491" s="40">
        <f t="shared" ref="BJ491:BJ554" si="339">IF(E460&gt;=D491,1,0)</f>
        <v>0</v>
      </c>
      <c r="BK491" s="40">
        <f t="shared" ref="BK491:BK554" si="340">IF(E459&gt;=D491,1,0)</f>
        <v>0</v>
      </c>
      <c r="BL491" s="40">
        <f t="shared" ref="BL491:BL554" si="341">IF(E458&gt;=D491,1,0)</f>
        <v>0</v>
      </c>
      <c r="BM491" s="40">
        <f t="shared" ref="BM491:BM554" si="342">IF(E457&gt;=D491,1,0)</f>
        <v>0</v>
      </c>
      <c r="BN491" s="40">
        <f t="shared" ref="BN491:BN554" si="343">IF(E456&gt;=D491,1,0)</f>
        <v>0</v>
      </c>
      <c r="BO491" s="40">
        <f t="shared" ref="BO491:BO554" si="344">IF(E455&gt;=D491,1,0)</f>
        <v>0</v>
      </c>
      <c r="BP491" s="40">
        <f t="shared" ref="BP491:BP554" si="345">IF(E454&gt;=D491,1,0)</f>
        <v>0</v>
      </c>
      <c r="BQ491">
        <v>1</v>
      </c>
      <c r="BR491" s="63">
        <f t="shared" si="307"/>
        <v>2</v>
      </c>
      <c r="BT491" s="4">
        <f>(BP491*U454)+(BO491*U455)+(BN491*U456)+(BM491*U457)+(BL491*U458)+(BK491*U459)+(BJ491*U460)+(BI491*U461)+(BH491*U462)+(BG491*U463)+(BF491*U464)+(BE491*U465)+(BD491*U466)+(BC491*U467)+(BB491*U468)+(BA491*U469)+(AZ491*U470)+(AY491*U471)+(AX491*U472)+(AW491*U473)+(AV491*U474)+(AU491*U475)+(AT491*U476)+(AS491*U477)+(AR491*U478)+(AQ491*U479)+(AP491*U480)+(AO491*U481)+(AN491*U482)+(AM491*U483)+(AL491*U484)+(AK491*U485)+(AJ491*U486)+(AI491*U487)+(AH491*U488)+(AG491*U489)+(AF491*U490)+($U$353)+U491</f>
        <v>3.4632034632034632E-2</v>
      </c>
    </row>
    <row r="492" spans="1:72">
      <c r="A492" s="25">
        <f t="shared" si="308"/>
        <v>488</v>
      </c>
      <c r="B492" s="26" t="s">
        <v>30</v>
      </c>
      <c r="C492" s="12">
        <v>41919</v>
      </c>
      <c r="D492" s="12">
        <v>41920</v>
      </c>
      <c r="E492" s="12">
        <v>41922</v>
      </c>
      <c r="F492" s="14">
        <v>1.2585999999999999</v>
      </c>
      <c r="G492" s="14">
        <v>1.2683</v>
      </c>
      <c r="H492" s="14">
        <v>1.2683</v>
      </c>
      <c r="I492" s="14"/>
      <c r="J492" s="14"/>
      <c r="K492" s="6" t="s">
        <v>17</v>
      </c>
      <c r="L492" s="15"/>
      <c r="M492" s="16">
        <f>(G492-F492)*10000</f>
        <v>97.000000000000426</v>
      </c>
      <c r="N492" s="15"/>
      <c r="O492" s="16">
        <f>(H492-G492)*10000</f>
        <v>0</v>
      </c>
      <c r="P492" s="15"/>
      <c r="Q492" s="22">
        <f>((S491*U492)/M492)*O492</f>
        <v>0</v>
      </c>
      <c r="R492" s="15"/>
      <c r="S492" s="3">
        <f>Q492+S491</f>
        <v>353406334.26730746</v>
      </c>
      <c r="U492" s="4">
        <f>$AC$4/W492</f>
        <v>2.2727272727272728E-2</v>
      </c>
      <c r="V492" s="4"/>
      <c r="W492" s="16">
        <v>11</v>
      </c>
      <c r="X492" s="15"/>
      <c r="Y492" s="30">
        <f>E492-D492+1</f>
        <v>3</v>
      </c>
      <c r="Z492" s="30"/>
      <c r="AA492" s="4">
        <f>(S492-S491)/S491</f>
        <v>0</v>
      </c>
      <c r="AD492" s="40">
        <f>IF(E491&gt;D492,IF(E491&gt;E492,Y492,E491-D492+1),0)</f>
        <v>0</v>
      </c>
      <c r="AF492" s="40">
        <f t="shared" si="309"/>
        <v>0</v>
      </c>
      <c r="AG492" s="40">
        <f t="shared" si="310"/>
        <v>0</v>
      </c>
      <c r="AH492" s="40">
        <f t="shared" si="311"/>
        <v>0</v>
      </c>
      <c r="AI492" s="40">
        <f t="shared" si="312"/>
        <v>0</v>
      </c>
      <c r="AJ492" s="40">
        <f t="shared" si="313"/>
        <v>0</v>
      </c>
      <c r="AK492" s="40">
        <f t="shared" si="314"/>
        <v>0</v>
      </c>
      <c r="AL492" s="40">
        <f t="shared" si="315"/>
        <v>0</v>
      </c>
      <c r="AM492" s="40">
        <f t="shared" si="316"/>
        <v>0</v>
      </c>
      <c r="AN492" s="40">
        <f t="shared" si="317"/>
        <v>0</v>
      </c>
      <c r="AO492" s="40">
        <f t="shared" si="318"/>
        <v>0</v>
      </c>
      <c r="AP492" s="40">
        <f t="shared" si="319"/>
        <v>0</v>
      </c>
      <c r="AQ492" s="40">
        <f t="shared" si="320"/>
        <v>0</v>
      </c>
      <c r="AR492" s="40">
        <f t="shared" si="321"/>
        <v>0</v>
      </c>
      <c r="AS492" s="40">
        <f t="shared" si="322"/>
        <v>0</v>
      </c>
      <c r="AT492" s="40">
        <f t="shared" si="323"/>
        <v>0</v>
      </c>
      <c r="AU492" s="40">
        <f t="shared" si="324"/>
        <v>0</v>
      </c>
      <c r="AV492" s="40">
        <f t="shared" si="325"/>
        <v>0</v>
      </c>
      <c r="AW492" s="40">
        <f t="shared" si="326"/>
        <v>0</v>
      </c>
      <c r="AX492" s="40">
        <f t="shared" si="327"/>
        <v>0</v>
      </c>
      <c r="AY492" s="40">
        <f t="shared" si="328"/>
        <v>0</v>
      </c>
      <c r="AZ492" s="40">
        <f t="shared" si="329"/>
        <v>0</v>
      </c>
      <c r="BA492" s="40">
        <f t="shared" si="330"/>
        <v>0</v>
      </c>
      <c r="BB492" s="40">
        <f t="shared" si="331"/>
        <v>0</v>
      </c>
      <c r="BC492" s="40">
        <f t="shared" si="332"/>
        <v>0</v>
      </c>
      <c r="BD492" s="40">
        <f t="shared" si="333"/>
        <v>0</v>
      </c>
      <c r="BE492" s="40">
        <f t="shared" si="334"/>
        <v>0</v>
      </c>
      <c r="BF492" s="40">
        <f t="shared" si="335"/>
        <v>0</v>
      </c>
      <c r="BG492" s="40">
        <f t="shared" si="336"/>
        <v>0</v>
      </c>
      <c r="BH492" s="40">
        <f t="shared" si="337"/>
        <v>0</v>
      </c>
      <c r="BI492" s="40">
        <f t="shared" si="338"/>
        <v>0</v>
      </c>
      <c r="BJ492" s="40">
        <f t="shared" si="339"/>
        <v>0</v>
      </c>
      <c r="BK492" s="40">
        <f t="shared" si="340"/>
        <v>0</v>
      </c>
      <c r="BL492" s="40">
        <f t="shared" si="341"/>
        <v>0</v>
      </c>
      <c r="BM492" s="40">
        <f t="shared" si="342"/>
        <v>0</v>
      </c>
      <c r="BN492" s="40">
        <f t="shared" si="343"/>
        <v>0</v>
      </c>
      <c r="BO492" s="40">
        <f t="shared" si="344"/>
        <v>0</v>
      </c>
      <c r="BP492" s="40">
        <f t="shared" si="345"/>
        <v>0</v>
      </c>
      <c r="BQ492">
        <v>1</v>
      </c>
      <c r="BR492" s="63">
        <f t="shared" si="307"/>
        <v>2</v>
      </c>
      <c r="BT492" s="4">
        <f>(BP492*U455)+(BO492*U456)+(BN492*U457)+(BM492*U458)+(BL492*U459)+(BK492*U460)+(BJ492*U461)+(BI492*U462)+(BH492*U463)+(BG492*U464)+(BF492*U465)+(BE492*U466)+(BD492*U467)+(BC492*U468)+(BB492*U469)+(BA492*U470)+(AZ492*U471)+(AY492*U472)+(AX492*U473)+(AW492*U474)+(AV492*U475)+(AU492*U476)+(AT492*U477)+(AS492*U478)+(AR492*U479)+(AQ492*U480)+(AP492*U481)+(AO492*U482)+(AN492*U483)+(AM492*U484)+(AL492*U485)+(AK492*U486)+(AJ492*U487)+(AI492*U488)+(AH492*U489)+(AG492*U490)+(AF492*U491)+($U$353)+U492</f>
        <v>3.4632034632034632E-2</v>
      </c>
    </row>
    <row r="493" spans="1:72">
      <c r="A493" s="25">
        <f t="shared" si="308"/>
        <v>489</v>
      </c>
      <c r="B493" s="26" t="s">
        <v>30</v>
      </c>
      <c r="C493" s="12">
        <v>41934</v>
      </c>
      <c r="D493" s="12">
        <v>41935</v>
      </c>
      <c r="E493" s="12">
        <v>41940</v>
      </c>
      <c r="F493" s="14">
        <v>1.2736000000000001</v>
      </c>
      <c r="G493" s="14"/>
      <c r="H493" s="14"/>
      <c r="I493" s="14">
        <v>1.2634000000000001</v>
      </c>
      <c r="J493" s="14">
        <v>1.2736000000000001</v>
      </c>
      <c r="K493" s="5" t="s">
        <v>0</v>
      </c>
      <c r="M493" s="46">
        <f>(F493-I493)*10000</f>
        <v>101.99999999999987</v>
      </c>
      <c r="N493" s="47"/>
      <c r="O493" s="46">
        <f>(I493-J493)*10000</f>
        <v>-101.99999999999987</v>
      </c>
      <c r="Q493" s="22">
        <f>((S492*U493)/M493)*O493</f>
        <v>-8031962.1424388057</v>
      </c>
      <c r="R493" s="15"/>
      <c r="S493" s="3">
        <f>Q493+S492</f>
        <v>345374372.12486863</v>
      </c>
      <c r="U493" s="4">
        <f>$AC$4/W493</f>
        <v>2.2727272727272728E-2</v>
      </c>
      <c r="V493" s="4"/>
      <c r="W493" s="16">
        <v>11</v>
      </c>
      <c r="Y493" s="30">
        <f>E493-D493+1</f>
        <v>6</v>
      </c>
      <c r="Z493" s="30"/>
      <c r="AA493" s="4">
        <f>(S493-S492)/S492</f>
        <v>-2.2727272727272794E-2</v>
      </c>
      <c r="AD493" s="40">
        <f>IF(E492&gt;D493,IF(E492&gt;E493,Y493,E492-D493+1),0)</f>
        <v>0</v>
      </c>
      <c r="AF493" s="40">
        <f t="shared" si="309"/>
        <v>0</v>
      </c>
      <c r="AG493" s="40">
        <f t="shared" si="310"/>
        <v>0</v>
      </c>
      <c r="AH493" s="40">
        <f t="shared" si="311"/>
        <v>0</v>
      </c>
      <c r="AI493" s="40">
        <f t="shared" si="312"/>
        <v>0</v>
      </c>
      <c r="AJ493" s="40">
        <f t="shared" si="313"/>
        <v>0</v>
      </c>
      <c r="AK493" s="40">
        <f t="shared" si="314"/>
        <v>0</v>
      </c>
      <c r="AL493" s="40">
        <f t="shared" si="315"/>
        <v>0</v>
      </c>
      <c r="AM493" s="40">
        <f t="shared" si="316"/>
        <v>0</v>
      </c>
      <c r="AN493" s="40">
        <f t="shared" si="317"/>
        <v>0</v>
      </c>
      <c r="AO493" s="40">
        <f t="shared" si="318"/>
        <v>0</v>
      </c>
      <c r="AP493" s="40">
        <f t="shared" si="319"/>
        <v>0</v>
      </c>
      <c r="AQ493" s="40">
        <f t="shared" si="320"/>
        <v>0</v>
      </c>
      <c r="AR493" s="40">
        <f t="shared" si="321"/>
        <v>0</v>
      </c>
      <c r="AS493" s="40">
        <f t="shared" si="322"/>
        <v>0</v>
      </c>
      <c r="AT493" s="40">
        <f t="shared" si="323"/>
        <v>0</v>
      </c>
      <c r="AU493" s="40">
        <f t="shared" si="324"/>
        <v>0</v>
      </c>
      <c r="AV493" s="40">
        <f t="shared" si="325"/>
        <v>0</v>
      </c>
      <c r="AW493" s="40">
        <f t="shared" si="326"/>
        <v>0</v>
      </c>
      <c r="AX493" s="40">
        <f t="shared" si="327"/>
        <v>0</v>
      </c>
      <c r="AY493" s="40">
        <f t="shared" si="328"/>
        <v>0</v>
      </c>
      <c r="AZ493" s="40">
        <f t="shared" si="329"/>
        <v>0</v>
      </c>
      <c r="BA493" s="40">
        <f t="shared" si="330"/>
        <v>0</v>
      </c>
      <c r="BB493" s="40">
        <f t="shared" si="331"/>
        <v>0</v>
      </c>
      <c r="BC493" s="40">
        <f t="shared" si="332"/>
        <v>0</v>
      </c>
      <c r="BD493" s="40">
        <f t="shared" si="333"/>
        <v>0</v>
      </c>
      <c r="BE493" s="40">
        <f t="shared" si="334"/>
        <v>0</v>
      </c>
      <c r="BF493" s="40">
        <f t="shared" si="335"/>
        <v>0</v>
      </c>
      <c r="BG493" s="40">
        <f t="shared" si="336"/>
        <v>0</v>
      </c>
      <c r="BH493" s="40">
        <f t="shared" si="337"/>
        <v>0</v>
      </c>
      <c r="BI493" s="40">
        <f t="shared" si="338"/>
        <v>0</v>
      </c>
      <c r="BJ493" s="40">
        <f t="shared" si="339"/>
        <v>0</v>
      </c>
      <c r="BK493" s="40">
        <f t="shared" si="340"/>
        <v>0</v>
      </c>
      <c r="BL493" s="40">
        <f t="shared" si="341"/>
        <v>0</v>
      </c>
      <c r="BM493" s="40">
        <f t="shared" si="342"/>
        <v>0</v>
      </c>
      <c r="BN493" s="40">
        <f t="shared" si="343"/>
        <v>0</v>
      </c>
      <c r="BO493" s="40">
        <f t="shared" si="344"/>
        <v>0</v>
      </c>
      <c r="BP493" s="40">
        <f t="shared" si="345"/>
        <v>0</v>
      </c>
      <c r="BQ493">
        <v>1</v>
      </c>
      <c r="BR493" s="63">
        <f t="shared" si="307"/>
        <v>2</v>
      </c>
      <c r="BT493" s="4">
        <f>(BP493*U456)+(BO493*U457)+(BN493*U458)+(BM493*U459)+(BL493*U460)+(BK493*U461)+(BJ493*U462)+(BI493*U463)+(BH493*U464)+(BG493*U465)+(BF493*U466)+(BE493*U467)+(BD493*U468)+(BC493*U469)+(BB493*U470)+(BA493*U471)+(AZ493*U472)+(AY493*U473)+(AX493*U474)+(AW493*U475)+(AV493*U476)+(AU493*U477)+(AT493*U478)+(AS493*U479)+(AR493*U480)+(AQ493*U481)+(AP493*U482)+(AO493*U483)+(AN493*U484)+(AM493*U485)+(AL493*U486)+(AK493*U487)+(AJ493*U488)+(AI493*U489)+(AH493*U490)+(AG493*U491)+(AF493*U492)+($U$353)+U493</f>
        <v>3.4632034632034632E-2</v>
      </c>
    </row>
    <row r="494" spans="1:72">
      <c r="A494" s="25">
        <f t="shared" si="308"/>
        <v>490</v>
      </c>
      <c r="B494" s="26" t="s">
        <v>30</v>
      </c>
      <c r="C494" s="12">
        <v>41942</v>
      </c>
      <c r="D494" s="12">
        <v>41943</v>
      </c>
      <c r="E494" s="12">
        <v>41947</v>
      </c>
      <c r="F494" s="14">
        <v>1.2636000000000001</v>
      </c>
      <c r="G494" s="14"/>
      <c r="H494" s="14"/>
      <c r="I494" s="14">
        <v>1.2544999999999999</v>
      </c>
      <c r="J494" s="14">
        <v>1.2544999999999999</v>
      </c>
      <c r="K494" s="5" t="s">
        <v>17</v>
      </c>
      <c r="M494" s="46">
        <f>(F494-I494)*10000</f>
        <v>91.00000000000108</v>
      </c>
      <c r="N494" s="47"/>
      <c r="O494" s="46">
        <f>(I494-J494)*10000</f>
        <v>0</v>
      </c>
      <c r="Q494" s="22">
        <f>((S493*U494)/M494)*O494</f>
        <v>0</v>
      </c>
      <c r="R494" s="15"/>
      <c r="S494" s="3">
        <f>Q494+S493</f>
        <v>345374372.12486863</v>
      </c>
      <c r="U494" s="4">
        <f>$AC$4/W494</f>
        <v>2.2727272727272728E-2</v>
      </c>
      <c r="V494" s="4"/>
      <c r="W494" s="16">
        <v>11</v>
      </c>
      <c r="Y494" s="30">
        <f>E494-D494+1</f>
        <v>5</v>
      </c>
      <c r="Z494" s="30"/>
      <c r="AA494" s="4">
        <f>(S494-S493)/S493</f>
        <v>0</v>
      </c>
      <c r="AD494" s="40">
        <f>IF(E493&gt;D494,IF(E493&gt;E494,Y494,E493-D494+1),0)</f>
        <v>0</v>
      </c>
      <c r="AF494" s="40">
        <f t="shared" si="309"/>
        <v>0</v>
      </c>
      <c r="AG494" s="40">
        <f t="shared" si="310"/>
        <v>0</v>
      </c>
      <c r="AH494" s="40">
        <f t="shared" si="311"/>
        <v>0</v>
      </c>
      <c r="AI494" s="40">
        <f t="shared" si="312"/>
        <v>0</v>
      </c>
      <c r="AJ494" s="40">
        <f t="shared" si="313"/>
        <v>0</v>
      </c>
      <c r="AK494" s="40">
        <f t="shared" si="314"/>
        <v>0</v>
      </c>
      <c r="AL494" s="40">
        <f t="shared" si="315"/>
        <v>0</v>
      </c>
      <c r="AM494" s="40">
        <f t="shared" si="316"/>
        <v>0</v>
      </c>
      <c r="AN494" s="40">
        <f t="shared" si="317"/>
        <v>0</v>
      </c>
      <c r="AO494" s="40">
        <f t="shared" si="318"/>
        <v>0</v>
      </c>
      <c r="AP494" s="40">
        <f t="shared" si="319"/>
        <v>0</v>
      </c>
      <c r="AQ494" s="40">
        <f t="shared" si="320"/>
        <v>0</v>
      </c>
      <c r="AR494" s="40">
        <f t="shared" si="321"/>
        <v>0</v>
      </c>
      <c r="AS494" s="40">
        <f t="shared" si="322"/>
        <v>0</v>
      </c>
      <c r="AT494" s="40">
        <f t="shared" si="323"/>
        <v>0</v>
      </c>
      <c r="AU494" s="40">
        <f t="shared" si="324"/>
        <v>0</v>
      </c>
      <c r="AV494" s="40">
        <f t="shared" si="325"/>
        <v>0</v>
      </c>
      <c r="AW494" s="40">
        <f t="shared" si="326"/>
        <v>0</v>
      </c>
      <c r="AX494" s="40">
        <f t="shared" si="327"/>
        <v>0</v>
      </c>
      <c r="AY494" s="40">
        <f t="shared" si="328"/>
        <v>0</v>
      </c>
      <c r="AZ494" s="40">
        <f t="shared" si="329"/>
        <v>0</v>
      </c>
      <c r="BA494" s="40">
        <f t="shared" si="330"/>
        <v>0</v>
      </c>
      <c r="BB494" s="40">
        <f t="shared" si="331"/>
        <v>0</v>
      </c>
      <c r="BC494" s="40">
        <f t="shared" si="332"/>
        <v>0</v>
      </c>
      <c r="BD494" s="40">
        <f t="shared" si="333"/>
        <v>0</v>
      </c>
      <c r="BE494" s="40">
        <f t="shared" si="334"/>
        <v>0</v>
      </c>
      <c r="BF494" s="40">
        <f t="shared" si="335"/>
        <v>0</v>
      </c>
      <c r="BG494" s="40">
        <f t="shared" si="336"/>
        <v>0</v>
      </c>
      <c r="BH494" s="40">
        <f t="shared" si="337"/>
        <v>0</v>
      </c>
      <c r="BI494" s="40">
        <f t="shared" si="338"/>
        <v>0</v>
      </c>
      <c r="BJ494" s="40">
        <f t="shared" si="339"/>
        <v>0</v>
      </c>
      <c r="BK494" s="40">
        <f t="shared" si="340"/>
        <v>0</v>
      </c>
      <c r="BL494" s="40">
        <f t="shared" si="341"/>
        <v>0</v>
      </c>
      <c r="BM494" s="40">
        <f t="shared" si="342"/>
        <v>0</v>
      </c>
      <c r="BN494" s="40">
        <f t="shared" si="343"/>
        <v>0</v>
      </c>
      <c r="BO494" s="40">
        <f t="shared" si="344"/>
        <v>0</v>
      </c>
      <c r="BP494" s="40">
        <f t="shared" si="345"/>
        <v>0</v>
      </c>
      <c r="BQ494">
        <v>1</v>
      </c>
      <c r="BR494" s="63">
        <f t="shared" si="307"/>
        <v>2</v>
      </c>
      <c r="BT494" s="4">
        <f>(BP494*U457)+(BO494*U458)+(BN494*U459)+(BM494*U460)+(BL494*U461)+(BK494*U462)+(BJ494*U463)+(BI494*U464)+(BH494*U465)+(BG494*U466)+(BF494*U467)+(BE494*U468)+(BD494*U469)+(BC494*U470)+(BB494*U471)+(BA494*U472)+(AZ494*U473)+(AY494*U474)+(AX494*U475)+(AW494*U476)+(AV494*U477)+(AU494*U478)+(AT494*U479)+(AS494*U480)+(AR494*U481)+(AQ494*U482)+(AP494*U483)+(AO494*U484)+(AN494*U485)+(AM494*U486)+(AL494*U487)+(AK494*U488)+(AJ494*U489)+(AI494*U490)+(AH494*U491)+(AG494*U492)+(AF494*U493)+($U$353)+U494</f>
        <v>3.4632034632034632E-2</v>
      </c>
    </row>
    <row r="495" spans="1:72">
      <c r="A495" s="25">
        <f t="shared" si="308"/>
        <v>491</v>
      </c>
      <c r="B495" s="26" t="s">
        <v>30</v>
      </c>
      <c r="C495" s="12">
        <v>41964</v>
      </c>
      <c r="D495" s="12">
        <v>41967</v>
      </c>
      <c r="E495" s="12">
        <v>41989</v>
      </c>
      <c r="F495" s="14">
        <v>1.2564</v>
      </c>
      <c r="G495" s="14"/>
      <c r="H495" s="14"/>
      <c r="I495" s="14">
        <v>1.2372000000000001</v>
      </c>
      <c r="J495" s="14">
        <v>1.2564</v>
      </c>
      <c r="K495" s="5" t="s">
        <v>0</v>
      </c>
      <c r="M495" s="46">
        <f>(F495-I495)*10000</f>
        <v>191.99999999999883</v>
      </c>
      <c r="N495" s="47"/>
      <c r="O495" s="46">
        <f>(I495-J495)*10000</f>
        <v>-191.99999999999883</v>
      </c>
      <c r="Q495" s="22">
        <f>((S494*U495)/M495)*O495</f>
        <v>-7849417.5482924692</v>
      </c>
      <c r="R495" s="15"/>
      <c r="S495" s="3">
        <f>Q495+S494</f>
        <v>337524954.57657617</v>
      </c>
      <c r="U495" s="4">
        <f>$AC$4/W495</f>
        <v>2.2727272727272728E-2</v>
      </c>
      <c r="V495" s="4"/>
      <c r="W495" s="16">
        <v>11</v>
      </c>
      <c r="Y495" s="30">
        <f>E495-D495+1</f>
        <v>23</v>
      </c>
      <c r="Z495" s="30"/>
      <c r="AA495" s="4">
        <f>(S495-S494)/S494</f>
        <v>-2.2727272727272697E-2</v>
      </c>
      <c r="AD495" s="40">
        <f>IF(E494&gt;D495,IF(E494&gt;E495,Y495,E494-D495+1),0)</f>
        <v>0</v>
      </c>
      <c r="AF495" s="40">
        <f t="shared" si="309"/>
        <v>0</v>
      </c>
      <c r="AG495" s="40">
        <f t="shared" si="310"/>
        <v>0</v>
      </c>
      <c r="AH495" s="40">
        <f t="shared" si="311"/>
        <v>0</v>
      </c>
      <c r="AI495" s="40">
        <f t="shared" si="312"/>
        <v>0</v>
      </c>
      <c r="AJ495" s="40">
        <f t="shared" si="313"/>
        <v>0</v>
      </c>
      <c r="AK495" s="40">
        <f t="shared" si="314"/>
        <v>0</v>
      </c>
      <c r="AL495" s="40">
        <f t="shared" si="315"/>
        <v>0</v>
      </c>
      <c r="AM495" s="40">
        <f t="shared" si="316"/>
        <v>0</v>
      </c>
      <c r="AN495" s="40">
        <f t="shared" si="317"/>
        <v>0</v>
      </c>
      <c r="AO495" s="40">
        <f t="shared" si="318"/>
        <v>0</v>
      </c>
      <c r="AP495" s="40">
        <f t="shared" si="319"/>
        <v>0</v>
      </c>
      <c r="AQ495" s="40">
        <f t="shared" si="320"/>
        <v>0</v>
      </c>
      <c r="AR495" s="40">
        <f t="shared" si="321"/>
        <v>0</v>
      </c>
      <c r="AS495" s="40">
        <f t="shared" si="322"/>
        <v>0</v>
      </c>
      <c r="AT495" s="40">
        <f t="shared" si="323"/>
        <v>0</v>
      </c>
      <c r="AU495" s="40">
        <f t="shared" si="324"/>
        <v>0</v>
      </c>
      <c r="AV495" s="40">
        <f t="shared" si="325"/>
        <v>0</v>
      </c>
      <c r="AW495" s="40">
        <f t="shared" si="326"/>
        <v>0</v>
      </c>
      <c r="AX495" s="40">
        <f t="shared" si="327"/>
        <v>0</v>
      </c>
      <c r="AY495" s="40">
        <f t="shared" si="328"/>
        <v>0</v>
      </c>
      <c r="AZ495" s="40">
        <f t="shared" si="329"/>
        <v>0</v>
      </c>
      <c r="BA495" s="40">
        <f t="shared" si="330"/>
        <v>0</v>
      </c>
      <c r="BB495" s="40">
        <f t="shared" si="331"/>
        <v>0</v>
      </c>
      <c r="BC495" s="40">
        <f t="shared" si="332"/>
        <v>0</v>
      </c>
      <c r="BD495" s="40">
        <f t="shared" si="333"/>
        <v>0</v>
      </c>
      <c r="BE495" s="40">
        <f t="shared" si="334"/>
        <v>0</v>
      </c>
      <c r="BF495" s="40">
        <f t="shared" si="335"/>
        <v>0</v>
      </c>
      <c r="BG495" s="40">
        <f t="shared" si="336"/>
        <v>0</v>
      </c>
      <c r="BH495" s="40">
        <f t="shared" si="337"/>
        <v>0</v>
      </c>
      <c r="BI495" s="40">
        <f t="shared" si="338"/>
        <v>0</v>
      </c>
      <c r="BJ495" s="40">
        <f t="shared" si="339"/>
        <v>0</v>
      </c>
      <c r="BK495" s="40">
        <f t="shared" si="340"/>
        <v>0</v>
      </c>
      <c r="BL495" s="40">
        <f t="shared" si="341"/>
        <v>0</v>
      </c>
      <c r="BM495" s="40">
        <f t="shared" si="342"/>
        <v>0</v>
      </c>
      <c r="BN495" s="40">
        <f t="shared" si="343"/>
        <v>0</v>
      </c>
      <c r="BO495" s="40">
        <f t="shared" si="344"/>
        <v>0</v>
      </c>
      <c r="BP495" s="60">
        <f t="shared" si="345"/>
        <v>0</v>
      </c>
      <c r="BQ495">
        <v>1</v>
      </c>
      <c r="BR495" s="63">
        <f t="shared" si="307"/>
        <v>2</v>
      </c>
      <c r="BT495" s="4">
        <f>(BP495*U458)+(BO495*U459)+(BN495*U460)+(BM495*U461)+(BL495*U462)+(BK495*U463)+(BJ495*U464)+(BI495*U465)+(BH495*U466)+(BG495*U467)+(BF495*U468)+(BE495*U469)+(BD495*U470)+(BC495*U471)+(BB495*U472)+(BA495*U473)+(AZ495*U474)+(AY495*U475)+(AX495*U476)+(AW495*U477)+(AV495*U478)+(AU495*U479)+(AT495*U480)+(AS495*U481)+(AR495*U482)+(AQ495*U483)+(AP495*U484)+(AO495*U485)+(AN495*U486)+(AM495*U487)+(AL495*U488)+(AK495*U489)+(AJ495*U490)+(AI495*U491)+(AH495*U492)+(AG495*U493)+(AF495*U494)+($U$353)+U495</f>
        <v>3.4632034632034632E-2</v>
      </c>
    </row>
    <row r="496" spans="1:72">
      <c r="A496" s="25">
        <f t="shared" si="308"/>
        <v>492</v>
      </c>
      <c r="B496" s="26" t="s">
        <v>30</v>
      </c>
      <c r="C496" s="12">
        <v>41990</v>
      </c>
      <c r="D496" s="12">
        <v>41991</v>
      </c>
      <c r="E496" s="12">
        <v>42012</v>
      </c>
      <c r="F496" s="14">
        <v>1.2512000000000001</v>
      </c>
      <c r="G496" s="14"/>
      <c r="H496" s="14"/>
      <c r="I496" s="14">
        <v>1.2318</v>
      </c>
      <c r="J496" s="14">
        <v>1.1792</v>
      </c>
      <c r="K496" s="5" t="s">
        <v>1</v>
      </c>
      <c r="M496" s="46">
        <f>(F496-I496)*10000</f>
        <v>194.00000000000085</v>
      </c>
      <c r="N496" s="47"/>
      <c r="O496" s="46">
        <f>(I496-J496)*10000</f>
        <v>525.99999999999977</v>
      </c>
      <c r="Q496" s="22">
        <f>((S495*U496)/M496)*O496</f>
        <v>20798749.543964181</v>
      </c>
      <c r="R496" s="15"/>
      <c r="S496" s="3">
        <f>Q496+S495</f>
        <v>358323704.12054038</v>
      </c>
      <c r="U496" s="4">
        <f>$AC$4/W496</f>
        <v>2.2727272727272728E-2</v>
      </c>
      <c r="V496" s="4"/>
      <c r="W496" s="16">
        <v>11</v>
      </c>
      <c r="Y496" s="30">
        <f>E496-D496+1</f>
        <v>22</v>
      </c>
      <c r="Z496" s="30"/>
      <c r="AA496" s="4">
        <f>(S496-S495)/S495</f>
        <v>6.1621368322399041E-2</v>
      </c>
      <c r="AD496" s="40">
        <f>IF(E495&gt;D496,IF(E495&gt;E496,Y496,E495-D496+1),0)</f>
        <v>0</v>
      </c>
      <c r="AF496" s="40">
        <f t="shared" si="309"/>
        <v>0</v>
      </c>
      <c r="AG496" s="40">
        <f t="shared" si="310"/>
        <v>0</v>
      </c>
      <c r="AH496" s="40">
        <f t="shared" si="311"/>
        <v>0</v>
      </c>
      <c r="AI496" s="40">
        <f t="shared" si="312"/>
        <v>0</v>
      </c>
      <c r="AJ496" s="40">
        <f t="shared" si="313"/>
        <v>0</v>
      </c>
      <c r="AK496" s="40">
        <f t="shared" si="314"/>
        <v>0</v>
      </c>
      <c r="AL496" s="40">
        <f t="shared" si="315"/>
        <v>0</v>
      </c>
      <c r="AM496" s="40">
        <f t="shared" si="316"/>
        <v>0</v>
      </c>
      <c r="AN496" s="40">
        <f t="shared" si="317"/>
        <v>0</v>
      </c>
      <c r="AO496" s="40">
        <f t="shared" si="318"/>
        <v>0</v>
      </c>
      <c r="AP496" s="40">
        <f t="shared" si="319"/>
        <v>0</v>
      </c>
      <c r="AQ496" s="40">
        <f t="shared" si="320"/>
        <v>0</v>
      </c>
      <c r="AR496" s="40">
        <f t="shared" si="321"/>
        <v>0</v>
      </c>
      <c r="AS496" s="40">
        <f t="shared" si="322"/>
        <v>0</v>
      </c>
      <c r="AT496" s="40">
        <f t="shared" si="323"/>
        <v>0</v>
      </c>
      <c r="AU496" s="40">
        <f t="shared" si="324"/>
        <v>0</v>
      </c>
      <c r="AV496" s="40">
        <f t="shared" si="325"/>
        <v>0</v>
      </c>
      <c r="AW496" s="40">
        <f t="shared" si="326"/>
        <v>0</v>
      </c>
      <c r="AX496" s="40">
        <f t="shared" si="327"/>
        <v>0</v>
      </c>
      <c r="AY496" s="40">
        <f t="shared" si="328"/>
        <v>0</v>
      </c>
      <c r="AZ496" s="40">
        <f t="shared" si="329"/>
        <v>0</v>
      </c>
      <c r="BA496" s="40">
        <f t="shared" si="330"/>
        <v>0</v>
      </c>
      <c r="BB496" s="40">
        <f t="shared" si="331"/>
        <v>0</v>
      </c>
      <c r="BC496" s="40">
        <f t="shared" si="332"/>
        <v>0</v>
      </c>
      <c r="BD496" s="40">
        <f t="shared" si="333"/>
        <v>0</v>
      </c>
      <c r="BE496" s="40">
        <f t="shared" si="334"/>
        <v>0</v>
      </c>
      <c r="BF496" s="40">
        <f t="shared" si="335"/>
        <v>0</v>
      </c>
      <c r="BG496" s="40">
        <f t="shared" si="336"/>
        <v>0</v>
      </c>
      <c r="BH496" s="40">
        <f t="shared" si="337"/>
        <v>0</v>
      </c>
      <c r="BI496" s="40">
        <f t="shared" si="338"/>
        <v>0</v>
      </c>
      <c r="BJ496" s="40">
        <f t="shared" si="339"/>
        <v>0</v>
      </c>
      <c r="BK496" s="40">
        <f t="shared" si="340"/>
        <v>0</v>
      </c>
      <c r="BL496" s="40">
        <f t="shared" si="341"/>
        <v>0</v>
      </c>
      <c r="BM496" s="40">
        <f t="shared" si="342"/>
        <v>0</v>
      </c>
      <c r="BN496" s="40">
        <f t="shared" si="343"/>
        <v>0</v>
      </c>
      <c r="BO496" s="40">
        <f t="shared" si="344"/>
        <v>0</v>
      </c>
      <c r="BP496" s="40">
        <f t="shared" si="345"/>
        <v>0</v>
      </c>
      <c r="BQ496">
        <v>2</v>
      </c>
      <c r="BR496" s="63">
        <f t="shared" si="307"/>
        <v>3</v>
      </c>
      <c r="BT496" s="4">
        <f>(BP496*U459)+(BO496*U460)+(BN496*U461)+(BM496*U462)+(BL496*U463)+(BK496*U464)+(BJ496*U465)+(BI496*U466)+(BH496*U467)+(BG496*U468)+(BF496*U469)+(BE496*U470)+(BD496*U471)+(BC496*U472)+(BB496*U473)+(BA496*U474)+(AZ496*U475)+(AY496*U476)+(AX496*U477)+(AW496*U478)+(AV496*U479)+(AU496*U480)+(AT496*U481)+(AS496*U482)+(AR496*U483)+(AQ496*U484)+(AP496*U485)+(AO496*U486)+(AN496*U487)+(AM496*U488)+(AL496*U489)+(AK496*U490)+(AJ496*U491)+(AI496*U492)+(AH496*U493)+(AG496*U494)+(AF496*U495)+($U$353)+($U$458)+U496</f>
        <v>5.735930735930736E-2</v>
      </c>
    </row>
    <row r="497" spans="1:72">
      <c r="A497" s="25">
        <f t="shared" si="308"/>
        <v>493</v>
      </c>
      <c r="B497" s="26" t="s">
        <v>30</v>
      </c>
      <c r="C497" s="12">
        <v>42017</v>
      </c>
      <c r="D497" s="12">
        <v>42018</v>
      </c>
      <c r="E497" s="12">
        <v>42020</v>
      </c>
      <c r="F497" s="14">
        <v>1.1856</v>
      </c>
      <c r="G497" s="14"/>
      <c r="H497" s="14"/>
      <c r="I497" s="14">
        <v>1.175</v>
      </c>
      <c r="J497" s="14">
        <v>1.1465000000000001</v>
      </c>
      <c r="K497" s="5" t="s">
        <v>1</v>
      </c>
      <c r="M497" s="46">
        <f>(F497-I497)*10000</f>
        <v>105.99999999999943</v>
      </c>
      <c r="N497" s="47"/>
      <c r="O497" s="46">
        <f>(I497-J497)*10000</f>
        <v>284.99999999999972</v>
      </c>
      <c r="Q497" s="22">
        <f>((S496*U497)/M497)*O497</f>
        <v>21895852.417314421</v>
      </c>
      <c r="R497" s="15"/>
      <c r="S497" s="3">
        <f>Q497+S496</f>
        <v>380219556.53785479</v>
      </c>
      <c r="U497" s="4">
        <f>$AC$4/W497</f>
        <v>2.2727272727272728E-2</v>
      </c>
      <c r="V497" s="4"/>
      <c r="W497" s="16">
        <v>11</v>
      </c>
      <c r="Y497" s="30">
        <f>E497-D497+1</f>
        <v>3</v>
      </c>
      <c r="Z497" s="30"/>
      <c r="AA497" s="4">
        <f>(S497-S496)/S496</f>
        <v>6.1106346483705214E-2</v>
      </c>
      <c r="AD497" s="40">
        <f>IF(E496&gt;D497,IF(E496&gt;E497,Y497,E496-D497+1),0)</f>
        <v>0</v>
      </c>
      <c r="AF497" s="40">
        <f t="shared" si="309"/>
        <v>0</v>
      </c>
      <c r="AG497" s="40">
        <f t="shared" si="310"/>
        <v>0</v>
      </c>
      <c r="AH497" s="40">
        <f t="shared" si="311"/>
        <v>0</v>
      </c>
      <c r="AI497" s="40">
        <f t="shared" si="312"/>
        <v>0</v>
      </c>
      <c r="AJ497" s="40">
        <f t="shared" si="313"/>
        <v>0</v>
      </c>
      <c r="AK497" s="40">
        <f t="shared" si="314"/>
        <v>0</v>
      </c>
      <c r="AL497" s="40">
        <f t="shared" si="315"/>
        <v>0</v>
      </c>
      <c r="AM497" s="40">
        <f t="shared" si="316"/>
        <v>0</v>
      </c>
      <c r="AN497" s="40">
        <f t="shared" si="317"/>
        <v>0</v>
      </c>
      <c r="AO497" s="40">
        <f t="shared" si="318"/>
        <v>0</v>
      </c>
      <c r="AP497" s="40">
        <f t="shared" si="319"/>
        <v>0</v>
      </c>
      <c r="AQ497" s="40">
        <f t="shared" si="320"/>
        <v>0</v>
      </c>
      <c r="AR497" s="40">
        <f t="shared" si="321"/>
        <v>0</v>
      </c>
      <c r="AS497" s="40">
        <f t="shared" si="322"/>
        <v>0</v>
      </c>
      <c r="AT497" s="40">
        <f t="shared" si="323"/>
        <v>0</v>
      </c>
      <c r="AU497" s="40">
        <f t="shared" si="324"/>
        <v>0</v>
      </c>
      <c r="AV497" s="40">
        <f t="shared" si="325"/>
        <v>0</v>
      </c>
      <c r="AW497" s="40">
        <f t="shared" si="326"/>
        <v>0</v>
      </c>
      <c r="AX497" s="40">
        <f t="shared" si="327"/>
        <v>0</v>
      </c>
      <c r="AY497" s="40">
        <f t="shared" si="328"/>
        <v>0</v>
      </c>
      <c r="AZ497" s="40">
        <f t="shared" si="329"/>
        <v>0</v>
      </c>
      <c r="BA497" s="40">
        <f t="shared" si="330"/>
        <v>0</v>
      </c>
      <c r="BB497" s="40">
        <f t="shared" si="331"/>
        <v>0</v>
      </c>
      <c r="BC497" s="40">
        <f t="shared" si="332"/>
        <v>0</v>
      </c>
      <c r="BD497" s="40">
        <f t="shared" si="333"/>
        <v>0</v>
      </c>
      <c r="BE497" s="40">
        <f t="shared" si="334"/>
        <v>0</v>
      </c>
      <c r="BF497" s="40">
        <f t="shared" si="335"/>
        <v>0</v>
      </c>
      <c r="BG497" s="40">
        <f t="shared" si="336"/>
        <v>0</v>
      </c>
      <c r="BH497" s="40">
        <f t="shared" si="337"/>
        <v>0</v>
      </c>
      <c r="BI497" s="40">
        <f t="shared" si="338"/>
        <v>0</v>
      </c>
      <c r="BJ497" s="40">
        <f t="shared" si="339"/>
        <v>0</v>
      </c>
      <c r="BK497" s="40">
        <f t="shared" si="340"/>
        <v>0</v>
      </c>
      <c r="BL497" s="40">
        <f t="shared" si="341"/>
        <v>0</v>
      </c>
      <c r="BM497" s="40">
        <f t="shared" si="342"/>
        <v>0</v>
      </c>
      <c r="BN497" s="40">
        <f t="shared" si="343"/>
        <v>0</v>
      </c>
      <c r="BO497" s="40">
        <f t="shared" si="344"/>
        <v>0</v>
      </c>
      <c r="BP497" s="40">
        <f t="shared" si="345"/>
        <v>0</v>
      </c>
      <c r="BQ497">
        <v>2</v>
      </c>
      <c r="BR497" s="63">
        <f t="shared" si="307"/>
        <v>3</v>
      </c>
      <c r="BT497" s="4">
        <f>(BP497*U460)+(BO497*U461)+(BN497*U462)+(BM497*U463)+(BL497*U464)+(BK497*U465)+(BJ497*U466)+(BI497*U467)+(BH497*U468)+(BG497*U469)+(BF497*U470)+(BE497*U471)+(BD497*U472)+(BC497*U473)+(BB497*U474)+(BA497*U475)+(AZ497*U476)+(AY497*U477)+(AX497*U478)+(AW497*U479)+(AV497*U480)+(AU497*U481)+(AT497*U482)+(AS497*U483)+(AR497*U484)+(AQ497*U485)+(AP497*U486)+(AO497*U487)+(AN497*U488)+(AM497*U489)+(AL497*U490)+(AK497*U491)+(AJ497*U492)+(AI497*U493)+(AH497*U494)+(AG497*U495)+(AF497*U496)+($U$353)+($U$458)+U497</f>
        <v>5.735930735930736E-2</v>
      </c>
    </row>
    <row r="498" spans="1:72">
      <c r="A498" s="25">
        <f t="shared" si="308"/>
        <v>494</v>
      </c>
      <c r="B498" s="26" t="s">
        <v>31</v>
      </c>
      <c r="C498" s="12">
        <v>40618</v>
      </c>
      <c r="D498" s="12">
        <v>40619</v>
      </c>
      <c r="E498" s="12">
        <v>40623</v>
      </c>
      <c r="F498" s="14">
        <v>1.6167</v>
      </c>
      <c r="G498" s="14">
        <v>1.6386000000000001</v>
      </c>
      <c r="H498" s="14">
        <v>1.6167</v>
      </c>
      <c r="I498" s="14"/>
      <c r="J498" s="14"/>
      <c r="K498" s="6" t="s">
        <v>0</v>
      </c>
      <c r="M498" s="16">
        <f>(G498-F498)*10000</f>
        <v>219.00000000000031</v>
      </c>
      <c r="N498" s="15"/>
      <c r="O498" s="16">
        <f>(H498-G498)*10000</f>
        <v>-219.00000000000031</v>
      </c>
      <c r="Q498" s="22">
        <f>((S497*U498)/M498)*O498</f>
        <v>-10561654.348273743</v>
      </c>
      <c r="R498" s="15"/>
      <c r="S498" s="3">
        <f>Q498+S497</f>
        <v>369657902.18958104</v>
      </c>
      <c r="U498" s="4">
        <f>$AC$4/W498</f>
        <v>2.7777777777777776E-2</v>
      </c>
      <c r="V498"/>
      <c r="W498" s="2">
        <v>9</v>
      </c>
      <c r="Y498" s="30">
        <f>E498-D498+1</f>
        <v>5</v>
      </c>
      <c r="Z498" s="30"/>
      <c r="AA498" s="4">
        <f>(S498-S497)/S497</f>
        <v>-2.7777777777777804E-2</v>
      </c>
      <c r="AD498" s="40">
        <f>IF(E497&gt;D498,IF(E497&gt;E498,Y498,E497-D498+1),0)</f>
        <v>5</v>
      </c>
      <c r="AF498" s="40">
        <f t="shared" si="309"/>
        <v>1</v>
      </c>
      <c r="AG498" s="40">
        <f t="shared" si="310"/>
        <v>1</v>
      </c>
      <c r="AH498" s="40">
        <f t="shared" si="311"/>
        <v>1</v>
      </c>
      <c r="AI498" s="40">
        <f t="shared" si="312"/>
        <v>1</v>
      </c>
      <c r="AJ498" s="40">
        <f t="shared" si="313"/>
        <v>1</v>
      </c>
      <c r="AK498" s="40">
        <f t="shared" si="314"/>
        <v>1</v>
      </c>
      <c r="AL498" s="40">
        <f t="shared" si="315"/>
        <v>1</v>
      </c>
      <c r="AM498" s="40">
        <f t="shared" si="316"/>
        <v>1</v>
      </c>
      <c r="AN498" s="40">
        <f t="shared" si="317"/>
        <v>1</v>
      </c>
      <c r="AO498" s="40">
        <f t="shared" si="318"/>
        <v>1</v>
      </c>
      <c r="AP498" s="40">
        <f t="shared" si="319"/>
        <v>1</v>
      </c>
      <c r="AQ498" s="40">
        <f t="shared" si="320"/>
        <v>1</v>
      </c>
      <c r="AR498" s="40">
        <f t="shared" si="321"/>
        <v>1</v>
      </c>
      <c r="AS498" s="40">
        <f t="shared" si="322"/>
        <v>1</v>
      </c>
      <c r="AT498" s="40">
        <f t="shared" si="323"/>
        <v>1</v>
      </c>
      <c r="AU498" s="40">
        <f t="shared" si="324"/>
        <v>1</v>
      </c>
      <c r="AV498" s="40">
        <f t="shared" si="325"/>
        <v>1</v>
      </c>
      <c r="AW498" s="40">
        <f t="shared" si="326"/>
        <v>1</v>
      </c>
      <c r="AX498" s="40">
        <f t="shared" si="327"/>
        <v>1</v>
      </c>
      <c r="AY498" s="40">
        <f t="shared" si="328"/>
        <v>1</v>
      </c>
      <c r="AZ498" s="40">
        <f t="shared" si="329"/>
        <v>1</v>
      </c>
      <c r="BA498" s="40">
        <f t="shared" si="330"/>
        <v>1</v>
      </c>
      <c r="BB498" s="40">
        <f t="shared" si="331"/>
        <v>1</v>
      </c>
      <c r="BC498" s="40">
        <f t="shared" si="332"/>
        <v>1</v>
      </c>
      <c r="BD498" s="40">
        <f t="shared" si="333"/>
        <v>1</v>
      </c>
      <c r="BE498" s="40">
        <f t="shared" si="334"/>
        <v>1</v>
      </c>
      <c r="BF498" s="40">
        <f t="shared" si="335"/>
        <v>1</v>
      </c>
      <c r="BG498" s="40">
        <f t="shared" si="336"/>
        <v>1</v>
      </c>
      <c r="BH498" s="40">
        <f t="shared" si="337"/>
        <v>1</v>
      </c>
      <c r="BI498" s="40">
        <f t="shared" si="338"/>
        <v>1</v>
      </c>
      <c r="BJ498" s="40">
        <f t="shared" si="339"/>
        <v>1</v>
      </c>
      <c r="BK498" s="40">
        <f t="shared" si="340"/>
        <v>1</v>
      </c>
      <c r="BL498" s="40">
        <f t="shared" si="341"/>
        <v>1</v>
      </c>
      <c r="BM498" s="40">
        <f t="shared" si="342"/>
        <v>1</v>
      </c>
      <c r="BN498" s="40">
        <f t="shared" si="343"/>
        <v>1</v>
      </c>
      <c r="BO498" s="40">
        <f t="shared" si="344"/>
        <v>1</v>
      </c>
      <c r="BP498" s="40">
        <f t="shared" si="345"/>
        <v>1</v>
      </c>
      <c r="BQ498">
        <v>2</v>
      </c>
      <c r="BR498" s="63">
        <f t="shared" si="307"/>
        <v>40</v>
      </c>
      <c r="BT498" s="4">
        <f>(BP498*U461)+(BO498*U462)+(BN498*U463)+(BM498*U464)+(BL498*U465)+(BK498*U466)+(BJ498*U467)+(BI498*U468)+(BH498*U469)+(BG498*U470)+(BF498*U471)+(BE498*U472)+(BD498*U473)+(BC498*U474)+(BB498*U475)+(BA498*U476)+(AZ498*U477)+(AY498*U478)+(AX498*U479)+(AW498*U480)+(AV498*U481)+(AU498*U482)+(AT498*U483)+(AS498*U484)+(AR498*U485)+(AQ498*U486)+(AP498*U487)+(AO498*U488)+(AN498*U489)+(AM498*U490)+(AL498*U491)+(AK498*U492)+(AJ498*U493)+(AI498*U494)+(AH498*U495)+(AG498*U496)+(AF498*U497)+($U$353)+($U$458)+U498</f>
        <v>0.90331890331890285</v>
      </c>
    </row>
    <row r="499" spans="1:72">
      <c r="A499" s="25">
        <f t="shared" si="308"/>
        <v>495</v>
      </c>
      <c r="B499" s="26" t="s">
        <v>31</v>
      </c>
      <c r="C499" s="12">
        <v>40639</v>
      </c>
      <c r="D499" s="12">
        <v>40640</v>
      </c>
      <c r="E499" s="17">
        <v>40652</v>
      </c>
      <c r="F499" s="14">
        <v>1.5781000000000001</v>
      </c>
      <c r="G499" s="14"/>
      <c r="H499" s="14"/>
      <c r="I499" s="14">
        <v>1.5608</v>
      </c>
      <c r="J499" s="14">
        <v>1.5533999999999999</v>
      </c>
      <c r="K499" s="5" t="s">
        <v>2</v>
      </c>
      <c r="M499" s="46">
        <f>(F499-I499)*10000</f>
        <v>173.00000000000094</v>
      </c>
      <c r="N499" s="47"/>
      <c r="O499" s="46">
        <f>(I499-J499)*10000</f>
        <v>74.000000000000739</v>
      </c>
      <c r="Q499" s="22">
        <f>((S498*U499)/M499)*O499</f>
        <v>4392210.1416231729</v>
      </c>
      <c r="R499" s="15"/>
      <c r="S499" s="3">
        <f>Q499+S498</f>
        <v>374050112.33120424</v>
      </c>
      <c r="U499" s="4">
        <f>$AC$4/W499</f>
        <v>2.7777777777777776E-2</v>
      </c>
      <c r="V499"/>
      <c r="W499" s="2">
        <v>9</v>
      </c>
      <c r="Y499" s="30">
        <f>E499-D499+1</f>
        <v>13</v>
      </c>
      <c r="Z499" s="30"/>
      <c r="AA499" s="4">
        <f>(S499-S498)/S498</f>
        <v>1.1881824020552469E-2</v>
      </c>
      <c r="AD499" s="40">
        <f>IF(E498&gt;D499,IF(E498&gt;E499,Y499,E498-D499+1),0)</f>
        <v>0</v>
      </c>
      <c r="AF499" s="40">
        <f t="shared" si="309"/>
        <v>0</v>
      </c>
      <c r="AG499" s="40">
        <f t="shared" si="310"/>
        <v>1</v>
      </c>
      <c r="AH499" s="40">
        <f t="shared" si="311"/>
        <v>1</v>
      </c>
      <c r="AI499" s="40">
        <f t="shared" si="312"/>
        <v>1</v>
      </c>
      <c r="AJ499" s="40">
        <f t="shared" si="313"/>
        <v>1</v>
      </c>
      <c r="AK499" s="40">
        <f t="shared" si="314"/>
        <v>1</v>
      </c>
      <c r="AL499" s="40">
        <f t="shared" si="315"/>
        <v>1</v>
      </c>
      <c r="AM499" s="40">
        <f t="shared" si="316"/>
        <v>1</v>
      </c>
      <c r="AN499" s="40">
        <f t="shared" si="317"/>
        <v>1</v>
      </c>
      <c r="AO499" s="40">
        <f t="shared" si="318"/>
        <v>1</v>
      </c>
      <c r="AP499" s="40">
        <f t="shared" si="319"/>
        <v>1</v>
      </c>
      <c r="AQ499" s="40">
        <f t="shared" si="320"/>
        <v>1</v>
      </c>
      <c r="AR499" s="40">
        <f t="shared" si="321"/>
        <v>1</v>
      </c>
      <c r="AS499" s="40">
        <f t="shared" si="322"/>
        <v>1</v>
      </c>
      <c r="AT499" s="40">
        <f t="shared" si="323"/>
        <v>1</v>
      </c>
      <c r="AU499" s="40">
        <f t="shared" si="324"/>
        <v>1</v>
      </c>
      <c r="AV499" s="40">
        <f t="shared" si="325"/>
        <v>1</v>
      </c>
      <c r="AW499" s="40">
        <f t="shared" si="326"/>
        <v>1</v>
      </c>
      <c r="AX499" s="40">
        <f t="shared" si="327"/>
        <v>1</v>
      </c>
      <c r="AY499" s="40">
        <f t="shared" si="328"/>
        <v>1</v>
      </c>
      <c r="AZ499" s="40">
        <f t="shared" si="329"/>
        <v>1</v>
      </c>
      <c r="BA499" s="40">
        <f t="shared" si="330"/>
        <v>1</v>
      </c>
      <c r="BB499" s="40">
        <f t="shared" si="331"/>
        <v>1</v>
      </c>
      <c r="BC499" s="40">
        <f t="shared" si="332"/>
        <v>1</v>
      </c>
      <c r="BD499" s="40">
        <f t="shared" si="333"/>
        <v>1</v>
      </c>
      <c r="BE499" s="40">
        <f t="shared" si="334"/>
        <v>1</v>
      </c>
      <c r="BF499" s="40">
        <f t="shared" si="335"/>
        <v>1</v>
      </c>
      <c r="BG499" s="40">
        <f t="shared" si="336"/>
        <v>1</v>
      </c>
      <c r="BH499" s="40">
        <f t="shared" si="337"/>
        <v>1</v>
      </c>
      <c r="BI499" s="40">
        <f t="shared" si="338"/>
        <v>1</v>
      </c>
      <c r="BJ499" s="40">
        <f t="shared" si="339"/>
        <v>1</v>
      </c>
      <c r="BK499" s="40">
        <f t="shared" si="340"/>
        <v>1</v>
      </c>
      <c r="BL499" s="40">
        <f t="shared" si="341"/>
        <v>1</v>
      </c>
      <c r="BM499" s="40">
        <f t="shared" si="342"/>
        <v>1</v>
      </c>
      <c r="BN499" s="40">
        <f t="shared" si="343"/>
        <v>1</v>
      </c>
      <c r="BO499" s="40">
        <f t="shared" si="344"/>
        <v>1</v>
      </c>
      <c r="BP499" s="40">
        <f t="shared" si="345"/>
        <v>1</v>
      </c>
      <c r="BQ499">
        <v>2</v>
      </c>
      <c r="BR499" s="63">
        <f t="shared" si="307"/>
        <v>39</v>
      </c>
      <c r="BT499" s="4">
        <f>(BP499*U462)+(BO499*U463)+(BN499*U464)+(BM499*U465)+(BL499*U466)+(BK499*U467)+(BJ499*U468)+(BI499*U469)+(BH499*U470)+(BG499*U471)+(BF499*U472)+(BE499*U473)+(BD499*U474)+(BC499*U475)+(BB499*U476)+(BA499*U477)+(AZ499*U478)+(AY499*U479)+(AX499*U480)+(AW499*U481)+(AV499*U482)+(AU499*U483)+(AT499*U484)+(AS499*U485)+(AR499*U486)+(AQ499*U487)+(AP499*U488)+(AO499*U489)+(AN499*U490)+(AM499*U491)+(AL499*U492)+(AK499*U493)+(AJ499*U494)+(AI499*U495)+(AH499*U496)+(AG499*U497)+(AF499*U498)+($U$353)+($U$458)+U499</f>
        <v>0.88059163059163015</v>
      </c>
    </row>
    <row r="500" spans="1:72">
      <c r="A500" s="25">
        <f t="shared" si="308"/>
        <v>496</v>
      </c>
      <c r="B500" s="26" t="s">
        <v>31</v>
      </c>
      <c r="C500" s="12">
        <v>40693</v>
      </c>
      <c r="D500" s="12">
        <v>40694</v>
      </c>
      <c r="E500" s="12">
        <v>40694</v>
      </c>
      <c r="F500" s="14">
        <v>1.5384</v>
      </c>
      <c r="G500" s="14">
        <v>1.5432999999999999</v>
      </c>
      <c r="H500" s="14">
        <v>1.5432999999999999</v>
      </c>
      <c r="I500" s="14"/>
      <c r="J500" s="14"/>
      <c r="K500" s="5" t="s">
        <v>17</v>
      </c>
      <c r="M500" s="16">
        <f>(G500-F500)*10000</f>
        <v>48.999999999999048</v>
      </c>
      <c r="N500" s="15"/>
      <c r="O500" s="16">
        <f>(H500-G500)*10000</f>
        <v>0</v>
      </c>
      <c r="Q500" s="22">
        <f>((S499*U500)/M500)*O500</f>
        <v>0</v>
      </c>
      <c r="R500" s="15"/>
      <c r="S500" s="3">
        <f>Q500+S499</f>
        <v>374050112.33120424</v>
      </c>
      <c r="U500" s="4">
        <f>$AC$4/W500</f>
        <v>2.7777777777777776E-2</v>
      </c>
      <c r="V500"/>
      <c r="W500" s="2">
        <v>9</v>
      </c>
      <c r="Y500" s="30">
        <f>E500-D500+1</f>
        <v>1</v>
      </c>
      <c r="Z500" s="30"/>
      <c r="AA500" s="4">
        <f>(S500-S499)/S499</f>
        <v>0</v>
      </c>
      <c r="AD500" s="40">
        <f>IF(E499&gt;D500,IF(E499&gt;E500,Y500,E499-D500+1),0)</f>
        <v>0</v>
      </c>
      <c r="AF500" s="40">
        <f t="shared" si="309"/>
        <v>0</v>
      </c>
      <c r="AG500" s="40">
        <f t="shared" si="310"/>
        <v>0</v>
      </c>
      <c r="AH500" s="40">
        <f t="shared" si="311"/>
        <v>1</v>
      </c>
      <c r="AI500" s="40">
        <f t="shared" si="312"/>
        <v>1</v>
      </c>
      <c r="AJ500" s="40">
        <f t="shared" si="313"/>
        <v>1</v>
      </c>
      <c r="AK500" s="40">
        <f t="shared" si="314"/>
        <v>1</v>
      </c>
      <c r="AL500" s="40">
        <f t="shared" si="315"/>
        <v>1</v>
      </c>
      <c r="AM500" s="40">
        <f t="shared" si="316"/>
        <v>1</v>
      </c>
      <c r="AN500" s="40">
        <f t="shared" si="317"/>
        <v>1</v>
      </c>
      <c r="AO500" s="40">
        <f t="shared" si="318"/>
        <v>1</v>
      </c>
      <c r="AP500" s="40">
        <f t="shared" si="319"/>
        <v>1</v>
      </c>
      <c r="AQ500" s="40">
        <f t="shared" si="320"/>
        <v>1</v>
      </c>
      <c r="AR500" s="40">
        <f t="shared" si="321"/>
        <v>1</v>
      </c>
      <c r="AS500" s="40">
        <f t="shared" si="322"/>
        <v>1</v>
      </c>
      <c r="AT500" s="40">
        <f t="shared" si="323"/>
        <v>1</v>
      </c>
      <c r="AU500" s="40">
        <f t="shared" si="324"/>
        <v>1</v>
      </c>
      <c r="AV500" s="40">
        <f t="shared" si="325"/>
        <v>1</v>
      </c>
      <c r="AW500" s="40">
        <f t="shared" si="326"/>
        <v>1</v>
      </c>
      <c r="AX500" s="40">
        <f t="shared" si="327"/>
        <v>1</v>
      </c>
      <c r="AY500" s="40">
        <f t="shared" si="328"/>
        <v>1</v>
      </c>
      <c r="AZ500" s="40">
        <f t="shared" si="329"/>
        <v>1</v>
      </c>
      <c r="BA500" s="40">
        <f t="shared" si="330"/>
        <v>1</v>
      </c>
      <c r="BB500" s="40">
        <f t="shared" si="331"/>
        <v>1</v>
      </c>
      <c r="BC500" s="40">
        <f t="shared" si="332"/>
        <v>1</v>
      </c>
      <c r="BD500" s="40">
        <f t="shared" si="333"/>
        <v>1</v>
      </c>
      <c r="BE500" s="40">
        <f t="shared" si="334"/>
        <v>1</v>
      </c>
      <c r="BF500" s="40">
        <f t="shared" si="335"/>
        <v>1</v>
      </c>
      <c r="BG500" s="40">
        <f t="shared" si="336"/>
        <v>1</v>
      </c>
      <c r="BH500" s="40">
        <f t="shared" si="337"/>
        <v>1</v>
      </c>
      <c r="BI500" s="40">
        <f t="shared" si="338"/>
        <v>1</v>
      </c>
      <c r="BJ500" s="40">
        <f t="shared" si="339"/>
        <v>1</v>
      </c>
      <c r="BK500" s="40">
        <f t="shared" si="340"/>
        <v>1</v>
      </c>
      <c r="BL500" s="40">
        <f t="shared" si="341"/>
        <v>1</v>
      </c>
      <c r="BM500" s="40">
        <f t="shared" si="342"/>
        <v>1</v>
      </c>
      <c r="BN500" s="40">
        <f t="shared" si="343"/>
        <v>1</v>
      </c>
      <c r="BO500" s="40">
        <f t="shared" si="344"/>
        <v>1</v>
      </c>
      <c r="BP500" s="40">
        <f t="shared" si="345"/>
        <v>1</v>
      </c>
      <c r="BQ500">
        <v>2</v>
      </c>
      <c r="BR500" s="63">
        <f t="shared" si="307"/>
        <v>38</v>
      </c>
      <c r="BT500" s="4">
        <f>(BP500*U463)+(BO500*U464)+(BN500*U465)+(BM500*U466)+(BL500*U467)+(BK500*U468)+(BJ500*U469)+(BI500*U470)+(BH500*U471)+(BG500*U472)+(BF500*U473)+(BE500*U474)+(BD500*U475)+(BC500*U476)+(BB500*U477)+(BA500*U478)+(AZ500*U479)+(AY500*U480)+(AX500*U481)+(AW500*U482)+(AV500*U483)+(AU500*U484)+(AT500*U485)+(AS500*U486)+(AR500*U487)+(AQ500*U488)+(AP500*U489)+(AO500*U490)+(AN500*U491)+(AM500*U492)+(AL500*U493)+(AK500*U494)+(AJ500*U495)+(AI500*U496)+(AH500*U497)+(AG500*U498)+(AF500*U499)+($U$353)+($U$458)+U500</f>
        <v>0.85786435786435744</v>
      </c>
    </row>
    <row r="501" spans="1:72">
      <c r="A501" s="25">
        <f t="shared" si="308"/>
        <v>497</v>
      </c>
      <c r="B501" s="26" t="s">
        <v>31</v>
      </c>
      <c r="C501" s="12">
        <v>40722</v>
      </c>
      <c r="D501" s="12">
        <v>40723</v>
      </c>
      <c r="E501" s="12">
        <v>40724</v>
      </c>
      <c r="F501" s="14">
        <v>1.5293000000000001</v>
      </c>
      <c r="G501" s="14"/>
      <c r="H501" s="14"/>
      <c r="I501" s="14">
        <v>1.5162</v>
      </c>
      <c r="J501" s="14">
        <v>1.4934000000000001</v>
      </c>
      <c r="K501" s="6" t="s">
        <v>1</v>
      </c>
      <c r="M501" s="46">
        <f>(F501-I501)*10000</f>
        <v>131.00000000000111</v>
      </c>
      <c r="N501" s="47"/>
      <c r="O501" s="46">
        <f>(I501-J501)*10000</f>
        <v>227.99999999999932</v>
      </c>
      <c r="Q501" s="22">
        <f>((S500*U501)/M501)*O501</f>
        <v>18083847.66995623</v>
      </c>
      <c r="R501" s="15"/>
      <c r="S501" s="3">
        <f>Q501+S500</f>
        <v>392133960.00116044</v>
      </c>
      <c r="U501" s="4">
        <f>$AC$4/W501</f>
        <v>2.7777777777777776E-2</v>
      </c>
      <c r="V501"/>
      <c r="W501" s="2">
        <v>9</v>
      </c>
      <c r="Y501" s="30">
        <f>E501-D501+1</f>
        <v>2</v>
      </c>
      <c r="Z501" s="30"/>
      <c r="AA501" s="4">
        <f>(S501-S500)/S500</f>
        <v>4.834605597964315E-2</v>
      </c>
      <c r="AD501" s="40">
        <f>IF(E500&gt;D501,IF(E500&gt;E501,Y501,E500-D501+1),0)</f>
        <v>0</v>
      </c>
      <c r="AF501" s="40">
        <f t="shared" si="309"/>
        <v>0</v>
      </c>
      <c r="AG501" s="40">
        <f t="shared" si="310"/>
        <v>0</v>
      </c>
      <c r="AH501" s="40">
        <f t="shared" si="311"/>
        <v>0</v>
      </c>
      <c r="AI501" s="40">
        <f t="shared" si="312"/>
        <v>1</v>
      </c>
      <c r="AJ501" s="40">
        <f t="shared" si="313"/>
        <v>1</v>
      </c>
      <c r="AK501" s="40">
        <f t="shared" si="314"/>
        <v>1</v>
      </c>
      <c r="AL501" s="40">
        <f t="shared" si="315"/>
        <v>1</v>
      </c>
      <c r="AM501" s="40">
        <f t="shared" si="316"/>
        <v>1</v>
      </c>
      <c r="AN501" s="40">
        <f t="shared" si="317"/>
        <v>1</v>
      </c>
      <c r="AO501" s="40">
        <f t="shared" si="318"/>
        <v>1</v>
      </c>
      <c r="AP501" s="40">
        <f t="shared" si="319"/>
        <v>1</v>
      </c>
      <c r="AQ501" s="40">
        <f t="shared" si="320"/>
        <v>1</v>
      </c>
      <c r="AR501" s="40">
        <f t="shared" si="321"/>
        <v>1</v>
      </c>
      <c r="AS501" s="40">
        <f t="shared" si="322"/>
        <v>1</v>
      </c>
      <c r="AT501" s="40">
        <f t="shared" si="323"/>
        <v>1</v>
      </c>
      <c r="AU501" s="40">
        <f t="shared" si="324"/>
        <v>1</v>
      </c>
      <c r="AV501" s="40">
        <f t="shared" si="325"/>
        <v>1</v>
      </c>
      <c r="AW501" s="40">
        <f t="shared" si="326"/>
        <v>1</v>
      </c>
      <c r="AX501" s="40">
        <f t="shared" si="327"/>
        <v>1</v>
      </c>
      <c r="AY501" s="40">
        <f t="shared" si="328"/>
        <v>1</v>
      </c>
      <c r="AZ501" s="40">
        <f t="shared" si="329"/>
        <v>1</v>
      </c>
      <c r="BA501" s="40">
        <f t="shared" si="330"/>
        <v>1</v>
      </c>
      <c r="BB501" s="40">
        <f t="shared" si="331"/>
        <v>1</v>
      </c>
      <c r="BC501" s="40">
        <f t="shared" si="332"/>
        <v>1</v>
      </c>
      <c r="BD501" s="40">
        <f t="shared" si="333"/>
        <v>1</v>
      </c>
      <c r="BE501" s="40">
        <f t="shared" si="334"/>
        <v>1</v>
      </c>
      <c r="BF501" s="40">
        <f t="shared" si="335"/>
        <v>1</v>
      </c>
      <c r="BG501" s="40">
        <f t="shared" si="336"/>
        <v>1</v>
      </c>
      <c r="BH501" s="40">
        <f t="shared" si="337"/>
        <v>1</v>
      </c>
      <c r="BI501" s="40">
        <f t="shared" si="338"/>
        <v>1</v>
      </c>
      <c r="BJ501" s="40">
        <f t="shared" si="339"/>
        <v>1</v>
      </c>
      <c r="BK501" s="40">
        <f t="shared" si="340"/>
        <v>1</v>
      </c>
      <c r="BL501" s="40">
        <f t="shared" si="341"/>
        <v>1</v>
      </c>
      <c r="BM501" s="40">
        <f t="shared" si="342"/>
        <v>1</v>
      </c>
      <c r="BN501" s="40">
        <f t="shared" si="343"/>
        <v>1</v>
      </c>
      <c r="BO501" s="40">
        <f t="shared" si="344"/>
        <v>1</v>
      </c>
      <c r="BP501" s="40">
        <f t="shared" si="345"/>
        <v>1</v>
      </c>
      <c r="BQ501">
        <v>2</v>
      </c>
      <c r="BR501" s="63">
        <f t="shared" si="307"/>
        <v>37</v>
      </c>
      <c r="BT501" s="4">
        <f>(BP501*U464)+(BO501*U465)+(BN501*U466)+(BM501*U467)+(BL501*U468)+(BK501*U469)+(BJ501*U470)+(BI501*U471)+(BH501*U472)+(BG501*U473)+(BF501*U474)+(BE501*U475)+(BD501*U476)+(BC501*U477)+(BB501*U478)+(BA501*U479)+(AZ501*U480)+(AY501*U481)+(AX501*U482)+(AW501*U483)+(AV501*U484)+(AU501*U485)+(AT501*U486)+(AS501*U487)+(AR501*U488)+(AQ501*U489)+(AP501*U490)+(AO501*U491)+(AN501*U492)+(AM501*U493)+(AL501*U494)+(AK501*U495)+(AJ501*U496)+(AI501*U497)+(AH501*U498)+(AG501*U499)+(AF501*U500)+($U$353)+($U$458)+U501</f>
        <v>0.83513708513708473</v>
      </c>
    </row>
    <row r="502" spans="1:72">
      <c r="A502" s="25">
        <f t="shared" si="308"/>
        <v>498</v>
      </c>
      <c r="B502" s="26" t="s">
        <v>31</v>
      </c>
      <c r="C502" s="12">
        <v>40757</v>
      </c>
      <c r="D502" s="12">
        <v>40758</v>
      </c>
      <c r="E502" s="12">
        <v>40760</v>
      </c>
      <c r="F502" s="14">
        <v>1.4837</v>
      </c>
      <c r="G502" s="14">
        <v>1.5124</v>
      </c>
      <c r="H502" s="14">
        <v>1.5607</v>
      </c>
      <c r="I502" s="14"/>
      <c r="J502" s="14"/>
      <c r="K502" s="5" t="s">
        <v>1</v>
      </c>
      <c r="M502" s="16">
        <f>(G502-F502)*10000</f>
        <v>286.99999999999949</v>
      </c>
      <c r="N502" s="15"/>
      <c r="O502" s="16">
        <f>(H502-G502)*10000</f>
        <v>483.00000000000011</v>
      </c>
      <c r="Q502" s="22">
        <f>((S501*U502)/M502)*O502</f>
        <v>18331465.609810378</v>
      </c>
      <c r="R502" s="15"/>
      <c r="S502" s="3">
        <f>Q502+S501</f>
        <v>410465425.6109708</v>
      </c>
      <c r="U502" s="4">
        <f>$AC$4/W502</f>
        <v>2.7777777777777776E-2</v>
      </c>
      <c r="V502"/>
      <c r="W502" s="2">
        <v>9</v>
      </c>
      <c r="Y502" s="30">
        <f>E502-D502+1</f>
        <v>3</v>
      </c>
      <c r="Z502" s="30"/>
      <c r="AA502" s="4">
        <f>(S502-S501)/S501</f>
        <v>4.6747967479674815E-2</v>
      </c>
      <c r="AD502" s="40">
        <f>IF(E501&gt;D502,IF(E501&gt;E502,Y502,E501-D502+1),0)</f>
        <v>0</v>
      </c>
      <c r="AF502" s="40">
        <f t="shared" si="309"/>
        <v>0</v>
      </c>
      <c r="AG502" s="40">
        <f t="shared" si="310"/>
        <v>0</v>
      </c>
      <c r="AH502" s="40">
        <f t="shared" si="311"/>
        <v>0</v>
      </c>
      <c r="AI502" s="40">
        <f t="shared" si="312"/>
        <v>0</v>
      </c>
      <c r="AJ502" s="40">
        <f t="shared" si="313"/>
        <v>1</v>
      </c>
      <c r="AK502" s="40">
        <f t="shared" si="314"/>
        <v>1</v>
      </c>
      <c r="AL502" s="40">
        <f t="shared" si="315"/>
        <v>1</v>
      </c>
      <c r="AM502" s="40">
        <f t="shared" si="316"/>
        <v>1</v>
      </c>
      <c r="AN502" s="40">
        <f t="shared" si="317"/>
        <v>1</v>
      </c>
      <c r="AO502" s="40">
        <f t="shared" si="318"/>
        <v>1</v>
      </c>
      <c r="AP502" s="40">
        <f t="shared" si="319"/>
        <v>1</v>
      </c>
      <c r="AQ502" s="40">
        <f t="shared" si="320"/>
        <v>1</v>
      </c>
      <c r="AR502" s="40">
        <f t="shared" si="321"/>
        <v>1</v>
      </c>
      <c r="AS502" s="40">
        <f t="shared" si="322"/>
        <v>1</v>
      </c>
      <c r="AT502" s="40">
        <f t="shared" si="323"/>
        <v>1</v>
      </c>
      <c r="AU502" s="40">
        <f t="shared" si="324"/>
        <v>1</v>
      </c>
      <c r="AV502" s="40">
        <f t="shared" si="325"/>
        <v>1</v>
      </c>
      <c r="AW502" s="40">
        <f t="shared" si="326"/>
        <v>1</v>
      </c>
      <c r="AX502" s="40">
        <f t="shared" si="327"/>
        <v>1</v>
      </c>
      <c r="AY502" s="40">
        <f t="shared" si="328"/>
        <v>1</v>
      </c>
      <c r="AZ502" s="40">
        <f t="shared" si="329"/>
        <v>1</v>
      </c>
      <c r="BA502" s="40">
        <f t="shared" si="330"/>
        <v>1</v>
      </c>
      <c r="BB502" s="40">
        <f t="shared" si="331"/>
        <v>1</v>
      </c>
      <c r="BC502" s="40">
        <f t="shared" si="332"/>
        <v>1</v>
      </c>
      <c r="BD502" s="40">
        <f t="shared" si="333"/>
        <v>1</v>
      </c>
      <c r="BE502" s="40">
        <f t="shared" si="334"/>
        <v>1</v>
      </c>
      <c r="BF502" s="40">
        <f t="shared" si="335"/>
        <v>1</v>
      </c>
      <c r="BG502" s="40">
        <f t="shared" si="336"/>
        <v>1</v>
      </c>
      <c r="BH502" s="40">
        <f t="shared" si="337"/>
        <v>1</v>
      </c>
      <c r="BI502" s="40">
        <f t="shared" si="338"/>
        <v>1</v>
      </c>
      <c r="BJ502" s="40">
        <f t="shared" si="339"/>
        <v>1</v>
      </c>
      <c r="BK502" s="40">
        <f t="shared" si="340"/>
        <v>1</v>
      </c>
      <c r="BL502" s="40">
        <f t="shared" si="341"/>
        <v>1</v>
      </c>
      <c r="BM502" s="40">
        <f t="shared" si="342"/>
        <v>1</v>
      </c>
      <c r="BN502" s="40">
        <f t="shared" si="343"/>
        <v>1</v>
      </c>
      <c r="BO502" s="40">
        <f t="shared" si="344"/>
        <v>1</v>
      </c>
      <c r="BP502" s="40">
        <f t="shared" si="345"/>
        <v>1</v>
      </c>
      <c r="BQ502">
        <v>2</v>
      </c>
      <c r="BR502" s="63">
        <f t="shared" si="307"/>
        <v>36</v>
      </c>
      <c r="BT502" s="4">
        <f>(BP502*U465)+(BO502*U466)+(BN502*U467)+(BM502*U468)+(BL502*U469)+(BK502*U470)+(BJ502*U471)+(BI502*U472)+(BH502*U473)+(BG502*U474)+(BF502*U475)+(BE502*U476)+(BD502*U477)+(BC502*U478)+(BB502*U479)+(BA502*U480)+(AZ502*U481)+(AY502*U482)+(AX502*U483)+(AW502*U484)+(AV502*U485)+(AU502*U486)+(AT502*U487)+(AS502*U488)+(AR502*U489)+(AQ502*U490)+(AP502*U491)+(AO502*U492)+(AN502*U493)+(AM502*U494)+(AL502*U495)+(AK502*U496)+(AJ502*U497)+(AI502*U498)+(AH502*U499)+(AG502*U500)+(AF502*U501)+($U$353)+($U$458)+U502</f>
        <v>0.81240981240981203</v>
      </c>
    </row>
    <row r="503" spans="1:72">
      <c r="A503" s="25">
        <f t="shared" si="308"/>
        <v>499</v>
      </c>
      <c r="B503" s="26" t="s">
        <v>31</v>
      </c>
      <c r="C503" s="12">
        <v>40781</v>
      </c>
      <c r="D503" s="12">
        <v>40785</v>
      </c>
      <c r="E503" s="12">
        <v>40794</v>
      </c>
      <c r="F503" s="14">
        <v>1.5609</v>
      </c>
      <c r="G503" s="14"/>
      <c r="H503" s="14"/>
      <c r="I503" s="14">
        <v>1.5378000000000001</v>
      </c>
      <c r="J503" s="14">
        <v>1.5153000000000001</v>
      </c>
      <c r="K503" s="5" t="s">
        <v>2</v>
      </c>
      <c r="M503" s="46">
        <f>(F503-I503)*10000</f>
        <v>230.99999999999898</v>
      </c>
      <c r="N503" s="47"/>
      <c r="O503" s="46">
        <f>(I503-J503)*10000</f>
        <v>224.99999999999966</v>
      </c>
      <c r="Q503" s="22">
        <f>((S502*U503)/M503)*O503</f>
        <v>11105666.277353138</v>
      </c>
      <c r="R503" s="15"/>
      <c r="S503" s="3">
        <f>Q503+S502</f>
        <v>421571091.8883239</v>
      </c>
      <c r="U503" s="4">
        <f>$AC$4/W503</f>
        <v>2.7777777777777776E-2</v>
      </c>
      <c r="V503"/>
      <c r="W503" s="2">
        <v>9</v>
      </c>
      <c r="Y503" s="30">
        <f>E503-D503+1</f>
        <v>10</v>
      </c>
      <c r="Z503" s="30"/>
      <c r="AA503" s="4">
        <f>(S503-S502)/S502</f>
        <v>2.705627705627706E-2</v>
      </c>
      <c r="AD503" s="40">
        <f>IF(E502&gt;D503,IF(E502&gt;E503,Y503,E502-D503+1),0)</f>
        <v>0</v>
      </c>
      <c r="AF503" s="40">
        <f t="shared" si="309"/>
        <v>0</v>
      </c>
      <c r="AG503" s="40">
        <f t="shared" si="310"/>
        <v>0</v>
      </c>
      <c r="AH503" s="40">
        <f t="shared" si="311"/>
        <v>0</v>
      </c>
      <c r="AI503" s="40">
        <f t="shared" si="312"/>
        <v>0</v>
      </c>
      <c r="AJ503" s="40">
        <f t="shared" si="313"/>
        <v>0</v>
      </c>
      <c r="AK503" s="40">
        <f t="shared" si="314"/>
        <v>1</v>
      </c>
      <c r="AL503" s="40">
        <f t="shared" si="315"/>
        <v>1</v>
      </c>
      <c r="AM503" s="40">
        <f t="shared" si="316"/>
        <v>1</v>
      </c>
      <c r="AN503" s="40">
        <f t="shared" si="317"/>
        <v>1</v>
      </c>
      <c r="AO503" s="40">
        <f t="shared" si="318"/>
        <v>1</v>
      </c>
      <c r="AP503" s="40">
        <f t="shared" si="319"/>
        <v>1</v>
      </c>
      <c r="AQ503" s="40">
        <f t="shared" si="320"/>
        <v>1</v>
      </c>
      <c r="AR503" s="40">
        <f t="shared" si="321"/>
        <v>1</v>
      </c>
      <c r="AS503" s="40">
        <f t="shared" si="322"/>
        <v>1</v>
      </c>
      <c r="AT503" s="40">
        <f t="shared" si="323"/>
        <v>1</v>
      </c>
      <c r="AU503" s="40">
        <f t="shared" si="324"/>
        <v>1</v>
      </c>
      <c r="AV503" s="40">
        <f t="shared" si="325"/>
        <v>1</v>
      </c>
      <c r="AW503" s="40">
        <f t="shared" si="326"/>
        <v>1</v>
      </c>
      <c r="AX503" s="40">
        <f t="shared" si="327"/>
        <v>1</v>
      </c>
      <c r="AY503" s="40">
        <f t="shared" si="328"/>
        <v>1</v>
      </c>
      <c r="AZ503" s="40">
        <f t="shared" si="329"/>
        <v>1</v>
      </c>
      <c r="BA503" s="40">
        <f t="shared" si="330"/>
        <v>1</v>
      </c>
      <c r="BB503" s="40">
        <f t="shared" si="331"/>
        <v>1</v>
      </c>
      <c r="BC503" s="40">
        <f t="shared" si="332"/>
        <v>1</v>
      </c>
      <c r="BD503" s="40">
        <f t="shared" si="333"/>
        <v>1</v>
      </c>
      <c r="BE503" s="40">
        <f t="shared" si="334"/>
        <v>1</v>
      </c>
      <c r="BF503" s="40">
        <f t="shared" si="335"/>
        <v>1</v>
      </c>
      <c r="BG503" s="40">
        <f t="shared" si="336"/>
        <v>1</v>
      </c>
      <c r="BH503" s="40">
        <f t="shared" si="337"/>
        <v>1</v>
      </c>
      <c r="BI503" s="40">
        <f t="shared" si="338"/>
        <v>1</v>
      </c>
      <c r="BJ503" s="40">
        <f t="shared" si="339"/>
        <v>1</v>
      </c>
      <c r="BK503" s="40">
        <f t="shared" si="340"/>
        <v>1</v>
      </c>
      <c r="BL503" s="40">
        <f t="shared" si="341"/>
        <v>1</v>
      </c>
      <c r="BM503" s="40">
        <f t="shared" si="342"/>
        <v>1</v>
      </c>
      <c r="BN503" s="40">
        <f t="shared" si="343"/>
        <v>1</v>
      </c>
      <c r="BO503" s="40">
        <f t="shared" si="344"/>
        <v>1</v>
      </c>
      <c r="BP503" s="40">
        <f t="shared" si="345"/>
        <v>1</v>
      </c>
      <c r="BQ503">
        <v>2</v>
      </c>
      <c r="BR503" s="63">
        <f t="shared" si="307"/>
        <v>35</v>
      </c>
      <c r="BT503" s="4">
        <f>(BP503*U466)+(BO503*U467)+(BN503*U468)+(BM503*U469)+(BL503*U470)+(BK503*U471)+(BJ503*U472)+(BI503*U473)+(BH503*U474)+(BG503*U475)+(BF503*U476)+(BE503*U477)+(BD503*U478)+(BC503*U479)+(BB503*U480)+(BA503*U481)+(AZ503*U482)+(AY503*U483)+(AX503*U484)+(AW503*U485)+(AV503*U486)+(AU503*U487)+(AT503*U488)+(AS503*U489)+(AR503*U490)+(AQ503*U491)+(AP503*U492)+(AO503*U493)+(AN503*U494)+(AM503*U495)+(AL503*U496)+(AK503*U497)+(AJ503*U498)+(AI503*U499)+(AH503*U500)+(AG503*U501)+(AF503*U502)+($U$353)+($U$458)+U503</f>
        <v>0.78968253968253932</v>
      </c>
    </row>
    <row r="504" spans="1:72">
      <c r="A504" s="25">
        <f t="shared" si="308"/>
        <v>500</v>
      </c>
      <c r="B504" s="26" t="s">
        <v>31</v>
      </c>
      <c r="C504" s="12">
        <v>40814</v>
      </c>
      <c r="D504" s="12">
        <v>40815</v>
      </c>
      <c r="E504" s="12">
        <v>40820</v>
      </c>
      <c r="F504" s="14">
        <v>1.5742</v>
      </c>
      <c r="G504" s="14">
        <v>1.5953999999999999</v>
      </c>
      <c r="H504" s="14">
        <v>1.6315999999999999</v>
      </c>
      <c r="I504" s="14"/>
      <c r="J504" s="14"/>
      <c r="K504" s="6" t="s">
        <v>1</v>
      </c>
      <c r="M504" s="16">
        <f>(G504-F504)*10000</f>
        <v>211.99999999999886</v>
      </c>
      <c r="N504" s="15"/>
      <c r="O504" s="16">
        <f>(H504-G504)*10000</f>
        <v>362.00000000000011</v>
      </c>
      <c r="Q504" s="22">
        <f>((S503*U504)/M504)*O504</f>
        <v>19995903.467449438</v>
      </c>
      <c r="R504" s="15"/>
      <c r="S504" s="3">
        <f>Q504+S503</f>
        <v>441566995.35577333</v>
      </c>
      <c r="U504" s="4">
        <f>$AC$4/W504</f>
        <v>2.7777777777777776E-2</v>
      </c>
      <c r="V504"/>
      <c r="W504" s="2">
        <v>9</v>
      </c>
      <c r="Y504" s="30">
        <f>E504-D504+1</f>
        <v>6</v>
      </c>
      <c r="Z504" s="30"/>
      <c r="AA504" s="4">
        <f>(S504-S503)/S503</f>
        <v>4.743186582809248E-2</v>
      </c>
      <c r="AD504" s="40">
        <f>IF(E503&gt;D504,IF(E503&gt;E504,Y504,E503-D504+1),0)</f>
        <v>0</v>
      </c>
      <c r="AF504" s="40">
        <f t="shared" si="309"/>
        <v>0</v>
      </c>
      <c r="AG504" s="40">
        <f t="shared" si="310"/>
        <v>0</v>
      </c>
      <c r="AH504" s="40">
        <f t="shared" si="311"/>
        <v>0</v>
      </c>
      <c r="AI504" s="40">
        <f t="shared" si="312"/>
        <v>0</v>
      </c>
      <c r="AJ504" s="40">
        <f t="shared" si="313"/>
        <v>0</v>
      </c>
      <c r="AK504" s="40">
        <f t="shared" si="314"/>
        <v>0</v>
      </c>
      <c r="AL504" s="40">
        <f t="shared" si="315"/>
        <v>1</v>
      </c>
      <c r="AM504" s="40">
        <f t="shared" si="316"/>
        <v>1</v>
      </c>
      <c r="AN504" s="40">
        <f t="shared" si="317"/>
        <v>1</v>
      </c>
      <c r="AO504" s="40">
        <f t="shared" si="318"/>
        <v>1</v>
      </c>
      <c r="AP504" s="40">
        <f t="shared" si="319"/>
        <v>1</v>
      </c>
      <c r="AQ504" s="40">
        <f t="shared" si="320"/>
        <v>1</v>
      </c>
      <c r="AR504" s="40">
        <f t="shared" si="321"/>
        <v>1</v>
      </c>
      <c r="AS504" s="40">
        <f t="shared" si="322"/>
        <v>1</v>
      </c>
      <c r="AT504" s="40">
        <f t="shared" si="323"/>
        <v>1</v>
      </c>
      <c r="AU504" s="40">
        <f t="shared" si="324"/>
        <v>1</v>
      </c>
      <c r="AV504" s="40">
        <f t="shared" si="325"/>
        <v>1</v>
      </c>
      <c r="AW504" s="40">
        <f t="shared" si="326"/>
        <v>1</v>
      </c>
      <c r="AX504" s="40">
        <f t="shared" si="327"/>
        <v>1</v>
      </c>
      <c r="AY504" s="40">
        <f t="shared" si="328"/>
        <v>1</v>
      </c>
      <c r="AZ504" s="40">
        <f t="shared" si="329"/>
        <v>1</v>
      </c>
      <c r="BA504" s="40">
        <f t="shared" si="330"/>
        <v>1</v>
      </c>
      <c r="BB504" s="40">
        <f t="shared" si="331"/>
        <v>1</v>
      </c>
      <c r="BC504" s="40">
        <f t="shared" si="332"/>
        <v>1</v>
      </c>
      <c r="BD504" s="40">
        <f t="shared" si="333"/>
        <v>1</v>
      </c>
      <c r="BE504" s="40">
        <f t="shared" si="334"/>
        <v>1</v>
      </c>
      <c r="BF504" s="40">
        <f t="shared" si="335"/>
        <v>1</v>
      </c>
      <c r="BG504" s="40">
        <f t="shared" si="336"/>
        <v>1</v>
      </c>
      <c r="BH504" s="40">
        <f t="shared" si="337"/>
        <v>1</v>
      </c>
      <c r="BI504" s="40">
        <f t="shared" si="338"/>
        <v>1</v>
      </c>
      <c r="BJ504" s="40">
        <f t="shared" si="339"/>
        <v>1</v>
      </c>
      <c r="BK504" s="40">
        <f t="shared" si="340"/>
        <v>1</v>
      </c>
      <c r="BL504" s="40">
        <f t="shared" si="341"/>
        <v>1</v>
      </c>
      <c r="BM504" s="40">
        <f t="shared" si="342"/>
        <v>1</v>
      </c>
      <c r="BN504" s="40">
        <f t="shared" si="343"/>
        <v>1</v>
      </c>
      <c r="BO504" s="40">
        <f t="shared" si="344"/>
        <v>1</v>
      </c>
      <c r="BP504" s="40">
        <f t="shared" si="345"/>
        <v>1</v>
      </c>
      <c r="BQ504">
        <v>2</v>
      </c>
      <c r="BR504" s="63">
        <f t="shared" si="307"/>
        <v>34</v>
      </c>
      <c r="BT504" s="4">
        <f>(BP504*U467)+(BO504*U468)+(BN504*U469)+(BM504*U470)+(BL504*U471)+(BK504*U472)+(BJ504*U473)+(BI504*U474)+(BH504*U475)+(BG504*U476)+(BF504*U477)+(BE504*U478)+(BD504*U479)+(BC504*U480)+(BB504*U481)+(BA504*U482)+(AZ504*U483)+(AY504*U484)+(AX504*U485)+(AW504*U486)+(AV504*U487)+(AU504*U488)+(AT504*U489)+(AS504*U490)+(AR504*U491)+(AQ504*U492)+(AP504*U493)+(AO504*U494)+(AN504*U495)+(AM504*U496)+(AL504*U497)+(AK504*U498)+(AJ504*U499)+(AI504*U500)+(AH504*U501)+(AG504*U502)+(AF504*U503)+($U$353)+($U$458)+U504</f>
        <v>0.76695526695526661</v>
      </c>
    </row>
    <row r="505" spans="1:72">
      <c r="A505" s="25">
        <f t="shared" si="308"/>
        <v>501</v>
      </c>
      <c r="B505" s="26" t="s">
        <v>31</v>
      </c>
      <c r="C505" s="12">
        <v>40837</v>
      </c>
      <c r="D505" s="12">
        <v>40840</v>
      </c>
      <c r="E505" s="12">
        <v>40843</v>
      </c>
      <c r="F505" s="14">
        <v>1.5474000000000001</v>
      </c>
      <c r="G505" s="14"/>
      <c r="H505" s="14"/>
      <c r="I505" s="14">
        <v>1.5356000000000001</v>
      </c>
      <c r="J505" s="14">
        <v>1.5146999999999999</v>
      </c>
      <c r="K505" s="5" t="s">
        <v>1</v>
      </c>
      <c r="M505" s="46">
        <f>(F505-I505)*10000</f>
        <v>118.00000000000033</v>
      </c>
      <c r="N505" s="47"/>
      <c r="O505" s="46">
        <f>(I505-J505)*10000</f>
        <v>209.00000000000142</v>
      </c>
      <c r="Q505" s="22">
        <f>((S504*U505)/M505)*O505</f>
        <v>21724929.856251646</v>
      </c>
      <c r="R505" s="15"/>
      <c r="S505" s="3">
        <f>Q505+S504</f>
        <v>463291925.21202499</v>
      </c>
      <c r="U505" s="4">
        <f>$AC$4/W505</f>
        <v>2.7777777777777776E-2</v>
      </c>
      <c r="V505"/>
      <c r="W505" s="2">
        <v>9</v>
      </c>
      <c r="Y505" s="30">
        <f>E505-D505+1</f>
        <v>4</v>
      </c>
      <c r="Z505" s="30"/>
      <c r="AA505" s="4">
        <f>(S505-S504)/S504</f>
        <v>4.9199623352165947E-2</v>
      </c>
      <c r="AD505" s="40">
        <f>IF(E504&gt;D505,IF(E504&gt;E505,Y505,E504-D505+1),0)</f>
        <v>0</v>
      </c>
      <c r="AF505" s="40">
        <f t="shared" si="309"/>
        <v>0</v>
      </c>
      <c r="AG505" s="40">
        <f t="shared" si="310"/>
        <v>0</v>
      </c>
      <c r="AH505" s="40">
        <f t="shared" si="311"/>
        <v>0</v>
      </c>
      <c r="AI505" s="40">
        <f t="shared" si="312"/>
        <v>0</v>
      </c>
      <c r="AJ505" s="40">
        <f t="shared" si="313"/>
        <v>0</v>
      </c>
      <c r="AK505" s="40">
        <f t="shared" si="314"/>
        <v>0</v>
      </c>
      <c r="AL505" s="40">
        <f t="shared" si="315"/>
        <v>0</v>
      </c>
      <c r="AM505" s="40">
        <f t="shared" si="316"/>
        <v>1</v>
      </c>
      <c r="AN505" s="40">
        <f t="shared" si="317"/>
        <v>1</v>
      </c>
      <c r="AO505" s="40">
        <f t="shared" si="318"/>
        <v>1</v>
      </c>
      <c r="AP505" s="40">
        <f t="shared" si="319"/>
        <v>1</v>
      </c>
      <c r="AQ505" s="40">
        <f t="shared" si="320"/>
        <v>1</v>
      </c>
      <c r="AR505" s="40">
        <f t="shared" si="321"/>
        <v>1</v>
      </c>
      <c r="AS505" s="40">
        <f t="shared" si="322"/>
        <v>1</v>
      </c>
      <c r="AT505" s="40">
        <f t="shared" si="323"/>
        <v>1</v>
      </c>
      <c r="AU505" s="40">
        <f t="shared" si="324"/>
        <v>1</v>
      </c>
      <c r="AV505" s="40">
        <f t="shared" si="325"/>
        <v>1</v>
      </c>
      <c r="AW505" s="40">
        <f t="shared" si="326"/>
        <v>1</v>
      </c>
      <c r="AX505" s="40">
        <f t="shared" si="327"/>
        <v>1</v>
      </c>
      <c r="AY505" s="40">
        <f t="shared" si="328"/>
        <v>1</v>
      </c>
      <c r="AZ505" s="40">
        <f t="shared" si="329"/>
        <v>1</v>
      </c>
      <c r="BA505" s="40">
        <f t="shared" si="330"/>
        <v>1</v>
      </c>
      <c r="BB505" s="40">
        <f t="shared" si="331"/>
        <v>1</v>
      </c>
      <c r="BC505" s="40">
        <f t="shared" si="332"/>
        <v>1</v>
      </c>
      <c r="BD505" s="40">
        <f t="shared" si="333"/>
        <v>1</v>
      </c>
      <c r="BE505" s="40">
        <f t="shared" si="334"/>
        <v>1</v>
      </c>
      <c r="BF505" s="40">
        <f t="shared" si="335"/>
        <v>1</v>
      </c>
      <c r="BG505" s="40">
        <f t="shared" si="336"/>
        <v>1</v>
      </c>
      <c r="BH505" s="40">
        <f t="shared" si="337"/>
        <v>1</v>
      </c>
      <c r="BI505" s="40">
        <f t="shared" si="338"/>
        <v>1</v>
      </c>
      <c r="BJ505" s="40">
        <f t="shared" si="339"/>
        <v>1</v>
      </c>
      <c r="BK505" s="40">
        <f t="shared" si="340"/>
        <v>1</v>
      </c>
      <c r="BL505" s="40">
        <f t="shared" si="341"/>
        <v>1</v>
      </c>
      <c r="BM505" s="40">
        <f t="shared" si="342"/>
        <v>1</v>
      </c>
      <c r="BN505" s="40">
        <f t="shared" si="343"/>
        <v>1</v>
      </c>
      <c r="BO505" s="40">
        <f t="shared" si="344"/>
        <v>1</v>
      </c>
      <c r="BP505" s="40">
        <f t="shared" si="345"/>
        <v>1</v>
      </c>
      <c r="BQ505">
        <v>2</v>
      </c>
      <c r="BR505" s="63">
        <f t="shared" si="307"/>
        <v>33</v>
      </c>
      <c r="BT505" s="4">
        <f>(BP505*U468)+(BO505*U469)+(BN505*U470)+(BM505*U471)+(BL505*U472)+(BK505*U473)+(BJ505*U474)+(BI505*U475)+(BH505*U476)+(BG505*U477)+(BF505*U478)+(BE505*U479)+(BD505*U480)+(BC505*U481)+(BB505*U482)+(BA505*U483)+(AZ505*U484)+(AY505*U485)+(AX505*U486)+(AW505*U487)+(AV505*U488)+(AU505*U489)+(AT505*U490)+(AS505*U491)+(AR505*U492)+(AQ505*U493)+(AP505*U494)+(AO505*U495)+(AN505*U496)+(AM505*U497)+(AL505*U498)+(AK505*U499)+(AJ505*U500)+(AI505*U501)+(AH505*U502)+(AG505*U503)+(AF505*U504)+($U$353)+($U$458)+U505</f>
        <v>0.74422799422799391</v>
      </c>
    </row>
    <row r="506" spans="1:72">
      <c r="A506" s="25">
        <f t="shared" si="308"/>
        <v>502</v>
      </c>
      <c r="B506" s="26" t="s">
        <v>31</v>
      </c>
      <c r="C506" s="48">
        <v>40863</v>
      </c>
      <c r="D506" s="48">
        <v>40864</v>
      </c>
      <c r="E506" s="48">
        <v>40869</v>
      </c>
      <c r="F506" s="50">
        <v>1.5518000000000001</v>
      </c>
      <c r="G506" s="50">
        <v>1.5669</v>
      </c>
      <c r="H506" s="50">
        <v>1.5932999999999999</v>
      </c>
      <c r="I506" s="50"/>
      <c r="J506" s="50"/>
      <c r="K506" s="51" t="s">
        <v>1</v>
      </c>
      <c r="M506" s="16">
        <f>(G506-F506)*10000</f>
        <v>150.99999999999892</v>
      </c>
      <c r="N506" s="15"/>
      <c r="O506" s="16">
        <f>(H506-G506)*10000</f>
        <v>263.99999999999977</v>
      </c>
      <c r="Q506" s="22">
        <f>((S505*U506)/M506)*O506</f>
        <v>22499828.597493626</v>
      </c>
      <c r="R506" s="15"/>
      <c r="S506" s="3">
        <f>Q506+S505</f>
        <v>485791753.80951864</v>
      </c>
      <c r="U506" s="4">
        <f>$AC$4/W506</f>
        <v>2.7777777777777776E-2</v>
      </c>
      <c r="V506"/>
      <c r="W506" s="2">
        <v>9</v>
      </c>
      <c r="Y506" s="30">
        <f>E506-D506+1</f>
        <v>6</v>
      </c>
      <c r="Z506" s="30"/>
      <c r="AA506" s="4">
        <f>(S506-S505)/S505</f>
        <v>4.8565121412803877E-2</v>
      </c>
      <c r="AD506" s="40">
        <f>IF(E505&gt;D506,IF(E505&gt;E506,Y506,E505-D506+1),0)</f>
        <v>0</v>
      </c>
      <c r="AF506" s="40">
        <f t="shared" si="309"/>
        <v>0</v>
      </c>
      <c r="AG506" s="40">
        <f t="shared" si="310"/>
        <v>0</v>
      </c>
      <c r="AH506" s="40">
        <f t="shared" si="311"/>
        <v>0</v>
      </c>
      <c r="AI506" s="40">
        <f t="shared" si="312"/>
        <v>0</v>
      </c>
      <c r="AJ506" s="40">
        <f t="shared" si="313"/>
        <v>0</v>
      </c>
      <c r="AK506" s="40">
        <f t="shared" si="314"/>
        <v>0</v>
      </c>
      <c r="AL506" s="40">
        <f t="shared" si="315"/>
        <v>0</v>
      </c>
      <c r="AM506" s="40">
        <f t="shared" si="316"/>
        <v>0</v>
      </c>
      <c r="AN506" s="40">
        <f t="shared" si="317"/>
        <v>1</v>
      </c>
      <c r="AO506" s="40">
        <f t="shared" si="318"/>
        <v>1</v>
      </c>
      <c r="AP506" s="40">
        <f t="shared" si="319"/>
        <v>1</v>
      </c>
      <c r="AQ506" s="40">
        <f t="shared" si="320"/>
        <v>1</v>
      </c>
      <c r="AR506" s="40">
        <f t="shared" si="321"/>
        <v>1</v>
      </c>
      <c r="AS506" s="40">
        <f t="shared" si="322"/>
        <v>1</v>
      </c>
      <c r="AT506" s="40">
        <f t="shared" si="323"/>
        <v>1</v>
      </c>
      <c r="AU506" s="40">
        <f t="shared" si="324"/>
        <v>1</v>
      </c>
      <c r="AV506" s="40">
        <f t="shared" si="325"/>
        <v>1</v>
      </c>
      <c r="AW506" s="40">
        <f t="shared" si="326"/>
        <v>1</v>
      </c>
      <c r="AX506" s="40">
        <f t="shared" si="327"/>
        <v>1</v>
      </c>
      <c r="AY506" s="40">
        <f t="shared" si="328"/>
        <v>1</v>
      </c>
      <c r="AZ506" s="40">
        <f t="shared" si="329"/>
        <v>1</v>
      </c>
      <c r="BA506" s="40">
        <f t="shared" si="330"/>
        <v>1</v>
      </c>
      <c r="BB506" s="40">
        <f t="shared" si="331"/>
        <v>1</v>
      </c>
      <c r="BC506" s="40">
        <f t="shared" si="332"/>
        <v>1</v>
      </c>
      <c r="BD506" s="40">
        <f t="shared" si="333"/>
        <v>1</v>
      </c>
      <c r="BE506" s="40">
        <f t="shared" si="334"/>
        <v>1</v>
      </c>
      <c r="BF506" s="40">
        <f t="shared" si="335"/>
        <v>1</v>
      </c>
      <c r="BG506" s="40">
        <f t="shared" si="336"/>
        <v>1</v>
      </c>
      <c r="BH506" s="40">
        <f t="shared" si="337"/>
        <v>1</v>
      </c>
      <c r="BI506" s="40">
        <f t="shared" si="338"/>
        <v>1</v>
      </c>
      <c r="BJ506" s="40">
        <f t="shared" si="339"/>
        <v>1</v>
      </c>
      <c r="BK506" s="40">
        <f t="shared" si="340"/>
        <v>1</v>
      </c>
      <c r="BL506" s="40">
        <f t="shared" si="341"/>
        <v>1</v>
      </c>
      <c r="BM506" s="40">
        <f t="shared" si="342"/>
        <v>1</v>
      </c>
      <c r="BN506" s="40">
        <f t="shared" si="343"/>
        <v>1</v>
      </c>
      <c r="BO506" s="40">
        <f t="shared" si="344"/>
        <v>1</v>
      </c>
      <c r="BP506" s="40">
        <f t="shared" si="345"/>
        <v>1</v>
      </c>
      <c r="BQ506">
        <v>2</v>
      </c>
      <c r="BR506" s="63">
        <f t="shared" si="307"/>
        <v>32</v>
      </c>
      <c r="BT506" s="4">
        <f>(BP506*U469)+(BO506*U470)+(BN506*U471)+(BM506*U472)+(BL506*U473)+(BK506*U474)+(BJ506*U475)+(BI506*U476)+(BH506*U477)+(BG506*U478)+(BF506*U479)+(BE506*U480)+(BD506*U481)+(BC506*U482)+(BB506*U483)+(BA506*U484)+(AZ506*U485)+(AY506*U486)+(AX506*U487)+(AW506*U488)+(AV506*U489)+(AU506*U490)+(AT506*U491)+(AS506*U492)+(AR506*U493)+(AQ506*U494)+(AP506*U495)+(AO506*U496)+(AN506*U497)+(AM506*U498)+(AL506*U499)+(AK506*U500)+(AJ506*U501)+(AI506*U502)+(AH506*U503)+(AG506*U504)+(AF506*U505)+($U$353)+($U$458)+U506</f>
        <v>0.7215007215007212</v>
      </c>
    </row>
    <row r="507" spans="1:72">
      <c r="A507" s="25">
        <f t="shared" si="308"/>
        <v>503</v>
      </c>
      <c r="B507" s="26" t="s">
        <v>31</v>
      </c>
      <c r="C507" s="12">
        <v>40890</v>
      </c>
      <c r="D507" s="12">
        <v>40900</v>
      </c>
      <c r="E507" s="12">
        <v>40911</v>
      </c>
      <c r="F507" s="14">
        <v>1.5508999999999999</v>
      </c>
      <c r="G507" s="14"/>
      <c r="H507" s="14"/>
      <c r="I507" s="14">
        <v>1.5341</v>
      </c>
      <c r="J507" s="14">
        <v>1.5051000000000001</v>
      </c>
      <c r="K507" s="5" t="s">
        <v>1</v>
      </c>
      <c r="M507" s="46">
        <f>(F507-I507)*10000</f>
        <v>167.99999999999926</v>
      </c>
      <c r="N507" s="47"/>
      <c r="O507" s="46">
        <f>(I507-J507)*10000</f>
        <v>289.99999999999915</v>
      </c>
      <c r="Q507" s="22">
        <f>((S506*U507)/M507)*O507</f>
        <v>23293586.078829467</v>
      </c>
      <c r="R507" s="15"/>
      <c r="S507" s="3">
        <f>Q507+S506</f>
        <v>509085339.8883481</v>
      </c>
      <c r="U507" s="4">
        <f>$AC$4/W507</f>
        <v>2.7777777777777776E-2</v>
      </c>
      <c r="V507"/>
      <c r="W507" s="2">
        <v>9</v>
      </c>
      <c r="Y507" s="30">
        <f>E507-D507+1</f>
        <v>12</v>
      </c>
      <c r="Z507" s="30"/>
      <c r="AA507" s="4">
        <f>(S507-S506)/S506</f>
        <v>4.794973544973552E-2</v>
      </c>
      <c r="AD507" s="40">
        <f>IF(E506&gt;D507,IF(E506&gt;E507,Y507,E506-D507+1),0)</f>
        <v>0</v>
      </c>
      <c r="AF507" s="40">
        <f t="shared" si="309"/>
        <v>0</v>
      </c>
      <c r="AG507" s="40">
        <f t="shared" si="310"/>
        <v>0</v>
      </c>
      <c r="AH507" s="40">
        <f t="shared" si="311"/>
        <v>0</v>
      </c>
      <c r="AI507" s="40">
        <f t="shared" si="312"/>
        <v>0</v>
      </c>
      <c r="AJ507" s="40">
        <f t="shared" si="313"/>
        <v>0</v>
      </c>
      <c r="AK507" s="40">
        <f t="shared" si="314"/>
        <v>0</v>
      </c>
      <c r="AL507" s="40">
        <f t="shared" si="315"/>
        <v>0</v>
      </c>
      <c r="AM507" s="40">
        <f t="shared" si="316"/>
        <v>0</v>
      </c>
      <c r="AN507" s="40">
        <f t="shared" si="317"/>
        <v>0</v>
      </c>
      <c r="AO507" s="40">
        <f t="shared" si="318"/>
        <v>1</v>
      </c>
      <c r="AP507" s="40">
        <f t="shared" si="319"/>
        <v>1</v>
      </c>
      <c r="AQ507" s="40">
        <f t="shared" si="320"/>
        <v>1</v>
      </c>
      <c r="AR507" s="40">
        <f t="shared" si="321"/>
        <v>1</v>
      </c>
      <c r="AS507" s="40">
        <f t="shared" si="322"/>
        <v>1</v>
      </c>
      <c r="AT507" s="40">
        <f t="shared" si="323"/>
        <v>1</v>
      </c>
      <c r="AU507" s="40">
        <f t="shared" si="324"/>
        <v>1</v>
      </c>
      <c r="AV507" s="40">
        <f t="shared" si="325"/>
        <v>1</v>
      </c>
      <c r="AW507" s="40">
        <f t="shared" si="326"/>
        <v>1</v>
      </c>
      <c r="AX507" s="40">
        <f t="shared" si="327"/>
        <v>1</v>
      </c>
      <c r="AY507" s="40">
        <f t="shared" si="328"/>
        <v>1</v>
      </c>
      <c r="AZ507" s="40">
        <f t="shared" si="329"/>
        <v>1</v>
      </c>
      <c r="BA507" s="40">
        <f t="shared" si="330"/>
        <v>1</v>
      </c>
      <c r="BB507" s="40">
        <f t="shared" si="331"/>
        <v>1</v>
      </c>
      <c r="BC507" s="40">
        <f t="shared" si="332"/>
        <v>1</v>
      </c>
      <c r="BD507" s="40">
        <f t="shared" si="333"/>
        <v>1</v>
      </c>
      <c r="BE507" s="40">
        <f t="shared" si="334"/>
        <v>1</v>
      </c>
      <c r="BF507" s="40">
        <f t="shared" si="335"/>
        <v>1</v>
      </c>
      <c r="BG507" s="40">
        <f t="shared" si="336"/>
        <v>1</v>
      </c>
      <c r="BH507" s="40">
        <f t="shared" si="337"/>
        <v>1</v>
      </c>
      <c r="BI507" s="40">
        <f t="shared" si="338"/>
        <v>1</v>
      </c>
      <c r="BJ507" s="40">
        <f t="shared" si="339"/>
        <v>1</v>
      </c>
      <c r="BK507" s="40">
        <f t="shared" si="340"/>
        <v>1</v>
      </c>
      <c r="BL507" s="40">
        <f t="shared" si="341"/>
        <v>1</v>
      </c>
      <c r="BM507" s="40">
        <f t="shared" si="342"/>
        <v>1</v>
      </c>
      <c r="BN507" s="40">
        <f t="shared" si="343"/>
        <v>1</v>
      </c>
      <c r="BO507" s="40">
        <f t="shared" si="344"/>
        <v>1</v>
      </c>
      <c r="BP507" s="40">
        <f t="shared" si="345"/>
        <v>1</v>
      </c>
      <c r="BQ507">
        <v>2</v>
      </c>
      <c r="BR507" s="63">
        <f t="shared" si="307"/>
        <v>31</v>
      </c>
      <c r="BT507" s="4">
        <f>(BP507*U470)+(BO507*U471)+(BN507*U472)+(BM507*U473)+(BL507*U474)+(BK507*U475)+(BJ507*U476)+(BI507*U477)+(BH507*U478)+(BG507*U479)+(BF507*U480)+(BE507*U481)+(BD507*U482)+(BC507*U483)+(BB507*U484)+(BA507*U485)+(AZ507*U486)+(AY507*U487)+(AX507*U488)+(AW507*U489)+(AV507*U490)+(AU507*U491)+(AT507*U492)+(AS507*U493)+(AR507*U494)+(AQ507*U495)+(AP507*U496)+(AO507*U497)+(AN507*U498)+(AM507*U499)+(AL507*U500)+(AK507*U501)+(AJ507*U502)+(AI507*U503)+(AH507*U504)+(AG507*U505)+(AF507*U506)+($U$353)+($U$458)+U507</f>
        <v>0.69877344877344849</v>
      </c>
    </row>
    <row r="508" spans="1:72">
      <c r="A508" s="25">
        <f t="shared" ref="A508:A525" si="346">A507+1</f>
        <v>504</v>
      </c>
      <c r="B508" s="26" t="s">
        <v>31</v>
      </c>
      <c r="C508" s="12">
        <v>40914</v>
      </c>
      <c r="D508" s="12">
        <v>40918</v>
      </c>
      <c r="E508" s="12">
        <v>40919</v>
      </c>
      <c r="F508" s="14">
        <v>1.5148999999999999</v>
      </c>
      <c r="G508" s="14"/>
      <c r="H508" s="14"/>
      <c r="I508" s="14">
        <v>1.5043</v>
      </c>
      <c r="J508" s="14">
        <v>1.4854000000000001</v>
      </c>
      <c r="K508" s="5" t="s">
        <v>1</v>
      </c>
      <c r="M508" s="46">
        <f>(F508-I508)*10000</f>
        <v>105.99999999999943</v>
      </c>
      <c r="N508" s="47"/>
      <c r="O508" s="46">
        <f>(I508-J508)*10000</f>
        <v>188.99999999999918</v>
      </c>
      <c r="Q508" s="22">
        <f>((S507*U508)/M508)*O508</f>
        <v>25214132.400130473</v>
      </c>
      <c r="R508" s="15"/>
      <c r="S508" s="3">
        <f>Q508+S507</f>
        <v>534299472.28847855</v>
      </c>
      <c r="U508" s="4">
        <f>$AC$4/W508</f>
        <v>2.7777777777777776E-2</v>
      </c>
      <c r="V508"/>
      <c r="W508" s="2">
        <v>9</v>
      </c>
      <c r="Y508" s="30">
        <f>E508-D508+1</f>
        <v>2</v>
      </c>
      <c r="Z508" s="30"/>
      <c r="AA508" s="4">
        <f>(S508-S507)/S507</f>
        <v>4.9528301886792456E-2</v>
      </c>
      <c r="AD508" s="40">
        <f>IF(E507&gt;D508,IF(E507&gt;E508,Y508,E507-D508+1),0)</f>
        <v>0</v>
      </c>
      <c r="AF508" s="40">
        <f t="shared" si="309"/>
        <v>0</v>
      </c>
      <c r="AG508" s="40">
        <f t="shared" si="310"/>
        <v>0</v>
      </c>
      <c r="AH508" s="40">
        <f t="shared" si="311"/>
        <v>0</v>
      </c>
      <c r="AI508" s="40">
        <f t="shared" si="312"/>
        <v>0</v>
      </c>
      <c r="AJ508" s="40">
        <f t="shared" si="313"/>
        <v>0</v>
      </c>
      <c r="AK508" s="40">
        <f t="shared" si="314"/>
        <v>0</v>
      </c>
      <c r="AL508" s="40">
        <f t="shared" si="315"/>
        <v>0</v>
      </c>
      <c r="AM508" s="40">
        <f t="shared" si="316"/>
        <v>0</v>
      </c>
      <c r="AN508" s="40">
        <f t="shared" si="317"/>
        <v>0</v>
      </c>
      <c r="AO508" s="40">
        <f t="shared" si="318"/>
        <v>0</v>
      </c>
      <c r="AP508" s="40">
        <f t="shared" si="319"/>
        <v>1</v>
      </c>
      <c r="AQ508" s="40">
        <f t="shared" si="320"/>
        <v>1</v>
      </c>
      <c r="AR508" s="40">
        <f t="shared" si="321"/>
        <v>1</v>
      </c>
      <c r="AS508" s="40">
        <f t="shared" si="322"/>
        <v>1</v>
      </c>
      <c r="AT508" s="40">
        <f t="shared" si="323"/>
        <v>1</v>
      </c>
      <c r="AU508" s="40">
        <f t="shared" si="324"/>
        <v>1</v>
      </c>
      <c r="AV508" s="40">
        <f t="shared" si="325"/>
        <v>1</v>
      </c>
      <c r="AW508" s="40">
        <f t="shared" si="326"/>
        <v>1</v>
      </c>
      <c r="AX508" s="40">
        <f t="shared" si="327"/>
        <v>1</v>
      </c>
      <c r="AY508" s="40">
        <f t="shared" si="328"/>
        <v>1</v>
      </c>
      <c r="AZ508" s="40">
        <f t="shared" si="329"/>
        <v>1</v>
      </c>
      <c r="BA508" s="40">
        <f t="shared" si="330"/>
        <v>1</v>
      </c>
      <c r="BB508" s="40">
        <f t="shared" si="331"/>
        <v>1</v>
      </c>
      <c r="BC508" s="40">
        <f t="shared" si="332"/>
        <v>1</v>
      </c>
      <c r="BD508" s="40">
        <f t="shared" si="333"/>
        <v>1</v>
      </c>
      <c r="BE508" s="40">
        <f t="shared" si="334"/>
        <v>1</v>
      </c>
      <c r="BF508" s="40">
        <f t="shared" si="335"/>
        <v>1</v>
      </c>
      <c r="BG508" s="40">
        <f t="shared" si="336"/>
        <v>1</v>
      </c>
      <c r="BH508" s="40">
        <f t="shared" si="337"/>
        <v>1</v>
      </c>
      <c r="BI508" s="40">
        <f t="shared" si="338"/>
        <v>1</v>
      </c>
      <c r="BJ508" s="40">
        <f t="shared" si="339"/>
        <v>1</v>
      </c>
      <c r="BK508" s="40">
        <f t="shared" si="340"/>
        <v>1</v>
      </c>
      <c r="BL508" s="40">
        <f t="shared" si="341"/>
        <v>1</v>
      </c>
      <c r="BM508" s="40">
        <f t="shared" si="342"/>
        <v>1</v>
      </c>
      <c r="BN508" s="40">
        <f t="shared" si="343"/>
        <v>1</v>
      </c>
      <c r="BO508" s="40">
        <f t="shared" si="344"/>
        <v>1</v>
      </c>
      <c r="BP508" s="40">
        <f t="shared" si="345"/>
        <v>1</v>
      </c>
      <c r="BQ508">
        <v>2</v>
      </c>
      <c r="BR508" s="63">
        <f t="shared" si="307"/>
        <v>30</v>
      </c>
      <c r="BT508" s="4">
        <f>(BP508*U471)+(BO508*U472)+(BN508*U473)+(BM508*U474)+(BL508*U475)+(BK508*U476)+(BJ508*U477)+(BI508*U478)+(BH508*U479)+(BG508*U480)+(BF508*U481)+(BE508*U482)+(BD508*U483)+(BC508*U484)+(BB508*U485)+(BA508*U486)+(AZ508*U487)+(AY508*U488)+(AX508*U489)+(AW508*U490)+(AV508*U491)+(AU508*U492)+(AT508*U493)+(AS508*U494)+(AR508*U495)+(AQ508*U496)+(AP508*U497)+(AO508*U498)+(AN508*U499)+(AM508*U500)+(AL508*U501)+(AK508*U502)+(AJ508*U503)+(AI508*U504)+(AH508*U505)+(AG508*U506)+(AF508*U507)+($U$353)+($U$458)+U508</f>
        <v>0.67604617604617578</v>
      </c>
    </row>
    <row r="509" spans="1:72">
      <c r="A509" s="25">
        <f t="shared" si="346"/>
        <v>505</v>
      </c>
      <c r="B509" s="26" t="s">
        <v>31</v>
      </c>
      <c r="C509" s="12">
        <v>40973</v>
      </c>
      <c r="D509" s="12">
        <v>40974</v>
      </c>
      <c r="E509" s="12">
        <v>40988</v>
      </c>
      <c r="F509" s="14">
        <v>1.4758</v>
      </c>
      <c r="G509" s="14">
        <v>1.4885999999999999</v>
      </c>
      <c r="H509" s="14">
        <v>1.5112000000000001</v>
      </c>
      <c r="I509" s="14"/>
      <c r="J509" s="14"/>
      <c r="K509" s="5" t="s">
        <v>1</v>
      </c>
      <c r="M509" s="16">
        <f>(G509-F509)*10000</f>
        <v>127.99999999999923</v>
      </c>
      <c r="N509" s="15"/>
      <c r="O509" s="16">
        <f>(H509-G509)*10000</f>
        <v>226.00000000000176</v>
      </c>
      <c r="Q509" s="22">
        <f>((S508*U509)/M509)*O509</f>
        <v>26204791.826648831</v>
      </c>
      <c r="R509" s="15"/>
      <c r="S509" s="3">
        <f>Q509+S508</f>
        <v>560504264.11512733</v>
      </c>
      <c r="U509" s="4">
        <f>$AC$4/W509</f>
        <v>2.7777777777777776E-2</v>
      </c>
      <c r="V509"/>
      <c r="W509" s="2">
        <v>9</v>
      </c>
      <c r="Y509" s="30">
        <f>E509-D509+1</f>
        <v>15</v>
      </c>
      <c r="Z509" s="30"/>
      <c r="AA509" s="4">
        <f>(S509-S508)/S508</f>
        <v>4.904513888888945E-2</v>
      </c>
      <c r="AD509" s="40">
        <f>IF(E508&gt;D509,IF(E508&gt;E509,Y509,E508-D509+1),0)</f>
        <v>0</v>
      </c>
      <c r="AF509" s="40">
        <f t="shared" si="309"/>
        <v>0</v>
      </c>
      <c r="AG509" s="40">
        <f t="shared" si="310"/>
        <v>0</v>
      </c>
      <c r="AH509" s="40">
        <f t="shared" si="311"/>
        <v>0</v>
      </c>
      <c r="AI509" s="40">
        <f t="shared" si="312"/>
        <v>0</v>
      </c>
      <c r="AJ509" s="40">
        <f t="shared" si="313"/>
        <v>0</v>
      </c>
      <c r="AK509" s="40">
        <f t="shared" si="314"/>
        <v>0</v>
      </c>
      <c r="AL509" s="40">
        <f t="shared" si="315"/>
        <v>0</v>
      </c>
      <c r="AM509" s="40">
        <f t="shared" si="316"/>
        <v>0</v>
      </c>
      <c r="AN509" s="40">
        <f t="shared" si="317"/>
        <v>0</v>
      </c>
      <c r="AO509" s="40">
        <f t="shared" si="318"/>
        <v>0</v>
      </c>
      <c r="AP509" s="40">
        <f t="shared" si="319"/>
        <v>0</v>
      </c>
      <c r="AQ509" s="40">
        <f t="shared" si="320"/>
        <v>1</v>
      </c>
      <c r="AR509" s="40">
        <f t="shared" si="321"/>
        <v>1</v>
      </c>
      <c r="AS509" s="40">
        <f t="shared" si="322"/>
        <v>1</v>
      </c>
      <c r="AT509" s="40">
        <f t="shared" si="323"/>
        <v>1</v>
      </c>
      <c r="AU509" s="40">
        <f t="shared" si="324"/>
        <v>1</v>
      </c>
      <c r="AV509" s="40">
        <f t="shared" si="325"/>
        <v>1</v>
      </c>
      <c r="AW509" s="40">
        <f t="shared" si="326"/>
        <v>1</v>
      </c>
      <c r="AX509" s="40">
        <f t="shared" si="327"/>
        <v>1</v>
      </c>
      <c r="AY509" s="40">
        <f t="shared" si="328"/>
        <v>1</v>
      </c>
      <c r="AZ509" s="40">
        <f t="shared" si="329"/>
        <v>1</v>
      </c>
      <c r="BA509" s="40">
        <f t="shared" si="330"/>
        <v>1</v>
      </c>
      <c r="BB509" s="40">
        <f t="shared" si="331"/>
        <v>1</v>
      </c>
      <c r="BC509" s="40">
        <f t="shared" si="332"/>
        <v>1</v>
      </c>
      <c r="BD509" s="40">
        <f t="shared" si="333"/>
        <v>1</v>
      </c>
      <c r="BE509" s="40">
        <f t="shared" si="334"/>
        <v>1</v>
      </c>
      <c r="BF509" s="40">
        <f t="shared" si="335"/>
        <v>1</v>
      </c>
      <c r="BG509" s="40">
        <f t="shared" si="336"/>
        <v>1</v>
      </c>
      <c r="BH509" s="40">
        <f t="shared" si="337"/>
        <v>1</v>
      </c>
      <c r="BI509" s="40">
        <f t="shared" si="338"/>
        <v>1</v>
      </c>
      <c r="BJ509" s="40">
        <f t="shared" si="339"/>
        <v>1</v>
      </c>
      <c r="BK509" s="40">
        <f t="shared" si="340"/>
        <v>1</v>
      </c>
      <c r="BL509" s="40">
        <f t="shared" si="341"/>
        <v>1</v>
      </c>
      <c r="BM509" s="40">
        <f t="shared" si="342"/>
        <v>1</v>
      </c>
      <c r="BN509" s="40">
        <f t="shared" si="343"/>
        <v>1</v>
      </c>
      <c r="BO509" s="40">
        <f t="shared" si="344"/>
        <v>1</v>
      </c>
      <c r="BP509" s="40">
        <f t="shared" si="345"/>
        <v>1</v>
      </c>
      <c r="BQ509">
        <v>2</v>
      </c>
      <c r="BR509" s="63">
        <f t="shared" si="307"/>
        <v>29</v>
      </c>
      <c r="BT509" s="4">
        <f>(BP509*U472)+(BO509*U473)+(BN509*U474)+(BM509*U475)+(BL509*U476)+(BK509*U477)+(BJ509*U478)+(BI509*U479)+(BH509*U480)+(BG509*U481)+(BF509*U482)+(BE509*U483)+(BD509*U484)+(BC509*U485)+(BB509*U486)+(BA509*U487)+(AZ509*U488)+(AY509*U489)+(AX509*U490)+(AW509*U491)+(AV509*U492)+(AU509*U493)+(AT509*U494)+(AS509*U495)+(AR509*U496)+(AQ509*U497)+(AP509*U498)+(AO509*U499)+(AN509*U500)+(AM509*U501)+(AL509*U502)+(AK509*U503)+(AJ509*U504)+(AI509*U505)+(AH509*U506)+(AG509*U507)+(AF509*U508)+($U$353)+($U$458)+U509</f>
        <v>0.65331890331890308</v>
      </c>
    </row>
    <row r="510" spans="1:72">
      <c r="A510" s="25">
        <f t="shared" si="346"/>
        <v>506</v>
      </c>
      <c r="B510" s="26" t="s">
        <v>31</v>
      </c>
      <c r="C510" s="12">
        <v>41072</v>
      </c>
      <c r="D510" s="12">
        <v>41073</v>
      </c>
      <c r="E510" s="12">
        <v>41075</v>
      </c>
      <c r="F510" s="14">
        <v>1.569</v>
      </c>
      <c r="G510" s="14"/>
      <c r="H510" s="14"/>
      <c r="I510" s="14">
        <v>1.5608</v>
      </c>
      <c r="J510" s="14">
        <v>1.546</v>
      </c>
      <c r="K510" s="5" t="s">
        <v>1</v>
      </c>
      <c r="M510" s="46">
        <f>(F510-I510)*10000</f>
        <v>81.999999999999858</v>
      </c>
      <c r="N510" s="47"/>
      <c r="O510" s="46">
        <f>(I510-J510)*10000</f>
        <v>147.99999999999923</v>
      </c>
      <c r="Q510" s="22">
        <f>((S509*U510)/M510)*O510</f>
        <v>28101162.29303474</v>
      </c>
      <c r="R510" s="15"/>
      <c r="S510" s="3">
        <f>Q510+S509</f>
        <v>588605426.40816212</v>
      </c>
      <c r="U510" s="4">
        <f>$AC$4/W510</f>
        <v>2.7777777777777776E-2</v>
      </c>
      <c r="V510"/>
      <c r="W510" s="2">
        <v>9</v>
      </c>
      <c r="Y510" s="30">
        <f>E510-D510+1</f>
        <v>3</v>
      </c>
      <c r="Z510" s="30"/>
      <c r="AA510" s="4">
        <f>(S510-S509)/S509</f>
        <v>5.0135501355013469E-2</v>
      </c>
      <c r="AD510" s="40">
        <f>IF(E509&gt;D510,IF(E509&gt;E510,Y510,E509-D510+1),0)</f>
        <v>0</v>
      </c>
      <c r="AF510" s="40">
        <f t="shared" si="309"/>
        <v>0</v>
      </c>
      <c r="AG510" s="40">
        <f t="shared" si="310"/>
        <v>0</v>
      </c>
      <c r="AH510" s="40">
        <f t="shared" si="311"/>
        <v>0</v>
      </c>
      <c r="AI510" s="40">
        <f t="shared" si="312"/>
        <v>0</v>
      </c>
      <c r="AJ510" s="40">
        <f t="shared" si="313"/>
        <v>0</v>
      </c>
      <c r="AK510" s="40">
        <f t="shared" si="314"/>
        <v>0</v>
      </c>
      <c r="AL510" s="40">
        <f t="shared" si="315"/>
        <v>0</v>
      </c>
      <c r="AM510" s="40">
        <f t="shared" si="316"/>
        <v>0</v>
      </c>
      <c r="AN510" s="40">
        <f t="shared" si="317"/>
        <v>0</v>
      </c>
      <c r="AO510" s="40">
        <f t="shared" si="318"/>
        <v>0</v>
      </c>
      <c r="AP510" s="40">
        <f t="shared" si="319"/>
        <v>0</v>
      </c>
      <c r="AQ510" s="40">
        <f t="shared" si="320"/>
        <v>0</v>
      </c>
      <c r="AR510" s="40">
        <f t="shared" si="321"/>
        <v>1</v>
      </c>
      <c r="AS510" s="40">
        <f t="shared" si="322"/>
        <v>1</v>
      </c>
      <c r="AT510" s="40">
        <f t="shared" si="323"/>
        <v>1</v>
      </c>
      <c r="AU510" s="40">
        <f t="shared" si="324"/>
        <v>1</v>
      </c>
      <c r="AV510" s="40">
        <f t="shared" si="325"/>
        <v>1</v>
      </c>
      <c r="AW510" s="40">
        <f t="shared" si="326"/>
        <v>1</v>
      </c>
      <c r="AX510" s="40">
        <f t="shared" si="327"/>
        <v>1</v>
      </c>
      <c r="AY510" s="40">
        <f t="shared" si="328"/>
        <v>1</v>
      </c>
      <c r="AZ510" s="40">
        <f t="shared" si="329"/>
        <v>1</v>
      </c>
      <c r="BA510" s="40">
        <f t="shared" si="330"/>
        <v>1</v>
      </c>
      <c r="BB510" s="40">
        <f t="shared" si="331"/>
        <v>1</v>
      </c>
      <c r="BC510" s="40">
        <f t="shared" si="332"/>
        <v>1</v>
      </c>
      <c r="BD510" s="40">
        <f t="shared" si="333"/>
        <v>1</v>
      </c>
      <c r="BE510" s="40">
        <f t="shared" si="334"/>
        <v>1</v>
      </c>
      <c r="BF510" s="40">
        <f t="shared" si="335"/>
        <v>1</v>
      </c>
      <c r="BG510" s="40">
        <f t="shared" si="336"/>
        <v>1</v>
      </c>
      <c r="BH510" s="40">
        <f t="shared" si="337"/>
        <v>1</v>
      </c>
      <c r="BI510" s="40">
        <f t="shared" si="338"/>
        <v>1</v>
      </c>
      <c r="BJ510" s="40">
        <f t="shared" si="339"/>
        <v>1</v>
      </c>
      <c r="BK510" s="40">
        <f t="shared" si="340"/>
        <v>1</v>
      </c>
      <c r="BL510" s="40">
        <f t="shared" si="341"/>
        <v>1</v>
      </c>
      <c r="BM510" s="40">
        <f t="shared" si="342"/>
        <v>1</v>
      </c>
      <c r="BN510" s="40">
        <f t="shared" si="343"/>
        <v>1</v>
      </c>
      <c r="BO510" s="40">
        <f t="shared" si="344"/>
        <v>1</v>
      </c>
      <c r="BP510" s="40">
        <f t="shared" si="345"/>
        <v>1</v>
      </c>
      <c r="BQ510">
        <v>2</v>
      </c>
      <c r="BR510" s="63">
        <f t="shared" si="307"/>
        <v>28</v>
      </c>
      <c r="BT510" s="4">
        <f>(BP510*U473)+(BO510*U474)+(BN510*U475)+(BM510*U476)+(BL510*U477)+(BK510*U478)+(BJ510*U479)+(BI510*U480)+(BH510*U481)+(BG510*U482)+(BF510*U483)+(BE510*U484)+(BD510*U485)+(BC510*U486)+(BB510*U487)+(BA510*U488)+(AZ510*U489)+(AY510*U490)+(AX510*U491)+(AW510*U492)+(AV510*U493)+(AU510*U494)+(AT510*U495)+(AS510*U496)+(AR510*U497)+(AQ510*U498)+(AP510*U499)+(AO510*U500)+(AN510*U501)+(AM510*U502)+(AL510*U503)+(AK510*U504)+(AJ510*U505)+(AI510*U506)+(AH510*U507)+(AG510*U508)+(AF510*U509)+($U$353)+($U$458)+U510</f>
        <v>0.63059163059163037</v>
      </c>
    </row>
    <row r="511" spans="1:72">
      <c r="A511" s="25">
        <f t="shared" si="346"/>
        <v>507</v>
      </c>
      <c r="B511" s="26" t="s">
        <v>31</v>
      </c>
      <c r="C511" s="12">
        <v>41148</v>
      </c>
      <c r="D511" s="12">
        <v>41149</v>
      </c>
      <c r="E511" s="12">
        <v>41517</v>
      </c>
      <c r="F511" s="14">
        <v>1.5174000000000001</v>
      </c>
      <c r="G511" s="14">
        <v>1.5239</v>
      </c>
      <c r="H511" s="14">
        <v>1.5361</v>
      </c>
      <c r="I511" s="14"/>
      <c r="J511" s="14"/>
      <c r="K511" s="5" t="s">
        <v>1</v>
      </c>
      <c r="M511" s="16">
        <f>(G511-F511)*10000</f>
        <v>64.999999999999503</v>
      </c>
      <c r="N511" s="15"/>
      <c r="O511" s="16">
        <f>(H511-G511)*10000</f>
        <v>121.99999999999989</v>
      </c>
      <c r="Q511" s="22">
        <f>((S510*U511)/M511)*O511</f>
        <v>30687975.222989853</v>
      </c>
      <c r="R511" s="15"/>
      <c r="S511" s="3">
        <f>Q511+S510</f>
        <v>619293401.63115191</v>
      </c>
      <c r="U511" s="4">
        <f>$AC$4/W511</f>
        <v>2.7777777777777776E-2</v>
      </c>
      <c r="V511"/>
      <c r="W511" s="2">
        <v>9</v>
      </c>
      <c r="Y511" s="59">
        <f>E511-D511+1</f>
        <v>369</v>
      </c>
      <c r="Z511" s="30"/>
      <c r="AA511" s="4">
        <f>(S511-S510)/S510</f>
        <v>5.2136752136752389E-2</v>
      </c>
      <c r="AD511" s="40">
        <f>IF(E510&gt;D511,IF(E510&gt;E511,Y511,E510-D511+1),0)</f>
        <v>0</v>
      </c>
      <c r="AF511" s="40">
        <f t="shared" si="309"/>
        <v>0</v>
      </c>
      <c r="AG511" s="40">
        <f t="shared" si="310"/>
        <v>0</v>
      </c>
      <c r="AH511" s="40">
        <f t="shared" si="311"/>
        <v>0</v>
      </c>
      <c r="AI511" s="40">
        <f t="shared" si="312"/>
        <v>0</v>
      </c>
      <c r="AJ511" s="40">
        <f t="shared" si="313"/>
        <v>0</v>
      </c>
      <c r="AK511" s="40">
        <f t="shared" si="314"/>
        <v>0</v>
      </c>
      <c r="AL511" s="40">
        <f t="shared" si="315"/>
        <v>0</v>
      </c>
      <c r="AM511" s="40">
        <f t="shared" si="316"/>
        <v>0</v>
      </c>
      <c r="AN511" s="40">
        <f t="shared" si="317"/>
        <v>0</v>
      </c>
      <c r="AO511" s="40">
        <f t="shared" si="318"/>
        <v>0</v>
      </c>
      <c r="AP511" s="40">
        <f t="shared" si="319"/>
        <v>0</v>
      </c>
      <c r="AQ511" s="40">
        <f t="shared" si="320"/>
        <v>0</v>
      </c>
      <c r="AR511" s="40">
        <f t="shared" si="321"/>
        <v>0</v>
      </c>
      <c r="AS511" s="40">
        <f t="shared" si="322"/>
        <v>1</v>
      </c>
      <c r="AT511" s="40">
        <f t="shared" si="323"/>
        <v>1</v>
      </c>
      <c r="AU511" s="40">
        <f t="shared" si="324"/>
        <v>1</v>
      </c>
      <c r="AV511" s="40">
        <f t="shared" si="325"/>
        <v>1</v>
      </c>
      <c r="AW511" s="40">
        <f t="shared" si="326"/>
        <v>1</v>
      </c>
      <c r="AX511" s="40">
        <f t="shared" si="327"/>
        <v>1</v>
      </c>
      <c r="AY511" s="40">
        <f t="shared" si="328"/>
        <v>1</v>
      </c>
      <c r="AZ511" s="40">
        <f t="shared" si="329"/>
        <v>1</v>
      </c>
      <c r="BA511" s="40">
        <f t="shared" si="330"/>
        <v>1</v>
      </c>
      <c r="BB511" s="40">
        <f t="shared" si="331"/>
        <v>1</v>
      </c>
      <c r="BC511" s="40">
        <f t="shared" si="332"/>
        <v>1</v>
      </c>
      <c r="BD511" s="40">
        <f t="shared" si="333"/>
        <v>1</v>
      </c>
      <c r="BE511" s="40">
        <f t="shared" si="334"/>
        <v>1</v>
      </c>
      <c r="BF511" s="40">
        <f t="shared" si="335"/>
        <v>1</v>
      </c>
      <c r="BG511" s="40">
        <f t="shared" si="336"/>
        <v>1</v>
      </c>
      <c r="BH511" s="40">
        <f t="shared" si="337"/>
        <v>1</v>
      </c>
      <c r="BI511" s="40">
        <f t="shared" si="338"/>
        <v>1</v>
      </c>
      <c r="BJ511" s="40">
        <f t="shared" si="339"/>
        <v>1</v>
      </c>
      <c r="BK511" s="40">
        <f t="shared" si="340"/>
        <v>1</v>
      </c>
      <c r="BL511" s="40">
        <f t="shared" si="341"/>
        <v>1</v>
      </c>
      <c r="BM511" s="40">
        <f t="shared" si="342"/>
        <v>1</v>
      </c>
      <c r="BN511" s="40">
        <f t="shared" si="343"/>
        <v>1</v>
      </c>
      <c r="BO511" s="40">
        <f t="shared" si="344"/>
        <v>1</v>
      </c>
      <c r="BP511" s="40">
        <f t="shared" si="345"/>
        <v>1</v>
      </c>
      <c r="BQ511">
        <v>2</v>
      </c>
      <c r="BR511" s="63">
        <f t="shared" si="307"/>
        <v>27</v>
      </c>
      <c r="BT511" s="4">
        <f>(BP511*U474)+(BO511*U475)+(BN511*U476)+(BM511*U477)+(BL511*U478)+(BK511*U479)+(BJ511*U480)+(BI511*U481)+(BH511*U482)+(BG511*U483)+(BF511*U484)+(BE511*U485)+(BD511*U486)+(BC511*U487)+(BB511*U488)+(BA511*U489)+(AZ511*U490)+(AY511*U491)+(AX511*U492)+(AW511*U493)+(AV511*U494)+(AU511*U495)+(AT511*U496)+(AS511*U497)+(AR511*U498)+(AQ511*U499)+(AP511*U500)+(AO511*U501)+(AN511*U502)+(AM511*U503)+(AL511*U504)+(AK511*U505)+(AJ511*U506)+(AI511*U507)+(AH511*U508)+(AG511*U509)+(AF511*U510)+($U$353)+($U$458)+U511</f>
        <v>0.60786435786435766</v>
      </c>
    </row>
    <row r="512" spans="1:72">
      <c r="A512" s="25">
        <f t="shared" si="346"/>
        <v>508</v>
      </c>
      <c r="B512" s="26" t="s">
        <v>31</v>
      </c>
      <c r="C512" s="12">
        <v>41185</v>
      </c>
      <c r="D512" s="12">
        <v>41186</v>
      </c>
      <c r="E512" s="12">
        <v>41190</v>
      </c>
      <c r="F512" s="14">
        <v>1.5723</v>
      </c>
      <c r="G512" s="14">
        <v>1.5793999999999999</v>
      </c>
      <c r="H512" s="14">
        <v>1.5723</v>
      </c>
      <c r="I512" s="14"/>
      <c r="J512" s="14"/>
      <c r="K512" s="5" t="s">
        <v>0</v>
      </c>
      <c r="M512" s="16">
        <f>(G512-F512)*10000</f>
        <v>70.999999999998835</v>
      </c>
      <c r="N512" s="15"/>
      <c r="O512" s="16">
        <f>(H512-G512)*10000</f>
        <v>-70.999999999998835</v>
      </c>
      <c r="Q512" s="22">
        <f>((S511*U512)/M512)*O512</f>
        <v>-17202594.489754219</v>
      </c>
      <c r="R512" s="15"/>
      <c r="S512" s="3">
        <f>Q512+S511</f>
        <v>602090807.14139771</v>
      </c>
      <c r="U512" s="4">
        <f>$AC$4/W512</f>
        <v>2.7777777777777776E-2</v>
      </c>
      <c r="V512"/>
      <c r="W512" s="2">
        <v>9</v>
      </c>
      <c r="Y512" s="30">
        <f>E512-D512+1</f>
        <v>5</v>
      </c>
      <c r="Z512" s="30"/>
      <c r="AA512" s="4">
        <f>(S512-S511)/S511</f>
        <v>-2.7777777777777745E-2</v>
      </c>
      <c r="AD512" s="40">
        <f>IF(E511&gt;D512,IF(E511&gt;E512,Y512,E511-D512+1),0)</f>
        <v>5</v>
      </c>
      <c r="AF512" s="40">
        <f t="shared" si="309"/>
        <v>1</v>
      </c>
      <c r="AG512" s="40">
        <f t="shared" si="310"/>
        <v>0</v>
      </c>
      <c r="AH512" s="40">
        <f t="shared" si="311"/>
        <v>0</v>
      </c>
      <c r="AI512" s="40">
        <f t="shared" si="312"/>
        <v>0</v>
      </c>
      <c r="AJ512" s="40">
        <f t="shared" si="313"/>
        <v>0</v>
      </c>
      <c r="AK512" s="40">
        <f t="shared" si="314"/>
        <v>0</v>
      </c>
      <c r="AL512" s="40">
        <f t="shared" si="315"/>
        <v>0</v>
      </c>
      <c r="AM512" s="40">
        <f t="shared" si="316"/>
        <v>0</v>
      </c>
      <c r="AN512" s="40">
        <f t="shared" si="317"/>
        <v>0</v>
      </c>
      <c r="AO512" s="40">
        <f t="shared" si="318"/>
        <v>0</v>
      </c>
      <c r="AP512" s="40">
        <f t="shared" si="319"/>
        <v>0</v>
      </c>
      <c r="AQ512" s="40">
        <f t="shared" si="320"/>
        <v>0</v>
      </c>
      <c r="AR512" s="40">
        <f t="shared" si="321"/>
        <v>0</v>
      </c>
      <c r="AS512" s="40">
        <f t="shared" si="322"/>
        <v>0</v>
      </c>
      <c r="AT512" s="40">
        <f t="shared" si="323"/>
        <v>1</v>
      </c>
      <c r="AU512" s="40">
        <f t="shared" si="324"/>
        <v>1</v>
      </c>
      <c r="AV512" s="40">
        <f t="shared" si="325"/>
        <v>1</v>
      </c>
      <c r="AW512" s="40">
        <f t="shared" si="326"/>
        <v>1</v>
      </c>
      <c r="AX512" s="40">
        <f t="shared" si="327"/>
        <v>1</v>
      </c>
      <c r="AY512" s="40">
        <f t="shared" si="328"/>
        <v>1</v>
      </c>
      <c r="AZ512" s="40">
        <f t="shared" si="329"/>
        <v>1</v>
      </c>
      <c r="BA512" s="40">
        <f t="shared" si="330"/>
        <v>1</v>
      </c>
      <c r="BB512" s="40">
        <f t="shared" si="331"/>
        <v>1</v>
      </c>
      <c r="BC512" s="40">
        <f t="shared" si="332"/>
        <v>1</v>
      </c>
      <c r="BD512" s="40">
        <f t="shared" si="333"/>
        <v>1</v>
      </c>
      <c r="BE512" s="40">
        <f t="shared" si="334"/>
        <v>1</v>
      </c>
      <c r="BF512" s="40">
        <f t="shared" si="335"/>
        <v>1</v>
      </c>
      <c r="BG512" s="40">
        <f t="shared" si="336"/>
        <v>1</v>
      </c>
      <c r="BH512" s="40">
        <f t="shared" si="337"/>
        <v>1</v>
      </c>
      <c r="BI512" s="40">
        <f t="shared" si="338"/>
        <v>1</v>
      </c>
      <c r="BJ512" s="40">
        <f t="shared" si="339"/>
        <v>1</v>
      </c>
      <c r="BK512" s="40">
        <f t="shared" si="340"/>
        <v>1</v>
      </c>
      <c r="BL512" s="40">
        <f t="shared" si="341"/>
        <v>1</v>
      </c>
      <c r="BM512" s="40">
        <f t="shared" si="342"/>
        <v>1</v>
      </c>
      <c r="BN512" s="40">
        <f t="shared" si="343"/>
        <v>1</v>
      </c>
      <c r="BO512" s="40">
        <f t="shared" si="344"/>
        <v>1</v>
      </c>
      <c r="BP512" s="40">
        <f t="shared" si="345"/>
        <v>1</v>
      </c>
      <c r="BQ512">
        <v>2</v>
      </c>
      <c r="BR512" s="63">
        <f t="shared" si="307"/>
        <v>27</v>
      </c>
      <c r="BT512" s="4">
        <f>(BP512*U475)+(BO512*U476)+(BN512*U477)+(BM512*U478)+(BL512*U479)+(BK512*U480)+(BJ512*U481)+(BI512*U482)+(BH512*U483)+(BG512*U484)+(BF512*U485)+(BE512*U486)+(BD512*U487)+(BC512*U488)+(BB512*U489)+(BA512*U490)+(AZ512*U491)+(AY512*U492)+(AX512*U493)+(AW512*U494)+(AV512*U495)+(AU512*U496)+(AT512*U497)+(AS512*U498)+(AR512*U499)+(AQ512*U500)+(AP512*U501)+(AO512*U502)+(AN512*U503)+(AM512*U504)+(AL512*U505)+(AK512*U506)+(AJ512*U507)+(AI512*U508)+(AH512*U509)+(AG512*U510)+(AF512*U511)+($U$353)+($U$458)+U512</f>
        <v>0.61291486291486275</v>
      </c>
    </row>
    <row r="513" spans="1:72">
      <c r="A513" s="25">
        <f t="shared" si="346"/>
        <v>509</v>
      </c>
      <c r="B513" s="26" t="s">
        <v>31</v>
      </c>
      <c r="C513" s="12">
        <v>41208</v>
      </c>
      <c r="D513" s="12">
        <v>41211</v>
      </c>
      <c r="E513" s="12">
        <v>41219</v>
      </c>
      <c r="F513" s="14">
        <v>1.5613999999999999</v>
      </c>
      <c r="G513" s="14"/>
      <c r="H513" s="14"/>
      <c r="I513" s="14">
        <v>1.5506</v>
      </c>
      <c r="J513" s="14">
        <v>1.5314000000000001</v>
      </c>
      <c r="K513" s="5" t="s">
        <v>1</v>
      </c>
      <c r="M513" s="46">
        <f>(F513-I513)*10000</f>
        <v>107.9999999999992</v>
      </c>
      <c r="N513" s="47"/>
      <c r="O513" s="46">
        <f>(I513-J513)*10000</f>
        <v>191.99999999999883</v>
      </c>
      <c r="Q513" s="22">
        <f>((S512*U513)/M513)*O513</f>
        <v>29732879.365007333</v>
      </c>
      <c r="R513" s="15"/>
      <c r="S513" s="3">
        <f>Q513+S512</f>
        <v>631823686.506405</v>
      </c>
      <c r="U513" s="4">
        <f>$AC$4/W513</f>
        <v>2.7777777777777776E-2</v>
      </c>
      <c r="V513"/>
      <c r="W513" s="2">
        <v>9</v>
      </c>
      <c r="Y513" s="30">
        <f>E513-D513+1</f>
        <v>9</v>
      </c>
      <c r="Z513" s="30"/>
      <c r="AA513" s="4">
        <f>(S513-S512)/S512</f>
        <v>4.9382716049382692E-2</v>
      </c>
      <c r="AD513" s="40">
        <f>IF(E512&gt;D513,IF(E512&gt;E513,Y513,E512-D513+1),0)</f>
        <v>0</v>
      </c>
      <c r="AF513" s="40">
        <f t="shared" si="309"/>
        <v>0</v>
      </c>
      <c r="AG513" s="40">
        <f t="shared" si="310"/>
        <v>1</v>
      </c>
      <c r="AH513" s="40">
        <f t="shared" si="311"/>
        <v>0</v>
      </c>
      <c r="AI513" s="40">
        <f t="shared" si="312"/>
        <v>0</v>
      </c>
      <c r="AJ513" s="40">
        <f t="shared" si="313"/>
        <v>0</v>
      </c>
      <c r="AK513" s="40">
        <f t="shared" si="314"/>
        <v>0</v>
      </c>
      <c r="AL513" s="40">
        <f t="shared" si="315"/>
        <v>0</v>
      </c>
      <c r="AM513" s="40">
        <f t="shared" si="316"/>
        <v>0</v>
      </c>
      <c r="AN513" s="40">
        <f t="shared" si="317"/>
        <v>0</v>
      </c>
      <c r="AO513" s="40">
        <f t="shared" si="318"/>
        <v>0</v>
      </c>
      <c r="AP513" s="40">
        <f t="shared" si="319"/>
        <v>0</v>
      </c>
      <c r="AQ513" s="40">
        <f t="shared" si="320"/>
        <v>0</v>
      </c>
      <c r="AR513" s="40">
        <f t="shared" si="321"/>
        <v>0</v>
      </c>
      <c r="AS513" s="40">
        <f t="shared" si="322"/>
        <v>0</v>
      </c>
      <c r="AT513" s="40">
        <f t="shared" si="323"/>
        <v>0</v>
      </c>
      <c r="AU513" s="40">
        <f t="shared" si="324"/>
        <v>1</v>
      </c>
      <c r="AV513" s="40">
        <f t="shared" si="325"/>
        <v>1</v>
      </c>
      <c r="AW513" s="40">
        <f t="shared" si="326"/>
        <v>1</v>
      </c>
      <c r="AX513" s="40">
        <f t="shared" si="327"/>
        <v>1</v>
      </c>
      <c r="AY513" s="40">
        <f t="shared" si="328"/>
        <v>1</v>
      </c>
      <c r="AZ513" s="40">
        <f t="shared" si="329"/>
        <v>1</v>
      </c>
      <c r="BA513" s="40">
        <f t="shared" si="330"/>
        <v>1</v>
      </c>
      <c r="BB513" s="40">
        <f t="shared" si="331"/>
        <v>1</v>
      </c>
      <c r="BC513" s="40">
        <f t="shared" si="332"/>
        <v>1</v>
      </c>
      <c r="BD513" s="40">
        <f t="shared" si="333"/>
        <v>1</v>
      </c>
      <c r="BE513" s="40">
        <f t="shared" si="334"/>
        <v>1</v>
      </c>
      <c r="BF513" s="40">
        <f t="shared" si="335"/>
        <v>1</v>
      </c>
      <c r="BG513" s="40">
        <f t="shared" si="336"/>
        <v>1</v>
      </c>
      <c r="BH513" s="40">
        <f t="shared" si="337"/>
        <v>1</v>
      </c>
      <c r="BI513" s="40">
        <f t="shared" si="338"/>
        <v>1</v>
      </c>
      <c r="BJ513" s="40">
        <f t="shared" si="339"/>
        <v>1</v>
      </c>
      <c r="BK513" s="40">
        <f t="shared" si="340"/>
        <v>1</v>
      </c>
      <c r="BL513" s="40">
        <f t="shared" si="341"/>
        <v>1</v>
      </c>
      <c r="BM513" s="40">
        <f t="shared" si="342"/>
        <v>1</v>
      </c>
      <c r="BN513" s="40">
        <f t="shared" si="343"/>
        <v>1</v>
      </c>
      <c r="BO513" s="40">
        <f t="shared" si="344"/>
        <v>1</v>
      </c>
      <c r="BP513" s="40">
        <f t="shared" si="345"/>
        <v>1</v>
      </c>
      <c r="BQ513">
        <v>2</v>
      </c>
      <c r="BR513" s="63">
        <f t="shared" si="307"/>
        <v>26</v>
      </c>
      <c r="BT513" s="4">
        <f>(BP513*U476)+(BO513*U477)+(BN513*U478)+(BM513*U479)+(BL513*U480)+(BK513*U481)+(BJ513*U482)+(BI513*U483)+(BH513*U484)+(BG513*U485)+(BF513*U486)+(BE513*U487)+(BD513*U488)+(BC513*U489)+(BB513*U490)+(BA513*U491)+(AZ513*U492)+(AY513*U493)+(AX513*U494)+(AW513*U495)+(AV513*U496)+(AU513*U497)+(AT513*U498)+(AS513*U499)+(AR513*U500)+(AQ513*U501)+(AP513*U502)+(AO513*U503)+(AN513*U504)+(AM513*U505)+(AL513*U506)+(AK513*U507)+(AJ513*U508)+(AI513*U509)+(AH513*U510)+(AG513*U511)+(AF513*U512)+($U$353)+($U$458)+U513</f>
        <v>0.59018759018758993</v>
      </c>
    </row>
    <row r="514" spans="1:72">
      <c r="A514" s="25">
        <f t="shared" si="346"/>
        <v>510</v>
      </c>
      <c r="B514" s="26" t="s">
        <v>31</v>
      </c>
      <c r="C514" s="12">
        <v>41246</v>
      </c>
      <c r="D514" s="12">
        <v>41262</v>
      </c>
      <c r="E514" s="12">
        <v>41274</v>
      </c>
      <c r="F514" s="14">
        <v>1.5367</v>
      </c>
      <c r="G514" s="14">
        <v>1.5459000000000001</v>
      </c>
      <c r="H514" s="14">
        <v>1.5625</v>
      </c>
      <c r="I514" s="14"/>
      <c r="J514" s="14"/>
      <c r="K514" s="5" t="s">
        <v>1</v>
      </c>
      <c r="M514" s="16">
        <f>(G514-F514)*10000</f>
        <v>92.000000000000966</v>
      </c>
      <c r="N514" s="15"/>
      <c r="O514" s="16">
        <f>(H514-G514)*10000</f>
        <v>165.99999999999949</v>
      </c>
      <c r="Q514" s="22">
        <f>((S513*U514)/M514)*O514</f>
        <v>31667491.53383508</v>
      </c>
      <c r="R514" s="15"/>
      <c r="S514" s="3">
        <f>Q514+S513</f>
        <v>663491178.04024005</v>
      </c>
      <c r="U514" s="4">
        <f>$AC$4/W514</f>
        <v>2.7777777777777776E-2</v>
      </c>
      <c r="V514"/>
      <c r="W514" s="2">
        <v>9</v>
      </c>
      <c r="Y514" s="30">
        <f>E514-D514+1</f>
        <v>13</v>
      </c>
      <c r="Z514" s="30"/>
      <c r="AA514" s="4">
        <f>(S514-S513)/S513</f>
        <v>5.0120772946859168E-2</v>
      </c>
      <c r="AD514" s="40">
        <f>IF(E513&gt;D514,IF(E513&gt;E514,Y514,E513-D514+1),0)</f>
        <v>0</v>
      </c>
      <c r="AF514" s="40">
        <f t="shared" si="309"/>
        <v>0</v>
      </c>
      <c r="AG514" s="40">
        <f t="shared" si="310"/>
        <v>0</v>
      </c>
      <c r="AH514" s="40">
        <f t="shared" si="311"/>
        <v>1</v>
      </c>
      <c r="AI514" s="40">
        <f t="shared" si="312"/>
        <v>0</v>
      </c>
      <c r="AJ514" s="40">
        <f t="shared" si="313"/>
        <v>0</v>
      </c>
      <c r="AK514" s="40">
        <f t="shared" si="314"/>
        <v>0</v>
      </c>
      <c r="AL514" s="40">
        <f t="shared" si="315"/>
        <v>0</v>
      </c>
      <c r="AM514" s="40">
        <f t="shared" si="316"/>
        <v>0</v>
      </c>
      <c r="AN514" s="40">
        <f t="shared" si="317"/>
        <v>0</v>
      </c>
      <c r="AO514" s="40">
        <f t="shared" si="318"/>
        <v>0</v>
      </c>
      <c r="AP514" s="40">
        <f t="shared" si="319"/>
        <v>0</v>
      </c>
      <c r="AQ514" s="40">
        <f t="shared" si="320"/>
        <v>0</v>
      </c>
      <c r="AR514" s="40">
        <f t="shared" si="321"/>
        <v>0</v>
      </c>
      <c r="AS514" s="40">
        <f t="shared" si="322"/>
        <v>0</v>
      </c>
      <c r="AT514" s="40">
        <f t="shared" si="323"/>
        <v>0</v>
      </c>
      <c r="AU514" s="40">
        <f t="shared" si="324"/>
        <v>0</v>
      </c>
      <c r="AV514" s="40">
        <f t="shared" si="325"/>
        <v>1</v>
      </c>
      <c r="AW514" s="40">
        <f t="shared" si="326"/>
        <v>1</v>
      </c>
      <c r="AX514" s="40">
        <f t="shared" si="327"/>
        <v>1</v>
      </c>
      <c r="AY514" s="40">
        <f t="shared" si="328"/>
        <v>1</v>
      </c>
      <c r="AZ514" s="40">
        <f t="shared" si="329"/>
        <v>1</v>
      </c>
      <c r="BA514" s="40">
        <f t="shared" si="330"/>
        <v>1</v>
      </c>
      <c r="BB514" s="40">
        <f t="shared" si="331"/>
        <v>1</v>
      </c>
      <c r="BC514" s="40">
        <f t="shared" si="332"/>
        <v>1</v>
      </c>
      <c r="BD514" s="40">
        <f t="shared" si="333"/>
        <v>1</v>
      </c>
      <c r="BE514" s="40">
        <f t="shared" si="334"/>
        <v>1</v>
      </c>
      <c r="BF514" s="40">
        <f t="shared" si="335"/>
        <v>1</v>
      </c>
      <c r="BG514" s="40">
        <f t="shared" si="336"/>
        <v>1</v>
      </c>
      <c r="BH514" s="40">
        <f t="shared" si="337"/>
        <v>1</v>
      </c>
      <c r="BI514" s="40">
        <f t="shared" si="338"/>
        <v>1</v>
      </c>
      <c r="BJ514" s="40">
        <f t="shared" si="339"/>
        <v>1</v>
      </c>
      <c r="BK514" s="40">
        <f t="shared" si="340"/>
        <v>1</v>
      </c>
      <c r="BL514" s="40">
        <f t="shared" si="341"/>
        <v>1</v>
      </c>
      <c r="BM514" s="40">
        <f t="shared" si="342"/>
        <v>1</v>
      </c>
      <c r="BN514" s="40">
        <f t="shared" si="343"/>
        <v>1</v>
      </c>
      <c r="BO514" s="40">
        <f t="shared" si="344"/>
        <v>1</v>
      </c>
      <c r="BP514" s="40">
        <f t="shared" si="345"/>
        <v>1</v>
      </c>
      <c r="BQ514">
        <v>2</v>
      </c>
      <c r="BR514" s="63">
        <f t="shared" si="307"/>
        <v>25</v>
      </c>
      <c r="BT514" s="4">
        <f>(BP514*U477)+(BO514*U478)+(BN514*U479)+(BM514*U480)+(BL514*U481)+(BK514*U482)+(BJ514*U483)+(BI514*U484)+(BH514*U485)+(BG514*U486)+(BF514*U487)+(BE514*U488)+(BD514*U489)+(BC514*U490)+(BB514*U491)+(BA514*U492)+(AZ514*U493)+(AY514*U494)+(AX514*U495)+(AW514*U496)+(AV514*U497)+(AU514*U498)+(AT514*U499)+(AS514*U500)+(AR514*U501)+(AQ514*U502)+(AP514*U503)+(AO514*U504)+(AN514*U505)+(AM514*U506)+(AL514*U507)+(AK514*U508)+(AJ514*U509)+(AI514*U510)+(AH514*U511)+(AG514*U512)+(AF514*U513)+($U$353)+($U$458)+U514</f>
        <v>0.56746031746031722</v>
      </c>
    </row>
    <row r="515" spans="1:72">
      <c r="A515" s="25">
        <f t="shared" si="346"/>
        <v>511</v>
      </c>
      <c r="B515" s="26" t="s">
        <v>31</v>
      </c>
      <c r="C515" s="12">
        <v>41313</v>
      </c>
      <c r="D515" s="12">
        <v>41316</v>
      </c>
      <c r="E515" s="12">
        <v>41317</v>
      </c>
      <c r="F515" s="14">
        <v>1.5234000000000001</v>
      </c>
      <c r="G515" s="14">
        <v>1.5347999999999999</v>
      </c>
      <c r="H515" s="14">
        <v>1.5234000000000001</v>
      </c>
      <c r="I515" s="14"/>
      <c r="J515" s="14"/>
      <c r="K515" s="5" t="s">
        <v>0</v>
      </c>
      <c r="M515" s="16">
        <f>(G515-F515)*10000</f>
        <v>113.99999999999855</v>
      </c>
      <c r="N515" s="15"/>
      <c r="O515" s="16">
        <f>(H515-G515)*10000</f>
        <v>-113.99999999999855</v>
      </c>
      <c r="Q515" s="22">
        <f>((S514*U515)/M515)*O515</f>
        <v>-18430310.501117777</v>
      </c>
      <c r="R515" s="15"/>
      <c r="S515" s="3">
        <f>Q515+S514</f>
        <v>645060867.53912222</v>
      </c>
      <c r="U515" s="4">
        <f>$AC$4/W515</f>
        <v>2.7777777777777776E-2</v>
      </c>
      <c r="V515"/>
      <c r="W515" s="2">
        <v>9</v>
      </c>
      <c r="Y515" s="30">
        <f>E515-D515+1</f>
        <v>2</v>
      </c>
      <c r="Z515" s="30"/>
      <c r="AA515" s="4">
        <f>(S515-S514)/S514</f>
        <v>-2.7777777777777849E-2</v>
      </c>
      <c r="AD515" s="40">
        <f>IF(E514&gt;D515,IF(E514&gt;E515,Y515,E514-D515+1),0)</f>
        <v>0</v>
      </c>
      <c r="AF515" s="40">
        <f t="shared" si="309"/>
        <v>0</v>
      </c>
      <c r="AG515" s="40">
        <f t="shared" si="310"/>
        <v>0</v>
      </c>
      <c r="AH515" s="40">
        <f t="shared" si="311"/>
        <v>0</v>
      </c>
      <c r="AI515" s="40">
        <f t="shared" si="312"/>
        <v>1</v>
      </c>
      <c r="AJ515" s="40">
        <f t="shared" si="313"/>
        <v>0</v>
      </c>
      <c r="AK515" s="40">
        <f t="shared" si="314"/>
        <v>0</v>
      </c>
      <c r="AL515" s="40">
        <f t="shared" si="315"/>
        <v>0</v>
      </c>
      <c r="AM515" s="40">
        <f t="shared" si="316"/>
        <v>0</v>
      </c>
      <c r="AN515" s="40">
        <f t="shared" si="317"/>
        <v>0</v>
      </c>
      <c r="AO515" s="40">
        <f t="shared" si="318"/>
        <v>0</v>
      </c>
      <c r="AP515" s="40">
        <f t="shared" si="319"/>
        <v>0</v>
      </c>
      <c r="AQ515" s="40">
        <f t="shared" si="320"/>
        <v>0</v>
      </c>
      <c r="AR515" s="40">
        <f t="shared" si="321"/>
        <v>0</v>
      </c>
      <c r="AS515" s="40">
        <f t="shared" si="322"/>
        <v>0</v>
      </c>
      <c r="AT515" s="40">
        <f t="shared" si="323"/>
        <v>0</v>
      </c>
      <c r="AU515" s="40">
        <f t="shared" si="324"/>
        <v>0</v>
      </c>
      <c r="AV515" s="40">
        <f t="shared" si="325"/>
        <v>0</v>
      </c>
      <c r="AW515" s="40">
        <f t="shared" si="326"/>
        <v>1</v>
      </c>
      <c r="AX515" s="40">
        <f t="shared" si="327"/>
        <v>1</v>
      </c>
      <c r="AY515" s="40">
        <f t="shared" si="328"/>
        <v>1</v>
      </c>
      <c r="AZ515" s="40">
        <f t="shared" si="329"/>
        <v>1</v>
      </c>
      <c r="BA515" s="40">
        <f t="shared" si="330"/>
        <v>1</v>
      </c>
      <c r="BB515" s="40">
        <f t="shared" si="331"/>
        <v>1</v>
      </c>
      <c r="BC515" s="40">
        <f t="shared" si="332"/>
        <v>1</v>
      </c>
      <c r="BD515" s="40">
        <f t="shared" si="333"/>
        <v>1</v>
      </c>
      <c r="BE515" s="40">
        <f t="shared" si="334"/>
        <v>1</v>
      </c>
      <c r="BF515" s="40">
        <f t="shared" si="335"/>
        <v>1</v>
      </c>
      <c r="BG515" s="40">
        <f t="shared" si="336"/>
        <v>1</v>
      </c>
      <c r="BH515" s="40">
        <f t="shared" si="337"/>
        <v>1</v>
      </c>
      <c r="BI515" s="40">
        <f t="shared" si="338"/>
        <v>1</v>
      </c>
      <c r="BJ515" s="40">
        <f t="shared" si="339"/>
        <v>1</v>
      </c>
      <c r="BK515" s="40">
        <f t="shared" si="340"/>
        <v>1</v>
      </c>
      <c r="BL515" s="40">
        <f t="shared" si="341"/>
        <v>1</v>
      </c>
      <c r="BM515" s="40">
        <f t="shared" si="342"/>
        <v>1</v>
      </c>
      <c r="BN515" s="40">
        <f t="shared" si="343"/>
        <v>1</v>
      </c>
      <c r="BO515" s="40">
        <f t="shared" si="344"/>
        <v>1</v>
      </c>
      <c r="BP515" s="40">
        <f t="shared" si="345"/>
        <v>1</v>
      </c>
      <c r="BQ515">
        <v>2</v>
      </c>
      <c r="BR515" s="63">
        <f t="shared" si="307"/>
        <v>24</v>
      </c>
      <c r="BT515" s="4">
        <f>(BP515*U478)+(BO515*U479)+(BN515*U480)+(BM515*U481)+(BL515*U482)+(BK515*U483)+(BJ515*U484)+(BI515*U485)+(BH515*U486)+(BG515*U487)+(BF515*U488)+(BE515*U489)+(BD515*U490)+(BC515*U491)+(BB515*U492)+(BA515*U493)+(AZ515*U494)+(AY515*U495)+(AX515*U496)+(AW515*U497)+(AV515*U498)+(AU515*U499)+(AT515*U500)+(AS515*U501)+(AR515*U502)+(AQ515*U503)+(AP515*U504)+(AO515*U505)+(AN515*U506)+(AM515*U507)+(AL515*U508)+(AK515*U509)+(AJ515*U510)+(AI515*U511)+(AH515*U512)+(AG515*U513)+(AF515*U514)+($U$353)+($U$458)+U515</f>
        <v>0.54473304473304462</v>
      </c>
    </row>
    <row r="516" spans="1:72">
      <c r="A516" s="25">
        <f t="shared" si="346"/>
        <v>512</v>
      </c>
      <c r="B516" s="26" t="s">
        <v>31</v>
      </c>
      <c r="C516" s="12">
        <v>41334</v>
      </c>
      <c r="D516" s="12">
        <v>41339</v>
      </c>
      <c r="E516" s="12">
        <v>41345</v>
      </c>
      <c r="F516" s="14">
        <v>1.4839</v>
      </c>
      <c r="G516" s="14"/>
      <c r="H516" s="14"/>
      <c r="I516" s="14">
        <v>1.4683999999999999</v>
      </c>
      <c r="J516" s="14">
        <v>1.4416</v>
      </c>
      <c r="K516" s="5" t="s">
        <v>1</v>
      </c>
      <c r="M516" s="46">
        <f>(F516-I516)*10000</f>
        <v>155.00000000000068</v>
      </c>
      <c r="N516" s="47"/>
      <c r="O516" s="46">
        <f>(I516-J516)*10000</f>
        <v>267.99999999999937</v>
      </c>
      <c r="Q516" s="22">
        <f>((S515*U516)/M516)*O516</f>
        <v>30981418.010839351</v>
      </c>
      <c r="R516" s="15"/>
      <c r="S516" s="3">
        <f>Q516+S515</f>
        <v>676042285.54996157</v>
      </c>
      <c r="U516" s="4">
        <f>$AC$4/W516</f>
        <v>2.7777777777777776E-2</v>
      </c>
      <c r="V516"/>
      <c r="W516" s="2">
        <v>9</v>
      </c>
      <c r="Y516" s="30">
        <f>E516-D516+1</f>
        <v>7</v>
      </c>
      <c r="Z516" s="30"/>
      <c r="AA516" s="4">
        <f>(S516-S515)/S515</f>
        <v>4.8028673835125109E-2</v>
      </c>
      <c r="AD516" s="40">
        <f>IF(E515&gt;D516,IF(E515&gt;E516,Y516,E515-D516+1),0)</f>
        <v>0</v>
      </c>
      <c r="AF516" s="40">
        <f t="shared" si="309"/>
        <v>0</v>
      </c>
      <c r="AG516" s="40">
        <f t="shared" si="310"/>
        <v>0</v>
      </c>
      <c r="AH516" s="40">
        <f t="shared" si="311"/>
        <v>0</v>
      </c>
      <c r="AI516" s="40">
        <f t="shared" si="312"/>
        <v>0</v>
      </c>
      <c r="AJ516" s="40">
        <f t="shared" si="313"/>
        <v>1</v>
      </c>
      <c r="AK516" s="40">
        <f t="shared" si="314"/>
        <v>0</v>
      </c>
      <c r="AL516" s="40">
        <f t="shared" si="315"/>
        <v>0</v>
      </c>
      <c r="AM516" s="40">
        <f t="shared" si="316"/>
        <v>0</v>
      </c>
      <c r="AN516" s="40">
        <f t="shared" si="317"/>
        <v>0</v>
      </c>
      <c r="AO516" s="40">
        <f t="shared" si="318"/>
        <v>0</v>
      </c>
      <c r="AP516" s="40">
        <f t="shared" si="319"/>
        <v>0</v>
      </c>
      <c r="AQ516" s="40">
        <f t="shared" si="320"/>
        <v>0</v>
      </c>
      <c r="AR516" s="40">
        <f t="shared" si="321"/>
        <v>0</v>
      </c>
      <c r="AS516" s="40">
        <f t="shared" si="322"/>
        <v>0</v>
      </c>
      <c r="AT516" s="40">
        <f t="shared" si="323"/>
        <v>0</v>
      </c>
      <c r="AU516" s="40">
        <f t="shared" si="324"/>
        <v>0</v>
      </c>
      <c r="AV516" s="40">
        <f t="shared" si="325"/>
        <v>0</v>
      </c>
      <c r="AW516" s="40">
        <f t="shared" si="326"/>
        <v>0</v>
      </c>
      <c r="AX516" s="40">
        <f t="shared" si="327"/>
        <v>1</v>
      </c>
      <c r="AY516" s="40">
        <f t="shared" si="328"/>
        <v>1</v>
      </c>
      <c r="AZ516" s="40">
        <f t="shared" si="329"/>
        <v>1</v>
      </c>
      <c r="BA516" s="40">
        <f t="shared" si="330"/>
        <v>1</v>
      </c>
      <c r="BB516" s="40">
        <f t="shared" si="331"/>
        <v>1</v>
      </c>
      <c r="BC516" s="40">
        <f t="shared" si="332"/>
        <v>1</v>
      </c>
      <c r="BD516" s="40">
        <f t="shared" si="333"/>
        <v>1</v>
      </c>
      <c r="BE516" s="40">
        <f t="shared" si="334"/>
        <v>1</v>
      </c>
      <c r="BF516" s="40">
        <f t="shared" si="335"/>
        <v>1</v>
      </c>
      <c r="BG516" s="40">
        <f t="shared" si="336"/>
        <v>1</v>
      </c>
      <c r="BH516" s="40">
        <f t="shared" si="337"/>
        <v>1</v>
      </c>
      <c r="BI516" s="40">
        <f t="shared" si="338"/>
        <v>1</v>
      </c>
      <c r="BJ516" s="40">
        <f t="shared" si="339"/>
        <v>1</v>
      </c>
      <c r="BK516" s="40">
        <f t="shared" si="340"/>
        <v>1</v>
      </c>
      <c r="BL516" s="40">
        <f t="shared" si="341"/>
        <v>1</v>
      </c>
      <c r="BM516" s="40">
        <f t="shared" si="342"/>
        <v>1</v>
      </c>
      <c r="BN516" s="40">
        <f t="shared" si="343"/>
        <v>1</v>
      </c>
      <c r="BO516" s="40">
        <f t="shared" si="344"/>
        <v>1</v>
      </c>
      <c r="BP516" s="40">
        <f t="shared" si="345"/>
        <v>1</v>
      </c>
      <c r="BQ516">
        <v>2</v>
      </c>
      <c r="BR516" s="63">
        <f t="shared" si="307"/>
        <v>23</v>
      </c>
      <c r="BT516" s="4">
        <f>(BP516*U479)+(BO516*U480)+(BN516*U481)+(BM516*U482)+(BL516*U483)+(BK516*U484)+(BJ516*U485)+(BI516*U486)+(BH516*U487)+(BG516*U488)+(BF516*U489)+(BE516*U490)+(BD516*U491)+(BC516*U492)+(BB516*U493)+(BA516*U494)+(AZ516*U495)+(AY516*U496)+(AX516*U497)+(AW516*U498)+(AV516*U499)+(AU516*U500)+(AT516*U501)+(AS516*U502)+(AR516*U503)+(AQ516*U504)+(AP516*U505)+(AO516*U506)+(AN516*U507)+(AM516*U508)+(AL516*U509)+(AK516*U510)+(AJ516*U511)+(AI516*U512)+(AH516*U513)+(AG516*U514)+(AF516*U515)+($U$353)+($U$458)+U516</f>
        <v>0.52200577200577192</v>
      </c>
    </row>
    <row r="517" spans="1:72">
      <c r="A517" s="25">
        <f t="shared" si="346"/>
        <v>513</v>
      </c>
      <c r="B517" s="26" t="s">
        <v>31</v>
      </c>
      <c r="C517" s="12">
        <v>41365</v>
      </c>
      <c r="D517" s="12">
        <v>41369</v>
      </c>
      <c r="E517" s="12">
        <v>41369</v>
      </c>
      <c r="F517" s="14">
        <v>1.4587000000000001</v>
      </c>
      <c r="G517" s="14">
        <v>1.4643999999999999</v>
      </c>
      <c r="H517" s="14">
        <v>1.4752000000000001</v>
      </c>
      <c r="I517" s="14"/>
      <c r="J517" s="14"/>
      <c r="K517" s="5" t="s">
        <v>1</v>
      </c>
      <c r="M517" s="16">
        <f>(G517-F517)*10000</f>
        <v>56.999999999998167</v>
      </c>
      <c r="N517" s="15"/>
      <c r="O517" s="16">
        <f>(H517-G517)*10000</f>
        <v>108.00000000000142</v>
      </c>
      <c r="Q517" s="22">
        <f>((S516*U517)/M517)*O517</f>
        <v>35581172.9236838</v>
      </c>
      <c r="R517" s="15"/>
      <c r="S517" s="3">
        <f>Q517+S516</f>
        <v>711623458.47364533</v>
      </c>
      <c r="U517" s="4">
        <f>$AC$4/W517</f>
        <v>2.7777777777777776E-2</v>
      </c>
      <c r="V517"/>
      <c r="W517" s="2">
        <v>9</v>
      </c>
      <c r="Y517" s="30">
        <f>E517-D517+1</f>
        <v>1</v>
      </c>
      <c r="Z517" s="30"/>
      <c r="AA517" s="4">
        <f>(S517-S516)/S516</f>
        <v>5.263157894737075E-2</v>
      </c>
      <c r="AD517" s="40">
        <f>IF(E516&gt;D517,IF(E516&gt;E517,Y517,E516-D517+1),0)</f>
        <v>0</v>
      </c>
      <c r="AF517" s="40">
        <f t="shared" si="309"/>
        <v>0</v>
      </c>
      <c r="AG517" s="40">
        <f t="shared" si="310"/>
        <v>0</v>
      </c>
      <c r="AH517" s="40">
        <f t="shared" si="311"/>
        <v>0</v>
      </c>
      <c r="AI517" s="40">
        <f t="shared" si="312"/>
        <v>0</v>
      </c>
      <c r="AJ517" s="40">
        <f t="shared" si="313"/>
        <v>0</v>
      </c>
      <c r="AK517" s="40">
        <f t="shared" si="314"/>
        <v>1</v>
      </c>
      <c r="AL517" s="40">
        <f t="shared" si="315"/>
        <v>0</v>
      </c>
      <c r="AM517" s="40">
        <f t="shared" si="316"/>
        <v>0</v>
      </c>
      <c r="AN517" s="40">
        <f t="shared" si="317"/>
        <v>0</v>
      </c>
      <c r="AO517" s="40">
        <f t="shared" si="318"/>
        <v>0</v>
      </c>
      <c r="AP517" s="40">
        <f t="shared" si="319"/>
        <v>0</v>
      </c>
      <c r="AQ517" s="40">
        <f t="shared" si="320"/>
        <v>0</v>
      </c>
      <c r="AR517" s="40">
        <f t="shared" si="321"/>
        <v>0</v>
      </c>
      <c r="AS517" s="40">
        <f t="shared" si="322"/>
        <v>0</v>
      </c>
      <c r="AT517" s="40">
        <f t="shared" si="323"/>
        <v>0</v>
      </c>
      <c r="AU517" s="40">
        <f t="shared" si="324"/>
        <v>0</v>
      </c>
      <c r="AV517" s="40">
        <f t="shared" si="325"/>
        <v>0</v>
      </c>
      <c r="AW517" s="40">
        <f t="shared" si="326"/>
        <v>0</v>
      </c>
      <c r="AX517" s="40">
        <f t="shared" si="327"/>
        <v>0</v>
      </c>
      <c r="AY517" s="40">
        <f t="shared" si="328"/>
        <v>1</v>
      </c>
      <c r="AZ517" s="40">
        <f t="shared" si="329"/>
        <v>1</v>
      </c>
      <c r="BA517" s="40">
        <f t="shared" si="330"/>
        <v>1</v>
      </c>
      <c r="BB517" s="40">
        <f t="shared" si="331"/>
        <v>1</v>
      </c>
      <c r="BC517" s="40">
        <f t="shared" si="332"/>
        <v>1</v>
      </c>
      <c r="BD517" s="40">
        <f t="shared" si="333"/>
        <v>1</v>
      </c>
      <c r="BE517" s="40">
        <f t="shared" si="334"/>
        <v>1</v>
      </c>
      <c r="BF517" s="40">
        <f t="shared" si="335"/>
        <v>1</v>
      </c>
      <c r="BG517" s="40">
        <f t="shared" si="336"/>
        <v>1</v>
      </c>
      <c r="BH517" s="40">
        <f t="shared" si="337"/>
        <v>1</v>
      </c>
      <c r="BI517" s="40">
        <f t="shared" si="338"/>
        <v>1</v>
      </c>
      <c r="BJ517" s="40">
        <f t="shared" si="339"/>
        <v>1</v>
      </c>
      <c r="BK517" s="40">
        <f t="shared" si="340"/>
        <v>1</v>
      </c>
      <c r="BL517" s="40">
        <f t="shared" si="341"/>
        <v>1</v>
      </c>
      <c r="BM517" s="40">
        <f t="shared" si="342"/>
        <v>1</v>
      </c>
      <c r="BN517" s="40">
        <f t="shared" si="343"/>
        <v>1</v>
      </c>
      <c r="BO517" s="40">
        <f t="shared" si="344"/>
        <v>1</v>
      </c>
      <c r="BP517" s="40">
        <f t="shared" si="345"/>
        <v>1</v>
      </c>
      <c r="BQ517">
        <v>2</v>
      </c>
      <c r="BR517" s="63">
        <f t="shared" si="307"/>
        <v>22</v>
      </c>
      <c r="BT517" s="4">
        <f>(BP517*U480)+(BO517*U481)+(BN517*U482)+(BM517*U483)+(BL517*U484)+(BK517*U485)+(BJ517*U486)+(BI517*U487)+(BH517*U488)+(BG517*U489)+(BF517*U490)+(BE517*U491)+(BD517*U492)+(BC517*U493)+(BB517*U494)+(BA517*U495)+(AZ517*U496)+(AY517*U497)+(AX517*U498)+(AW517*U499)+(AV517*U500)+(AU517*U501)+(AT517*U502)+(AS517*U503)+(AR517*U504)+(AQ517*U505)+(AP517*U506)+(AO517*U507)+(AN517*U508)+(AM517*U509)+(AL517*U510)+(AK517*U511)+(AJ517*U512)+(AI517*U513)+(AH517*U514)+(AG517*U515)+(AF517*U516)+($U$353)+($U$458)+U517</f>
        <v>0.49927849927849921</v>
      </c>
    </row>
    <row r="518" spans="1:72">
      <c r="A518" s="25">
        <f>A517+1</f>
        <v>514</v>
      </c>
      <c r="B518" s="26" t="s">
        <v>31</v>
      </c>
      <c r="C518" s="12">
        <v>41484</v>
      </c>
      <c r="D518" s="12">
        <v>41485</v>
      </c>
      <c r="E518" s="12">
        <v>41485</v>
      </c>
      <c r="F518" s="14">
        <v>1.6597999999999999</v>
      </c>
      <c r="G518" s="14">
        <v>1.6704000000000001</v>
      </c>
      <c r="H518" s="14">
        <v>1.6891</v>
      </c>
      <c r="I518" s="14"/>
      <c r="J518" s="14"/>
      <c r="K518" s="5" t="s">
        <v>1</v>
      </c>
      <c r="M518" s="16">
        <f>(G518-F518)*10000</f>
        <v>106.00000000000165</v>
      </c>
      <c r="N518" s="15"/>
      <c r="O518" s="16">
        <f>(H518-G518)*10000</f>
        <v>186.99999999999937</v>
      </c>
      <c r="Q518" s="22">
        <f>((S517*U518)/M518)*O518</f>
        <v>34872533.211365081</v>
      </c>
      <c r="R518" s="15"/>
      <c r="S518" s="3">
        <f>Q518+S517</f>
        <v>746495991.68501043</v>
      </c>
      <c r="U518" s="4">
        <f>$AC$4/W518</f>
        <v>2.7777777777777776E-2</v>
      </c>
      <c r="V518"/>
      <c r="W518" s="2">
        <v>9</v>
      </c>
      <c r="Y518" s="30">
        <f>E518-D518+1</f>
        <v>1</v>
      </c>
      <c r="Z518" s="30"/>
      <c r="AA518" s="4">
        <f>(S518-S517)/S517</f>
        <v>4.9004192872116499E-2</v>
      </c>
      <c r="AD518" s="40">
        <f>IF(E517&gt;D518,IF(E517&gt;E518,Y518,E517-D518+1),0)</f>
        <v>0</v>
      </c>
      <c r="AF518" s="40">
        <f t="shared" si="309"/>
        <v>0</v>
      </c>
      <c r="AG518" s="40">
        <f t="shared" si="310"/>
        <v>0</v>
      </c>
      <c r="AH518" s="40">
        <f t="shared" si="311"/>
        <v>0</v>
      </c>
      <c r="AI518" s="40">
        <f t="shared" si="312"/>
        <v>0</v>
      </c>
      <c r="AJ518" s="40">
        <f t="shared" si="313"/>
        <v>0</v>
      </c>
      <c r="AK518" s="40">
        <f t="shared" si="314"/>
        <v>0</v>
      </c>
      <c r="AL518" s="40">
        <f t="shared" si="315"/>
        <v>1</v>
      </c>
      <c r="AM518" s="40">
        <f t="shared" si="316"/>
        <v>0</v>
      </c>
      <c r="AN518" s="40">
        <f t="shared" si="317"/>
        <v>0</v>
      </c>
      <c r="AO518" s="40">
        <f t="shared" si="318"/>
        <v>0</v>
      </c>
      <c r="AP518" s="40">
        <f t="shared" si="319"/>
        <v>0</v>
      </c>
      <c r="AQ518" s="40">
        <f t="shared" si="320"/>
        <v>0</v>
      </c>
      <c r="AR518" s="40">
        <f t="shared" si="321"/>
        <v>0</v>
      </c>
      <c r="AS518" s="40">
        <f t="shared" si="322"/>
        <v>0</v>
      </c>
      <c r="AT518" s="40">
        <f t="shared" si="323"/>
        <v>0</v>
      </c>
      <c r="AU518" s="40">
        <f t="shared" si="324"/>
        <v>0</v>
      </c>
      <c r="AV518" s="40">
        <f t="shared" si="325"/>
        <v>0</v>
      </c>
      <c r="AW518" s="40">
        <f t="shared" si="326"/>
        <v>0</v>
      </c>
      <c r="AX518" s="40">
        <f t="shared" si="327"/>
        <v>0</v>
      </c>
      <c r="AY518" s="40">
        <f t="shared" si="328"/>
        <v>0</v>
      </c>
      <c r="AZ518" s="40">
        <f t="shared" si="329"/>
        <v>1</v>
      </c>
      <c r="BA518" s="40">
        <f t="shared" si="330"/>
        <v>1</v>
      </c>
      <c r="BB518" s="40">
        <f t="shared" si="331"/>
        <v>1</v>
      </c>
      <c r="BC518" s="40">
        <f t="shared" si="332"/>
        <v>1</v>
      </c>
      <c r="BD518" s="40">
        <f t="shared" si="333"/>
        <v>1</v>
      </c>
      <c r="BE518" s="40">
        <f t="shared" si="334"/>
        <v>1</v>
      </c>
      <c r="BF518" s="40">
        <f t="shared" si="335"/>
        <v>1</v>
      </c>
      <c r="BG518" s="40">
        <f t="shared" si="336"/>
        <v>1</v>
      </c>
      <c r="BH518" s="40">
        <f t="shared" si="337"/>
        <v>1</v>
      </c>
      <c r="BI518" s="40">
        <f t="shared" si="338"/>
        <v>1</v>
      </c>
      <c r="BJ518" s="40">
        <f t="shared" si="339"/>
        <v>1</v>
      </c>
      <c r="BK518" s="40">
        <f t="shared" si="340"/>
        <v>1</v>
      </c>
      <c r="BL518" s="40">
        <f t="shared" si="341"/>
        <v>1</v>
      </c>
      <c r="BM518" s="40">
        <f t="shared" si="342"/>
        <v>1</v>
      </c>
      <c r="BN518" s="40">
        <f t="shared" si="343"/>
        <v>1</v>
      </c>
      <c r="BO518" s="40">
        <f t="shared" si="344"/>
        <v>1</v>
      </c>
      <c r="BP518" s="40">
        <f t="shared" si="345"/>
        <v>1</v>
      </c>
      <c r="BQ518">
        <v>2</v>
      </c>
      <c r="BR518" s="63">
        <f t="shared" si="307"/>
        <v>21</v>
      </c>
      <c r="BT518" s="4">
        <f>(BP518*U481)+(BO518*U482)+(BN518*U483)+(BM518*U484)+(BL518*U485)+(BK518*U486)+(BJ518*U487)+(BI518*U488)+(BH518*U489)+(BG518*U490)+(BF518*U491)+(BE518*U492)+(BD518*U493)+(BC518*U494)+(BB518*U495)+(BA518*U496)+(AZ518*U497)+(AY518*U498)+(AX518*U499)+(AW518*U500)+(AV518*U501)+(AU518*U502)+(AT518*U503)+(AS518*U504)+(AR518*U505)+(AQ518*U506)+(AP518*U507)+(AO518*U508)+(AN518*U509)+(AM518*U510)+(AL518*U511)+(AK518*U512)+(AJ518*U513)+(AI518*U514)+(AH518*U515)+(AG518*U516)+(AF518*U517)+($U$353)+($U$458)+U518</f>
        <v>0.4765512265512265</v>
      </c>
    </row>
    <row r="519" spans="1:72">
      <c r="A519" s="25">
        <f t="shared" si="346"/>
        <v>515</v>
      </c>
      <c r="B519" s="26" t="s">
        <v>31</v>
      </c>
      <c r="C519" s="12">
        <v>41527</v>
      </c>
      <c r="D519" s="12">
        <v>41536</v>
      </c>
      <c r="E519" s="12">
        <v>41537</v>
      </c>
      <c r="F519" s="14">
        <v>1.7007000000000001</v>
      </c>
      <c r="G519" s="14"/>
      <c r="H519" s="14"/>
      <c r="I519" s="14">
        <v>1.6874</v>
      </c>
      <c r="J519" s="14">
        <v>1.7007000000000001</v>
      </c>
      <c r="K519" s="5" t="s">
        <v>0</v>
      </c>
      <c r="M519" s="46">
        <f>(F519-I519)*10000</f>
        <v>133.00000000000091</v>
      </c>
      <c r="N519" s="47"/>
      <c r="O519" s="46">
        <f>(I519-J519)*10000</f>
        <v>-133.00000000000091</v>
      </c>
      <c r="Q519" s="22">
        <f>((S518*U519)/M519)*O519</f>
        <v>-20735999.769028068</v>
      </c>
      <c r="R519" s="15"/>
      <c r="S519" s="3">
        <f>Q519+S518</f>
        <v>725759991.91598237</v>
      </c>
      <c r="U519" s="4">
        <f>$AC$4/W519</f>
        <v>2.7777777777777776E-2</v>
      </c>
      <c r="V519"/>
      <c r="W519" s="2">
        <v>9</v>
      </c>
      <c r="Y519" s="30">
        <f>E519-D519+1</f>
        <v>2</v>
      </c>
      <c r="Z519" s="30"/>
      <c r="AA519" s="4">
        <f>(S519-S518)/S518</f>
        <v>-2.7777777777777776E-2</v>
      </c>
      <c r="AD519" s="40">
        <f>IF(E518&gt;D519,IF(E518&gt;E519,Y519,E518-D519+1),0)</f>
        <v>0</v>
      </c>
      <c r="AF519" s="40">
        <f t="shared" si="309"/>
        <v>0</v>
      </c>
      <c r="AG519" s="40">
        <f t="shared" si="310"/>
        <v>0</v>
      </c>
      <c r="AH519" s="40">
        <f t="shared" si="311"/>
        <v>0</v>
      </c>
      <c r="AI519" s="40">
        <f t="shared" si="312"/>
        <v>0</v>
      </c>
      <c r="AJ519" s="40">
        <f t="shared" si="313"/>
        <v>0</v>
      </c>
      <c r="AK519" s="40">
        <f t="shared" si="314"/>
        <v>0</v>
      </c>
      <c r="AL519" s="40">
        <f t="shared" si="315"/>
        <v>0</v>
      </c>
      <c r="AM519" s="40">
        <f t="shared" si="316"/>
        <v>0</v>
      </c>
      <c r="AN519" s="40">
        <f t="shared" si="317"/>
        <v>0</v>
      </c>
      <c r="AO519" s="40">
        <f t="shared" si="318"/>
        <v>0</v>
      </c>
      <c r="AP519" s="40">
        <f t="shared" si="319"/>
        <v>0</v>
      </c>
      <c r="AQ519" s="40">
        <f t="shared" si="320"/>
        <v>0</v>
      </c>
      <c r="AR519" s="40">
        <f t="shared" si="321"/>
        <v>0</v>
      </c>
      <c r="AS519" s="40">
        <f t="shared" si="322"/>
        <v>0</v>
      </c>
      <c r="AT519" s="40">
        <f t="shared" si="323"/>
        <v>0</v>
      </c>
      <c r="AU519" s="40">
        <f t="shared" si="324"/>
        <v>0</v>
      </c>
      <c r="AV519" s="40">
        <f t="shared" si="325"/>
        <v>0</v>
      </c>
      <c r="AW519" s="40">
        <f t="shared" si="326"/>
        <v>0</v>
      </c>
      <c r="AX519" s="40">
        <f t="shared" si="327"/>
        <v>0</v>
      </c>
      <c r="AY519" s="40">
        <f t="shared" si="328"/>
        <v>0</v>
      </c>
      <c r="AZ519" s="40">
        <f t="shared" si="329"/>
        <v>0</v>
      </c>
      <c r="BA519" s="40">
        <f t="shared" si="330"/>
        <v>1</v>
      </c>
      <c r="BB519" s="40">
        <f t="shared" si="331"/>
        <v>1</v>
      </c>
      <c r="BC519" s="40">
        <f t="shared" si="332"/>
        <v>1</v>
      </c>
      <c r="BD519" s="40">
        <f t="shared" si="333"/>
        <v>1</v>
      </c>
      <c r="BE519" s="40">
        <f t="shared" si="334"/>
        <v>1</v>
      </c>
      <c r="BF519" s="40">
        <f t="shared" si="335"/>
        <v>1</v>
      </c>
      <c r="BG519" s="40">
        <f t="shared" si="336"/>
        <v>1</v>
      </c>
      <c r="BH519" s="40">
        <f t="shared" si="337"/>
        <v>1</v>
      </c>
      <c r="BI519" s="40">
        <f t="shared" si="338"/>
        <v>1</v>
      </c>
      <c r="BJ519" s="40">
        <f t="shared" si="339"/>
        <v>1</v>
      </c>
      <c r="BK519" s="40">
        <f t="shared" si="340"/>
        <v>1</v>
      </c>
      <c r="BL519" s="40">
        <f t="shared" si="341"/>
        <v>1</v>
      </c>
      <c r="BM519" s="40">
        <f t="shared" si="342"/>
        <v>1</v>
      </c>
      <c r="BN519" s="40">
        <f t="shared" si="343"/>
        <v>1</v>
      </c>
      <c r="BO519" s="40">
        <f t="shared" si="344"/>
        <v>1</v>
      </c>
      <c r="BP519" s="40">
        <f t="shared" si="345"/>
        <v>1</v>
      </c>
      <c r="BQ519">
        <v>2</v>
      </c>
      <c r="BR519" s="63">
        <f t="shared" ref="BR519:BR582" si="347">SUM(AF519:BQ519)+1</f>
        <v>19</v>
      </c>
      <c r="BT519" s="4">
        <f>(BP519*U482)+(BO519*U483)+(BN519*U484)+(BM519*U485)+(BL519*U486)+(BK519*U487)+(BJ519*U488)+(BI519*U489)+(BH519*U490)+(BG519*U491)+(BF519*U492)+(BE519*U493)+(BD519*U494)+(BC519*U495)+(BB519*U496)+(BA519*U497)+(AZ519*U498)+(AY519*U499)+(AX519*U500)+(AW519*U501)+(AV519*U502)+(AU519*U503)+(AT519*U504)+(AS519*U505)+(AR519*U506)+(AQ519*U507)+(AP519*U508)+(AO519*U509)+(AN519*U510)+(AM519*U511)+(AL519*U512)+(AK519*U513)+(AJ519*U514)+(AI519*U515)+(AH519*U516)+(AG519*U517)+(AF519*U518)+($U$353)+($U$458)+U519</f>
        <v>0.42604617604617601</v>
      </c>
    </row>
    <row r="520" spans="1:72">
      <c r="A520" s="25">
        <f>A519+1</f>
        <v>516</v>
      </c>
      <c r="B520" s="26" t="s">
        <v>31</v>
      </c>
      <c r="C520" s="12">
        <v>41565</v>
      </c>
      <c r="D520" s="12">
        <v>41568</v>
      </c>
      <c r="E520" s="12">
        <v>41570</v>
      </c>
      <c r="F520" s="14">
        <v>1.6791</v>
      </c>
      <c r="G520" s="14"/>
      <c r="H520" s="14"/>
      <c r="I520" s="14">
        <v>1.6695</v>
      </c>
      <c r="J520" s="14">
        <v>1.6791</v>
      </c>
      <c r="K520" s="5" t="s">
        <v>0</v>
      </c>
      <c r="M520" s="46">
        <f>(F520-I520)*10000</f>
        <v>96.000000000000526</v>
      </c>
      <c r="N520" s="47"/>
      <c r="O520" s="46">
        <f>(I520-J520)*10000</f>
        <v>-96.000000000000526</v>
      </c>
      <c r="Q520" s="22">
        <f>((S519*U520)/M520)*O520</f>
        <v>-20159999.775443953</v>
      </c>
      <c r="R520" s="15"/>
      <c r="S520" s="3">
        <f>Q520+S519</f>
        <v>705599992.14053845</v>
      </c>
      <c r="U520" s="4">
        <f>$AC$4/W520</f>
        <v>2.7777777777777776E-2</v>
      </c>
      <c r="V520"/>
      <c r="W520" s="2">
        <v>9</v>
      </c>
      <c r="Y520" s="30">
        <f>E520-D520+1</f>
        <v>3</v>
      </c>
      <c r="Z520" s="30"/>
      <c r="AA520" s="4">
        <f>(S520-S519)/S519</f>
        <v>-2.7777777777777717E-2</v>
      </c>
      <c r="AD520" s="40">
        <f>IF(E519&gt;D520,IF(E519&gt;E520,Y520,E519-D520+1),0)</f>
        <v>0</v>
      </c>
      <c r="AF520" s="40">
        <f t="shared" si="309"/>
        <v>0</v>
      </c>
      <c r="AG520" s="40">
        <f t="shared" si="310"/>
        <v>0</v>
      </c>
      <c r="AH520" s="40">
        <f t="shared" si="311"/>
        <v>0</v>
      </c>
      <c r="AI520" s="40">
        <f t="shared" si="312"/>
        <v>0</v>
      </c>
      <c r="AJ520" s="40">
        <f t="shared" si="313"/>
        <v>0</v>
      </c>
      <c r="AK520" s="40">
        <f t="shared" si="314"/>
        <v>0</v>
      </c>
      <c r="AL520" s="40">
        <f t="shared" si="315"/>
        <v>0</v>
      </c>
      <c r="AM520" s="40">
        <f t="shared" si="316"/>
        <v>0</v>
      </c>
      <c r="AN520" s="40">
        <f t="shared" si="317"/>
        <v>0</v>
      </c>
      <c r="AO520" s="40">
        <f t="shared" si="318"/>
        <v>0</v>
      </c>
      <c r="AP520" s="40">
        <f t="shared" si="319"/>
        <v>0</v>
      </c>
      <c r="AQ520" s="40">
        <f t="shared" si="320"/>
        <v>0</v>
      </c>
      <c r="AR520" s="40">
        <f t="shared" si="321"/>
        <v>0</v>
      </c>
      <c r="AS520" s="40">
        <f t="shared" si="322"/>
        <v>0</v>
      </c>
      <c r="AT520" s="40">
        <f t="shared" si="323"/>
        <v>0</v>
      </c>
      <c r="AU520" s="40">
        <f t="shared" si="324"/>
        <v>0</v>
      </c>
      <c r="AV520" s="40">
        <f t="shared" si="325"/>
        <v>0</v>
      </c>
      <c r="AW520" s="40">
        <f t="shared" si="326"/>
        <v>0</v>
      </c>
      <c r="AX520" s="40">
        <f t="shared" si="327"/>
        <v>0</v>
      </c>
      <c r="AY520" s="40">
        <f t="shared" si="328"/>
        <v>0</v>
      </c>
      <c r="AZ520" s="40">
        <f t="shared" si="329"/>
        <v>0</v>
      </c>
      <c r="BA520" s="40">
        <f t="shared" si="330"/>
        <v>0</v>
      </c>
      <c r="BB520" s="40">
        <f t="shared" si="331"/>
        <v>1</v>
      </c>
      <c r="BC520" s="40">
        <f t="shared" si="332"/>
        <v>1</v>
      </c>
      <c r="BD520" s="40">
        <f t="shared" si="333"/>
        <v>1</v>
      </c>
      <c r="BE520" s="40">
        <f t="shared" si="334"/>
        <v>1</v>
      </c>
      <c r="BF520" s="40">
        <f t="shared" si="335"/>
        <v>1</v>
      </c>
      <c r="BG520" s="40">
        <f t="shared" si="336"/>
        <v>1</v>
      </c>
      <c r="BH520" s="40">
        <f t="shared" si="337"/>
        <v>1</v>
      </c>
      <c r="BI520" s="40">
        <f t="shared" si="338"/>
        <v>1</v>
      </c>
      <c r="BJ520" s="40">
        <f t="shared" si="339"/>
        <v>1</v>
      </c>
      <c r="BK520" s="40">
        <f t="shared" si="340"/>
        <v>1</v>
      </c>
      <c r="BL520" s="40">
        <f t="shared" si="341"/>
        <v>1</v>
      </c>
      <c r="BM520" s="40">
        <f t="shared" si="342"/>
        <v>1</v>
      </c>
      <c r="BN520" s="40">
        <f t="shared" si="343"/>
        <v>1</v>
      </c>
      <c r="BO520" s="40">
        <f t="shared" si="344"/>
        <v>1</v>
      </c>
      <c r="BP520" s="40">
        <f t="shared" si="345"/>
        <v>1</v>
      </c>
      <c r="BQ520">
        <v>2</v>
      </c>
      <c r="BR520" s="63">
        <f t="shared" si="347"/>
        <v>18</v>
      </c>
      <c r="BT520" s="4">
        <f>(BP520*U483)+(BO520*U484)+(BN520*U485)+(BM520*U486)+(BL520*U487)+(BK520*U488)+(BJ520*U489)+(BI520*U490)+(BH520*U491)+(BG520*U492)+(BF520*U493)+(BE520*U494)+(BD520*U495)+(BC520*U496)+(BB520*U497)+(BA520*U498)+(AZ520*U499)+(AY520*U500)+(AX520*U501)+(AW520*U502)+(AV520*U503)+(AU520*U504)+(AT520*U505)+(AS520*U506)+(AR520*U507)+(AQ520*U508)+(AP520*U509)+(AO520*U510)+(AN520*U511)+(AM520*U512)+(AL520*U513)+(AK520*U514)+(AJ520*U515)+(AI520*U516)+(AH520*U517)+(AG520*U518)+(AF520*U519)+($U$353)+($U$458)+U520</f>
        <v>0.4033189033189033</v>
      </c>
    </row>
    <row r="521" spans="1:72">
      <c r="A521" s="25">
        <f t="shared" si="346"/>
        <v>517</v>
      </c>
      <c r="B521" s="26" t="s">
        <v>31</v>
      </c>
      <c r="C521" s="12">
        <v>41589</v>
      </c>
      <c r="D521" s="12">
        <v>41590</v>
      </c>
      <c r="E521" s="12">
        <v>41590</v>
      </c>
      <c r="F521" s="14">
        <v>1.7058</v>
      </c>
      <c r="G521" s="14">
        <v>1.7109000000000001</v>
      </c>
      <c r="H521" s="14">
        <v>1.7058</v>
      </c>
      <c r="I521" s="14"/>
      <c r="J521" s="14"/>
      <c r="K521" s="5" t="s">
        <v>0</v>
      </c>
      <c r="M521" s="16">
        <f>(G521-F521)*10000</f>
        <v>51.000000000001044</v>
      </c>
      <c r="N521" s="15"/>
      <c r="O521" s="16">
        <f>(H521-G521)*10000</f>
        <v>-51.000000000001044</v>
      </c>
      <c r="Q521" s="22">
        <f>((S520*U521)/M521)*O521</f>
        <v>-19599999.781681623</v>
      </c>
      <c r="R521" s="15"/>
      <c r="S521" s="3">
        <f>Q521+S520</f>
        <v>685999992.3588568</v>
      </c>
      <c r="U521" s="4">
        <f>$AC$4/W521</f>
        <v>2.7777777777777776E-2</v>
      </c>
      <c r="V521"/>
      <c r="W521" s="2">
        <v>9</v>
      </c>
      <c r="Y521" s="30">
        <f>E521-D521+1</f>
        <v>1</v>
      </c>
      <c r="Z521" s="30"/>
      <c r="AA521" s="4">
        <f>(S521-S520)/S520</f>
        <v>-2.7777777777777825E-2</v>
      </c>
      <c r="AD521" s="40">
        <f>IF(E520&gt;D521,IF(E520&gt;E521,Y521,E520-D521+1),0)</f>
        <v>0</v>
      </c>
      <c r="AF521" s="40">
        <f t="shared" si="309"/>
        <v>0</v>
      </c>
      <c r="AG521" s="40">
        <f t="shared" si="310"/>
        <v>0</v>
      </c>
      <c r="AH521" s="40">
        <f t="shared" si="311"/>
        <v>0</v>
      </c>
      <c r="AI521" s="40">
        <f t="shared" si="312"/>
        <v>0</v>
      </c>
      <c r="AJ521" s="40">
        <f t="shared" si="313"/>
        <v>0</v>
      </c>
      <c r="AK521" s="40">
        <f t="shared" si="314"/>
        <v>0</v>
      </c>
      <c r="AL521" s="40">
        <f t="shared" si="315"/>
        <v>0</v>
      </c>
      <c r="AM521" s="40">
        <f t="shared" si="316"/>
        <v>0</v>
      </c>
      <c r="AN521" s="40">
        <f t="shared" si="317"/>
        <v>0</v>
      </c>
      <c r="AO521" s="40">
        <f t="shared" si="318"/>
        <v>0</v>
      </c>
      <c r="AP521" s="40">
        <f t="shared" si="319"/>
        <v>0</v>
      </c>
      <c r="AQ521" s="40">
        <f t="shared" si="320"/>
        <v>0</v>
      </c>
      <c r="AR521" s="40">
        <f t="shared" si="321"/>
        <v>0</v>
      </c>
      <c r="AS521" s="40">
        <f t="shared" si="322"/>
        <v>0</v>
      </c>
      <c r="AT521" s="40">
        <f t="shared" si="323"/>
        <v>0</v>
      </c>
      <c r="AU521" s="40">
        <f t="shared" si="324"/>
        <v>0</v>
      </c>
      <c r="AV521" s="40">
        <f t="shared" si="325"/>
        <v>0</v>
      </c>
      <c r="AW521" s="40">
        <f t="shared" si="326"/>
        <v>0</v>
      </c>
      <c r="AX521" s="40">
        <f t="shared" si="327"/>
        <v>0</v>
      </c>
      <c r="AY521" s="40">
        <f t="shared" si="328"/>
        <v>0</v>
      </c>
      <c r="AZ521" s="40">
        <f t="shared" si="329"/>
        <v>0</v>
      </c>
      <c r="BA521" s="40">
        <f t="shared" si="330"/>
        <v>0</v>
      </c>
      <c r="BB521" s="40">
        <f t="shared" si="331"/>
        <v>0</v>
      </c>
      <c r="BC521" s="40">
        <f t="shared" si="332"/>
        <v>1</v>
      </c>
      <c r="BD521" s="40">
        <f t="shared" si="333"/>
        <v>1</v>
      </c>
      <c r="BE521" s="40">
        <f t="shared" si="334"/>
        <v>1</v>
      </c>
      <c r="BF521" s="40">
        <f t="shared" si="335"/>
        <v>1</v>
      </c>
      <c r="BG521" s="40">
        <f t="shared" si="336"/>
        <v>1</v>
      </c>
      <c r="BH521" s="40">
        <f t="shared" si="337"/>
        <v>1</v>
      </c>
      <c r="BI521" s="40">
        <f t="shared" si="338"/>
        <v>1</v>
      </c>
      <c r="BJ521" s="40">
        <f t="shared" si="339"/>
        <v>1</v>
      </c>
      <c r="BK521" s="40">
        <f t="shared" si="340"/>
        <v>1</v>
      </c>
      <c r="BL521" s="40">
        <f t="shared" si="341"/>
        <v>1</v>
      </c>
      <c r="BM521" s="40">
        <f t="shared" si="342"/>
        <v>1</v>
      </c>
      <c r="BN521" s="40">
        <f t="shared" si="343"/>
        <v>1</v>
      </c>
      <c r="BO521" s="40">
        <f t="shared" si="344"/>
        <v>1</v>
      </c>
      <c r="BP521" s="40">
        <f t="shared" si="345"/>
        <v>1</v>
      </c>
      <c r="BQ521">
        <v>2</v>
      </c>
      <c r="BR521" s="63">
        <f t="shared" si="347"/>
        <v>17</v>
      </c>
      <c r="BT521" s="4">
        <f>(BP521*U484)+(BO521*U485)+(BN521*U486)+(BM521*U487)+(BL521*U488)+(BK521*U489)+(BJ521*U490)+(BI521*U491)+(BH521*U492)+(BG521*U493)+(BF521*U494)+(BE521*U495)+(BD521*U496)+(BC521*U497)+(BB521*U498)+(BA521*U499)+(AZ521*U500)+(AY521*U501)+(AX521*U502)+(AW521*U503)+(AV521*U504)+(AU521*U505)+(AT521*U506)+(AS521*U507)+(AR521*U508)+(AQ521*U509)+(AP521*U510)+(AO521*U511)+(AN521*U512)+(AM521*U513)+(AL521*U514)+(AK521*U515)+(AJ521*U516)+(AI521*U517)+(AH521*U518)+(AG521*U519)+(AF521*U520)+($U$353)+($U$458)+U521</f>
        <v>0.38059163059163059</v>
      </c>
    </row>
    <row r="522" spans="1:72">
      <c r="A522" s="25">
        <f t="shared" si="346"/>
        <v>518</v>
      </c>
      <c r="B522" s="26" t="s">
        <v>31</v>
      </c>
      <c r="C522" s="12">
        <v>41718</v>
      </c>
      <c r="D522" s="12">
        <v>41719</v>
      </c>
      <c r="E522" s="12">
        <v>41723</v>
      </c>
      <c r="F522" s="14">
        <v>1.8351</v>
      </c>
      <c r="G522" s="14"/>
      <c r="H522" s="14"/>
      <c r="I522" s="14">
        <v>1.8230999999999999</v>
      </c>
      <c r="J522" s="14">
        <v>1.8021</v>
      </c>
      <c r="K522" s="5" t="s">
        <v>1</v>
      </c>
      <c r="M522" s="46">
        <f>(F522-I522)*10000</f>
        <v>120.00000000000011</v>
      </c>
      <c r="N522" s="47"/>
      <c r="O522" s="46">
        <f>(I522-J522)*10000</f>
        <v>209.99999999999909</v>
      </c>
      <c r="Q522" s="22">
        <f>((S521*U522)/M522)*O522</f>
        <v>33347221.850777581</v>
      </c>
      <c r="R522" s="15"/>
      <c r="S522" s="3">
        <f>Q522+S521</f>
        <v>719347214.20963442</v>
      </c>
      <c r="U522" s="4">
        <f>$AC$4/W522</f>
        <v>2.7777777777777776E-2</v>
      </c>
      <c r="V522"/>
      <c r="W522" s="2">
        <v>9</v>
      </c>
      <c r="Y522" s="30">
        <f>E522-D522+1</f>
        <v>5</v>
      </c>
      <c r="Z522" s="30"/>
      <c r="AA522" s="4">
        <f>(S522-S521)/S521</f>
        <v>4.8611111111110918E-2</v>
      </c>
      <c r="AD522" s="40">
        <f>IF(E521&gt;D522,IF(E521&gt;E522,Y522,E521-D522+1),0)</f>
        <v>0</v>
      </c>
      <c r="AF522" s="40">
        <f t="shared" si="309"/>
        <v>0</v>
      </c>
      <c r="AG522" s="40">
        <f t="shared" si="310"/>
        <v>0</v>
      </c>
      <c r="AH522" s="40">
        <f t="shared" si="311"/>
        <v>0</v>
      </c>
      <c r="AI522" s="40">
        <f t="shared" si="312"/>
        <v>0</v>
      </c>
      <c r="AJ522" s="40">
        <f t="shared" si="313"/>
        <v>0</v>
      </c>
      <c r="AK522" s="40">
        <f t="shared" si="314"/>
        <v>0</v>
      </c>
      <c r="AL522" s="40">
        <f t="shared" si="315"/>
        <v>0</v>
      </c>
      <c r="AM522" s="40">
        <f t="shared" si="316"/>
        <v>0</v>
      </c>
      <c r="AN522" s="40">
        <f t="shared" si="317"/>
        <v>0</v>
      </c>
      <c r="AO522" s="40">
        <f t="shared" si="318"/>
        <v>0</v>
      </c>
      <c r="AP522" s="40">
        <f t="shared" si="319"/>
        <v>0</v>
      </c>
      <c r="AQ522" s="40">
        <f t="shared" si="320"/>
        <v>0</v>
      </c>
      <c r="AR522" s="40">
        <f t="shared" si="321"/>
        <v>0</v>
      </c>
      <c r="AS522" s="40">
        <f t="shared" si="322"/>
        <v>0</v>
      </c>
      <c r="AT522" s="40">
        <f t="shared" si="323"/>
        <v>0</v>
      </c>
      <c r="AU522" s="40">
        <f t="shared" si="324"/>
        <v>0</v>
      </c>
      <c r="AV522" s="40">
        <f t="shared" si="325"/>
        <v>0</v>
      </c>
      <c r="AW522" s="40">
        <f t="shared" si="326"/>
        <v>0</v>
      </c>
      <c r="AX522" s="40">
        <f t="shared" si="327"/>
        <v>0</v>
      </c>
      <c r="AY522" s="40">
        <f t="shared" si="328"/>
        <v>0</v>
      </c>
      <c r="AZ522" s="40">
        <f t="shared" si="329"/>
        <v>0</v>
      </c>
      <c r="BA522" s="40">
        <f t="shared" si="330"/>
        <v>0</v>
      </c>
      <c r="BB522" s="40">
        <f t="shared" si="331"/>
        <v>0</v>
      </c>
      <c r="BC522" s="40">
        <f t="shared" si="332"/>
        <v>0</v>
      </c>
      <c r="BD522" s="40">
        <f t="shared" si="333"/>
        <v>1</v>
      </c>
      <c r="BE522" s="40">
        <f t="shared" si="334"/>
        <v>1</v>
      </c>
      <c r="BF522" s="40">
        <f t="shared" si="335"/>
        <v>1</v>
      </c>
      <c r="BG522" s="40">
        <f t="shared" si="336"/>
        <v>1</v>
      </c>
      <c r="BH522" s="40">
        <f t="shared" si="337"/>
        <v>1</v>
      </c>
      <c r="BI522" s="40">
        <f t="shared" si="338"/>
        <v>1</v>
      </c>
      <c r="BJ522" s="40">
        <f t="shared" si="339"/>
        <v>1</v>
      </c>
      <c r="BK522" s="40">
        <f t="shared" si="340"/>
        <v>1</v>
      </c>
      <c r="BL522" s="40">
        <f t="shared" si="341"/>
        <v>1</v>
      </c>
      <c r="BM522" s="40">
        <f t="shared" si="342"/>
        <v>1</v>
      </c>
      <c r="BN522" s="40">
        <f t="shared" si="343"/>
        <v>1</v>
      </c>
      <c r="BO522" s="40">
        <f t="shared" si="344"/>
        <v>1</v>
      </c>
      <c r="BP522" s="40">
        <f t="shared" si="345"/>
        <v>1</v>
      </c>
      <c r="BQ522">
        <v>2</v>
      </c>
      <c r="BR522" s="63">
        <f t="shared" si="347"/>
        <v>16</v>
      </c>
      <c r="BT522" s="4">
        <f>(BP522*U485)+(BO522*U486)+(BN522*U487)+(BM522*U488)+(BL522*U489)+(BK522*U490)+(BJ522*U491)+(BI522*U492)+(BH522*U493)+(BG522*U494)+(BF522*U495)+(BE522*U496)+(BD522*U497)+(BC522*U498)+(BB522*U499)+(BA522*U500)+(AZ522*U501)+(AY522*U502)+(AX522*U503)+(AW522*U504)+(AV522*U505)+(AU522*U506)+(AT522*U507)+(AS522*U508)+(AR522*U509)+(AQ522*U510)+(AP522*U511)+(AO522*U512)+(AN522*U513)+(AM522*U514)+(AL522*U515)+(AK522*U516)+(AJ522*U517)+(AI522*U518)+(AH522*U519)+(AG522*U520)+(AF522*U521)+($U$353)+($U$458)+U522</f>
        <v>0.35786435786435788</v>
      </c>
    </row>
    <row r="523" spans="1:72">
      <c r="A523" s="25">
        <f t="shared" si="346"/>
        <v>519</v>
      </c>
      <c r="B523" s="26" t="s">
        <v>31</v>
      </c>
      <c r="C523" s="12">
        <v>41759</v>
      </c>
      <c r="D523" s="12">
        <v>41760</v>
      </c>
      <c r="E523" s="12">
        <v>41767</v>
      </c>
      <c r="F523" s="14">
        <v>1.8098000000000001</v>
      </c>
      <c r="G523" s="14">
        <v>1.823</v>
      </c>
      <c r="H523" s="14">
        <v>1.8098000000000001</v>
      </c>
      <c r="I523" s="14"/>
      <c r="J523" s="14"/>
      <c r="K523" s="5" t="s">
        <v>0</v>
      </c>
      <c r="M523" s="16">
        <f>(G523-F523)*10000</f>
        <v>131.99999999999878</v>
      </c>
      <c r="N523" s="15"/>
      <c r="O523" s="16">
        <f>(H523-G523)*10000</f>
        <v>-131.99999999999878</v>
      </c>
      <c r="Q523" s="22">
        <f>((S522*U523)/M523)*O523</f>
        <v>-19981867.061378729</v>
      </c>
      <c r="R523" s="15"/>
      <c r="S523" s="3">
        <f>Q523+S522</f>
        <v>699365347.14825571</v>
      </c>
      <c r="U523" s="4">
        <f>$AC$4/W523</f>
        <v>2.7777777777777776E-2</v>
      </c>
      <c r="V523"/>
      <c r="W523" s="2">
        <v>9</v>
      </c>
      <c r="Y523" s="30">
        <f>E523-D523+1</f>
        <v>8</v>
      </c>
      <c r="Z523" s="30"/>
      <c r="AA523" s="4">
        <f>(S523-S522)/S522</f>
        <v>-2.7777777777777755E-2</v>
      </c>
      <c r="AD523" s="40">
        <f>IF(E522&gt;D523,IF(E522&gt;E523,Y523,E522-D523+1),0)</f>
        <v>0</v>
      </c>
      <c r="AF523" s="40">
        <f t="shared" si="309"/>
        <v>0</v>
      </c>
      <c r="AG523" s="40">
        <f t="shared" si="310"/>
        <v>0</v>
      </c>
      <c r="AH523" s="40">
        <f t="shared" si="311"/>
        <v>0</v>
      </c>
      <c r="AI523" s="40">
        <f t="shared" si="312"/>
        <v>0</v>
      </c>
      <c r="AJ523" s="40">
        <f t="shared" si="313"/>
        <v>0</v>
      </c>
      <c r="AK523" s="40">
        <f t="shared" si="314"/>
        <v>0</v>
      </c>
      <c r="AL523" s="40">
        <f t="shared" si="315"/>
        <v>0</v>
      </c>
      <c r="AM523" s="40">
        <f t="shared" si="316"/>
        <v>0</v>
      </c>
      <c r="AN523" s="40">
        <f t="shared" si="317"/>
        <v>0</v>
      </c>
      <c r="AO523" s="40">
        <f t="shared" si="318"/>
        <v>0</v>
      </c>
      <c r="AP523" s="40">
        <f t="shared" si="319"/>
        <v>0</v>
      </c>
      <c r="AQ523" s="40">
        <f t="shared" si="320"/>
        <v>0</v>
      </c>
      <c r="AR523" s="40">
        <f t="shared" si="321"/>
        <v>0</v>
      </c>
      <c r="AS523" s="40">
        <f t="shared" si="322"/>
        <v>0</v>
      </c>
      <c r="AT523" s="40">
        <f t="shared" si="323"/>
        <v>0</v>
      </c>
      <c r="AU523" s="40">
        <f t="shared" si="324"/>
        <v>0</v>
      </c>
      <c r="AV523" s="40">
        <f t="shared" si="325"/>
        <v>0</v>
      </c>
      <c r="AW523" s="40">
        <f t="shared" si="326"/>
        <v>0</v>
      </c>
      <c r="AX523" s="40">
        <f t="shared" si="327"/>
        <v>0</v>
      </c>
      <c r="AY523" s="40">
        <f t="shared" si="328"/>
        <v>0</v>
      </c>
      <c r="AZ523" s="40">
        <f t="shared" si="329"/>
        <v>0</v>
      </c>
      <c r="BA523" s="40">
        <f t="shared" si="330"/>
        <v>0</v>
      </c>
      <c r="BB523" s="40">
        <f t="shared" si="331"/>
        <v>0</v>
      </c>
      <c r="BC523" s="40">
        <f t="shared" si="332"/>
        <v>0</v>
      </c>
      <c r="BD523" s="40">
        <f t="shared" si="333"/>
        <v>0</v>
      </c>
      <c r="BE523" s="40">
        <f t="shared" si="334"/>
        <v>1</v>
      </c>
      <c r="BF523" s="40">
        <f t="shared" si="335"/>
        <v>1</v>
      </c>
      <c r="BG523" s="40">
        <f t="shared" si="336"/>
        <v>1</v>
      </c>
      <c r="BH523" s="40">
        <f t="shared" si="337"/>
        <v>1</v>
      </c>
      <c r="BI523" s="40">
        <f t="shared" si="338"/>
        <v>1</v>
      </c>
      <c r="BJ523" s="40">
        <f t="shared" si="339"/>
        <v>1</v>
      </c>
      <c r="BK523" s="40">
        <f t="shared" si="340"/>
        <v>1</v>
      </c>
      <c r="BL523" s="40">
        <f t="shared" si="341"/>
        <v>1</v>
      </c>
      <c r="BM523" s="40">
        <f t="shared" si="342"/>
        <v>1</v>
      </c>
      <c r="BN523" s="40">
        <f t="shared" si="343"/>
        <v>1</v>
      </c>
      <c r="BO523" s="40">
        <f t="shared" si="344"/>
        <v>1</v>
      </c>
      <c r="BP523" s="40">
        <f t="shared" si="345"/>
        <v>1</v>
      </c>
      <c r="BQ523">
        <v>2</v>
      </c>
      <c r="BR523" s="63">
        <f t="shared" si="347"/>
        <v>15</v>
      </c>
      <c r="BT523" s="4">
        <f>(BP523*U486)+(BO523*U487)+(BN523*U488)+(BM523*U489)+(BL523*U490)+(BK523*U491)+(BJ523*U492)+(BI523*U493)+(BH523*U494)+(BG523*U495)+(BF523*U496)+(BE523*U497)+(BD523*U498)+(BC523*U499)+(BB523*U500)+(BA523*U501)+(AZ523*U502)+(AY523*U503)+(AX523*U504)+(AW523*U505)+(AV523*U506)+(AU523*U507)+(AT523*U508)+(AS523*U509)+(AR523*U510)+(AQ523*U511)+(AP523*U512)+(AO523*U513)+(AN523*U514)+(AM523*U515)+(AL523*U516)+(AK523*U517)+(AJ523*U518)+(AI523*U519)+(AH523*U520)+(AG523*U521)+(AF523*U522)+($U$353)+($U$458)+U523</f>
        <v>0.33513708513708518</v>
      </c>
    </row>
    <row r="524" spans="1:72">
      <c r="A524" s="25">
        <f>A523+1</f>
        <v>520</v>
      </c>
      <c r="B524" s="26" t="s">
        <v>31</v>
      </c>
      <c r="C524" s="12">
        <v>41799</v>
      </c>
      <c r="D524" s="12">
        <v>41800</v>
      </c>
      <c r="E524" s="12">
        <v>41801</v>
      </c>
      <c r="F524" s="14">
        <v>1.7988999999999999</v>
      </c>
      <c r="G524" s="14"/>
      <c r="H524" s="14"/>
      <c r="I524" s="14">
        <v>1.7943</v>
      </c>
      <c r="J524" s="14">
        <v>1.7851999999999999</v>
      </c>
      <c r="K524" s="5" t="s">
        <v>1</v>
      </c>
      <c r="M524" s="46">
        <f>(F524-I524)*10000</f>
        <v>45.999999999999375</v>
      </c>
      <c r="N524" s="47"/>
      <c r="O524" s="46">
        <f>(I524-J524)*10000</f>
        <v>91.00000000000108</v>
      </c>
      <c r="Q524" s="22">
        <f>((S523*U524)/M524)*O524</f>
        <v>38431308.327592321</v>
      </c>
      <c r="R524" s="15"/>
      <c r="S524" s="3">
        <f>Q524+S523</f>
        <v>737796655.47584808</v>
      </c>
      <c r="U524" s="4">
        <f>$AC$4/W524</f>
        <v>2.7777777777777776E-2</v>
      </c>
      <c r="V524"/>
      <c r="W524" s="2">
        <v>9</v>
      </c>
      <c r="Y524" s="30">
        <f>E524-D524+1</f>
        <v>2</v>
      </c>
      <c r="Z524" s="30"/>
      <c r="AA524" s="4">
        <f>(S524-S523)/S523</f>
        <v>5.4951690821257504E-2</v>
      </c>
      <c r="AD524" s="40">
        <f>IF(E523&gt;D524,IF(E523&gt;E524,Y524,E523-D524+1),0)</f>
        <v>0</v>
      </c>
      <c r="AF524" s="40">
        <f t="shared" si="309"/>
        <v>0</v>
      </c>
      <c r="AG524" s="40">
        <f t="shared" si="310"/>
        <v>0</v>
      </c>
      <c r="AH524" s="40">
        <f t="shared" si="311"/>
        <v>0</v>
      </c>
      <c r="AI524" s="40">
        <f t="shared" si="312"/>
        <v>0</v>
      </c>
      <c r="AJ524" s="40">
        <f t="shared" si="313"/>
        <v>0</v>
      </c>
      <c r="AK524" s="40">
        <f t="shared" si="314"/>
        <v>0</v>
      </c>
      <c r="AL524" s="40">
        <f t="shared" si="315"/>
        <v>0</v>
      </c>
      <c r="AM524" s="40">
        <f t="shared" si="316"/>
        <v>0</v>
      </c>
      <c r="AN524" s="40">
        <f t="shared" si="317"/>
        <v>0</v>
      </c>
      <c r="AO524" s="40">
        <f t="shared" si="318"/>
        <v>0</v>
      </c>
      <c r="AP524" s="40">
        <f t="shared" si="319"/>
        <v>0</v>
      </c>
      <c r="AQ524" s="40">
        <f t="shared" si="320"/>
        <v>0</v>
      </c>
      <c r="AR524" s="40">
        <f t="shared" si="321"/>
        <v>0</v>
      </c>
      <c r="AS524" s="40">
        <f t="shared" si="322"/>
        <v>0</v>
      </c>
      <c r="AT524" s="40">
        <f t="shared" si="323"/>
        <v>0</v>
      </c>
      <c r="AU524" s="40">
        <f t="shared" si="324"/>
        <v>0</v>
      </c>
      <c r="AV524" s="40">
        <f t="shared" si="325"/>
        <v>0</v>
      </c>
      <c r="AW524" s="40">
        <f t="shared" si="326"/>
        <v>0</v>
      </c>
      <c r="AX524" s="40">
        <f t="shared" si="327"/>
        <v>0</v>
      </c>
      <c r="AY524" s="40">
        <f t="shared" si="328"/>
        <v>0</v>
      </c>
      <c r="AZ524" s="40">
        <f t="shared" si="329"/>
        <v>0</v>
      </c>
      <c r="BA524" s="40">
        <f t="shared" si="330"/>
        <v>0</v>
      </c>
      <c r="BB524" s="40">
        <f t="shared" si="331"/>
        <v>0</v>
      </c>
      <c r="BC524" s="40">
        <f t="shared" si="332"/>
        <v>0</v>
      </c>
      <c r="BD524" s="40">
        <f t="shared" si="333"/>
        <v>0</v>
      </c>
      <c r="BE524" s="40">
        <f t="shared" si="334"/>
        <v>0</v>
      </c>
      <c r="BF524" s="40">
        <f t="shared" si="335"/>
        <v>1</v>
      </c>
      <c r="BG524" s="40">
        <f t="shared" si="336"/>
        <v>1</v>
      </c>
      <c r="BH524" s="40">
        <f t="shared" si="337"/>
        <v>1</v>
      </c>
      <c r="BI524" s="40">
        <f t="shared" si="338"/>
        <v>1</v>
      </c>
      <c r="BJ524" s="40">
        <f t="shared" si="339"/>
        <v>1</v>
      </c>
      <c r="BK524" s="40">
        <f t="shared" si="340"/>
        <v>1</v>
      </c>
      <c r="BL524" s="40">
        <f t="shared" si="341"/>
        <v>1</v>
      </c>
      <c r="BM524" s="40">
        <f t="shared" si="342"/>
        <v>1</v>
      </c>
      <c r="BN524" s="40">
        <f t="shared" si="343"/>
        <v>1</v>
      </c>
      <c r="BO524" s="40">
        <f t="shared" si="344"/>
        <v>1</v>
      </c>
      <c r="BP524" s="40">
        <f t="shared" si="345"/>
        <v>1</v>
      </c>
      <c r="BQ524">
        <v>2</v>
      </c>
      <c r="BR524" s="63">
        <f t="shared" si="347"/>
        <v>14</v>
      </c>
      <c r="BT524" s="4">
        <f>(BP524*U487)+(BO524*U488)+(BN524*U489)+(BM524*U490)+(BL524*U491)+(BK524*U492)+(BJ524*U493)+(BI524*U494)+(BH524*U495)+(BG524*U496)+(BF524*U497)+(BE524*U498)+(BD524*U499)+(BC524*U500)+(BB524*U501)+(BA524*U502)+(AZ524*U503)+(AY524*U504)+(AX524*U505)+(AW524*U506)+(AV524*U507)+(AU524*U508)+(AT524*U509)+(AS524*U510)+(AR524*U511)+(AQ524*U512)+(AP524*U513)+(AO524*U514)+(AN524*U515)+(AM524*U516)+(AL524*U517)+(AK524*U518)+(AJ524*U519)+(AI524*U520)+(AH524*U521)+(AG524*U522)+(AF524*U523)+($U$353)+($U$458)+U524</f>
        <v>0.31240981240981247</v>
      </c>
    </row>
    <row r="525" spans="1:72">
      <c r="A525" s="25">
        <f t="shared" si="346"/>
        <v>521</v>
      </c>
      <c r="B525" s="26" t="s">
        <v>31</v>
      </c>
      <c r="C525" s="12">
        <v>41822</v>
      </c>
      <c r="D525" s="12">
        <v>41823</v>
      </c>
      <c r="E525" s="12">
        <v>41828</v>
      </c>
      <c r="F525" s="14">
        <v>1.8069</v>
      </c>
      <c r="G525" s="14">
        <v>1.8199000000000001</v>
      </c>
      <c r="H525" s="14">
        <v>1.8209</v>
      </c>
      <c r="I525" s="14"/>
      <c r="J525" s="14"/>
      <c r="K525" s="5" t="s">
        <v>2</v>
      </c>
      <c r="M525" s="16">
        <f>(G525-F525)*10000</f>
        <v>130.00000000000122</v>
      </c>
      <c r="N525" s="15"/>
      <c r="O525" s="16">
        <f>(H525-G525)*10000</f>
        <v>9.9999999999988987</v>
      </c>
      <c r="Q525" s="22">
        <f>((S524*U525)/M525)*O525</f>
        <v>1576488.58007641</v>
      </c>
      <c r="R525" s="15"/>
      <c r="S525" s="3">
        <f>Q525+S524</f>
        <v>739373144.05592453</v>
      </c>
      <c r="U525" s="4">
        <f>$AC$4/W525</f>
        <v>2.7777777777777776E-2</v>
      </c>
      <c r="V525"/>
      <c r="W525" s="2">
        <v>9</v>
      </c>
      <c r="Y525" s="30">
        <f>E525-D525+1</f>
        <v>6</v>
      </c>
      <c r="Z525" s="30"/>
      <c r="AA525" s="4">
        <f>(S525-S524)/S524</f>
        <v>2.1367521367519435E-3</v>
      </c>
      <c r="AD525" s="40">
        <f>IF(E524&gt;D525,IF(E524&gt;E525,Y525,E524-D525+1),0)</f>
        <v>0</v>
      </c>
      <c r="AF525" s="40">
        <f t="shared" si="309"/>
        <v>0</v>
      </c>
      <c r="AG525" s="40">
        <f t="shared" si="310"/>
        <v>0</v>
      </c>
      <c r="AH525" s="40">
        <f t="shared" si="311"/>
        <v>0</v>
      </c>
      <c r="AI525" s="40">
        <f t="shared" si="312"/>
        <v>0</v>
      </c>
      <c r="AJ525" s="40">
        <f t="shared" si="313"/>
        <v>0</v>
      </c>
      <c r="AK525" s="40">
        <f t="shared" si="314"/>
        <v>0</v>
      </c>
      <c r="AL525" s="40">
        <f t="shared" si="315"/>
        <v>0</v>
      </c>
      <c r="AM525" s="40">
        <f t="shared" si="316"/>
        <v>0</v>
      </c>
      <c r="AN525" s="40">
        <f t="shared" si="317"/>
        <v>0</v>
      </c>
      <c r="AO525" s="40">
        <f t="shared" si="318"/>
        <v>0</v>
      </c>
      <c r="AP525" s="40">
        <f t="shared" si="319"/>
        <v>0</v>
      </c>
      <c r="AQ525" s="40">
        <f t="shared" si="320"/>
        <v>0</v>
      </c>
      <c r="AR525" s="40">
        <f t="shared" si="321"/>
        <v>0</v>
      </c>
      <c r="AS525" s="40">
        <f t="shared" si="322"/>
        <v>0</v>
      </c>
      <c r="AT525" s="40">
        <f t="shared" si="323"/>
        <v>0</v>
      </c>
      <c r="AU525" s="40">
        <f t="shared" si="324"/>
        <v>0</v>
      </c>
      <c r="AV525" s="40">
        <f t="shared" si="325"/>
        <v>0</v>
      </c>
      <c r="AW525" s="40">
        <f t="shared" si="326"/>
        <v>0</v>
      </c>
      <c r="AX525" s="40">
        <f t="shared" si="327"/>
        <v>0</v>
      </c>
      <c r="AY525" s="40">
        <f t="shared" si="328"/>
        <v>0</v>
      </c>
      <c r="AZ525" s="40">
        <f t="shared" si="329"/>
        <v>0</v>
      </c>
      <c r="BA525" s="40">
        <f t="shared" si="330"/>
        <v>0</v>
      </c>
      <c r="BB525" s="40">
        <f t="shared" si="331"/>
        <v>0</v>
      </c>
      <c r="BC525" s="40">
        <f t="shared" si="332"/>
        <v>0</v>
      </c>
      <c r="BD525" s="40">
        <f t="shared" si="333"/>
        <v>0</v>
      </c>
      <c r="BE525" s="40">
        <f t="shared" si="334"/>
        <v>0</v>
      </c>
      <c r="BF525" s="40">
        <f t="shared" si="335"/>
        <v>0</v>
      </c>
      <c r="BG525" s="40">
        <f t="shared" si="336"/>
        <v>1</v>
      </c>
      <c r="BH525" s="40">
        <f t="shared" si="337"/>
        <v>1</v>
      </c>
      <c r="BI525" s="40">
        <f t="shared" si="338"/>
        <v>1</v>
      </c>
      <c r="BJ525" s="40">
        <f t="shared" si="339"/>
        <v>1</v>
      </c>
      <c r="BK525" s="40">
        <f t="shared" si="340"/>
        <v>1</v>
      </c>
      <c r="BL525" s="40">
        <f t="shared" si="341"/>
        <v>1</v>
      </c>
      <c r="BM525" s="40">
        <f t="shared" si="342"/>
        <v>1</v>
      </c>
      <c r="BN525" s="40">
        <f t="shared" si="343"/>
        <v>1</v>
      </c>
      <c r="BO525" s="40">
        <f t="shared" si="344"/>
        <v>1</v>
      </c>
      <c r="BP525" s="40">
        <f t="shared" si="345"/>
        <v>1</v>
      </c>
      <c r="BQ525">
        <v>2</v>
      </c>
      <c r="BR525" s="63">
        <f t="shared" si="347"/>
        <v>13</v>
      </c>
      <c r="BT525" s="4">
        <f>(BP525*U488)+(BO525*U489)+(BN525*U490)+(BM525*U491)+(BL525*U492)+(BK525*U493)+(BJ525*U494)+(BI525*U495)+(BH525*U496)+(BG525*U497)+(BF525*U498)+(BE525*U499)+(BD525*U500)+(BC525*U501)+(BB525*U502)+(BA525*U503)+(AZ525*U504)+(AY525*U505)+(AX525*U506)+(AW525*U507)+(AV525*U508)+(AU525*U509)+(AT525*U510)+(AS525*U511)+(AR525*U512)+(AQ525*U513)+(AP525*U514)+(AO525*U515)+(AN525*U516)+(AM525*U517)+(AL525*U518)+(AK525*U519)+(AJ525*U520)+(AI525*U521)+(AH525*U522)+(AG525*U523)+(AF525*U524)+($U$353)+($U$458)+U525</f>
        <v>0.28968253968253971</v>
      </c>
    </row>
    <row r="526" spans="1:72">
      <c r="A526" s="25">
        <f>A525+1</f>
        <v>522</v>
      </c>
      <c r="B526" s="26" t="s">
        <v>31</v>
      </c>
      <c r="C526" s="12">
        <v>41842</v>
      </c>
      <c r="D526" s="12">
        <v>41843</v>
      </c>
      <c r="E526" s="12">
        <v>41865</v>
      </c>
      <c r="F526" s="14">
        <v>1.8220000000000001</v>
      </c>
      <c r="G526" s="14"/>
      <c r="H526" s="14"/>
      <c r="I526" s="14">
        <v>1.8112999999999999</v>
      </c>
      <c r="J526" s="14">
        <v>1.7922</v>
      </c>
      <c r="K526" s="5" t="s">
        <v>1</v>
      </c>
      <c r="M526" s="46">
        <f>(F526-I526)*10000</f>
        <v>107.00000000000153</v>
      </c>
      <c r="N526" s="47"/>
      <c r="O526" s="46">
        <f>(I526-J526)*10000</f>
        <v>190.99999999999895</v>
      </c>
      <c r="Q526" s="22">
        <f>((S525*U526)/M526)*O526</f>
        <v>36661544.785742149</v>
      </c>
      <c r="R526" s="15"/>
      <c r="S526" s="3">
        <f>Q526+S525</f>
        <v>776034688.8416667</v>
      </c>
      <c r="U526" s="4">
        <f>$AC$4/W526</f>
        <v>2.7777777777777776E-2</v>
      </c>
      <c r="V526"/>
      <c r="W526" s="2">
        <v>9</v>
      </c>
      <c r="Y526" s="30">
        <f>E526-D526+1</f>
        <v>23</v>
      </c>
      <c r="Z526" s="30"/>
      <c r="AA526" s="4">
        <f>(S526-S525)/S525</f>
        <v>4.9584631360331324E-2</v>
      </c>
      <c r="AD526" s="40">
        <f>IF(E525&gt;D526,IF(E525&gt;E526,Y526,E525-D526+1),0)</f>
        <v>0</v>
      </c>
      <c r="AF526" s="40">
        <f t="shared" si="309"/>
        <v>0</v>
      </c>
      <c r="AG526" s="40">
        <f t="shared" si="310"/>
        <v>0</v>
      </c>
      <c r="AH526" s="40">
        <f t="shared" si="311"/>
        <v>0</v>
      </c>
      <c r="AI526" s="40">
        <f t="shared" si="312"/>
        <v>0</v>
      </c>
      <c r="AJ526" s="40">
        <f t="shared" si="313"/>
        <v>0</v>
      </c>
      <c r="AK526" s="40">
        <f t="shared" si="314"/>
        <v>0</v>
      </c>
      <c r="AL526" s="40">
        <f t="shared" si="315"/>
        <v>0</v>
      </c>
      <c r="AM526" s="40">
        <f t="shared" si="316"/>
        <v>0</v>
      </c>
      <c r="AN526" s="40">
        <f t="shared" si="317"/>
        <v>0</v>
      </c>
      <c r="AO526" s="40">
        <f t="shared" si="318"/>
        <v>0</v>
      </c>
      <c r="AP526" s="40">
        <f t="shared" si="319"/>
        <v>0</v>
      </c>
      <c r="AQ526" s="40">
        <f t="shared" si="320"/>
        <v>0</v>
      </c>
      <c r="AR526" s="40">
        <f t="shared" si="321"/>
        <v>0</v>
      </c>
      <c r="AS526" s="40">
        <f t="shared" si="322"/>
        <v>0</v>
      </c>
      <c r="AT526" s="40">
        <f t="shared" si="323"/>
        <v>0</v>
      </c>
      <c r="AU526" s="40">
        <f t="shared" si="324"/>
        <v>0</v>
      </c>
      <c r="AV526" s="40">
        <f t="shared" si="325"/>
        <v>0</v>
      </c>
      <c r="AW526" s="40">
        <f t="shared" si="326"/>
        <v>0</v>
      </c>
      <c r="AX526" s="40">
        <f t="shared" si="327"/>
        <v>0</v>
      </c>
      <c r="AY526" s="40">
        <f t="shared" si="328"/>
        <v>0</v>
      </c>
      <c r="AZ526" s="40">
        <f t="shared" si="329"/>
        <v>0</v>
      </c>
      <c r="BA526" s="40">
        <f t="shared" si="330"/>
        <v>0</v>
      </c>
      <c r="BB526" s="40">
        <f t="shared" si="331"/>
        <v>0</v>
      </c>
      <c r="BC526" s="40">
        <f t="shared" si="332"/>
        <v>0</v>
      </c>
      <c r="BD526" s="40">
        <f t="shared" si="333"/>
        <v>0</v>
      </c>
      <c r="BE526" s="40">
        <f t="shared" si="334"/>
        <v>0</v>
      </c>
      <c r="BF526" s="40">
        <f t="shared" si="335"/>
        <v>0</v>
      </c>
      <c r="BG526" s="40">
        <f t="shared" si="336"/>
        <v>0</v>
      </c>
      <c r="BH526" s="40">
        <f t="shared" si="337"/>
        <v>1</v>
      </c>
      <c r="BI526" s="40">
        <f t="shared" si="338"/>
        <v>1</v>
      </c>
      <c r="BJ526" s="40">
        <f t="shared" si="339"/>
        <v>1</v>
      </c>
      <c r="BK526" s="40">
        <f t="shared" si="340"/>
        <v>1</v>
      </c>
      <c r="BL526" s="40">
        <f t="shared" si="341"/>
        <v>1</v>
      </c>
      <c r="BM526" s="40">
        <f t="shared" si="342"/>
        <v>1</v>
      </c>
      <c r="BN526" s="40">
        <f t="shared" si="343"/>
        <v>1</v>
      </c>
      <c r="BO526" s="40">
        <f t="shared" si="344"/>
        <v>1</v>
      </c>
      <c r="BP526" s="40">
        <f t="shared" si="345"/>
        <v>1</v>
      </c>
      <c r="BQ526">
        <v>2</v>
      </c>
      <c r="BR526" s="63">
        <f t="shared" si="347"/>
        <v>12</v>
      </c>
      <c r="BT526" s="4">
        <f>(BP526*U489)+(BO526*U490)+(BN526*U491)+(BM526*U492)+(BL526*U493)+(BK526*U494)+(BJ526*U495)+(BI526*U496)+(BH526*U497)+(BG526*U498)+(BF526*U499)+(BE526*U500)+(BD526*U501)+(BC526*U502)+(BB526*U503)+(BA526*U504)+(AZ526*U505)+(AY526*U506)+(AX526*U507)+(AW526*U508)+(AV526*U509)+(AU526*U510)+(AT526*U511)+(AS526*U512)+(AR526*U513)+(AQ526*U514)+(AP526*U515)+(AO526*U516)+(AN526*U517)+(AM526*U518)+(AL526*U519)+(AK526*U520)+(AJ526*U521)+(AI526*U522)+(AH526*U523)+(AG526*U524)+(AF526*U525)+($U$353)+($U$458)+U526</f>
        <v>0.266955266955267</v>
      </c>
    </row>
    <row r="527" spans="1:72">
      <c r="A527" s="25">
        <f>A526+1</f>
        <v>523</v>
      </c>
      <c r="B527" s="26" t="s">
        <v>31</v>
      </c>
      <c r="C527" s="56">
        <v>41907</v>
      </c>
      <c r="D527" s="12">
        <v>41908</v>
      </c>
      <c r="E527" s="12">
        <v>41914</v>
      </c>
      <c r="F527" s="14">
        <v>1.8394999999999999</v>
      </c>
      <c r="G527" s="14">
        <v>1.8584000000000001</v>
      </c>
      <c r="H527" s="14">
        <v>1.8394999999999999</v>
      </c>
      <c r="I527" s="14"/>
      <c r="J527" s="14"/>
      <c r="K527" s="6" t="s">
        <v>0</v>
      </c>
      <c r="M527" s="16">
        <f>(G527-F527)*10000</f>
        <v>189.00000000000139</v>
      </c>
      <c r="N527" s="15"/>
      <c r="O527" s="16">
        <f>(H527-G527)*10000</f>
        <v>-189.00000000000139</v>
      </c>
      <c r="Q527" s="22">
        <f>((S526*U527)/M527)*O527</f>
        <v>-21556519.13449074</v>
      </c>
      <c r="R527" s="15"/>
      <c r="S527" s="3">
        <f>Q527+S526</f>
        <v>754478169.70717597</v>
      </c>
      <c r="U527" s="4">
        <f>$AC$4/W527</f>
        <v>2.7777777777777776E-2</v>
      </c>
      <c r="V527"/>
      <c r="W527" s="2">
        <v>9</v>
      </c>
      <c r="Y527" s="30">
        <f>E527-D527+1</f>
        <v>7</v>
      </c>
      <c r="Z527" s="30"/>
      <c r="AA527" s="4">
        <f>(S527-S526)/S526</f>
        <v>-2.7777777777777762E-2</v>
      </c>
      <c r="AD527" s="40">
        <f>IF(E526&gt;D527,IF(E526&gt;E527,Y527,E526-D527+1),0)</f>
        <v>0</v>
      </c>
      <c r="AF527" s="40">
        <f t="shared" si="309"/>
        <v>0</v>
      </c>
      <c r="AG527" s="40">
        <f t="shared" si="310"/>
        <v>0</v>
      </c>
      <c r="AH527" s="40">
        <f t="shared" si="311"/>
        <v>0</v>
      </c>
      <c r="AI527" s="40">
        <f t="shared" si="312"/>
        <v>0</v>
      </c>
      <c r="AJ527" s="40">
        <f t="shared" si="313"/>
        <v>0</v>
      </c>
      <c r="AK527" s="40">
        <f t="shared" si="314"/>
        <v>0</v>
      </c>
      <c r="AL527" s="40">
        <f t="shared" si="315"/>
        <v>0</v>
      </c>
      <c r="AM527" s="40">
        <f t="shared" si="316"/>
        <v>0</v>
      </c>
      <c r="AN527" s="40">
        <f t="shared" si="317"/>
        <v>0</v>
      </c>
      <c r="AO527" s="40">
        <f t="shared" si="318"/>
        <v>0</v>
      </c>
      <c r="AP527" s="40">
        <f t="shared" si="319"/>
        <v>0</v>
      </c>
      <c r="AQ527" s="40">
        <f t="shared" si="320"/>
        <v>0</v>
      </c>
      <c r="AR527" s="40">
        <f t="shared" si="321"/>
        <v>0</v>
      </c>
      <c r="AS527" s="40">
        <f t="shared" si="322"/>
        <v>0</v>
      </c>
      <c r="AT527" s="40">
        <f t="shared" si="323"/>
        <v>0</v>
      </c>
      <c r="AU527" s="40">
        <f t="shared" si="324"/>
        <v>0</v>
      </c>
      <c r="AV527" s="40">
        <f t="shared" si="325"/>
        <v>0</v>
      </c>
      <c r="AW527" s="40">
        <f t="shared" si="326"/>
        <v>0</v>
      </c>
      <c r="AX527" s="40">
        <f t="shared" si="327"/>
        <v>0</v>
      </c>
      <c r="AY527" s="40">
        <f t="shared" si="328"/>
        <v>0</v>
      </c>
      <c r="AZ527" s="40">
        <f t="shared" si="329"/>
        <v>0</v>
      </c>
      <c r="BA527" s="40">
        <f t="shared" si="330"/>
        <v>0</v>
      </c>
      <c r="BB527" s="40">
        <f t="shared" si="331"/>
        <v>0</v>
      </c>
      <c r="BC527" s="40">
        <f t="shared" si="332"/>
        <v>0</v>
      </c>
      <c r="BD527" s="40">
        <f t="shared" si="333"/>
        <v>0</v>
      </c>
      <c r="BE527" s="40">
        <f t="shared" si="334"/>
        <v>0</v>
      </c>
      <c r="BF527" s="40">
        <f t="shared" si="335"/>
        <v>0</v>
      </c>
      <c r="BG527" s="40">
        <f t="shared" si="336"/>
        <v>0</v>
      </c>
      <c r="BH527" s="40">
        <f t="shared" si="337"/>
        <v>0</v>
      </c>
      <c r="BI527" s="40">
        <f t="shared" si="338"/>
        <v>1</v>
      </c>
      <c r="BJ527" s="40">
        <f t="shared" si="339"/>
        <v>1</v>
      </c>
      <c r="BK527" s="40">
        <f t="shared" si="340"/>
        <v>1</v>
      </c>
      <c r="BL527" s="40">
        <f t="shared" si="341"/>
        <v>1</v>
      </c>
      <c r="BM527" s="40">
        <f t="shared" si="342"/>
        <v>1</v>
      </c>
      <c r="BN527" s="40">
        <f t="shared" si="343"/>
        <v>1</v>
      </c>
      <c r="BO527" s="40">
        <f t="shared" si="344"/>
        <v>1</v>
      </c>
      <c r="BP527" s="40">
        <f t="shared" si="345"/>
        <v>0</v>
      </c>
      <c r="BQ527">
        <v>2</v>
      </c>
      <c r="BR527" s="63">
        <f t="shared" si="347"/>
        <v>10</v>
      </c>
      <c r="BT527" s="4">
        <f>(BP527*U490)+(BO527*U491)+(BN527*U492)+(BM527*U493)+(BL527*U494)+(BK527*U495)+(BJ527*U496)+(BI527*U497)+(BH527*U498)+(BG527*U499)+(BF527*U500)+(BE527*U501)+(BD527*U502)+(BC527*U503)+(BB527*U504)+(BA527*U505)+(AZ527*U506)+(AY527*U507)+(AX527*U508)+(AW527*U509)+(AV527*U510)+(AU527*U511)+(AT527*U512)+(AS527*U513)+(AR527*U514)+(AQ527*U515)+(AP527*U516)+(AO527*U517)+(AN527*U518)+(AM527*U519)+(AL527*U520)+(AK527*U521)+(AJ527*U522)+(AI527*U523)+(AH527*U524)+(AG527*U525)+(AF527*U526)+($U$353)+($U$458)+U527</f>
        <v>0.22150072150072153</v>
      </c>
    </row>
    <row r="528" spans="1:72">
      <c r="A528" s="25">
        <f t="shared" ref="A528:A591" si="348">A527+1</f>
        <v>524</v>
      </c>
      <c r="B528" s="26" t="s">
        <v>31</v>
      </c>
      <c r="C528" s="56">
        <v>41933</v>
      </c>
      <c r="D528" s="12">
        <v>41934</v>
      </c>
      <c r="E528" s="12">
        <v>41943</v>
      </c>
      <c r="F528" s="14">
        <v>1.8421000000000001</v>
      </c>
      <c r="G528" s="14"/>
      <c r="H528" s="14"/>
      <c r="I528" s="14">
        <v>1.8302</v>
      </c>
      <c r="J528" s="14">
        <v>1.8091999999999999</v>
      </c>
      <c r="K528" s="5" t="s">
        <v>1</v>
      </c>
      <c r="M528" s="46">
        <f>(F528-I528)*10000</f>
        <v>119.00000000000021</v>
      </c>
      <c r="N528" s="47"/>
      <c r="O528" s="46">
        <f>(I528-J528)*10000</f>
        <v>210.00000000000131</v>
      </c>
      <c r="Q528" s="22">
        <f>((S527*U528)/M528)*O528</f>
        <v>36984224.005253889</v>
      </c>
      <c r="R528" s="15"/>
      <c r="S528" s="3">
        <f>Q528+S527</f>
        <v>791462393.71242988</v>
      </c>
      <c r="U528" s="4">
        <f>$AC$4/W528</f>
        <v>2.7777777777777776E-2</v>
      </c>
      <c r="V528"/>
      <c r="W528" s="2">
        <v>9</v>
      </c>
      <c r="Y528" s="30">
        <f>E528-D528+1</f>
        <v>10</v>
      </c>
      <c r="Z528" s="30"/>
      <c r="AA528" s="4">
        <f>(S528-S527)/S527</f>
        <v>4.9019607843137504E-2</v>
      </c>
      <c r="AD528" s="40">
        <f>IF(E527&gt;D528,IF(E527&gt;E528,Y528,E527-D528+1),0)</f>
        <v>0</v>
      </c>
      <c r="AF528" s="40">
        <f t="shared" si="309"/>
        <v>0</v>
      </c>
      <c r="AG528" s="40">
        <f t="shared" si="310"/>
        <v>0</v>
      </c>
      <c r="AH528" s="40">
        <f t="shared" si="311"/>
        <v>0</v>
      </c>
      <c r="AI528" s="40">
        <f t="shared" si="312"/>
        <v>0</v>
      </c>
      <c r="AJ528" s="40">
        <f t="shared" si="313"/>
        <v>0</v>
      </c>
      <c r="AK528" s="40">
        <f t="shared" si="314"/>
        <v>0</v>
      </c>
      <c r="AL528" s="40">
        <f t="shared" si="315"/>
        <v>0</v>
      </c>
      <c r="AM528" s="40">
        <f t="shared" si="316"/>
        <v>0</v>
      </c>
      <c r="AN528" s="40">
        <f t="shared" si="317"/>
        <v>0</v>
      </c>
      <c r="AO528" s="40">
        <f t="shared" si="318"/>
        <v>0</v>
      </c>
      <c r="AP528" s="40">
        <f t="shared" si="319"/>
        <v>0</v>
      </c>
      <c r="AQ528" s="40">
        <f t="shared" si="320"/>
        <v>0</v>
      </c>
      <c r="AR528" s="40">
        <f t="shared" si="321"/>
        <v>0</v>
      </c>
      <c r="AS528" s="40">
        <f t="shared" si="322"/>
        <v>0</v>
      </c>
      <c r="AT528" s="40">
        <f t="shared" si="323"/>
        <v>0</v>
      </c>
      <c r="AU528" s="40">
        <f t="shared" si="324"/>
        <v>0</v>
      </c>
      <c r="AV528" s="40">
        <f t="shared" si="325"/>
        <v>0</v>
      </c>
      <c r="AW528" s="40">
        <f t="shared" si="326"/>
        <v>0</v>
      </c>
      <c r="AX528" s="40">
        <f t="shared" si="327"/>
        <v>0</v>
      </c>
      <c r="AY528" s="40">
        <f t="shared" si="328"/>
        <v>0</v>
      </c>
      <c r="AZ528" s="40">
        <f t="shared" si="329"/>
        <v>0</v>
      </c>
      <c r="BA528" s="40">
        <f t="shared" si="330"/>
        <v>0</v>
      </c>
      <c r="BB528" s="40">
        <f t="shared" si="331"/>
        <v>0</v>
      </c>
      <c r="BC528" s="40">
        <f t="shared" si="332"/>
        <v>0</v>
      </c>
      <c r="BD528" s="40">
        <f t="shared" si="333"/>
        <v>0</v>
      </c>
      <c r="BE528" s="40">
        <f t="shared" si="334"/>
        <v>0</v>
      </c>
      <c r="BF528" s="40">
        <f t="shared" si="335"/>
        <v>0</v>
      </c>
      <c r="BG528" s="40">
        <f t="shared" si="336"/>
        <v>0</v>
      </c>
      <c r="BH528" s="40">
        <f t="shared" si="337"/>
        <v>0</v>
      </c>
      <c r="BI528" s="40">
        <f t="shared" si="338"/>
        <v>0</v>
      </c>
      <c r="BJ528" s="40">
        <f t="shared" si="339"/>
        <v>1</v>
      </c>
      <c r="BK528" s="40">
        <f t="shared" si="340"/>
        <v>1</v>
      </c>
      <c r="BL528" s="40">
        <f t="shared" si="341"/>
        <v>1</v>
      </c>
      <c r="BM528" s="40">
        <f t="shared" si="342"/>
        <v>1</v>
      </c>
      <c r="BN528" s="40">
        <f t="shared" si="343"/>
        <v>1</v>
      </c>
      <c r="BO528" s="40">
        <f t="shared" si="344"/>
        <v>0</v>
      </c>
      <c r="BP528" s="40">
        <f t="shared" si="345"/>
        <v>0</v>
      </c>
      <c r="BQ528">
        <v>2</v>
      </c>
      <c r="BR528" s="63">
        <f t="shared" si="347"/>
        <v>8</v>
      </c>
      <c r="BT528" s="4">
        <f>(BP528*U491)+(BO528*U492)+(BN528*U493)+(BM528*U494)+(BL528*U495)+(BK528*U496)+(BJ528*U497)+(BI528*U498)+(BH528*U499)+(BG528*U500)+(BF528*U501)+(BE528*U502)+(BD528*U503)+(BC528*U504)+(BB528*U505)+(BA528*U506)+(AZ528*U507)+(AY528*U508)+(AX528*U509)+(AW528*U510)+(AV528*U511)+(AU528*U512)+(AT528*U513)+(AS528*U514)+(AR528*U515)+(AQ528*U516)+(AP528*U517)+(AO528*U518)+(AN528*U519)+(AM528*U520)+(AL528*U521)+(AK528*U522)+(AJ528*U523)+(AI528*U524)+(AH528*U525)+(AG528*U526)+(AF528*U527)+($U$353)+($U$458)+U528</f>
        <v>0.17604617604617606</v>
      </c>
    </row>
    <row r="529" spans="1:72">
      <c r="A529" s="25">
        <f t="shared" si="348"/>
        <v>525</v>
      </c>
      <c r="B529" s="26" t="s">
        <v>31</v>
      </c>
      <c r="C529" s="56">
        <v>41977</v>
      </c>
      <c r="D529" s="12">
        <v>41978</v>
      </c>
      <c r="E529" s="12">
        <v>41982</v>
      </c>
      <c r="F529" s="14">
        <v>1.8642000000000001</v>
      </c>
      <c r="G529" s="14">
        <v>1.8757999999999999</v>
      </c>
      <c r="H529" s="14">
        <v>1.8964000000000001</v>
      </c>
      <c r="I529" s="14"/>
      <c r="J529" s="14"/>
      <c r="K529" s="5" t="s">
        <v>1</v>
      </c>
      <c r="M529" s="16">
        <f>(G529-F529)*10000</f>
        <v>115.99999999999832</v>
      </c>
      <c r="N529" s="15"/>
      <c r="O529" s="16">
        <f>(H529-G529)*10000</f>
        <v>206.00000000000173</v>
      </c>
      <c r="Q529" s="22">
        <f>((S528*U529)/M529)*O529</f>
        <v>39042445.66684968</v>
      </c>
      <c r="R529" s="15"/>
      <c r="S529" s="3">
        <f>Q529+S528</f>
        <v>830504839.37927961</v>
      </c>
      <c r="U529" s="4">
        <f>$AC$4/W529</f>
        <v>2.7777777777777776E-2</v>
      </c>
      <c r="W529" s="2">
        <v>9</v>
      </c>
      <c r="Y529" s="30">
        <f>E529-D529+1</f>
        <v>5</v>
      </c>
      <c r="Z529" s="30"/>
      <c r="AA529" s="4">
        <f>(S529-S528)/S528</f>
        <v>4.9329501915709999E-2</v>
      </c>
      <c r="AD529" s="40">
        <f>IF(E528&gt;D529,IF(E528&gt;E529,Y529,E528-D529+1),0)</f>
        <v>0</v>
      </c>
      <c r="AF529" s="40">
        <f t="shared" si="309"/>
        <v>0</v>
      </c>
      <c r="AG529" s="40">
        <f t="shared" si="310"/>
        <v>0</v>
      </c>
      <c r="AH529" s="40">
        <f t="shared" si="311"/>
        <v>0</v>
      </c>
      <c r="AI529" s="40">
        <f t="shared" si="312"/>
        <v>0</v>
      </c>
      <c r="AJ529" s="40">
        <f t="shared" si="313"/>
        <v>0</v>
      </c>
      <c r="AK529" s="40">
        <f t="shared" si="314"/>
        <v>0</v>
      </c>
      <c r="AL529" s="40">
        <f t="shared" si="315"/>
        <v>0</v>
      </c>
      <c r="AM529" s="40">
        <f t="shared" si="316"/>
        <v>0</v>
      </c>
      <c r="AN529" s="40">
        <f t="shared" si="317"/>
        <v>0</v>
      </c>
      <c r="AO529" s="40">
        <f t="shared" si="318"/>
        <v>0</v>
      </c>
      <c r="AP529" s="40">
        <f t="shared" si="319"/>
        <v>0</v>
      </c>
      <c r="AQ529" s="40">
        <f t="shared" si="320"/>
        <v>0</v>
      </c>
      <c r="AR529" s="40">
        <f t="shared" si="321"/>
        <v>0</v>
      </c>
      <c r="AS529" s="40">
        <f t="shared" si="322"/>
        <v>0</v>
      </c>
      <c r="AT529" s="40">
        <f t="shared" si="323"/>
        <v>0</v>
      </c>
      <c r="AU529" s="40">
        <f t="shared" si="324"/>
        <v>0</v>
      </c>
      <c r="AV529" s="40">
        <f t="shared" si="325"/>
        <v>0</v>
      </c>
      <c r="AW529" s="40">
        <f t="shared" si="326"/>
        <v>0</v>
      </c>
      <c r="AX529" s="40">
        <f t="shared" si="327"/>
        <v>0</v>
      </c>
      <c r="AY529" s="40">
        <f t="shared" si="328"/>
        <v>0</v>
      </c>
      <c r="AZ529" s="40">
        <f t="shared" si="329"/>
        <v>0</v>
      </c>
      <c r="BA529" s="40">
        <f t="shared" si="330"/>
        <v>0</v>
      </c>
      <c r="BB529" s="40">
        <f t="shared" si="331"/>
        <v>0</v>
      </c>
      <c r="BC529" s="40">
        <f t="shared" si="332"/>
        <v>0</v>
      </c>
      <c r="BD529" s="40">
        <f t="shared" si="333"/>
        <v>0</v>
      </c>
      <c r="BE529" s="40">
        <f t="shared" si="334"/>
        <v>0</v>
      </c>
      <c r="BF529" s="40">
        <f t="shared" si="335"/>
        <v>0</v>
      </c>
      <c r="BG529" s="40">
        <f t="shared" si="336"/>
        <v>0</v>
      </c>
      <c r="BH529" s="40">
        <f t="shared" si="337"/>
        <v>0</v>
      </c>
      <c r="BI529" s="40">
        <f t="shared" si="338"/>
        <v>0</v>
      </c>
      <c r="BJ529" s="40">
        <f t="shared" si="339"/>
        <v>0</v>
      </c>
      <c r="BK529" s="40">
        <f t="shared" si="340"/>
        <v>1</v>
      </c>
      <c r="BL529" s="40">
        <f t="shared" si="341"/>
        <v>1</v>
      </c>
      <c r="BM529" s="40">
        <f t="shared" si="342"/>
        <v>1</v>
      </c>
      <c r="BN529" s="40">
        <f t="shared" si="343"/>
        <v>0</v>
      </c>
      <c r="BO529" s="40">
        <f t="shared" si="344"/>
        <v>0</v>
      </c>
      <c r="BP529" s="40">
        <f t="shared" si="345"/>
        <v>0</v>
      </c>
      <c r="BQ529">
        <v>2</v>
      </c>
      <c r="BR529" s="63">
        <f t="shared" si="347"/>
        <v>6</v>
      </c>
      <c r="BT529" s="4">
        <f>(BP529*U492)+(BO529*U493)+(BN529*U494)+(BM529*U495)+(BL529*U496)+(BK529*U497)+(BJ529*U498)+(BI529*U499)+(BH529*U500)+(BG529*U501)+(BF529*U502)+(BE529*U503)+(BD529*U504)+(BC529*U505)+(BB529*U506)+(BA529*U507)+(AZ529*U508)+(AY529*U509)+(AX529*U510)+(AW529*U511)+(AV529*U512)+(AU529*U513)+(AT529*U514)+(AS529*U515)+(AR529*U516)+(AQ529*U517)+(AP529*U518)+(AO529*U519)+(AN529*U520)+(AM529*U521)+(AL529*U522)+(AK529*U523)+(AJ529*U524)+(AI529*U525)+(AH529*U526)+(AG529*U527)+(AF529*U528)+($U$353)+($U$458)+U529</f>
        <v>0.13059163059163059</v>
      </c>
    </row>
    <row r="530" spans="1:72">
      <c r="A530" s="25">
        <f t="shared" si="348"/>
        <v>526</v>
      </c>
      <c r="B530" s="26" t="s">
        <v>31</v>
      </c>
      <c r="C530" s="56">
        <v>42011</v>
      </c>
      <c r="D530" s="12">
        <v>42012</v>
      </c>
      <c r="E530" s="12">
        <v>42012</v>
      </c>
      <c r="F530" s="14">
        <v>1.8764000000000001</v>
      </c>
      <c r="G530" s="14"/>
      <c r="H530" s="14"/>
      <c r="I530" s="14">
        <v>1.869</v>
      </c>
      <c r="J530" s="14">
        <v>1.8553999999999999</v>
      </c>
      <c r="K530" s="5" t="s">
        <v>1</v>
      </c>
      <c r="M530" s="46">
        <f>(F530-I530)*10000</f>
        <v>74.000000000000739</v>
      </c>
      <c r="N530" s="47"/>
      <c r="O530" s="46">
        <f>(I530-J530)*10000</f>
        <v>136.00000000000057</v>
      </c>
      <c r="Q530" s="22">
        <f>((S529*U530)/M530)*O530</f>
        <v>42398144.953296304</v>
      </c>
      <c r="R530" s="15"/>
      <c r="S530" s="3">
        <f>Q530+S529</f>
        <v>872902984.33257592</v>
      </c>
      <c r="U530" s="4">
        <f>$AC$4/W530</f>
        <v>2.7777777777777776E-2</v>
      </c>
      <c r="W530" s="2">
        <v>9</v>
      </c>
      <c r="Y530" s="30">
        <f>E530-D530+1</f>
        <v>1</v>
      </c>
      <c r="Z530" s="30"/>
      <c r="AA530" s="4">
        <f>(S530-S529)/S529</f>
        <v>5.1051051051050747E-2</v>
      </c>
      <c r="AD530" s="40">
        <f>IF(E529&gt;D530,IF(E529&gt;E530,Y530,E529-D530+1),0)</f>
        <v>0</v>
      </c>
      <c r="AF530" s="40">
        <f t="shared" si="309"/>
        <v>0</v>
      </c>
      <c r="AG530" s="40">
        <f t="shared" si="310"/>
        <v>0</v>
      </c>
      <c r="AH530" s="40">
        <f t="shared" si="311"/>
        <v>0</v>
      </c>
      <c r="AI530" s="40">
        <f t="shared" si="312"/>
        <v>0</v>
      </c>
      <c r="AJ530" s="40">
        <f t="shared" si="313"/>
        <v>0</v>
      </c>
      <c r="AK530" s="40">
        <f t="shared" si="314"/>
        <v>0</v>
      </c>
      <c r="AL530" s="40">
        <f t="shared" si="315"/>
        <v>0</v>
      </c>
      <c r="AM530" s="40">
        <f t="shared" si="316"/>
        <v>0</v>
      </c>
      <c r="AN530" s="40">
        <f t="shared" si="317"/>
        <v>0</v>
      </c>
      <c r="AO530" s="40">
        <f t="shared" si="318"/>
        <v>0</v>
      </c>
      <c r="AP530" s="40">
        <f t="shared" si="319"/>
        <v>0</v>
      </c>
      <c r="AQ530" s="40">
        <f t="shared" si="320"/>
        <v>0</v>
      </c>
      <c r="AR530" s="40">
        <f t="shared" si="321"/>
        <v>0</v>
      </c>
      <c r="AS530" s="40">
        <f t="shared" si="322"/>
        <v>0</v>
      </c>
      <c r="AT530" s="40">
        <f t="shared" si="323"/>
        <v>0</v>
      </c>
      <c r="AU530" s="40">
        <f t="shared" si="324"/>
        <v>0</v>
      </c>
      <c r="AV530" s="40">
        <f t="shared" si="325"/>
        <v>0</v>
      </c>
      <c r="AW530" s="40">
        <f t="shared" si="326"/>
        <v>0</v>
      </c>
      <c r="AX530" s="40">
        <f t="shared" si="327"/>
        <v>0</v>
      </c>
      <c r="AY530" s="40">
        <f t="shared" si="328"/>
        <v>0</v>
      </c>
      <c r="AZ530" s="40">
        <f t="shared" si="329"/>
        <v>0</v>
      </c>
      <c r="BA530" s="40">
        <f t="shared" si="330"/>
        <v>0</v>
      </c>
      <c r="BB530" s="40">
        <f t="shared" si="331"/>
        <v>0</v>
      </c>
      <c r="BC530" s="40">
        <f t="shared" si="332"/>
        <v>0</v>
      </c>
      <c r="BD530" s="40">
        <f t="shared" si="333"/>
        <v>0</v>
      </c>
      <c r="BE530" s="40">
        <f t="shared" si="334"/>
        <v>0</v>
      </c>
      <c r="BF530" s="40">
        <f t="shared" si="335"/>
        <v>0</v>
      </c>
      <c r="BG530" s="40">
        <f t="shared" si="336"/>
        <v>0</v>
      </c>
      <c r="BH530" s="40">
        <f t="shared" si="337"/>
        <v>0</v>
      </c>
      <c r="BI530" s="40">
        <f t="shared" si="338"/>
        <v>0</v>
      </c>
      <c r="BJ530" s="40">
        <f t="shared" si="339"/>
        <v>0</v>
      </c>
      <c r="BK530" s="40">
        <f t="shared" si="340"/>
        <v>0</v>
      </c>
      <c r="BL530" s="40">
        <f t="shared" si="341"/>
        <v>1</v>
      </c>
      <c r="BM530" s="40">
        <f t="shared" si="342"/>
        <v>1</v>
      </c>
      <c r="BN530" s="40">
        <f t="shared" si="343"/>
        <v>0</v>
      </c>
      <c r="BO530" s="40">
        <f t="shared" si="344"/>
        <v>0</v>
      </c>
      <c r="BP530" s="40">
        <f t="shared" si="345"/>
        <v>0</v>
      </c>
      <c r="BQ530">
        <v>2</v>
      </c>
      <c r="BR530" s="63">
        <f t="shared" si="347"/>
        <v>5</v>
      </c>
      <c r="BT530" s="4">
        <f>(BP530*U493)+(BO530*U494)+(BN530*U495)+(BM530*U496)+(BL530*U497)+(BK530*U498)+(BJ530*U499)+(BI530*U500)+(BH530*U501)+(BG530*U502)+(BF530*U503)+(BE530*U504)+(BD530*U505)+(BC530*U506)+(BB530*U507)+(BA530*U508)+(AZ530*U509)+(AY530*U510)+(AX530*U511)+(AW530*U512)+(AV530*U513)+(AU530*U514)+(AT530*U515)+(AS530*U516)+(AR530*U517)+(AQ530*U518)+(AP530*U519)+(AO530*U520)+(AN530*U521)+(AM530*U522)+(AL530*U523)+(AK530*U524)+(AJ530*U525)+(AI530*U526)+(AH530*U527)+(AG530*U528)+(AF530*U529)+($U$353)+($U$458)+U530</f>
        <v>0.10786435786435787</v>
      </c>
    </row>
    <row r="531" spans="1:72">
      <c r="A531" s="25">
        <f t="shared" si="348"/>
        <v>527</v>
      </c>
      <c r="B531" s="26" t="s">
        <v>31</v>
      </c>
      <c r="C531" s="56">
        <v>42045</v>
      </c>
      <c r="D531" s="12">
        <v>42046</v>
      </c>
      <c r="E531" s="12">
        <v>42047</v>
      </c>
      <c r="F531" s="14">
        <v>1.944</v>
      </c>
      <c r="G531" s="14">
        <v>1.9654</v>
      </c>
      <c r="H531" s="14">
        <v>2.0019</v>
      </c>
      <c r="I531" s="14"/>
      <c r="J531" s="14"/>
      <c r="K531" s="5" t="s">
        <v>1</v>
      </c>
      <c r="M531" s="16">
        <f>(G531-F531)*10000</f>
        <v>214.00000000000085</v>
      </c>
      <c r="N531" s="15"/>
      <c r="O531" s="16">
        <f>(H531-G531)*10000</f>
        <v>364.99999999999977</v>
      </c>
      <c r="Q531" s="22">
        <f>((S530*U531)/M531)*O531</f>
        <v>41356384.901530206</v>
      </c>
      <c r="R531" s="15"/>
      <c r="S531" s="3">
        <f>Q531+S530</f>
        <v>914259369.23410606</v>
      </c>
      <c r="U531" s="4">
        <f>$AC$4/W531</f>
        <v>2.7777777777777776E-2</v>
      </c>
      <c r="W531" s="2">
        <v>9</v>
      </c>
      <c r="Y531" s="30">
        <f>E531-D531+1</f>
        <v>2</v>
      </c>
      <c r="Z531" s="30"/>
      <c r="AA531" s="4">
        <f>(S531-S530)/S530</f>
        <v>4.7377985462097323E-2</v>
      </c>
      <c r="AD531" s="40">
        <f>IF(E530&gt;D531,IF(E530&gt;E531,Y531,E530-D531+1),0)</f>
        <v>0</v>
      </c>
      <c r="AF531" s="40">
        <f t="shared" si="309"/>
        <v>0</v>
      </c>
      <c r="AG531" s="40">
        <f t="shared" si="310"/>
        <v>0</v>
      </c>
      <c r="AH531" s="40">
        <f t="shared" si="311"/>
        <v>0</v>
      </c>
      <c r="AI531" s="40">
        <f t="shared" si="312"/>
        <v>0</v>
      </c>
      <c r="AJ531" s="40">
        <f t="shared" si="313"/>
        <v>0</v>
      </c>
      <c r="AK531" s="40">
        <f t="shared" si="314"/>
        <v>0</v>
      </c>
      <c r="AL531" s="40">
        <f t="shared" si="315"/>
        <v>0</v>
      </c>
      <c r="AM531" s="40">
        <f t="shared" si="316"/>
        <v>0</v>
      </c>
      <c r="AN531" s="40">
        <f t="shared" si="317"/>
        <v>0</v>
      </c>
      <c r="AO531" s="40">
        <f t="shared" si="318"/>
        <v>0</v>
      </c>
      <c r="AP531" s="40">
        <f t="shared" si="319"/>
        <v>0</v>
      </c>
      <c r="AQ531" s="40">
        <f t="shared" si="320"/>
        <v>0</v>
      </c>
      <c r="AR531" s="40">
        <f t="shared" si="321"/>
        <v>0</v>
      </c>
      <c r="AS531" s="40">
        <f t="shared" si="322"/>
        <v>0</v>
      </c>
      <c r="AT531" s="40">
        <f t="shared" si="323"/>
        <v>0</v>
      </c>
      <c r="AU531" s="40">
        <f t="shared" si="324"/>
        <v>0</v>
      </c>
      <c r="AV531" s="40">
        <f t="shared" si="325"/>
        <v>0</v>
      </c>
      <c r="AW531" s="40">
        <f t="shared" si="326"/>
        <v>0</v>
      </c>
      <c r="AX531" s="40">
        <f t="shared" si="327"/>
        <v>0</v>
      </c>
      <c r="AY531" s="40">
        <f t="shared" si="328"/>
        <v>0</v>
      </c>
      <c r="AZ531" s="40">
        <f t="shared" si="329"/>
        <v>0</v>
      </c>
      <c r="BA531" s="40">
        <f t="shared" si="330"/>
        <v>0</v>
      </c>
      <c r="BB531" s="40">
        <f t="shared" si="331"/>
        <v>0</v>
      </c>
      <c r="BC531" s="40">
        <f t="shared" si="332"/>
        <v>0</v>
      </c>
      <c r="BD531" s="40">
        <f t="shared" si="333"/>
        <v>0</v>
      </c>
      <c r="BE531" s="40">
        <f t="shared" si="334"/>
        <v>0</v>
      </c>
      <c r="BF531" s="40">
        <f t="shared" si="335"/>
        <v>0</v>
      </c>
      <c r="BG531" s="40">
        <f t="shared" si="336"/>
        <v>0</v>
      </c>
      <c r="BH531" s="40">
        <f t="shared" si="337"/>
        <v>0</v>
      </c>
      <c r="BI531" s="40">
        <f t="shared" si="338"/>
        <v>0</v>
      </c>
      <c r="BJ531" s="40">
        <f t="shared" si="339"/>
        <v>0</v>
      </c>
      <c r="BK531" s="40">
        <f t="shared" si="340"/>
        <v>0</v>
      </c>
      <c r="BL531" s="40">
        <f t="shared" si="341"/>
        <v>0</v>
      </c>
      <c r="BM531" s="40">
        <f t="shared" si="342"/>
        <v>0</v>
      </c>
      <c r="BN531" s="40">
        <f t="shared" si="343"/>
        <v>0</v>
      </c>
      <c r="BO531" s="40">
        <f t="shared" si="344"/>
        <v>0</v>
      </c>
      <c r="BP531" s="40">
        <f t="shared" si="345"/>
        <v>0</v>
      </c>
      <c r="BQ531">
        <v>2</v>
      </c>
      <c r="BR531" s="63">
        <f t="shared" si="347"/>
        <v>3</v>
      </c>
      <c r="BT531" s="4">
        <f>(BP531*U494)+(BO531*U495)+(BN531*U496)+(BM531*U497)+(BL531*U498)+(BK531*U499)+(BJ531*U500)+(BI531*U501)+(BH531*U502)+(BG531*U503)+(BF531*U504)+(BE531*U505)+(BD531*U506)+(BC531*U507)+(BB531*U508)+(BA531*U509)+(AZ531*U510)+(AY531*U511)+(AX531*U512)+(AW531*U513)+(AV531*U514)+(AU531*U515)+(AT531*U516)+(AS531*U517)+(AR531*U518)+(AQ531*U519)+(AP531*U520)+(AO531*U521)+(AN531*U522)+(AM531*U523)+(AL531*U524)+(AK531*U525)+(AJ531*U526)+(AI531*U527)+(AH531*U528)+(AG531*U529)+(AF531*U530)+($U$353)+($U$458)+U531</f>
        <v>6.2409812409812408E-2</v>
      </c>
    </row>
    <row r="532" spans="1:72">
      <c r="A532" s="25">
        <f t="shared" si="348"/>
        <v>528</v>
      </c>
      <c r="B532" s="26" t="s">
        <v>36</v>
      </c>
      <c r="C532" s="56">
        <v>40653</v>
      </c>
      <c r="D532" s="12">
        <v>40660</v>
      </c>
      <c r="E532" s="12">
        <v>40661</v>
      </c>
      <c r="F532" s="36">
        <v>134.70999999999998</v>
      </c>
      <c r="G532" s="36">
        <v>135.97400000000002</v>
      </c>
      <c r="H532" s="36">
        <v>135.97399999999999</v>
      </c>
      <c r="I532" s="36"/>
      <c r="J532" s="36"/>
      <c r="K532" s="5" t="s">
        <v>17</v>
      </c>
      <c r="M532" s="16">
        <f>(G532-F532)*100</f>
        <v>126.40000000000384</v>
      </c>
      <c r="N532" s="15"/>
      <c r="O532" s="16">
        <f>(H532-G532)*100</f>
        <v>-2.8421709430404007E-12</v>
      </c>
      <c r="Q532" s="22">
        <f>((S531*U532)/M532)*O532</f>
        <v>-5.710446144601666E-7</v>
      </c>
      <c r="R532" s="15"/>
      <c r="S532" s="3">
        <f>Q532+S531</f>
        <v>914259369.23410547</v>
      </c>
      <c r="U532" s="4">
        <f>$AC$4/W532</f>
        <v>2.7777777777777776E-2</v>
      </c>
      <c r="W532" s="2">
        <v>9</v>
      </c>
      <c r="Y532" s="30">
        <f>E532-D532+1</f>
        <v>2</v>
      </c>
      <c r="Z532" s="30"/>
      <c r="AA532" s="4">
        <f>(S532-S531)/S531</f>
        <v>-6.5194458794907037E-16</v>
      </c>
      <c r="AD532" s="40">
        <f>IF(E531&gt;D532,IF(E531&gt;E532,Y532,E531-D532+1),0)</f>
        <v>2</v>
      </c>
      <c r="AF532" s="40">
        <f t="shared" si="309"/>
        <v>1</v>
      </c>
      <c r="AG532" s="40">
        <f t="shared" si="310"/>
        <v>1</v>
      </c>
      <c r="AH532" s="40">
        <f t="shared" si="311"/>
        <v>1</v>
      </c>
      <c r="AI532" s="40">
        <f t="shared" si="312"/>
        <v>1</v>
      </c>
      <c r="AJ532" s="40">
        <f t="shared" si="313"/>
        <v>1</v>
      </c>
      <c r="AK532" s="40">
        <f t="shared" si="314"/>
        <v>1</v>
      </c>
      <c r="AL532" s="40">
        <f t="shared" si="315"/>
        <v>1</v>
      </c>
      <c r="AM532" s="40">
        <f t="shared" si="316"/>
        <v>1</v>
      </c>
      <c r="AN532" s="40">
        <f t="shared" si="317"/>
        <v>1</v>
      </c>
      <c r="AO532" s="40">
        <f t="shared" si="318"/>
        <v>1</v>
      </c>
      <c r="AP532" s="40">
        <f t="shared" si="319"/>
        <v>1</v>
      </c>
      <c r="AQ532" s="40">
        <f t="shared" si="320"/>
        <v>1</v>
      </c>
      <c r="AR532" s="40">
        <f t="shared" si="321"/>
        <v>1</v>
      </c>
      <c r="AS532" s="40">
        <f t="shared" si="322"/>
        <v>1</v>
      </c>
      <c r="AT532" s="40">
        <f t="shared" si="323"/>
        <v>1</v>
      </c>
      <c r="AU532" s="40">
        <f t="shared" si="324"/>
        <v>1</v>
      </c>
      <c r="AV532" s="40">
        <f t="shared" si="325"/>
        <v>1</v>
      </c>
      <c r="AW532" s="40">
        <f t="shared" si="326"/>
        <v>1</v>
      </c>
      <c r="AX532" s="40">
        <f t="shared" si="327"/>
        <v>1</v>
      </c>
      <c r="AY532" s="40">
        <f t="shared" si="328"/>
        <v>1</v>
      </c>
      <c r="AZ532" s="40">
        <f t="shared" si="329"/>
        <v>1</v>
      </c>
      <c r="BA532" s="40">
        <f t="shared" si="330"/>
        <v>1</v>
      </c>
      <c r="BB532" s="40">
        <f t="shared" si="331"/>
        <v>1</v>
      </c>
      <c r="BC532" s="40">
        <f t="shared" si="332"/>
        <v>1</v>
      </c>
      <c r="BD532" s="40">
        <f t="shared" si="333"/>
        <v>1</v>
      </c>
      <c r="BE532" s="40">
        <f t="shared" si="334"/>
        <v>1</v>
      </c>
      <c r="BF532" s="40">
        <f t="shared" si="335"/>
        <v>1</v>
      </c>
      <c r="BG532" s="40">
        <f t="shared" si="336"/>
        <v>1</v>
      </c>
      <c r="BH532" s="40">
        <f t="shared" si="337"/>
        <v>1</v>
      </c>
      <c r="BI532" s="40">
        <f t="shared" si="338"/>
        <v>1</v>
      </c>
      <c r="BJ532" s="40">
        <f t="shared" si="339"/>
        <v>1</v>
      </c>
      <c r="BK532" s="40">
        <f t="shared" si="340"/>
        <v>1</v>
      </c>
      <c r="BL532" s="40">
        <f t="shared" si="341"/>
        <v>0</v>
      </c>
      <c r="BM532" s="40">
        <f t="shared" si="342"/>
        <v>0</v>
      </c>
      <c r="BN532" s="40">
        <f t="shared" si="343"/>
        <v>1</v>
      </c>
      <c r="BO532" s="40">
        <f t="shared" si="344"/>
        <v>1</v>
      </c>
      <c r="BP532" s="40">
        <f t="shared" si="345"/>
        <v>1</v>
      </c>
      <c r="BQ532">
        <v>2</v>
      </c>
      <c r="BR532" s="63">
        <f t="shared" si="347"/>
        <v>38</v>
      </c>
      <c r="BT532" s="4">
        <f>(BP532*U495)+(BO532*U496)+(BN532*U497)+(BM532*U498)+(BL532*U499)+(BK532*U500)+(BJ532*U501)+(BI532*U502)+(BH532*U503)+(BG532*U504)+(BF532*U505)+(BE532*U506)+(BD532*U507)+(BC532*U508)+(BB532*U509)+(BA532*U510)+(AZ532*U511)+(AY532*U512)+(AX532*U513)+(AW532*U514)+(AV532*U515)+(AU532*U516)+(AT532*U517)+(AS532*U518)+(AR532*U519)+(AQ532*U520)+(AP532*U521)+(AO532*U522)+(AN532*U523)+(AM532*U524)+(AL532*U525)+(AK532*U526)+(AJ532*U527)+(AI532*U528)+(AH532*U529)+(AG532*U530)+(AF532*U531)+($U$353)+($U$458)+U532</f>
        <v>1.0194805194805197</v>
      </c>
    </row>
    <row r="533" spans="1:72">
      <c r="A533" s="25">
        <f t="shared" si="348"/>
        <v>529</v>
      </c>
      <c r="B533" s="26" t="s">
        <v>36</v>
      </c>
      <c r="C533" s="56">
        <v>40665</v>
      </c>
      <c r="D533" s="12">
        <v>40666</v>
      </c>
      <c r="E533" s="12">
        <v>40674</v>
      </c>
      <c r="F533" s="36">
        <v>136.04600000000002</v>
      </c>
      <c r="G533" s="36"/>
      <c r="H533" s="36"/>
      <c r="I533" s="36">
        <v>134.952</v>
      </c>
      <c r="J533" s="36">
        <v>134.00900000000001</v>
      </c>
      <c r="K533" s="5" t="s">
        <v>2</v>
      </c>
      <c r="M533" s="16">
        <f>(F533-I533)*100</f>
        <v>109.40000000000225</v>
      </c>
      <c r="N533" s="15"/>
      <c r="O533" s="16">
        <f>(I533-J533)*100</f>
        <v>94.299999999998363</v>
      </c>
      <c r="Q533" s="22">
        <f>((S532*U533)/M533)*O533</f>
        <v>21890782.683011595</v>
      </c>
      <c r="R533" s="15"/>
      <c r="S533" s="3">
        <f>Q533+S532</f>
        <v>936150151.91711712</v>
      </c>
      <c r="U533" s="4">
        <f>$AC$4/W533</f>
        <v>2.7777777777777776E-2</v>
      </c>
      <c r="W533" s="2">
        <v>9</v>
      </c>
      <c r="Y533" s="30">
        <f>E533-D533+1</f>
        <v>9</v>
      </c>
      <c r="Z533" s="30"/>
      <c r="AA533" s="4">
        <f>(S533-S532)/S532</f>
        <v>2.3943733495835024E-2</v>
      </c>
      <c r="AD533" s="40">
        <f>IF(E532&gt;D533,IF(E532&gt;E533,Y533,E532-D533+1),0)</f>
        <v>0</v>
      </c>
      <c r="AF533" s="40">
        <f t="shared" si="309"/>
        <v>0</v>
      </c>
      <c r="AG533" s="40">
        <f t="shared" si="310"/>
        <v>1</v>
      </c>
      <c r="AH533" s="40">
        <f t="shared" si="311"/>
        <v>1</v>
      </c>
      <c r="AI533" s="40">
        <f t="shared" si="312"/>
        <v>1</v>
      </c>
      <c r="AJ533" s="40">
        <f t="shared" si="313"/>
        <v>1</v>
      </c>
      <c r="AK533" s="40">
        <f t="shared" si="314"/>
        <v>1</v>
      </c>
      <c r="AL533" s="40">
        <f t="shared" si="315"/>
        <v>1</v>
      </c>
      <c r="AM533" s="40">
        <f t="shared" si="316"/>
        <v>1</v>
      </c>
      <c r="AN533" s="40">
        <f t="shared" si="317"/>
        <v>1</v>
      </c>
      <c r="AO533" s="40">
        <f t="shared" si="318"/>
        <v>1</v>
      </c>
      <c r="AP533" s="40">
        <f t="shared" si="319"/>
        <v>1</v>
      </c>
      <c r="AQ533" s="40">
        <f t="shared" si="320"/>
        <v>1</v>
      </c>
      <c r="AR533" s="40">
        <f t="shared" si="321"/>
        <v>1</v>
      </c>
      <c r="AS533" s="40">
        <f t="shared" si="322"/>
        <v>1</v>
      </c>
      <c r="AT533" s="40">
        <f t="shared" si="323"/>
        <v>1</v>
      </c>
      <c r="AU533" s="40">
        <f t="shared" si="324"/>
        <v>1</v>
      </c>
      <c r="AV533" s="40">
        <f t="shared" si="325"/>
        <v>1</v>
      </c>
      <c r="AW533" s="40">
        <f t="shared" si="326"/>
        <v>1</v>
      </c>
      <c r="AX533" s="40">
        <f t="shared" si="327"/>
        <v>1</v>
      </c>
      <c r="AY533" s="40">
        <f t="shared" si="328"/>
        <v>1</v>
      </c>
      <c r="AZ533" s="40">
        <f t="shared" si="329"/>
        <v>1</v>
      </c>
      <c r="BA533" s="40">
        <f t="shared" si="330"/>
        <v>1</v>
      </c>
      <c r="BB533" s="40">
        <f t="shared" si="331"/>
        <v>1</v>
      </c>
      <c r="BC533" s="40">
        <f t="shared" si="332"/>
        <v>1</v>
      </c>
      <c r="BD533" s="40">
        <f t="shared" si="333"/>
        <v>1</v>
      </c>
      <c r="BE533" s="40">
        <f t="shared" si="334"/>
        <v>1</v>
      </c>
      <c r="BF533" s="40">
        <f t="shared" si="335"/>
        <v>1</v>
      </c>
      <c r="BG533" s="40">
        <f t="shared" si="336"/>
        <v>1</v>
      </c>
      <c r="BH533" s="40">
        <f t="shared" si="337"/>
        <v>1</v>
      </c>
      <c r="BI533" s="40">
        <f t="shared" si="338"/>
        <v>1</v>
      </c>
      <c r="BJ533" s="40">
        <f t="shared" si="339"/>
        <v>1</v>
      </c>
      <c r="BK533" s="40">
        <f t="shared" si="340"/>
        <v>1</v>
      </c>
      <c r="BL533" s="40">
        <f t="shared" si="341"/>
        <v>1</v>
      </c>
      <c r="BM533" s="40">
        <f t="shared" si="342"/>
        <v>0</v>
      </c>
      <c r="BN533" s="40">
        <f t="shared" si="343"/>
        <v>0</v>
      </c>
      <c r="BO533" s="40">
        <f t="shared" si="344"/>
        <v>1</v>
      </c>
      <c r="BP533" s="40">
        <f t="shared" si="345"/>
        <v>1</v>
      </c>
      <c r="BQ533">
        <v>2</v>
      </c>
      <c r="BR533" s="63">
        <f t="shared" si="347"/>
        <v>37</v>
      </c>
      <c r="BT533" s="4">
        <f>(BP533*U496)+(BO533*U497)+(BN533*U498)+(BM533*U499)+(BL533*U500)+(BK533*U501)+(BJ533*U502)+(BI533*U503)+(BH533*U504)+(BG533*U505)+(BF533*U506)+(BE533*U507)+(BD533*U508)+(BC533*U509)+(BB533*U510)+(BA533*U511)+(AZ533*U512)+(AY533*U513)+(AX533*U514)+(AW533*U515)+(AV533*U516)+(AU533*U517)+(AT533*U518)+(AS533*U519)+(AR533*U520)+(AQ533*U521)+(AP533*U522)+(AO533*U523)+(AN533*U524)+(AM533*U525)+(AL533*U526)+(AK533*U527)+(AJ533*U528)+(AI533*U529)+(AH533*U530)+(AG533*U531)+(AF533*U532)+($U$353)+($U$458)+U533</f>
        <v>0.99675324675324706</v>
      </c>
    </row>
    <row r="534" spans="1:72">
      <c r="A534" s="25">
        <f t="shared" si="348"/>
        <v>530</v>
      </c>
      <c r="B534" s="26" t="s">
        <v>36</v>
      </c>
      <c r="C534" s="56">
        <v>40680</v>
      </c>
      <c r="D534" s="12">
        <v>40688</v>
      </c>
      <c r="E534" s="12">
        <v>40697</v>
      </c>
      <c r="F534" s="36">
        <v>130.74099999999999</v>
      </c>
      <c r="G534" s="36">
        <v>133.33100000000002</v>
      </c>
      <c r="H534" s="36">
        <v>130.74099999999999</v>
      </c>
      <c r="I534" s="36"/>
      <c r="J534" s="36"/>
      <c r="K534" s="5" t="s">
        <v>0</v>
      </c>
      <c r="M534" s="16">
        <f>(G534-F534)*100</f>
        <v>259.00000000000318</v>
      </c>
      <c r="N534" s="15"/>
      <c r="O534" s="16">
        <f>(H534-G534)*100</f>
        <v>-259.00000000000318</v>
      </c>
      <c r="Q534" s="22">
        <f>((S533*U534)/M534)*O534</f>
        <v>-26004170.886586584</v>
      </c>
      <c r="R534" s="15"/>
      <c r="S534" s="3">
        <f>Q534+S533</f>
        <v>910145981.03053057</v>
      </c>
      <c r="U534" s="4">
        <f>$AC$4/W534</f>
        <v>2.7777777777777776E-2</v>
      </c>
      <c r="W534" s="2">
        <v>9</v>
      </c>
      <c r="Y534" s="30">
        <f>E534-D534+1</f>
        <v>10</v>
      </c>
      <c r="Z534" s="30"/>
      <c r="AA534" s="4">
        <f>(S534-S533)/S533</f>
        <v>-2.7777777777777735E-2</v>
      </c>
      <c r="AD534" s="40">
        <f>IF(E533&gt;D534,IF(E533&gt;E534,Y534,E533-D534+1),0)</f>
        <v>0</v>
      </c>
      <c r="AF534" s="40">
        <f t="shared" si="309"/>
        <v>0</v>
      </c>
      <c r="AG534" s="40">
        <f t="shared" si="310"/>
        <v>0</v>
      </c>
      <c r="AH534" s="40">
        <f t="shared" si="311"/>
        <v>1</v>
      </c>
      <c r="AI534" s="40">
        <f t="shared" si="312"/>
        <v>1</v>
      </c>
      <c r="AJ534" s="40">
        <f t="shared" si="313"/>
        <v>1</v>
      </c>
      <c r="AK534" s="40">
        <f t="shared" si="314"/>
        <v>1</v>
      </c>
      <c r="AL534" s="40">
        <f t="shared" si="315"/>
        <v>1</v>
      </c>
      <c r="AM534" s="40">
        <f t="shared" si="316"/>
        <v>1</v>
      </c>
      <c r="AN534" s="40">
        <f t="shared" si="317"/>
        <v>1</v>
      </c>
      <c r="AO534" s="40">
        <f t="shared" si="318"/>
        <v>1</v>
      </c>
      <c r="AP534" s="40">
        <f t="shared" si="319"/>
        <v>1</v>
      </c>
      <c r="AQ534" s="40">
        <f t="shared" si="320"/>
        <v>1</v>
      </c>
      <c r="AR534" s="40">
        <f t="shared" si="321"/>
        <v>1</v>
      </c>
      <c r="AS534" s="40">
        <f t="shared" si="322"/>
        <v>1</v>
      </c>
      <c r="AT534" s="40">
        <f t="shared" si="323"/>
        <v>1</v>
      </c>
      <c r="AU534" s="40">
        <f t="shared" si="324"/>
        <v>1</v>
      </c>
      <c r="AV534" s="40">
        <f t="shared" si="325"/>
        <v>1</v>
      </c>
      <c r="AW534" s="40">
        <f t="shared" si="326"/>
        <v>1</v>
      </c>
      <c r="AX534" s="40">
        <f t="shared" si="327"/>
        <v>1</v>
      </c>
      <c r="AY534" s="40">
        <f t="shared" si="328"/>
        <v>1</v>
      </c>
      <c r="AZ534" s="40">
        <f t="shared" si="329"/>
        <v>1</v>
      </c>
      <c r="BA534" s="40">
        <f t="shared" si="330"/>
        <v>1</v>
      </c>
      <c r="BB534" s="40">
        <f t="shared" si="331"/>
        <v>1</v>
      </c>
      <c r="BC534" s="40">
        <f t="shared" si="332"/>
        <v>1</v>
      </c>
      <c r="BD534" s="40">
        <f t="shared" si="333"/>
        <v>1</v>
      </c>
      <c r="BE534" s="40">
        <f t="shared" si="334"/>
        <v>1</v>
      </c>
      <c r="BF534" s="40">
        <f t="shared" si="335"/>
        <v>1</v>
      </c>
      <c r="BG534" s="40">
        <f t="shared" si="336"/>
        <v>1</v>
      </c>
      <c r="BH534" s="40">
        <f t="shared" si="337"/>
        <v>1</v>
      </c>
      <c r="BI534" s="40">
        <f t="shared" si="338"/>
        <v>1</v>
      </c>
      <c r="BJ534" s="40">
        <f t="shared" si="339"/>
        <v>1</v>
      </c>
      <c r="BK534" s="40">
        <f t="shared" si="340"/>
        <v>1</v>
      </c>
      <c r="BL534" s="40">
        <f t="shared" si="341"/>
        <v>1</v>
      </c>
      <c r="BM534" s="40">
        <f t="shared" si="342"/>
        <v>1</v>
      </c>
      <c r="BN534" s="40">
        <f t="shared" si="343"/>
        <v>0</v>
      </c>
      <c r="BO534" s="40">
        <f t="shared" si="344"/>
        <v>0</v>
      </c>
      <c r="BP534" s="40">
        <f t="shared" si="345"/>
        <v>1</v>
      </c>
      <c r="BQ534">
        <v>2</v>
      </c>
      <c r="BR534" s="63">
        <f t="shared" si="347"/>
        <v>36</v>
      </c>
      <c r="BT534" s="4">
        <f>(BP534*U497)+(BO534*U498)+(BN534*U499)+(BM534*U500)+(BL534*U501)+(BK534*U502)+(BJ534*U503)+(BI534*U504)+(BH534*U505)+(BG534*U506)+(BF534*U507)+(BE534*U508)+(BD534*U509)+(BC534*U510)+(BB534*U511)+(BA534*U512)+(AZ534*U513)+(AY534*U514)+(AX534*U515)+(AW534*U516)+(AV534*U517)+(AU534*U518)+(AT534*U519)+(AS534*U520)+(AR534*U521)+(AQ534*U522)+(AP534*U523)+(AO534*U524)+(AN534*U525)+(AM534*U526)+(AL534*U527)+(AK534*U528)+(AJ534*U529)+(AI534*U530)+(AH534*U531)+(AG534*U532)+(AF534*U533)+($U$353)+($U$458)+U534</f>
        <v>0.97402597402597424</v>
      </c>
    </row>
    <row r="535" spans="1:72">
      <c r="A535" s="25">
        <f t="shared" si="348"/>
        <v>531</v>
      </c>
      <c r="B535" s="26" t="s">
        <v>36</v>
      </c>
      <c r="C535" s="56">
        <v>40707</v>
      </c>
      <c r="D535" s="12">
        <v>40708</v>
      </c>
      <c r="E535" s="12">
        <v>40710</v>
      </c>
      <c r="F535" s="36">
        <v>130.08599999999998</v>
      </c>
      <c r="G535" s="36">
        <v>131.602</v>
      </c>
      <c r="H535" s="36">
        <v>130.08599999999998</v>
      </c>
      <c r="I535" s="36"/>
      <c r="J535" s="36"/>
      <c r="K535" s="5" t="s">
        <v>0</v>
      </c>
      <c r="M535" s="16">
        <f>(G535-F535)*100</f>
        <v>151.60000000000196</v>
      </c>
      <c r="N535" s="15"/>
      <c r="O535" s="16">
        <f>(H535-G535)*100</f>
        <v>-151.60000000000196</v>
      </c>
      <c r="Q535" s="22">
        <f>((S534*U535)/M535)*O535</f>
        <v>-25281832.806403626</v>
      </c>
      <c r="R535" s="15"/>
      <c r="S535" s="3">
        <f>Q535+S534</f>
        <v>884864148.22412694</v>
      </c>
      <c r="U535" s="4">
        <f>$AC$4/W535</f>
        <v>2.7777777777777776E-2</v>
      </c>
      <c r="W535" s="2">
        <v>9</v>
      </c>
      <c r="Y535" s="30">
        <f>E535-D535+1</f>
        <v>3</v>
      </c>
      <c r="Z535" s="30"/>
      <c r="AA535" s="4">
        <f>(S535-S534)/S534</f>
        <v>-2.777777777777779E-2</v>
      </c>
      <c r="AD535" s="40">
        <f>IF(E534&gt;D535,IF(E534&gt;E535,Y535,E534-D535+1),0)</f>
        <v>0</v>
      </c>
      <c r="AF535" s="40">
        <f t="shared" si="309"/>
        <v>0</v>
      </c>
      <c r="AG535" s="40">
        <f t="shared" si="310"/>
        <v>0</v>
      </c>
      <c r="AH535" s="40">
        <f t="shared" si="311"/>
        <v>0</v>
      </c>
      <c r="AI535" s="40">
        <f t="shared" si="312"/>
        <v>1</v>
      </c>
      <c r="AJ535" s="40">
        <f t="shared" si="313"/>
        <v>1</v>
      </c>
      <c r="AK535" s="40">
        <f t="shared" si="314"/>
        <v>1</v>
      </c>
      <c r="AL535" s="40">
        <f t="shared" si="315"/>
        <v>1</v>
      </c>
      <c r="AM535" s="40">
        <f t="shared" si="316"/>
        <v>1</v>
      </c>
      <c r="AN535" s="40">
        <f t="shared" si="317"/>
        <v>1</v>
      </c>
      <c r="AO535" s="40">
        <f t="shared" si="318"/>
        <v>1</v>
      </c>
      <c r="AP535" s="40">
        <f t="shared" si="319"/>
        <v>1</v>
      </c>
      <c r="AQ535" s="40">
        <f t="shared" si="320"/>
        <v>1</v>
      </c>
      <c r="AR535" s="40">
        <f t="shared" si="321"/>
        <v>1</v>
      </c>
      <c r="AS535" s="40">
        <f t="shared" si="322"/>
        <v>1</v>
      </c>
      <c r="AT535" s="40">
        <f t="shared" si="323"/>
        <v>1</v>
      </c>
      <c r="AU535" s="40">
        <f t="shared" si="324"/>
        <v>1</v>
      </c>
      <c r="AV535" s="40">
        <f t="shared" si="325"/>
        <v>1</v>
      </c>
      <c r="AW535" s="40">
        <f t="shared" si="326"/>
        <v>1</v>
      </c>
      <c r="AX535" s="40">
        <f t="shared" si="327"/>
        <v>1</v>
      </c>
      <c r="AY535" s="40">
        <f t="shared" si="328"/>
        <v>1</v>
      </c>
      <c r="AZ535" s="40">
        <f t="shared" si="329"/>
        <v>1</v>
      </c>
      <c r="BA535" s="40">
        <f t="shared" si="330"/>
        <v>1</v>
      </c>
      <c r="BB535" s="40">
        <f t="shared" si="331"/>
        <v>1</v>
      </c>
      <c r="BC535" s="40">
        <f t="shared" si="332"/>
        <v>1</v>
      </c>
      <c r="BD535" s="40">
        <f t="shared" si="333"/>
        <v>1</v>
      </c>
      <c r="BE535" s="40">
        <f t="shared" si="334"/>
        <v>1</v>
      </c>
      <c r="BF535" s="40">
        <f t="shared" si="335"/>
        <v>1</v>
      </c>
      <c r="BG535" s="40">
        <f t="shared" si="336"/>
        <v>1</v>
      </c>
      <c r="BH535" s="40">
        <f t="shared" si="337"/>
        <v>1</v>
      </c>
      <c r="BI535" s="40">
        <f t="shared" si="338"/>
        <v>1</v>
      </c>
      <c r="BJ535" s="40">
        <f t="shared" si="339"/>
        <v>1</v>
      </c>
      <c r="BK535" s="40">
        <f t="shared" si="340"/>
        <v>1</v>
      </c>
      <c r="BL535" s="40">
        <f t="shared" si="341"/>
        <v>1</v>
      </c>
      <c r="BM535" s="40">
        <f t="shared" si="342"/>
        <v>1</v>
      </c>
      <c r="BN535" s="40">
        <f t="shared" si="343"/>
        <v>0</v>
      </c>
      <c r="BO535" s="40">
        <f t="shared" si="344"/>
        <v>0</v>
      </c>
      <c r="BP535" s="40">
        <f t="shared" si="345"/>
        <v>0</v>
      </c>
      <c r="BQ535">
        <v>2</v>
      </c>
      <c r="BR535" s="63">
        <f t="shared" si="347"/>
        <v>34</v>
      </c>
      <c r="BT535" s="4">
        <f>(BP535*U498)+(BO535*U499)+(BN535*U500)+(BM535*U501)+(BL535*U502)+(BK535*U503)+(BJ535*U504)+(BI535*U505)+(BH535*U506)+(BG535*U507)+(BF535*U508)+(BE535*U509)+(BD535*U510)+(BC535*U511)+(BB535*U512)+(BA535*U513)+(AZ535*U514)+(AY535*U515)+(AX535*U516)+(AW535*U517)+(AV535*U518)+(AU535*U519)+(AT535*U520)+(AS535*U521)+(AR535*U522)+(AQ535*U523)+(AP535*U524)+(AO535*U525)+(AN535*U526)+(AM535*U527)+(AL535*U528)+(AK535*U529)+(AJ535*U530)+(AI535*U531)+(AH535*U532)+(AG535*U533)+(AF535*U534)+($U$353)+($U$458)+U535</f>
        <v>0.92352092352092374</v>
      </c>
    </row>
    <row r="536" spans="1:72">
      <c r="A536" s="25">
        <f t="shared" si="348"/>
        <v>532</v>
      </c>
      <c r="B536" s="26" t="s">
        <v>36</v>
      </c>
      <c r="C536" s="56">
        <v>40730</v>
      </c>
      <c r="D536" s="12">
        <v>40735</v>
      </c>
      <c r="E536" s="12">
        <v>40738</v>
      </c>
      <c r="F536" s="36">
        <v>130.21900000000002</v>
      </c>
      <c r="G536" s="36"/>
      <c r="H536" s="36"/>
      <c r="I536" s="36">
        <v>128.79899999999998</v>
      </c>
      <c r="J536" s="36">
        <v>127.85899999999999</v>
      </c>
      <c r="K536" s="5" t="s">
        <v>2</v>
      </c>
      <c r="M536" s="16">
        <f>(F536-I536)*100</f>
        <v>142.00000000000443</v>
      </c>
      <c r="N536" s="15"/>
      <c r="O536" s="16">
        <f>(I536-J536)*100</f>
        <v>93.999999999998352</v>
      </c>
      <c r="Q536" s="22">
        <f>((S535*U536)/M536)*O536</f>
        <v>16270976.121491369</v>
      </c>
      <c r="R536" s="15"/>
      <c r="S536" s="3">
        <f>Q536+S535</f>
        <v>901135124.34561825</v>
      </c>
      <c r="U536" s="4">
        <f>$AC$4/W536</f>
        <v>2.7777777777777776E-2</v>
      </c>
      <c r="W536" s="2">
        <v>9</v>
      </c>
      <c r="Y536" s="30">
        <f>E536-D536+1</f>
        <v>4</v>
      </c>
      <c r="Z536" s="30"/>
      <c r="AA536" s="4">
        <f>(S536-S535)/S535</f>
        <v>1.8388106416274471E-2</v>
      </c>
      <c r="AD536" s="40">
        <f>IF(E535&gt;D536,IF(E535&gt;E536,Y536,E535-D536+1),0)</f>
        <v>0</v>
      </c>
      <c r="AF536" s="40">
        <f t="shared" si="309"/>
        <v>0</v>
      </c>
      <c r="AG536" s="40">
        <f t="shared" si="310"/>
        <v>0</v>
      </c>
      <c r="AH536" s="40">
        <f t="shared" si="311"/>
        <v>0</v>
      </c>
      <c r="AI536" s="40">
        <f t="shared" si="312"/>
        <v>0</v>
      </c>
      <c r="AJ536" s="40">
        <f t="shared" si="313"/>
        <v>1</v>
      </c>
      <c r="AK536" s="40">
        <f t="shared" si="314"/>
        <v>1</v>
      </c>
      <c r="AL536" s="40">
        <f t="shared" si="315"/>
        <v>1</v>
      </c>
      <c r="AM536" s="40">
        <f t="shared" si="316"/>
        <v>1</v>
      </c>
      <c r="AN536" s="40">
        <f t="shared" si="317"/>
        <v>1</v>
      </c>
      <c r="AO536" s="40">
        <f t="shared" si="318"/>
        <v>1</v>
      </c>
      <c r="AP536" s="40">
        <f t="shared" si="319"/>
        <v>1</v>
      </c>
      <c r="AQ536" s="40">
        <f t="shared" si="320"/>
        <v>1</v>
      </c>
      <c r="AR536" s="40">
        <f t="shared" si="321"/>
        <v>1</v>
      </c>
      <c r="AS536" s="40">
        <f t="shared" si="322"/>
        <v>1</v>
      </c>
      <c r="AT536" s="40">
        <f t="shared" si="323"/>
        <v>1</v>
      </c>
      <c r="AU536" s="40">
        <f t="shared" si="324"/>
        <v>1</v>
      </c>
      <c r="AV536" s="40">
        <f t="shared" si="325"/>
        <v>1</v>
      </c>
      <c r="AW536" s="40">
        <f t="shared" si="326"/>
        <v>1</v>
      </c>
      <c r="AX536" s="40">
        <f t="shared" si="327"/>
        <v>1</v>
      </c>
      <c r="AY536" s="40">
        <f t="shared" si="328"/>
        <v>1</v>
      </c>
      <c r="AZ536" s="40">
        <f t="shared" si="329"/>
        <v>1</v>
      </c>
      <c r="BA536" s="40">
        <f t="shared" si="330"/>
        <v>1</v>
      </c>
      <c r="BB536" s="40">
        <f t="shared" si="331"/>
        <v>1</v>
      </c>
      <c r="BC536" s="40">
        <f t="shared" si="332"/>
        <v>1</v>
      </c>
      <c r="BD536" s="40">
        <f t="shared" si="333"/>
        <v>1</v>
      </c>
      <c r="BE536" s="40">
        <f t="shared" si="334"/>
        <v>1</v>
      </c>
      <c r="BF536" s="40">
        <f t="shared" si="335"/>
        <v>1</v>
      </c>
      <c r="BG536" s="40">
        <f t="shared" si="336"/>
        <v>1</v>
      </c>
      <c r="BH536" s="40">
        <f t="shared" si="337"/>
        <v>1</v>
      </c>
      <c r="BI536" s="40">
        <f t="shared" si="338"/>
        <v>1</v>
      </c>
      <c r="BJ536" s="40">
        <f t="shared" si="339"/>
        <v>1</v>
      </c>
      <c r="BK536" s="40">
        <f t="shared" si="340"/>
        <v>1</v>
      </c>
      <c r="BL536" s="40">
        <f t="shared" si="341"/>
        <v>1</v>
      </c>
      <c r="BM536" s="40">
        <f t="shared" si="342"/>
        <v>1</v>
      </c>
      <c r="BN536" s="40">
        <f t="shared" si="343"/>
        <v>0</v>
      </c>
      <c r="BO536" s="40">
        <f t="shared" si="344"/>
        <v>0</v>
      </c>
      <c r="BP536" s="40">
        <f t="shared" si="345"/>
        <v>0</v>
      </c>
      <c r="BQ536">
        <v>2</v>
      </c>
      <c r="BR536" s="63">
        <f t="shared" si="347"/>
        <v>33</v>
      </c>
      <c r="BT536" s="4">
        <f>(BP536*U499)+(BO536*U500)+(BN536*U501)+(BM536*U502)+(BL536*U503)+(BK536*U504)+(BJ536*U505)+(BI536*U506)+(BH536*U507)+(BG536*U508)+(BF536*U509)+(BE536*U510)+(BD536*U511)+(BC536*U512)+(BB536*U513)+(BA536*U514)+(AZ536*U515)+(AY536*U516)+(AX536*U517)+(AW536*U518)+(AV536*U519)+(AU536*U520)+(AT536*U521)+(AS536*U522)+(AR536*U523)+(AQ536*U524)+(AP536*U525)+(AO536*U526)+(AN536*U527)+(AM536*U528)+(AL536*U529)+(AK536*U530)+(AJ536*U531)+(AI536*U532)+(AH536*U533)+(AG536*U534)+(AF536*U535)+($U$353)+($U$458)+U536</f>
        <v>0.89574314574314595</v>
      </c>
    </row>
    <row r="537" spans="1:72">
      <c r="A537" s="25">
        <f t="shared" si="348"/>
        <v>533</v>
      </c>
      <c r="B537" s="26" t="s">
        <v>36</v>
      </c>
      <c r="C537" s="56">
        <v>40738</v>
      </c>
      <c r="D537" s="12">
        <v>40746</v>
      </c>
      <c r="E537" s="12">
        <v>40752</v>
      </c>
      <c r="F537" s="36">
        <v>126.848</v>
      </c>
      <c r="G537" s="36">
        <v>128.34300000000002</v>
      </c>
      <c r="H537" s="36">
        <v>126.848</v>
      </c>
      <c r="I537" s="36"/>
      <c r="J537" s="36"/>
      <c r="K537" s="5" t="s">
        <v>0</v>
      </c>
      <c r="M537" s="16">
        <f>(G537-F537)*100</f>
        <v>149.50000000000188</v>
      </c>
      <c r="N537" s="15"/>
      <c r="O537" s="16">
        <f>(H537-G537)*100</f>
        <v>-149.50000000000188</v>
      </c>
      <c r="Q537" s="22">
        <f>((S536*U537)/M537)*O537</f>
        <v>-25031531.231822729</v>
      </c>
      <c r="R537" s="15"/>
      <c r="S537" s="3">
        <f>Q537+S536</f>
        <v>876103593.11379552</v>
      </c>
      <c r="U537" s="4">
        <f>$AC$4/W537</f>
        <v>2.7777777777777776E-2</v>
      </c>
      <c r="W537" s="2">
        <v>9</v>
      </c>
      <c r="Y537" s="30">
        <f>E537-D537+1</f>
        <v>7</v>
      </c>
      <c r="Z537" s="30"/>
      <c r="AA537" s="4">
        <f>(S537-S536)/S536</f>
        <v>-2.7777777777777776E-2</v>
      </c>
      <c r="AD537" s="40">
        <f>IF(E536&gt;D537,IF(E536&gt;E537,Y537,E536-D537+1),0)</f>
        <v>0</v>
      </c>
      <c r="AF537" s="40">
        <f t="shared" si="309"/>
        <v>0</v>
      </c>
      <c r="AG537" s="40">
        <f t="shared" si="310"/>
        <v>0</v>
      </c>
      <c r="AH537" s="40">
        <f t="shared" si="311"/>
        <v>0</v>
      </c>
      <c r="AI537" s="40">
        <f t="shared" si="312"/>
        <v>0</v>
      </c>
      <c r="AJ537" s="40">
        <f t="shared" si="313"/>
        <v>0</v>
      </c>
      <c r="AK537" s="40">
        <f t="shared" si="314"/>
        <v>1</v>
      </c>
      <c r="AL537" s="40">
        <f t="shared" si="315"/>
        <v>1</v>
      </c>
      <c r="AM537" s="40">
        <f t="shared" si="316"/>
        <v>1</v>
      </c>
      <c r="AN537" s="40">
        <f t="shared" si="317"/>
        <v>1</v>
      </c>
      <c r="AO537" s="40">
        <f t="shared" si="318"/>
        <v>1</v>
      </c>
      <c r="AP537" s="40">
        <f t="shared" si="319"/>
        <v>1</v>
      </c>
      <c r="AQ537" s="40">
        <f t="shared" si="320"/>
        <v>1</v>
      </c>
      <c r="AR537" s="40">
        <f t="shared" si="321"/>
        <v>1</v>
      </c>
      <c r="AS537" s="40">
        <f t="shared" si="322"/>
        <v>1</v>
      </c>
      <c r="AT537" s="40">
        <f t="shared" si="323"/>
        <v>1</v>
      </c>
      <c r="AU537" s="40">
        <f t="shared" si="324"/>
        <v>1</v>
      </c>
      <c r="AV537" s="40">
        <f t="shared" si="325"/>
        <v>1</v>
      </c>
      <c r="AW537" s="40">
        <f t="shared" si="326"/>
        <v>1</v>
      </c>
      <c r="AX537" s="40">
        <f t="shared" si="327"/>
        <v>1</v>
      </c>
      <c r="AY537" s="40">
        <f t="shared" si="328"/>
        <v>1</v>
      </c>
      <c r="AZ537" s="40">
        <f t="shared" si="329"/>
        <v>1</v>
      </c>
      <c r="BA537" s="40">
        <f t="shared" si="330"/>
        <v>1</v>
      </c>
      <c r="BB537" s="40">
        <f t="shared" si="331"/>
        <v>1</v>
      </c>
      <c r="BC537" s="40">
        <f t="shared" si="332"/>
        <v>1</v>
      </c>
      <c r="BD537" s="40">
        <f t="shared" si="333"/>
        <v>1</v>
      </c>
      <c r="BE537" s="40">
        <f t="shared" si="334"/>
        <v>1</v>
      </c>
      <c r="BF537" s="40">
        <f t="shared" si="335"/>
        <v>1</v>
      </c>
      <c r="BG537" s="40">
        <f t="shared" si="336"/>
        <v>1</v>
      </c>
      <c r="BH537" s="40">
        <f t="shared" si="337"/>
        <v>1</v>
      </c>
      <c r="BI537" s="40">
        <f t="shared" si="338"/>
        <v>1</v>
      </c>
      <c r="BJ537" s="40">
        <f t="shared" si="339"/>
        <v>1</v>
      </c>
      <c r="BK537" s="40">
        <f t="shared" si="340"/>
        <v>1</v>
      </c>
      <c r="BL537" s="40">
        <f t="shared" si="341"/>
        <v>1</v>
      </c>
      <c r="BM537" s="40">
        <f t="shared" si="342"/>
        <v>1</v>
      </c>
      <c r="BN537" s="40">
        <f t="shared" si="343"/>
        <v>1</v>
      </c>
      <c r="BO537" s="40">
        <f t="shared" si="344"/>
        <v>0</v>
      </c>
      <c r="BP537" s="40">
        <f t="shared" si="345"/>
        <v>0</v>
      </c>
      <c r="BQ537">
        <v>2</v>
      </c>
      <c r="BR537" s="63">
        <f t="shared" si="347"/>
        <v>33</v>
      </c>
      <c r="BT537" s="4">
        <f>(BP537*U500)+(BO537*U501)+(BN537*U502)+(BM537*U503)+(BL537*U504)+(BK537*U505)+(BJ537*U506)+(BI537*U507)+(BH537*U508)+(BG537*U509)+(BF537*U510)+(BE537*U511)+(BD537*U512)+(BC537*U513)+(BB537*U514)+(BA537*U515)+(AZ537*U516)+(AY537*U517)+(AX537*U518)+(AW537*U519)+(AV537*U520)+(AU537*U521)+(AT537*U522)+(AS537*U523)+(AR537*U524)+(AQ537*U525)+(AP537*U526)+(AO537*U527)+(AN537*U528)+(AM537*U529)+(AL537*U530)+(AK537*U531)+(AJ537*U532)+(AI537*U533)+(AH537*U534)+(AG537*U535)+(AF537*U536)+($U$353)+($U$458)+U537</f>
        <v>0.89574314574314595</v>
      </c>
    </row>
    <row r="538" spans="1:72">
      <c r="A538" s="25">
        <f t="shared" si="348"/>
        <v>534</v>
      </c>
      <c r="B538" s="26" t="s">
        <v>36</v>
      </c>
      <c r="C538" s="56">
        <v>40770</v>
      </c>
      <c r="D538" s="12">
        <v>40771</v>
      </c>
      <c r="E538" s="12">
        <v>40779</v>
      </c>
      <c r="F538" s="36">
        <v>125.02500000000001</v>
      </c>
      <c r="G538" s="36">
        <v>126.155</v>
      </c>
      <c r="H538" s="36">
        <v>126.15500000000002</v>
      </c>
      <c r="I538" s="36"/>
      <c r="J538" s="36"/>
      <c r="K538" s="5" t="s">
        <v>17</v>
      </c>
      <c r="M538" s="16">
        <f>(G538-F538)*100</f>
        <v>112.99999999999955</v>
      </c>
      <c r="N538" s="15"/>
      <c r="O538" s="16">
        <f>(H538-G538)*100</f>
        <v>1.4210854715202004E-12</v>
      </c>
      <c r="Q538" s="22">
        <f>((S537*U538)/M538)*O538</f>
        <v>3.060516439824643E-7</v>
      </c>
      <c r="R538" s="15"/>
      <c r="S538" s="3">
        <f>Q538+S537</f>
        <v>876103593.11379588</v>
      </c>
      <c r="U538" s="4">
        <f>$AC$4/W538</f>
        <v>2.7777777777777776E-2</v>
      </c>
      <c r="W538" s="2">
        <v>9</v>
      </c>
      <c r="Y538" s="30">
        <f>E538-D538+1</f>
        <v>9</v>
      </c>
      <c r="Z538" s="30"/>
      <c r="AA538" s="4">
        <f>(S538-S537)/S537</f>
        <v>4.0820271879183138E-16</v>
      </c>
      <c r="AD538" s="40">
        <f>IF(E537&gt;D538,IF(E537&gt;E538,Y538,E537-D538+1),0)</f>
        <v>0</v>
      </c>
      <c r="AF538" s="40">
        <f t="shared" si="309"/>
        <v>0</v>
      </c>
      <c r="AG538" s="40">
        <f t="shared" si="310"/>
        <v>0</v>
      </c>
      <c r="AH538" s="40">
        <f t="shared" si="311"/>
        <v>0</v>
      </c>
      <c r="AI538" s="40">
        <f t="shared" si="312"/>
        <v>0</v>
      </c>
      <c r="AJ538" s="40">
        <f t="shared" si="313"/>
        <v>0</v>
      </c>
      <c r="AK538" s="40">
        <f t="shared" si="314"/>
        <v>0</v>
      </c>
      <c r="AL538" s="40">
        <f t="shared" si="315"/>
        <v>1</v>
      </c>
      <c r="AM538" s="40">
        <f t="shared" si="316"/>
        <v>1</v>
      </c>
      <c r="AN538" s="40">
        <f t="shared" si="317"/>
        <v>1</v>
      </c>
      <c r="AO538" s="40">
        <f t="shared" si="318"/>
        <v>1</v>
      </c>
      <c r="AP538" s="40">
        <f t="shared" si="319"/>
        <v>1</v>
      </c>
      <c r="AQ538" s="40">
        <f t="shared" si="320"/>
        <v>1</v>
      </c>
      <c r="AR538" s="40">
        <f t="shared" si="321"/>
        <v>1</v>
      </c>
      <c r="AS538" s="40">
        <f t="shared" si="322"/>
        <v>1</v>
      </c>
      <c r="AT538" s="40">
        <f t="shared" si="323"/>
        <v>1</v>
      </c>
      <c r="AU538" s="40">
        <f t="shared" si="324"/>
        <v>1</v>
      </c>
      <c r="AV538" s="40">
        <f t="shared" si="325"/>
        <v>1</v>
      </c>
      <c r="AW538" s="40">
        <f t="shared" si="326"/>
        <v>1</v>
      </c>
      <c r="AX538" s="40">
        <f t="shared" si="327"/>
        <v>1</v>
      </c>
      <c r="AY538" s="40">
        <f t="shared" si="328"/>
        <v>1</v>
      </c>
      <c r="AZ538" s="40">
        <f t="shared" si="329"/>
        <v>1</v>
      </c>
      <c r="BA538" s="40">
        <f t="shared" si="330"/>
        <v>1</v>
      </c>
      <c r="BB538" s="40">
        <f t="shared" si="331"/>
        <v>1</v>
      </c>
      <c r="BC538" s="40">
        <f t="shared" si="332"/>
        <v>1</v>
      </c>
      <c r="BD538" s="40">
        <f t="shared" si="333"/>
        <v>1</v>
      </c>
      <c r="BE538" s="40">
        <f t="shared" si="334"/>
        <v>1</v>
      </c>
      <c r="BF538" s="40">
        <f t="shared" si="335"/>
        <v>1</v>
      </c>
      <c r="BG538" s="40">
        <f t="shared" si="336"/>
        <v>1</v>
      </c>
      <c r="BH538" s="40">
        <f t="shared" si="337"/>
        <v>1</v>
      </c>
      <c r="BI538" s="40">
        <f t="shared" si="338"/>
        <v>1</v>
      </c>
      <c r="BJ538" s="40">
        <f t="shared" si="339"/>
        <v>1</v>
      </c>
      <c r="BK538" s="40">
        <f t="shared" si="340"/>
        <v>1</v>
      </c>
      <c r="BL538" s="40">
        <f t="shared" si="341"/>
        <v>1</v>
      </c>
      <c r="BM538" s="40">
        <f t="shared" si="342"/>
        <v>1</v>
      </c>
      <c r="BN538" s="40">
        <f t="shared" si="343"/>
        <v>1</v>
      </c>
      <c r="BO538" s="40">
        <f t="shared" si="344"/>
        <v>0</v>
      </c>
      <c r="BP538" s="40">
        <f t="shared" si="345"/>
        <v>0</v>
      </c>
      <c r="BQ538">
        <v>2</v>
      </c>
      <c r="BR538" s="63">
        <f t="shared" si="347"/>
        <v>32</v>
      </c>
      <c r="BT538" s="4">
        <f>(BP538*U501)+(BO538*U502)+(BN538*U503)+(BM538*U504)+(BL538*U505)+(BK538*U506)+(BJ538*U507)+(BI538*U508)+(BH538*U509)+(BG538*U510)+(BF538*U511)+(BE538*U512)+(BD538*U513)+(BC538*U514)+(BB538*U515)+(BA538*U516)+(AZ538*U517)+(AY538*U518)+(AX538*U519)+(AW538*U520)+(AV538*U521)+(AU538*U522)+(AT538*U523)+(AS538*U524)+(AR538*U525)+(AQ538*U526)+(AP538*U527)+(AO538*U528)+(AN538*U529)+(AM538*U530)+(AL538*U531)+(AK538*U532)+(AJ538*U533)+(AI538*U534)+(AH538*U535)+(AG538*U536)+(AF538*U537)+($U$353)+($U$458)+U538</f>
        <v>0.86796536796536816</v>
      </c>
    </row>
    <row r="539" spans="1:72">
      <c r="A539" s="25">
        <f t="shared" si="348"/>
        <v>535</v>
      </c>
      <c r="B539" s="26" t="s">
        <v>36</v>
      </c>
      <c r="C539" s="56">
        <v>40779</v>
      </c>
      <c r="D539" s="12">
        <v>40781</v>
      </c>
      <c r="E539" s="12">
        <v>40808</v>
      </c>
      <c r="F539" s="36">
        <v>126.69</v>
      </c>
      <c r="G539" s="36"/>
      <c r="H539" s="36"/>
      <c r="I539" s="36">
        <v>125.432</v>
      </c>
      <c r="J539" s="36">
        <v>117.82299999999999</v>
      </c>
      <c r="K539" s="5" t="s">
        <v>1</v>
      </c>
      <c r="M539" s="16">
        <f>(F539-I539)*100</f>
        <v>125.79999999999956</v>
      </c>
      <c r="N539" s="15"/>
      <c r="O539" s="16">
        <f>(I539-J539)*100</f>
        <v>760.90000000000089</v>
      </c>
      <c r="Q539" s="22">
        <f>((S538*U539)/M539)*O539</f>
        <v>147197320.26150203</v>
      </c>
      <c r="R539" s="15"/>
      <c r="S539" s="3">
        <f>Q539+S538</f>
        <v>1023300913.3752979</v>
      </c>
      <c r="U539" s="4">
        <f>$AC$4/W539</f>
        <v>2.7777777777777776E-2</v>
      </c>
      <c r="W539" s="2">
        <v>9</v>
      </c>
      <c r="Y539" s="30">
        <f>E539-D539+1</f>
        <v>28</v>
      </c>
      <c r="Z539" s="30"/>
      <c r="AA539" s="4">
        <f>(S539-S538)/S538</f>
        <v>0.16801360183713204</v>
      </c>
      <c r="AD539" s="40">
        <f>IF(E538&gt;D539,IF(E538&gt;E539,Y539,E538-D539+1),0)</f>
        <v>0</v>
      </c>
      <c r="AF539" s="40">
        <f t="shared" si="309"/>
        <v>0</v>
      </c>
      <c r="AG539" s="40">
        <f t="shared" si="310"/>
        <v>0</v>
      </c>
      <c r="AH539" s="40">
        <f t="shared" si="311"/>
        <v>0</v>
      </c>
      <c r="AI539" s="40">
        <f t="shared" si="312"/>
        <v>0</v>
      </c>
      <c r="AJ539" s="40">
        <f t="shared" si="313"/>
        <v>0</v>
      </c>
      <c r="AK539" s="40">
        <f t="shared" si="314"/>
        <v>0</v>
      </c>
      <c r="AL539" s="40">
        <f t="shared" si="315"/>
        <v>0</v>
      </c>
      <c r="AM539" s="40">
        <f t="shared" si="316"/>
        <v>1</v>
      </c>
      <c r="AN539" s="40">
        <f t="shared" si="317"/>
        <v>1</v>
      </c>
      <c r="AO539" s="40">
        <f t="shared" si="318"/>
        <v>1</v>
      </c>
      <c r="AP539" s="40">
        <f t="shared" si="319"/>
        <v>1</v>
      </c>
      <c r="AQ539" s="40">
        <f t="shared" si="320"/>
        <v>1</v>
      </c>
      <c r="AR539" s="40">
        <f t="shared" si="321"/>
        <v>1</v>
      </c>
      <c r="AS539" s="40">
        <f t="shared" si="322"/>
        <v>1</v>
      </c>
      <c r="AT539" s="40">
        <f t="shared" si="323"/>
        <v>1</v>
      </c>
      <c r="AU539" s="40">
        <f t="shared" si="324"/>
        <v>1</v>
      </c>
      <c r="AV539" s="40">
        <f t="shared" si="325"/>
        <v>1</v>
      </c>
      <c r="AW539" s="40">
        <f t="shared" si="326"/>
        <v>1</v>
      </c>
      <c r="AX539" s="40">
        <f t="shared" si="327"/>
        <v>1</v>
      </c>
      <c r="AY539" s="40">
        <f t="shared" si="328"/>
        <v>1</v>
      </c>
      <c r="AZ539" s="40">
        <f t="shared" si="329"/>
        <v>1</v>
      </c>
      <c r="BA539" s="40">
        <f t="shared" si="330"/>
        <v>1</v>
      </c>
      <c r="BB539" s="40">
        <f t="shared" si="331"/>
        <v>1</v>
      </c>
      <c r="BC539" s="40">
        <f t="shared" si="332"/>
        <v>1</v>
      </c>
      <c r="BD539" s="40">
        <f t="shared" si="333"/>
        <v>1</v>
      </c>
      <c r="BE539" s="40">
        <f t="shared" si="334"/>
        <v>1</v>
      </c>
      <c r="BF539" s="40">
        <f t="shared" si="335"/>
        <v>1</v>
      </c>
      <c r="BG539" s="40">
        <f t="shared" si="336"/>
        <v>1</v>
      </c>
      <c r="BH539" s="40">
        <f t="shared" si="337"/>
        <v>1</v>
      </c>
      <c r="BI539" s="40">
        <f t="shared" si="338"/>
        <v>1</v>
      </c>
      <c r="BJ539" s="40">
        <f t="shared" si="339"/>
        <v>1</v>
      </c>
      <c r="BK539" s="40">
        <f t="shared" si="340"/>
        <v>1</v>
      </c>
      <c r="BL539" s="40">
        <f t="shared" si="341"/>
        <v>1</v>
      </c>
      <c r="BM539" s="40">
        <f t="shared" si="342"/>
        <v>1</v>
      </c>
      <c r="BN539" s="40">
        <f t="shared" si="343"/>
        <v>1</v>
      </c>
      <c r="BO539" s="40">
        <f t="shared" si="344"/>
        <v>1</v>
      </c>
      <c r="BP539" s="40">
        <f t="shared" si="345"/>
        <v>0</v>
      </c>
      <c r="BQ539">
        <v>2</v>
      </c>
      <c r="BR539" s="63">
        <f t="shared" si="347"/>
        <v>32</v>
      </c>
      <c r="BT539" s="4">
        <f>(BP539*U502)+(BO539*U503)+(BN539*U504)+(BM539*U505)+(BL539*U506)+(BK539*U507)+(BJ539*U508)+(BI539*U509)+(BH539*U510)+(BG539*U511)+(BF539*U512)+(BE539*U513)+(BD539*U514)+(BC539*U515)+(BB539*U516)+(BA539*U517)+(AZ539*U518)+(AY539*U519)+(AX539*U520)+(AW539*U521)+(AV539*U522)+(AU539*U523)+(AT539*U524)+(AS539*U525)+(AR539*U526)+(AQ539*U527)+(AP539*U528)+(AO539*U529)+(AN539*U530)+(AM539*U531)+(AL539*U532)+(AK539*U533)+(AJ539*U534)+(AI539*U535)+(AH539*U536)+(AG539*U537)+(AF539*U538)+($U$353)+($U$458)+U539</f>
        <v>0.86796536796536816</v>
      </c>
    </row>
    <row r="540" spans="1:72">
      <c r="A540" s="25">
        <f t="shared" si="348"/>
        <v>536</v>
      </c>
      <c r="B540" s="26" t="s">
        <v>36</v>
      </c>
      <c r="C540" s="56">
        <v>40781</v>
      </c>
      <c r="D540" s="12">
        <v>40813</v>
      </c>
      <c r="E540" s="12">
        <v>40814</v>
      </c>
      <c r="F540" s="36">
        <v>117.816</v>
      </c>
      <c r="G540" s="36">
        <v>119.167</v>
      </c>
      <c r="H540" s="36">
        <v>119.501</v>
      </c>
      <c r="I540" s="36"/>
      <c r="J540" s="36"/>
      <c r="K540" s="5" t="s">
        <v>2</v>
      </c>
      <c r="M540" s="16">
        <f>(G540-F540)*100</f>
        <v>135.09999999999991</v>
      </c>
      <c r="N540" s="15"/>
      <c r="O540" s="16">
        <f>(H540-G540)*100</f>
        <v>33.400000000000318</v>
      </c>
      <c r="Q540" s="22">
        <f>((S539*U540)/M540)*O540</f>
        <v>7027356.383488629</v>
      </c>
      <c r="R540" s="15"/>
      <c r="S540" s="3">
        <f>Q540+S539</f>
        <v>1030328269.7587866</v>
      </c>
      <c r="U540" s="4">
        <f>$AC$4/W540</f>
        <v>2.7777777777777776E-2</v>
      </c>
      <c r="W540" s="2">
        <v>9</v>
      </c>
      <c r="Y540" s="30">
        <f>E540-D540+1</f>
        <v>2</v>
      </c>
      <c r="Z540" s="30"/>
      <c r="AA540" s="4">
        <f>(S540-S539)/S539</f>
        <v>6.8673410642323511E-3</v>
      </c>
      <c r="AD540" s="40">
        <f>IF(E539&gt;D540,IF(E539&gt;E540,Y540,E539-D540+1),0)</f>
        <v>0</v>
      </c>
      <c r="AF540" s="40">
        <f t="shared" si="309"/>
        <v>0</v>
      </c>
      <c r="AG540" s="40">
        <f t="shared" si="310"/>
        <v>0</v>
      </c>
      <c r="AH540" s="40">
        <f t="shared" si="311"/>
        <v>0</v>
      </c>
      <c r="AI540" s="40">
        <f t="shared" si="312"/>
        <v>0</v>
      </c>
      <c r="AJ540" s="40">
        <f t="shared" si="313"/>
        <v>0</v>
      </c>
      <c r="AK540" s="40">
        <f t="shared" si="314"/>
        <v>0</v>
      </c>
      <c r="AL540" s="40">
        <f t="shared" si="315"/>
        <v>0</v>
      </c>
      <c r="AM540" s="40">
        <f t="shared" si="316"/>
        <v>0</v>
      </c>
      <c r="AN540" s="40">
        <f t="shared" si="317"/>
        <v>1</v>
      </c>
      <c r="AO540" s="40">
        <f t="shared" si="318"/>
        <v>1</v>
      </c>
      <c r="AP540" s="40">
        <f t="shared" si="319"/>
        <v>1</v>
      </c>
      <c r="AQ540" s="40">
        <f t="shared" si="320"/>
        <v>1</v>
      </c>
      <c r="AR540" s="40">
        <f t="shared" si="321"/>
        <v>1</v>
      </c>
      <c r="AS540" s="40">
        <f t="shared" si="322"/>
        <v>1</v>
      </c>
      <c r="AT540" s="40">
        <f t="shared" si="323"/>
        <v>1</v>
      </c>
      <c r="AU540" s="40">
        <f t="shared" si="324"/>
        <v>1</v>
      </c>
      <c r="AV540" s="40">
        <f t="shared" si="325"/>
        <v>1</v>
      </c>
      <c r="AW540" s="40">
        <f t="shared" si="326"/>
        <v>1</v>
      </c>
      <c r="AX540" s="40">
        <f t="shared" si="327"/>
        <v>1</v>
      </c>
      <c r="AY540" s="40">
        <f t="shared" si="328"/>
        <v>1</v>
      </c>
      <c r="AZ540" s="40">
        <f t="shared" si="329"/>
        <v>1</v>
      </c>
      <c r="BA540" s="40">
        <f t="shared" si="330"/>
        <v>1</v>
      </c>
      <c r="BB540" s="40">
        <f t="shared" si="331"/>
        <v>1</v>
      </c>
      <c r="BC540" s="40">
        <f t="shared" si="332"/>
        <v>1</v>
      </c>
      <c r="BD540" s="40">
        <f t="shared" si="333"/>
        <v>1</v>
      </c>
      <c r="BE540" s="40">
        <f t="shared" si="334"/>
        <v>1</v>
      </c>
      <c r="BF540" s="40">
        <f t="shared" si="335"/>
        <v>1</v>
      </c>
      <c r="BG540" s="40">
        <f t="shared" si="336"/>
        <v>1</v>
      </c>
      <c r="BH540" s="40">
        <f t="shared" si="337"/>
        <v>1</v>
      </c>
      <c r="BI540" s="40">
        <f t="shared" si="338"/>
        <v>1</v>
      </c>
      <c r="BJ540" s="40">
        <f t="shared" si="339"/>
        <v>1</v>
      </c>
      <c r="BK540" s="40">
        <f t="shared" si="340"/>
        <v>1</v>
      </c>
      <c r="BL540" s="40">
        <f t="shared" si="341"/>
        <v>1</v>
      </c>
      <c r="BM540" s="40">
        <f t="shared" si="342"/>
        <v>1</v>
      </c>
      <c r="BN540" s="40">
        <f t="shared" si="343"/>
        <v>1</v>
      </c>
      <c r="BO540" s="40">
        <f t="shared" si="344"/>
        <v>1</v>
      </c>
      <c r="BP540" s="40">
        <f t="shared" si="345"/>
        <v>0</v>
      </c>
      <c r="BQ540">
        <v>2</v>
      </c>
      <c r="BR540" s="63">
        <f t="shared" si="347"/>
        <v>31</v>
      </c>
      <c r="BT540" s="4">
        <f>(BP540*U503)+(BO540*U504)+(BN540*U505)+(BM540*U506)+(BL540*U507)+(BK540*U508)+(BJ540*U509)+(BI540*U510)+(BH540*U511)+(BG540*U512)+(BF540*U513)+(BE540*U514)+(BD540*U515)+(BC540*U516)+(BB540*U517)+(BA540*U518)+(AZ540*U519)+(AY540*U520)+(AX540*U521)+(AW540*U522)+(AV540*U523)+(AU540*U524)+(AT540*U525)+(AS540*U526)+(AR540*U527)+(AQ540*U528)+(AP540*U529)+(AO540*U530)+(AN540*U531)+(AM540*U532)+(AL540*U533)+(AK540*U534)+(AJ540*U535)+(AI540*U536)+(AH540*U537)+(AG540*U538)+(AF540*U539)+($U$353)+($U$458)+U540</f>
        <v>0.84018759018759037</v>
      </c>
    </row>
    <row r="541" spans="1:72">
      <c r="A541" s="25">
        <f t="shared" si="348"/>
        <v>537</v>
      </c>
      <c r="B541" s="26" t="s">
        <v>36</v>
      </c>
      <c r="C541" s="56">
        <v>40821</v>
      </c>
      <c r="D541" s="12">
        <v>40822</v>
      </c>
      <c r="E541" s="12">
        <v>40823</v>
      </c>
      <c r="F541" s="36">
        <v>119.047</v>
      </c>
      <c r="G541" s="36"/>
      <c r="H541" s="36"/>
      <c r="I541" s="36">
        <v>117.91600000000001</v>
      </c>
      <c r="J541" s="36">
        <v>117.916</v>
      </c>
      <c r="K541" s="5" t="s">
        <v>17</v>
      </c>
      <c r="M541" s="16">
        <f>(F541-I541)*100</f>
        <v>113.0999999999986</v>
      </c>
      <c r="N541" s="15"/>
      <c r="O541" s="16">
        <f>(I541-J541)*100</f>
        <v>1.4210854715202004E-12</v>
      </c>
      <c r="Q541" s="22">
        <f>((S540*U541)/M541)*O541</f>
        <v>3.5960913032979058E-7</v>
      </c>
      <c r="R541" s="15"/>
      <c r="S541" s="3">
        <f>Q541+S540</f>
        <v>1030328269.7587869</v>
      </c>
      <c r="U541" s="4">
        <f>$AC$4/W541</f>
        <v>2.7777777777777776E-2</v>
      </c>
      <c r="W541" s="2">
        <v>9</v>
      </c>
      <c r="Y541" s="30">
        <f>E541-D541+1</f>
        <v>2</v>
      </c>
      <c r="Z541" s="30"/>
      <c r="AA541" s="4">
        <f>(S541-S540)/S540</f>
        <v>3.4710089895530982E-16</v>
      </c>
      <c r="AD541" s="40">
        <f>IF(E540&gt;D541,IF(E540&gt;E541,Y541,E540-D541+1),0)</f>
        <v>0</v>
      </c>
      <c r="AF541" s="40">
        <f t="shared" si="309"/>
        <v>0</v>
      </c>
      <c r="AG541" s="40">
        <f t="shared" si="310"/>
        <v>0</v>
      </c>
      <c r="AH541" s="40">
        <f t="shared" si="311"/>
        <v>0</v>
      </c>
      <c r="AI541" s="40">
        <f t="shared" si="312"/>
        <v>0</v>
      </c>
      <c r="AJ541" s="40">
        <f t="shared" si="313"/>
        <v>0</v>
      </c>
      <c r="AK541" s="40">
        <f t="shared" si="314"/>
        <v>0</v>
      </c>
      <c r="AL541" s="40">
        <f t="shared" si="315"/>
        <v>0</v>
      </c>
      <c r="AM541" s="40">
        <f t="shared" si="316"/>
        <v>0</v>
      </c>
      <c r="AN541" s="40">
        <f t="shared" si="317"/>
        <v>0</v>
      </c>
      <c r="AO541" s="40">
        <f t="shared" si="318"/>
        <v>1</v>
      </c>
      <c r="AP541" s="40">
        <f t="shared" si="319"/>
        <v>1</v>
      </c>
      <c r="AQ541" s="40">
        <f t="shared" si="320"/>
        <v>1</v>
      </c>
      <c r="AR541" s="40">
        <f t="shared" si="321"/>
        <v>1</v>
      </c>
      <c r="AS541" s="40">
        <f t="shared" si="322"/>
        <v>1</v>
      </c>
      <c r="AT541" s="40">
        <f t="shared" si="323"/>
        <v>1</v>
      </c>
      <c r="AU541" s="40">
        <f t="shared" si="324"/>
        <v>1</v>
      </c>
      <c r="AV541" s="40">
        <f t="shared" si="325"/>
        <v>1</v>
      </c>
      <c r="AW541" s="40">
        <f t="shared" si="326"/>
        <v>1</v>
      </c>
      <c r="AX541" s="40">
        <f t="shared" si="327"/>
        <v>1</v>
      </c>
      <c r="AY541" s="40">
        <f t="shared" si="328"/>
        <v>1</v>
      </c>
      <c r="AZ541" s="40">
        <f t="shared" si="329"/>
        <v>1</v>
      </c>
      <c r="BA541" s="40">
        <f t="shared" si="330"/>
        <v>1</v>
      </c>
      <c r="BB541" s="40">
        <f t="shared" si="331"/>
        <v>1</v>
      </c>
      <c r="BC541" s="40">
        <f t="shared" si="332"/>
        <v>1</v>
      </c>
      <c r="BD541" s="40">
        <f t="shared" si="333"/>
        <v>1</v>
      </c>
      <c r="BE541" s="40">
        <f t="shared" si="334"/>
        <v>1</v>
      </c>
      <c r="BF541" s="40">
        <f t="shared" si="335"/>
        <v>1</v>
      </c>
      <c r="BG541" s="40">
        <f t="shared" si="336"/>
        <v>1</v>
      </c>
      <c r="BH541" s="40">
        <f t="shared" si="337"/>
        <v>1</v>
      </c>
      <c r="BI541" s="40">
        <f t="shared" si="338"/>
        <v>1</v>
      </c>
      <c r="BJ541" s="40">
        <f t="shared" si="339"/>
        <v>1</v>
      </c>
      <c r="BK541" s="40">
        <f t="shared" si="340"/>
        <v>1</v>
      </c>
      <c r="BL541" s="40">
        <f t="shared" si="341"/>
        <v>1</v>
      </c>
      <c r="BM541" s="40">
        <f t="shared" si="342"/>
        <v>1</v>
      </c>
      <c r="BN541" s="40">
        <f t="shared" si="343"/>
        <v>1</v>
      </c>
      <c r="BO541" s="40">
        <f t="shared" si="344"/>
        <v>1</v>
      </c>
      <c r="BP541" s="40">
        <f t="shared" si="345"/>
        <v>0</v>
      </c>
      <c r="BQ541">
        <v>2</v>
      </c>
      <c r="BR541" s="63">
        <f t="shared" si="347"/>
        <v>30</v>
      </c>
      <c r="BT541" s="4">
        <f>(BP541*U504)+(BO541*U505)+(BN541*U506)+(BM541*U507)+(BL541*U508)+(BK541*U509)+(BJ541*U510)+(BI541*U511)+(BH541*U512)+(BG541*U513)+(BF541*U514)+(BE541*U515)+(BD541*U516)+(BC541*U517)+(BB541*U518)+(BA541*U519)+(AZ541*U520)+(AY541*U521)+(AX541*U522)+(AW541*U523)+(AV541*U524)+(AU541*U525)+(AT541*U526)+(AS541*U527)+(AR541*U528)+(AQ541*U529)+(AP541*U530)+(AO541*U531)+(AN541*U532)+(AM541*U533)+(AL541*U534)+(AK541*U535)+(AJ541*U536)+(AI541*U537)+(AH541*U538)+(AG541*U539)+(AF541*U540)+($U$353)+($U$458)+U541</f>
        <v>0.81240981240981258</v>
      </c>
    </row>
    <row r="542" spans="1:72">
      <c r="A542" s="25">
        <f t="shared" si="348"/>
        <v>538</v>
      </c>
      <c r="B542" s="26" t="s">
        <v>36</v>
      </c>
      <c r="C542" s="56">
        <v>40823</v>
      </c>
      <c r="D542" s="12">
        <v>40826</v>
      </c>
      <c r="E542" s="12">
        <v>40834</v>
      </c>
      <c r="F542" s="36">
        <v>118.30800000000001</v>
      </c>
      <c r="G542" s="36">
        <v>120.14399999999999</v>
      </c>
      <c r="H542" s="36">
        <v>120.14400000000001</v>
      </c>
      <c r="I542" s="36"/>
      <c r="J542" s="36"/>
      <c r="K542" s="5" t="s">
        <v>17</v>
      </c>
      <c r="M542" s="16">
        <f>(G542-F542)*100</f>
        <v>183.59999999999843</v>
      </c>
      <c r="N542" s="15"/>
      <c r="O542" s="16">
        <f>(H542-G542)*100</f>
        <v>1.4210854715202004E-12</v>
      </c>
      <c r="Q542" s="22">
        <f>((S541*U542)/M542)*O542</f>
        <v>2.2152392505609572E-7</v>
      </c>
      <c r="R542" s="15"/>
      <c r="S542" s="3">
        <f>Q542+S541</f>
        <v>1030328269.7587872</v>
      </c>
      <c r="U542" s="4">
        <f>$AC$4/W542</f>
        <v>2.7777777777777776E-2</v>
      </c>
      <c r="W542" s="2">
        <v>9</v>
      </c>
      <c r="Y542" s="30">
        <f>E542-D542+1</f>
        <v>9</v>
      </c>
      <c r="Z542" s="30"/>
      <c r="AA542" s="4">
        <f>(S542-S541)/S541</f>
        <v>2.3140059930353977E-16</v>
      </c>
      <c r="AD542" s="40">
        <f>IF(E541&gt;D542,IF(E541&gt;E542,Y542,E541-D542+1),0)</f>
        <v>0</v>
      </c>
      <c r="AF542" s="40">
        <f t="shared" si="309"/>
        <v>0</v>
      </c>
      <c r="AG542" s="40">
        <f t="shared" si="310"/>
        <v>0</v>
      </c>
      <c r="AH542" s="40">
        <f t="shared" si="311"/>
        <v>0</v>
      </c>
      <c r="AI542" s="40">
        <f t="shared" si="312"/>
        <v>0</v>
      </c>
      <c r="AJ542" s="40">
        <f t="shared" si="313"/>
        <v>0</v>
      </c>
      <c r="AK542" s="40">
        <f t="shared" si="314"/>
        <v>0</v>
      </c>
      <c r="AL542" s="40">
        <f t="shared" si="315"/>
        <v>0</v>
      </c>
      <c r="AM542" s="40">
        <f t="shared" si="316"/>
        <v>0</v>
      </c>
      <c r="AN542" s="40">
        <f t="shared" si="317"/>
        <v>0</v>
      </c>
      <c r="AO542" s="40">
        <f t="shared" si="318"/>
        <v>0</v>
      </c>
      <c r="AP542" s="40">
        <f t="shared" si="319"/>
        <v>1</v>
      </c>
      <c r="AQ542" s="40">
        <f t="shared" si="320"/>
        <v>1</v>
      </c>
      <c r="AR542" s="40">
        <f t="shared" si="321"/>
        <v>1</v>
      </c>
      <c r="AS542" s="40">
        <f t="shared" si="322"/>
        <v>1</v>
      </c>
      <c r="AT542" s="40">
        <f t="shared" si="323"/>
        <v>1</v>
      </c>
      <c r="AU542" s="40">
        <f t="shared" si="324"/>
        <v>1</v>
      </c>
      <c r="AV542" s="40">
        <f t="shared" si="325"/>
        <v>1</v>
      </c>
      <c r="AW542" s="40">
        <f t="shared" si="326"/>
        <v>1</v>
      </c>
      <c r="AX542" s="40">
        <f t="shared" si="327"/>
        <v>1</v>
      </c>
      <c r="AY542" s="40">
        <f t="shared" si="328"/>
        <v>1</v>
      </c>
      <c r="AZ542" s="40">
        <f t="shared" si="329"/>
        <v>1</v>
      </c>
      <c r="BA542" s="40">
        <f t="shared" si="330"/>
        <v>1</v>
      </c>
      <c r="BB542" s="40">
        <f t="shared" si="331"/>
        <v>1</v>
      </c>
      <c r="BC542" s="40">
        <f t="shared" si="332"/>
        <v>1</v>
      </c>
      <c r="BD542" s="40">
        <f t="shared" si="333"/>
        <v>1</v>
      </c>
      <c r="BE542" s="40">
        <f t="shared" si="334"/>
        <v>1</v>
      </c>
      <c r="BF542" s="40">
        <f t="shared" si="335"/>
        <v>1</v>
      </c>
      <c r="BG542" s="40">
        <f t="shared" si="336"/>
        <v>1</v>
      </c>
      <c r="BH542" s="40">
        <f t="shared" si="337"/>
        <v>1</v>
      </c>
      <c r="BI542" s="40">
        <f t="shared" si="338"/>
        <v>1</v>
      </c>
      <c r="BJ542" s="40">
        <f t="shared" si="339"/>
        <v>1</v>
      </c>
      <c r="BK542" s="40">
        <f t="shared" si="340"/>
        <v>1</v>
      </c>
      <c r="BL542" s="40">
        <f t="shared" si="341"/>
        <v>1</v>
      </c>
      <c r="BM542" s="40">
        <f t="shared" si="342"/>
        <v>1</v>
      </c>
      <c r="BN542" s="40">
        <f t="shared" si="343"/>
        <v>1</v>
      </c>
      <c r="BO542" s="40">
        <f t="shared" si="344"/>
        <v>1</v>
      </c>
      <c r="BP542" s="40">
        <f t="shared" si="345"/>
        <v>1</v>
      </c>
      <c r="BQ542">
        <v>2</v>
      </c>
      <c r="BR542" s="63">
        <f t="shared" si="347"/>
        <v>30</v>
      </c>
      <c r="BT542" s="4">
        <f>(BP542*U505)+(BO542*U506)+(BN542*U507)+(BM542*U508)+(BL542*U509)+(BK542*U510)+(BJ542*U511)+(BI542*U512)+(BH542*U513)+(BG542*U514)+(BF542*U515)+(BE542*U516)+(BD542*U517)+(BC542*U518)+(BB542*U519)+(BA542*U520)+(AZ542*U521)+(AY542*U522)+(AX542*U523)+(AW542*U524)+(AV542*U525)+(AU542*U526)+(AT542*U527)+(AS542*U528)+(AR542*U529)+(AQ542*U530)+(AP542*U531)+(AO542*U532)+(AN542*U533)+(AM542*U534)+(AL542*U535)+(AK542*U536)+(AJ542*U537)+(AI542*U538)+(AH542*U539)+(AG542*U540)+(AF542*U541)+($U$353)+($U$458)+U542</f>
        <v>0.81240981240981258</v>
      </c>
    </row>
    <row r="543" spans="1:72">
      <c r="A543" s="25">
        <f t="shared" si="348"/>
        <v>539</v>
      </c>
      <c r="B543" s="26" t="s">
        <v>36</v>
      </c>
      <c r="C543" s="56">
        <v>40875</v>
      </c>
      <c r="D543" s="12">
        <v>40876</v>
      </c>
      <c r="E543" s="12">
        <v>40906</v>
      </c>
      <c r="F543" s="36">
        <v>119.965</v>
      </c>
      <c r="G543" s="36">
        <v>121.83799999999999</v>
      </c>
      <c r="H543" s="36">
        <v>119.965</v>
      </c>
      <c r="I543" s="36"/>
      <c r="J543" s="36"/>
      <c r="K543" s="5" t="s">
        <v>0</v>
      </c>
      <c r="M543" s="16">
        <f>(G543-F543)*100</f>
        <v>187.29999999999905</v>
      </c>
      <c r="N543" s="15"/>
      <c r="O543" s="16">
        <f>(H543-G543)*100</f>
        <v>-187.29999999999905</v>
      </c>
      <c r="Q543" s="22">
        <f>((S542*U543)/M543)*O543</f>
        <v>-28620229.715521865</v>
      </c>
      <c r="R543" s="15"/>
      <c r="S543" s="3">
        <f>Q543+S542</f>
        <v>1001708040.0432653</v>
      </c>
      <c r="U543" s="4">
        <f>$AC$4/W543</f>
        <v>2.7777777777777776E-2</v>
      </c>
      <c r="W543" s="2">
        <v>9</v>
      </c>
      <c r="Y543" s="30">
        <f>E543-D543+1</f>
        <v>31</v>
      </c>
      <c r="Z543" s="30"/>
      <c r="AA543" s="4">
        <f>(S543-S542)/S542</f>
        <v>-2.7777777777777728E-2</v>
      </c>
      <c r="AD543" s="40">
        <f>IF(E542&gt;D543,IF(E542&gt;E543,Y543,E542-D543+1),0)</f>
        <v>0</v>
      </c>
      <c r="AF543" s="40">
        <f t="shared" si="309"/>
        <v>0</v>
      </c>
      <c r="AG543" s="40">
        <f t="shared" si="310"/>
        <v>0</v>
      </c>
      <c r="AH543" s="40">
        <f t="shared" si="311"/>
        <v>0</v>
      </c>
      <c r="AI543" s="40">
        <f t="shared" si="312"/>
        <v>0</v>
      </c>
      <c r="AJ543" s="40">
        <f t="shared" si="313"/>
        <v>0</v>
      </c>
      <c r="AK543" s="40">
        <f t="shared" si="314"/>
        <v>0</v>
      </c>
      <c r="AL543" s="40">
        <f t="shared" si="315"/>
        <v>0</v>
      </c>
      <c r="AM543" s="40">
        <f t="shared" si="316"/>
        <v>0</v>
      </c>
      <c r="AN543" s="40">
        <f t="shared" si="317"/>
        <v>0</v>
      </c>
      <c r="AO543" s="40">
        <f t="shared" si="318"/>
        <v>0</v>
      </c>
      <c r="AP543" s="40">
        <f t="shared" si="319"/>
        <v>0</v>
      </c>
      <c r="AQ543" s="40">
        <f t="shared" si="320"/>
        <v>1</v>
      </c>
      <c r="AR543" s="40">
        <f t="shared" si="321"/>
        <v>1</v>
      </c>
      <c r="AS543" s="40">
        <f t="shared" si="322"/>
        <v>1</v>
      </c>
      <c r="AT543" s="40">
        <f t="shared" si="323"/>
        <v>1</v>
      </c>
      <c r="AU543" s="40">
        <f t="shared" si="324"/>
        <v>1</v>
      </c>
      <c r="AV543" s="40">
        <f t="shared" si="325"/>
        <v>1</v>
      </c>
      <c r="AW543" s="40">
        <f t="shared" si="326"/>
        <v>1</v>
      </c>
      <c r="AX543" s="40">
        <f t="shared" si="327"/>
        <v>1</v>
      </c>
      <c r="AY543" s="40">
        <f t="shared" si="328"/>
        <v>1</v>
      </c>
      <c r="AZ543" s="40">
        <f t="shared" si="329"/>
        <v>1</v>
      </c>
      <c r="BA543" s="40">
        <f t="shared" si="330"/>
        <v>1</v>
      </c>
      <c r="BB543" s="40">
        <f t="shared" si="331"/>
        <v>1</v>
      </c>
      <c r="BC543" s="40">
        <f t="shared" si="332"/>
        <v>1</v>
      </c>
      <c r="BD543" s="40">
        <f t="shared" si="333"/>
        <v>1</v>
      </c>
      <c r="BE543" s="40">
        <f t="shared" si="334"/>
        <v>1</v>
      </c>
      <c r="BF543" s="40">
        <f t="shared" si="335"/>
        <v>1</v>
      </c>
      <c r="BG543" s="40">
        <f t="shared" si="336"/>
        <v>1</v>
      </c>
      <c r="BH543" s="40">
        <f t="shared" si="337"/>
        <v>1</v>
      </c>
      <c r="BI543" s="40">
        <f t="shared" si="338"/>
        <v>1</v>
      </c>
      <c r="BJ543" s="40">
        <f t="shared" si="339"/>
        <v>1</v>
      </c>
      <c r="BK543" s="40">
        <f t="shared" si="340"/>
        <v>1</v>
      </c>
      <c r="BL543" s="40">
        <f t="shared" si="341"/>
        <v>1</v>
      </c>
      <c r="BM543" s="40">
        <f t="shared" si="342"/>
        <v>1</v>
      </c>
      <c r="BN543" s="40">
        <f t="shared" si="343"/>
        <v>1</v>
      </c>
      <c r="BO543" s="40">
        <f t="shared" si="344"/>
        <v>1</v>
      </c>
      <c r="BP543" s="40">
        <f t="shared" si="345"/>
        <v>0</v>
      </c>
      <c r="BQ543">
        <v>2</v>
      </c>
      <c r="BR543" s="63">
        <f t="shared" si="347"/>
        <v>28</v>
      </c>
      <c r="BT543" s="4">
        <f>(BP543*U506)+(BO543*U507)+(BN543*U508)+(BM543*U509)+(BL543*U510)+(BK543*U511)+(BJ543*U512)+(BI543*U513)+(BH543*U514)+(BG543*U515)+(BF543*U516)+(BE543*U517)+(BD543*U518)+(BC543*U519)+(BB543*U520)+(BA543*U521)+(AZ543*U522)+(AY543*U523)+(AX543*U524)+(AW543*U525)+(AV543*U526)+(AU543*U527)+(AT543*U528)+(AS543*U529)+(AR543*U530)+(AQ543*U531)+(AP543*U532)+(AO543*U533)+(AN543*U534)+(AM543*U535)+(AL543*U536)+(AK543*U537)+(AJ543*U538)+(AI543*U539)+(AH543*U540)+(AG543*U541)+(AF543*U542)+($U$353)+($U$458)+U543</f>
        <v>0.756854256854257</v>
      </c>
    </row>
    <row r="544" spans="1:72">
      <c r="A544" s="25">
        <f t="shared" si="348"/>
        <v>540</v>
      </c>
      <c r="B544" s="26" t="s">
        <v>36</v>
      </c>
      <c r="C544" s="56">
        <v>40926</v>
      </c>
      <c r="D544" s="12">
        <v>40927</v>
      </c>
      <c r="E544" s="12">
        <v>40938</v>
      </c>
      <c r="F544" s="36">
        <v>117.60600000000001</v>
      </c>
      <c r="G544" s="36">
        <v>118.785</v>
      </c>
      <c r="H544" s="36">
        <v>119.742</v>
      </c>
      <c r="I544" s="36"/>
      <c r="J544" s="36"/>
      <c r="K544" s="5" t="s">
        <v>2</v>
      </c>
      <c r="M544" s="16">
        <f>(G544-F544)*100</f>
        <v>117.89999999999878</v>
      </c>
      <c r="N544" s="15"/>
      <c r="O544" s="16">
        <f>(H544-G544)*100</f>
        <v>95.700000000000784</v>
      </c>
      <c r="Q544" s="22">
        <f>((S543*U544)/M544)*O544</f>
        <v>22585868.304623093</v>
      </c>
      <c r="R544" s="15"/>
      <c r="S544" s="3">
        <f>Q544+S543</f>
        <v>1024293908.3478885</v>
      </c>
      <c r="U544" s="4">
        <f>$AC$4/W544</f>
        <v>2.7777777777777776E-2</v>
      </c>
      <c r="W544" s="2">
        <v>9</v>
      </c>
      <c r="Y544" s="30">
        <f>E544-D544+1</f>
        <v>12</v>
      </c>
      <c r="Z544" s="30"/>
      <c r="AA544" s="4">
        <f>(S544-S543)/S543</f>
        <v>2.2547356516822614E-2</v>
      </c>
      <c r="AD544" s="40">
        <f>IF(E543&gt;D544,IF(E543&gt;E544,Y544,E543-D544+1),0)</f>
        <v>0</v>
      </c>
      <c r="AF544" s="40">
        <f t="shared" si="309"/>
        <v>0</v>
      </c>
      <c r="AG544" s="40">
        <f t="shared" si="310"/>
        <v>0</v>
      </c>
      <c r="AH544" s="40">
        <f t="shared" si="311"/>
        <v>0</v>
      </c>
      <c r="AI544" s="40">
        <f t="shared" si="312"/>
        <v>0</v>
      </c>
      <c r="AJ544" s="40">
        <f t="shared" si="313"/>
        <v>0</v>
      </c>
      <c r="AK544" s="40">
        <f t="shared" si="314"/>
        <v>0</v>
      </c>
      <c r="AL544" s="40">
        <f t="shared" si="315"/>
        <v>0</v>
      </c>
      <c r="AM544" s="40">
        <f t="shared" si="316"/>
        <v>0</v>
      </c>
      <c r="AN544" s="40">
        <f t="shared" si="317"/>
        <v>0</v>
      </c>
      <c r="AO544" s="40">
        <f t="shared" si="318"/>
        <v>0</v>
      </c>
      <c r="AP544" s="40">
        <f t="shared" si="319"/>
        <v>0</v>
      </c>
      <c r="AQ544" s="40">
        <f t="shared" si="320"/>
        <v>0</v>
      </c>
      <c r="AR544" s="40">
        <f t="shared" si="321"/>
        <v>1</v>
      </c>
      <c r="AS544" s="40">
        <f t="shared" si="322"/>
        <v>1</v>
      </c>
      <c r="AT544" s="40">
        <f t="shared" si="323"/>
        <v>1</v>
      </c>
      <c r="AU544" s="40">
        <f t="shared" si="324"/>
        <v>1</v>
      </c>
      <c r="AV544" s="40">
        <f t="shared" si="325"/>
        <v>1</v>
      </c>
      <c r="AW544" s="40">
        <f t="shared" si="326"/>
        <v>1</v>
      </c>
      <c r="AX544" s="40">
        <f t="shared" si="327"/>
        <v>1</v>
      </c>
      <c r="AY544" s="40">
        <f t="shared" si="328"/>
        <v>1</v>
      </c>
      <c r="AZ544" s="40">
        <f t="shared" si="329"/>
        <v>1</v>
      </c>
      <c r="BA544" s="40">
        <f t="shared" si="330"/>
        <v>1</v>
      </c>
      <c r="BB544" s="40">
        <f t="shared" si="331"/>
        <v>1</v>
      </c>
      <c r="BC544" s="40">
        <f t="shared" si="332"/>
        <v>1</v>
      </c>
      <c r="BD544" s="40">
        <f t="shared" si="333"/>
        <v>1</v>
      </c>
      <c r="BE544" s="40">
        <f t="shared" si="334"/>
        <v>1</v>
      </c>
      <c r="BF544" s="40">
        <f t="shared" si="335"/>
        <v>1</v>
      </c>
      <c r="BG544" s="40">
        <f t="shared" si="336"/>
        <v>1</v>
      </c>
      <c r="BH544" s="40">
        <f t="shared" si="337"/>
        <v>1</v>
      </c>
      <c r="BI544" s="40">
        <f t="shared" si="338"/>
        <v>1</v>
      </c>
      <c r="BJ544" s="40">
        <f t="shared" si="339"/>
        <v>1</v>
      </c>
      <c r="BK544" s="40">
        <f t="shared" si="340"/>
        <v>1</v>
      </c>
      <c r="BL544" s="40">
        <f t="shared" si="341"/>
        <v>1</v>
      </c>
      <c r="BM544" s="40">
        <f t="shared" si="342"/>
        <v>1</v>
      </c>
      <c r="BN544" s="40">
        <f t="shared" si="343"/>
        <v>1</v>
      </c>
      <c r="BO544" s="40">
        <f t="shared" si="344"/>
        <v>0</v>
      </c>
      <c r="BP544" s="40">
        <f t="shared" si="345"/>
        <v>0</v>
      </c>
      <c r="BQ544">
        <v>2</v>
      </c>
      <c r="BR544" s="63">
        <f t="shared" si="347"/>
        <v>26</v>
      </c>
      <c r="BT544" s="4">
        <f>(BP544*U507)+(BO544*U508)+(BN544*U509)+(BM544*U510)+(BL544*U511)+(BK544*U512)+(BJ544*U513)+(BI544*U514)+(BH544*U515)+(BG544*U516)+(BF544*U517)+(BE544*U518)+(BD544*U519)+(BC544*U520)+(BB544*U521)+(BA544*U522)+(AZ544*U523)+(AY544*U524)+(AX544*U525)+(AW544*U526)+(AV544*U527)+(AU544*U528)+(AT544*U529)+(AS544*U530)+(AR544*U531)+(AQ544*U532)+(AP544*U533)+(AO544*U534)+(AN544*U535)+(AM544*U536)+(AL544*U537)+(AK544*U538)+(AJ544*U539)+(AI544*U540)+(AH544*U541)+(AG544*U542)+(AF544*U543)+($U$353)+($U$458)+U544</f>
        <v>0.70129870129870142</v>
      </c>
    </row>
    <row r="545" spans="1:72">
      <c r="A545" s="25">
        <f t="shared" si="348"/>
        <v>541</v>
      </c>
      <c r="B545" s="26" t="s">
        <v>36</v>
      </c>
      <c r="C545" s="56">
        <v>41026</v>
      </c>
      <c r="D545" s="12">
        <v>41029</v>
      </c>
      <c r="E545" s="12">
        <v>41061</v>
      </c>
      <c r="F545" s="36">
        <v>131.68600000000001</v>
      </c>
      <c r="G545" s="36"/>
      <c r="H545" s="36"/>
      <c r="I545" s="36">
        <v>129.99099999999999</v>
      </c>
      <c r="J545" s="36">
        <v>119.443</v>
      </c>
      <c r="K545" s="5" t="s">
        <v>1</v>
      </c>
      <c r="M545" s="16">
        <f>(F545-I545)*100</f>
        <v>169.50000000000216</v>
      </c>
      <c r="N545" s="15"/>
      <c r="O545" s="16">
        <f>(I545-J545)*100</f>
        <v>1054.7999999999988</v>
      </c>
      <c r="Q545" s="22">
        <f>((S544*U545)/M545)*O545</f>
        <v>177060834.89435232</v>
      </c>
      <c r="R545" s="15"/>
      <c r="S545" s="3">
        <f>Q545+S544</f>
        <v>1201354743.2422409</v>
      </c>
      <c r="U545" s="4">
        <f>$AC$4/W545</f>
        <v>2.7777777777777776E-2</v>
      </c>
      <c r="W545" s="2">
        <v>9</v>
      </c>
      <c r="Y545" s="30">
        <f>E545-D545+1</f>
        <v>33</v>
      </c>
      <c r="Z545" s="30"/>
      <c r="AA545" s="4">
        <f>(S545-S544)/S544</f>
        <v>0.17286135693215113</v>
      </c>
      <c r="AD545" s="40">
        <f>IF(E544&gt;D545,IF(E544&gt;E545,Y545,E544-D545+1),0)</f>
        <v>0</v>
      </c>
      <c r="AF545" s="40">
        <f t="shared" si="309"/>
        <v>0</v>
      </c>
      <c r="AG545" s="40">
        <f t="shared" si="310"/>
        <v>0</v>
      </c>
      <c r="AH545" s="40">
        <f t="shared" si="311"/>
        <v>0</v>
      </c>
      <c r="AI545" s="40">
        <f t="shared" si="312"/>
        <v>0</v>
      </c>
      <c r="AJ545" s="40">
        <f t="shared" si="313"/>
        <v>0</v>
      </c>
      <c r="AK545" s="40">
        <f t="shared" si="314"/>
        <v>0</v>
      </c>
      <c r="AL545" s="40">
        <f t="shared" si="315"/>
        <v>0</v>
      </c>
      <c r="AM545" s="40">
        <f t="shared" si="316"/>
        <v>0</v>
      </c>
      <c r="AN545" s="40">
        <f t="shared" si="317"/>
        <v>0</v>
      </c>
      <c r="AO545" s="40">
        <f t="shared" si="318"/>
        <v>0</v>
      </c>
      <c r="AP545" s="40">
        <f t="shared" si="319"/>
        <v>0</v>
      </c>
      <c r="AQ545" s="40">
        <f t="shared" si="320"/>
        <v>0</v>
      </c>
      <c r="AR545" s="40">
        <f t="shared" si="321"/>
        <v>0</v>
      </c>
      <c r="AS545" s="40">
        <f t="shared" si="322"/>
        <v>1</v>
      </c>
      <c r="AT545" s="40">
        <f t="shared" si="323"/>
        <v>1</v>
      </c>
      <c r="AU545" s="40">
        <f t="shared" si="324"/>
        <v>1</v>
      </c>
      <c r="AV545" s="40">
        <f t="shared" si="325"/>
        <v>1</v>
      </c>
      <c r="AW545" s="40">
        <f t="shared" si="326"/>
        <v>1</v>
      </c>
      <c r="AX545" s="40">
        <f t="shared" si="327"/>
        <v>1</v>
      </c>
      <c r="AY545" s="40">
        <f t="shared" si="328"/>
        <v>1</v>
      </c>
      <c r="AZ545" s="40">
        <f t="shared" si="329"/>
        <v>1</v>
      </c>
      <c r="BA545" s="40">
        <f t="shared" si="330"/>
        <v>1</v>
      </c>
      <c r="BB545" s="40">
        <f t="shared" si="331"/>
        <v>1</v>
      </c>
      <c r="BC545" s="40">
        <f t="shared" si="332"/>
        <v>1</v>
      </c>
      <c r="BD545" s="40">
        <f t="shared" si="333"/>
        <v>1</v>
      </c>
      <c r="BE545" s="40">
        <f t="shared" si="334"/>
        <v>1</v>
      </c>
      <c r="BF545" s="40">
        <f t="shared" si="335"/>
        <v>1</v>
      </c>
      <c r="BG545" s="40">
        <f t="shared" si="336"/>
        <v>1</v>
      </c>
      <c r="BH545" s="40">
        <f t="shared" si="337"/>
        <v>1</v>
      </c>
      <c r="BI545" s="40">
        <f t="shared" si="338"/>
        <v>1</v>
      </c>
      <c r="BJ545" s="40">
        <f t="shared" si="339"/>
        <v>1</v>
      </c>
      <c r="BK545" s="40">
        <f t="shared" si="340"/>
        <v>1</v>
      </c>
      <c r="BL545" s="40">
        <f t="shared" si="341"/>
        <v>1</v>
      </c>
      <c r="BM545" s="40">
        <f t="shared" si="342"/>
        <v>1</v>
      </c>
      <c r="BN545" s="40">
        <f t="shared" si="343"/>
        <v>1</v>
      </c>
      <c r="BO545" s="40">
        <f t="shared" si="344"/>
        <v>0</v>
      </c>
      <c r="BP545" s="40">
        <f t="shared" si="345"/>
        <v>0</v>
      </c>
      <c r="BQ545">
        <v>2</v>
      </c>
      <c r="BR545" s="63">
        <f t="shared" si="347"/>
        <v>25</v>
      </c>
      <c r="BT545" s="4">
        <f>(BP545*U508)+(BO545*U509)+(BN545*U510)+(BM545*U511)+(BL545*U512)+(BK545*U513)+(BJ545*U514)+(BI545*U515)+(BH545*U516)+(BG545*U517)+(BF545*U518)+(BE545*U519)+(BD545*U520)+(BC545*U521)+(BB545*U522)+(BA545*U523)+(AZ545*U524)+(AY545*U525)+(AX545*U526)+(AW545*U527)+(AV545*U528)+(AU545*U529)+(AT545*U530)+(AS545*U531)+(AR545*U532)+(AQ545*U533)+(AP545*U534)+(AO545*U535)+(AN545*U536)+(AM545*U537)+(AL545*U538)+(AK545*U539)+(AJ545*U540)+(AI545*U541)+(AH545*U542)+(AG545*U543)+(AF545*U544)+($U$353)+($U$458)+U545</f>
        <v>0.67352092352092363</v>
      </c>
    </row>
    <row r="546" spans="1:72">
      <c r="A546" s="25">
        <f t="shared" si="348"/>
        <v>542</v>
      </c>
      <c r="B546" s="26" t="s">
        <v>36</v>
      </c>
      <c r="C546" s="56">
        <v>41085</v>
      </c>
      <c r="D546" s="12">
        <v>41088</v>
      </c>
      <c r="E546" s="12">
        <v>41116</v>
      </c>
      <c r="F546" s="36">
        <v>125.59399999999999</v>
      </c>
      <c r="G546" s="36"/>
      <c r="H546" s="36"/>
      <c r="I546" s="36">
        <v>123.42700000000001</v>
      </c>
      <c r="J546" s="36">
        <v>122.449</v>
      </c>
      <c r="K546" s="5" t="s">
        <v>2</v>
      </c>
      <c r="M546" s="16">
        <f>(F546-I546)*100</f>
        <v>216.69999999999874</v>
      </c>
      <c r="N546" s="15"/>
      <c r="O546" s="16">
        <f>(I546-J546)*100</f>
        <v>97.800000000000864</v>
      </c>
      <c r="Q546" s="22">
        <f>((S545*U546)/M546)*O546</f>
        <v>15060823.192469476</v>
      </c>
      <c r="R546" s="15"/>
      <c r="S546" s="3">
        <f>Q546+S545</f>
        <v>1216415566.4347103</v>
      </c>
      <c r="U546" s="4">
        <f>$AC$4/W546</f>
        <v>2.7777777777777776E-2</v>
      </c>
      <c r="W546" s="2">
        <v>9</v>
      </c>
      <c r="Y546" s="30">
        <f>E546-D546+1</f>
        <v>29</v>
      </c>
      <c r="Z546" s="30"/>
      <c r="AA546" s="4">
        <f>(S546-S545)/S545</f>
        <v>1.2536532841101454E-2</v>
      </c>
      <c r="AD546" s="40">
        <f>IF(E545&gt;D546,IF(E545&gt;E546,Y546,E545-D546+1),0)</f>
        <v>0</v>
      </c>
      <c r="AF546" s="40">
        <f t="shared" si="309"/>
        <v>0</v>
      </c>
      <c r="AG546" s="40">
        <f t="shared" si="310"/>
        <v>0</v>
      </c>
      <c r="AH546" s="40">
        <f t="shared" si="311"/>
        <v>0</v>
      </c>
      <c r="AI546" s="40">
        <f t="shared" si="312"/>
        <v>0</v>
      </c>
      <c r="AJ546" s="40">
        <f t="shared" si="313"/>
        <v>0</v>
      </c>
      <c r="AK546" s="40">
        <f t="shared" si="314"/>
        <v>0</v>
      </c>
      <c r="AL546" s="40">
        <f t="shared" si="315"/>
        <v>0</v>
      </c>
      <c r="AM546" s="40">
        <f t="shared" si="316"/>
        <v>0</v>
      </c>
      <c r="AN546" s="40">
        <f t="shared" si="317"/>
        <v>0</v>
      </c>
      <c r="AO546" s="40">
        <f t="shared" si="318"/>
        <v>0</v>
      </c>
      <c r="AP546" s="40">
        <f t="shared" si="319"/>
        <v>0</v>
      </c>
      <c r="AQ546" s="40">
        <f t="shared" si="320"/>
        <v>0</v>
      </c>
      <c r="AR546" s="40">
        <f t="shared" si="321"/>
        <v>0</v>
      </c>
      <c r="AS546" s="40">
        <f t="shared" si="322"/>
        <v>0</v>
      </c>
      <c r="AT546" s="40">
        <f t="shared" si="323"/>
        <v>1</v>
      </c>
      <c r="AU546" s="40">
        <f t="shared" si="324"/>
        <v>1</v>
      </c>
      <c r="AV546" s="40">
        <f t="shared" si="325"/>
        <v>1</v>
      </c>
      <c r="AW546" s="40">
        <f t="shared" si="326"/>
        <v>1</v>
      </c>
      <c r="AX546" s="40">
        <f t="shared" si="327"/>
        <v>1</v>
      </c>
      <c r="AY546" s="40">
        <f t="shared" si="328"/>
        <v>1</v>
      </c>
      <c r="AZ546" s="40">
        <f t="shared" si="329"/>
        <v>1</v>
      </c>
      <c r="BA546" s="40">
        <f t="shared" si="330"/>
        <v>1</v>
      </c>
      <c r="BB546" s="40">
        <f t="shared" si="331"/>
        <v>1</v>
      </c>
      <c r="BC546" s="40">
        <f t="shared" si="332"/>
        <v>1</v>
      </c>
      <c r="BD546" s="40">
        <f t="shared" si="333"/>
        <v>1</v>
      </c>
      <c r="BE546" s="40">
        <f t="shared" si="334"/>
        <v>1</v>
      </c>
      <c r="BF546" s="40">
        <f t="shared" si="335"/>
        <v>1</v>
      </c>
      <c r="BG546" s="40">
        <f t="shared" si="336"/>
        <v>1</v>
      </c>
      <c r="BH546" s="40">
        <f t="shared" si="337"/>
        <v>1</v>
      </c>
      <c r="BI546" s="40">
        <f t="shared" si="338"/>
        <v>1</v>
      </c>
      <c r="BJ546" s="40">
        <f t="shared" si="339"/>
        <v>1</v>
      </c>
      <c r="BK546" s="40">
        <f t="shared" si="340"/>
        <v>1</v>
      </c>
      <c r="BL546" s="40">
        <f t="shared" si="341"/>
        <v>1</v>
      </c>
      <c r="BM546" s="40">
        <f t="shared" si="342"/>
        <v>1</v>
      </c>
      <c r="BN546" s="40">
        <f t="shared" si="343"/>
        <v>1</v>
      </c>
      <c r="BO546" s="40">
        <f t="shared" si="344"/>
        <v>0</v>
      </c>
      <c r="BP546" s="40">
        <f t="shared" si="345"/>
        <v>0</v>
      </c>
      <c r="BQ546">
        <v>1</v>
      </c>
      <c r="BR546" s="63">
        <f t="shared" si="347"/>
        <v>23</v>
      </c>
      <c r="BT546" s="4">
        <f>(BP546*U509)+(BO546*U510)+(BN546*U511)+(BM546*U512)+(BL546*U513)+(BK546*U514)+(BJ546*U515)+(BI546*U516)+(BH546*U517)+(BG546*U518)+(BF546*U519)+(BE546*U520)+(BD546*U521)+(BC546*U522)+(BB546*U523)+(BA546*U524)+(AZ546*U525)+(AY546*U526)+(AX546*U527)+(AW546*U528)+(AV546*U529)+(AU546*U530)+(AT546*U531)+(AS546*U532)+(AR546*U533)+(AQ546*U534)+(AP546*U535)+(AO546*U536)+(AN546*U537)+(AM546*U538)+(AL546*U539)+(AK546*U540)+(AJ546*U541)+(AI546*U542)+(AH546*U543)+(AG546*U544)+(AF546*U545)+($U$458)+U546</f>
        <v>0.63383838383838398</v>
      </c>
    </row>
    <row r="547" spans="1:72">
      <c r="A547" s="25">
        <f t="shared" si="348"/>
        <v>543</v>
      </c>
      <c r="B547" s="26" t="s">
        <v>36</v>
      </c>
      <c r="C547" s="56">
        <v>41124</v>
      </c>
      <c r="D547" s="12">
        <v>41128</v>
      </c>
      <c r="E547" s="12">
        <v>41149</v>
      </c>
      <c r="F547" s="36">
        <v>121.14</v>
      </c>
      <c r="G547" s="36">
        <v>123.202</v>
      </c>
      <c r="H547" s="36">
        <v>124.098</v>
      </c>
      <c r="I547" s="36"/>
      <c r="J547" s="36"/>
      <c r="K547" s="5" t="s">
        <v>2</v>
      </c>
      <c r="M547" s="16">
        <f>(G547-F547)*100</f>
        <v>206.19999999999976</v>
      </c>
      <c r="N547" s="15"/>
      <c r="O547" s="16">
        <f>(H547-G547)*100</f>
        <v>89.60000000000008</v>
      </c>
      <c r="Q547" s="22">
        <f>((S546*U547)/M547)*O547</f>
        <v>14682459.687540447</v>
      </c>
      <c r="R547" s="15"/>
      <c r="S547" s="3">
        <f>Q547+S546</f>
        <v>1231098026.1222508</v>
      </c>
      <c r="U547" s="4">
        <f>$AC$4/W547</f>
        <v>2.7777777777777776E-2</v>
      </c>
      <c r="W547" s="2">
        <v>9</v>
      </c>
      <c r="Y547" s="30">
        <f>E547-D547+1</f>
        <v>22</v>
      </c>
      <c r="Z547" s="30"/>
      <c r="AA547" s="4">
        <f>(S547-S546)/S546</f>
        <v>1.207026619247773E-2</v>
      </c>
      <c r="AD547" s="40">
        <f>IF(E546&gt;D547,IF(E546&gt;E547,Y547,E546-D547+1),0)</f>
        <v>0</v>
      </c>
      <c r="AF547" s="40">
        <f t="shared" si="309"/>
        <v>0</v>
      </c>
      <c r="AG547" s="40">
        <f t="shared" si="310"/>
        <v>0</v>
      </c>
      <c r="AH547" s="40">
        <f t="shared" si="311"/>
        <v>0</v>
      </c>
      <c r="AI547" s="40">
        <f t="shared" si="312"/>
        <v>0</v>
      </c>
      <c r="AJ547" s="40">
        <f t="shared" si="313"/>
        <v>0</v>
      </c>
      <c r="AK547" s="40">
        <f t="shared" si="314"/>
        <v>0</v>
      </c>
      <c r="AL547" s="40">
        <f t="shared" si="315"/>
        <v>0</v>
      </c>
      <c r="AM547" s="40">
        <f t="shared" si="316"/>
        <v>0</v>
      </c>
      <c r="AN547" s="40">
        <f t="shared" si="317"/>
        <v>0</v>
      </c>
      <c r="AO547" s="40">
        <f t="shared" si="318"/>
        <v>0</v>
      </c>
      <c r="AP547" s="40">
        <f t="shared" si="319"/>
        <v>0</v>
      </c>
      <c r="AQ547" s="40">
        <f t="shared" si="320"/>
        <v>0</v>
      </c>
      <c r="AR547" s="40">
        <f t="shared" si="321"/>
        <v>0</v>
      </c>
      <c r="AS547" s="40">
        <f t="shared" si="322"/>
        <v>0</v>
      </c>
      <c r="AT547" s="40">
        <f t="shared" si="323"/>
        <v>0</v>
      </c>
      <c r="AU547" s="40">
        <f t="shared" si="324"/>
        <v>1</v>
      </c>
      <c r="AV547" s="40">
        <f t="shared" si="325"/>
        <v>1</v>
      </c>
      <c r="AW547" s="40">
        <f t="shared" si="326"/>
        <v>1</v>
      </c>
      <c r="AX547" s="40">
        <f t="shared" si="327"/>
        <v>1</v>
      </c>
      <c r="AY547" s="40">
        <f t="shared" si="328"/>
        <v>1</v>
      </c>
      <c r="AZ547" s="40">
        <f t="shared" si="329"/>
        <v>1</v>
      </c>
      <c r="BA547" s="40">
        <f t="shared" si="330"/>
        <v>1</v>
      </c>
      <c r="BB547" s="40">
        <f t="shared" si="331"/>
        <v>1</v>
      </c>
      <c r="BC547" s="40">
        <f t="shared" si="332"/>
        <v>1</v>
      </c>
      <c r="BD547" s="40">
        <f t="shared" si="333"/>
        <v>1</v>
      </c>
      <c r="BE547" s="40">
        <f t="shared" si="334"/>
        <v>1</v>
      </c>
      <c r="BF547" s="40">
        <f t="shared" si="335"/>
        <v>1</v>
      </c>
      <c r="BG547" s="40">
        <f t="shared" si="336"/>
        <v>1</v>
      </c>
      <c r="BH547" s="40">
        <f t="shared" si="337"/>
        <v>1</v>
      </c>
      <c r="BI547" s="40">
        <f t="shared" si="338"/>
        <v>1</v>
      </c>
      <c r="BJ547" s="40">
        <f t="shared" si="339"/>
        <v>1</v>
      </c>
      <c r="BK547" s="40">
        <f t="shared" si="340"/>
        <v>1</v>
      </c>
      <c r="BL547" s="40">
        <f t="shared" si="341"/>
        <v>1</v>
      </c>
      <c r="BM547" s="40">
        <f t="shared" si="342"/>
        <v>1</v>
      </c>
      <c r="BN547" s="40">
        <f t="shared" si="343"/>
        <v>1</v>
      </c>
      <c r="BO547" s="40">
        <f t="shared" si="344"/>
        <v>1</v>
      </c>
      <c r="BP547" s="60">
        <f t="shared" si="345"/>
        <v>0</v>
      </c>
      <c r="BQ547">
        <v>1</v>
      </c>
      <c r="BR547" s="63">
        <f t="shared" si="347"/>
        <v>23</v>
      </c>
      <c r="BT547" s="4">
        <f>(BP547*U510)+(BO547*U511)+(BN547*U512)+(BM547*U513)+(BL547*U514)+(BK547*U515)+(BJ547*U516)+(BI547*U517)+(BH547*U518)+(BG547*U519)+(BF547*U520)+(BE547*U521)+(BD547*U522)+(BC547*U523)+(BB547*U524)+(BA547*U525)+(AZ547*U526)+(AY547*U527)+(AX547*U528)+(AW547*U529)+(AV547*U530)+(AU547*U531)+(AT547*U532)+(AS547*U533)+(AR547*U534)+(AQ547*U535)+(AP547*U536)+(AO547*U537)+(AN547*U538)+(AM547*U539)+(AL547*U540)+(AK547*U541)+(AJ547*U542)+(AI547*U543)+(AH547*U544)+(AG547*U545)+(AF547*U546)+($U$458)+U547</f>
        <v>0.63383838383838398</v>
      </c>
    </row>
    <row r="548" spans="1:72">
      <c r="A548" s="25">
        <f t="shared" si="348"/>
        <v>544</v>
      </c>
      <c r="B548" s="26" t="s">
        <v>36</v>
      </c>
      <c r="C548" s="56">
        <v>41152</v>
      </c>
      <c r="D548" s="12">
        <v>41156</v>
      </c>
      <c r="E548" s="12">
        <v>41162</v>
      </c>
      <c r="F548" s="36">
        <v>123.8</v>
      </c>
      <c r="G548" s="36">
        <v>124.75699999999999</v>
      </c>
      <c r="H548" s="36">
        <v>124.90100000000001</v>
      </c>
      <c r="I548" s="36"/>
      <c r="J548" s="36"/>
      <c r="K548" s="5" t="s">
        <v>2</v>
      </c>
      <c r="M548" s="16">
        <f>(G548-F548)*100</f>
        <v>95.699999999999363</v>
      </c>
      <c r="N548" s="15"/>
      <c r="O548" s="16">
        <f>(H548-G548)*100</f>
        <v>14.400000000001967</v>
      </c>
      <c r="Q548" s="22">
        <f>((S547*U548)/M548)*O548</f>
        <v>5145655.2815984413</v>
      </c>
      <c r="R548" s="15"/>
      <c r="S548" s="3">
        <f>Q548+S547</f>
        <v>1236243681.4038491</v>
      </c>
      <c r="U548" s="4">
        <f>$AC$4/W548</f>
        <v>2.7777777777777776E-2</v>
      </c>
      <c r="W548" s="2">
        <v>9</v>
      </c>
      <c r="Y548" s="30">
        <f>E548-D548+1</f>
        <v>7</v>
      </c>
      <c r="Z548" s="30"/>
      <c r="AA548" s="4">
        <f>(S548-S547)/S547</f>
        <v>4.17972831765986E-3</v>
      </c>
      <c r="AD548" s="40">
        <f>IF(E547&gt;D548,IF(E547&gt;E548,Y548,E547-D548+1),0)</f>
        <v>0</v>
      </c>
      <c r="AF548" s="40">
        <f t="shared" si="309"/>
        <v>0</v>
      </c>
      <c r="AG548" s="40">
        <f t="shared" si="310"/>
        <v>0</v>
      </c>
      <c r="AH548" s="40">
        <f t="shared" si="311"/>
        <v>0</v>
      </c>
      <c r="AI548" s="40">
        <f t="shared" si="312"/>
        <v>0</v>
      </c>
      <c r="AJ548" s="40">
        <f t="shared" si="313"/>
        <v>0</v>
      </c>
      <c r="AK548" s="40">
        <f t="shared" si="314"/>
        <v>0</v>
      </c>
      <c r="AL548" s="40">
        <f t="shared" si="315"/>
        <v>0</v>
      </c>
      <c r="AM548" s="40">
        <f t="shared" si="316"/>
        <v>0</v>
      </c>
      <c r="AN548" s="40">
        <f t="shared" si="317"/>
        <v>0</v>
      </c>
      <c r="AO548" s="40">
        <f t="shared" si="318"/>
        <v>0</v>
      </c>
      <c r="AP548" s="40">
        <f t="shared" si="319"/>
        <v>0</v>
      </c>
      <c r="AQ548" s="40">
        <f t="shared" si="320"/>
        <v>0</v>
      </c>
      <c r="AR548" s="40">
        <f t="shared" si="321"/>
        <v>0</v>
      </c>
      <c r="AS548" s="40">
        <f t="shared" si="322"/>
        <v>0</v>
      </c>
      <c r="AT548" s="40">
        <f t="shared" si="323"/>
        <v>0</v>
      </c>
      <c r="AU548" s="40">
        <f t="shared" si="324"/>
        <v>0</v>
      </c>
      <c r="AV548" s="40">
        <f t="shared" si="325"/>
        <v>1</v>
      </c>
      <c r="AW548" s="40">
        <f t="shared" si="326"/>
        <v>1</v>
      </c>
      <c r="AX548" s="40">
        <f t="shared" si="327"/>
        <v>1</v>
      </c>
      <c r="AY548" s="40">
        <f t="shared" si="328"/>
        <v>1</v>
      </c>
      <c r="AZ548" s="40">
        <f t="shared" si="329"/>
        <v>1</v>
      </c>
      <c r="BA548" s="40">
        <f t="shared" si="330"/>
        <v>1</v>
      </c>
      <c r="BB548" s="40">
        <f t="shared" si="331"/>
        <v>1</v>
      </c>
      <c r="BC548" s="40">
        <f t="shared" si="332"/>
        <v>1</v>
      </c>
      <c r="BD548" s="40">
        <f t="shared" si="333"/>
        <v>1</v>
      </c>
      <c r="BE548" s="40">
        <f t="shared" si="334"/>
        <v>1</v>
      </c>
      <c r="BF548" s="40">
        <f t="shared" si="335"/>
        <v>1</v>
      </c>
      <c r="BG548" s="40">
        <f t="shared" si="336"/>
        <v>1</v>
      </c>
      <c r="BH548" s="40">
        <f t="shared" si="337"/>
        <v>1</v>
      </c>
      <c r="BI548" s="40">
        <f t="shared" si="338"/>
        <v>1</v>
      </c>
      <c r="BJ548" s="40">
        <f t="shared" si="339"/>
        <v>1</v>
      </c>
      <c r="BK548" s="40">
        <f t="shared" si="340"/>
        <v>1</v>
      </c>
      <c r="BL548" s="40">
        <f t="shared" si="341"/>
        <v>1</v>
      </c>
      <c r="BM548" s="40">
        <f t="shared" si="342"/>
        <v>1</v>
      </c>
      <c r="BN548" s="40">
        <f t="shared" si="343"/>
        <v>1</v>
      </c>
      <c r="BO548" s="40">
        <f t="shared" si="344"/>
        <v>1</v>
      </c>
      <c r="BP548" s="40">
        <f t="shared" si="345"/>
        <v>1</v>
      </c>
      <c r="BQ548">
        <v>2</v>
      </c>
      <c r="BR548" s="63">
        <f t="shared" si="347"/>
        <v>24</v>
      </c>
      <c r="BT548" s="4">
        <f>(BP548*U511)+(BO548*U512)+(BN548*U513)+(BM548*U514)+(BL548*U515)+(BK548*U516)+(BJ548*U517)+(BI548*U518)+(BH548*U519)+(BG548*U520)+(BF548*U521)+(BE548*U522)+(BD548*U523)+(BC548*U524)+(BB548*U525)+(BA548*U526)+(AZ548*U527)+(AY548*U528)+(AX548*U529)+(AW548*U530)+(AV548*U531)+(AU548*U532)+(AT548*U533)+(AS548*U534)+(AR548*U535)+(AQ548*U536)+(AP548*U537)+(AO548*U538)+(AN548*U539)+(AM548*U540)+(AL548*U541)+(AK548*U542)+(AJ548*U543)+(AI548*U544)+(AH548*U545)+(AG548*U546)+(AF548*U547)+($U$458)+($U$510)+U548</f>
        <v>0.66161616161616177</v>
      </c>
    </row>
    <row r="549" spans="1:72">
      <c r="A549" s="25">
        <f t="shared" si="348"/>
        <v>545</v>
      </c>
      <c r="B549" s="26" t="s">
        <v>36</v>
      </c>
      <c r="C549" s="56">
        <v>41163</v>
      </c>
      <c r="D549" s="12">
        <v>41165</v>
      </c>
      <c r="E549" s="12">
        <v>41165</v>
      </c>
      <c r="F549" s="36">
        <v>125.32299999999999</v>
      </c>
      <c r="G549" s="36"/>
      <c r="H549" s="36"/>
      <c r="I549" s="36">
        <v>124.52000000000001</v>
      </c>
      <c r="J549" s="36">
        <v>125.32299999999999</v>
      </c>
      <c r="K549" s="5" t="s">
        <v>0</v>
      </c>
      <c r="M549" s="16">
        <f>(F549-I549)*100</f>
        <v>80.299999999998306</v>
      </c>
      <c r="N549" s="15"/>
      <c r="O549" s="16">
        <f>(I549-J549)*100</f>
        <v>-80.299999999998306</v>
      </c>
      <c r="Q549" s="22">
        <f>((S548*U549)/M549)*O549</f>
        <v>-34340102.261218026</v>
      </c>
      <c r="R549" s="15"/>
      <c r="S549" s="3">
        <f>Q549+S548</f>
        <v>1201903579.1426311</v>
      </c>
      <c r="U549" s="4">
        <f>$AC$4/W549</f>
        <v>2.7777777777777776E-2</v>
      </c>
      <c r="W549" s="2">
        <v>9</v>
      </c>
      <c r="Y549" s="30">
        <f>E549-D549+1</f>
        <v>1</v>
      </c>
      <c r="Z549" s="30"/>
      <c r="AA549" s="4">
        <f>(S549-S548)/S548</f>
        <v>-2.7777777777777811E-2</v>
      </c>
      <c r="AD549" s="40">
        <f>IF(E548&gt;D549,IF(E548&gt;E549,Y549,E548-D549+1),0)</f>
        <v>0</v>
      </c>
      <c r="AF549" s="40">
        <f t="shared" si="309"/>
        <v>0</v>
      </c>
      <c r="AG549" s="40">
        <f t="shared" si="310"/>
        <v>0</v>
      </c>
      <c r="AH549" s="40">
        <f t="shared" si="311"/>
        <v>0</v>
      </c>
      <c r="AI549" s="40">
        <f t="shared" si="312"/>
        <v>0</v>
      </c>
      <c r="AJ549" s="40">
        <f t="shared" si="313"/>
        <v>0</v>
      </c>
      <c r="AK549" s="40">
        <f t="shared" si="314"/>
        <v>0</v>
      </c>
      <c r="AL549" s="40">
        <f t="shared" si="315"/>
        <v>0</v>
      </c>
      <c r="AM549" s="40">
        <f t="shared" si="316"/>
        <v>0</v>
      </c>
      <c r="AN549" s="40">
        <f t="shared" si="317"/>
        <v>0</v>
      </c>
      <c r="AO549" s="40">
        <f t="shared" si="318"/>
        <v>0</v>
      </c>
      <c r="AP549" s="40">
        <f t="shared" si="319"/>
        <v>0</v>
      </c>
      <c r="AQ549" s="40">
        <f t="shared" si="320"/>
        <v>0</v>
      </c>
      <c r="AR549" s="40">
        <f t="shared" si="321"/>
        <v>0</v>
      </c>
      <c r="AS549" s="40">
        <f t="shared" si="322"/>
        <v>0</v>
      </c>
      <c r="AT549" s="40">
        <f t="shared" si="323"/>
        <v>0</v>
      </c>
      <c r="AU549" s="40">
        <f t="shared" si="324"/>
        <v>0</v>
      </c>
      <c r="AV549" s="40">
        <f t="shared" si="325"/>
        <v>0</v>
      </c>
      <c r="AW549" s="40">
        <f t="shared" si="326"/>
        <v>1</v>
      </c>
      <c r="AX549" s="40">
        <f t="shared" si="327"/>
        <v>1</v>
      </c>
      <c r="AY549" s="40">
        <f t="shared" si="328"/>
        <v>1</v>
      </c>
      <c r="AZ549" s="40">
        <f t="shared" si="329"/>
        <v>1</v>
      </c>
      <c r="BA549" s="40">
        <f t="shared" si="330"/>
        <v>1</v>
      </c>
      <c r="BB549" s="40">
        <f t="shared" si="331"/>
        <v>1</v>
      </c>
      <c r="BC549" s="40">
        <f t="shared" si="332"/>
        <v>1</v>
      </c>
      <c r="BD549" s="40">
        <f t="shared" si="333"/>
        <v>1</v>
      </c>
      <c r="BE549" s="40">
        <f t="shared" si="334"/>
        <v>1</v>
      </c>
      <c r="BF549" s="40">
        <f t="shared" si="335"/>
        <v>1</v>
      </c>
      <c r="BG549" s="40">
        <f t="shared" si="336"/>
        <v>1</v>
      </c>
      <c r="BH549" s="40">
        <f t="shared" si="337"/>
        <v>1</v>
      </c>
      <c r="BI549" s="40">
        <f t="shared" si="338"/>
        <v>1</v>
      </c>
      <c r="BJ549" s="40">
        <f t="shared" si="339"/>
        <v>1</v>
      </c>
      <c r="BK549" s="40">
        <f t="shared" si="340"/>
        <v>1</v>
      </c>
      <c r="BL549" s="40">
        <f t="shared" si="341"/>
        <v>1</v>
      </c>
      <c r="BM549" s="40">
        <f t="shared" si="342"/>
        <v>1</v>
      </c>
      <c r="BN549" s="40">
        <f t="shared" si="343"/>
        <v>1</v>
      </c>
      <c r="BO549" s="40">
        <f t="shared" si="344"/>
        <v>1</v>
      </c>
      <c r="BP549" s="40">
        <f t="shared" si="345"/>
        <v>1</v>
      </c>
      <c r="BQ549">
        <v>2</v>
      </c>
      <c r="BR549" s="63">
        <f t="shared" si="347"/>
        <v>23</v>
      </c>
      <c r="BT549" s="4">
        <f>(BP549*U512)+(BO549*U513)+(BN549*U514)+(BM549*U515)+(BL549*U516)+(BK549*U517)+(BJ549*U518)+(BI549*U519)+(BH549*U520)+(BG549*U521)+(BF549*U522)+(BE549*U523)+(BD549*U524)+(BC549*U525)+(BB549*U526)+(BA549*U527)+(AZ549*U528)+(AY549*U529)+(AX549*U530)+(AW549*U531)+(AV549*U532)+(AU549*U533)+(AT549*U534)+(AS549*U535)+(AR549*U536)+(AQ549*U537)+(AP549*U538)+(AO549*U539)+(AN549*U540)+(AM549*U541)+(AL549*U542)+(AK549*U543)+(AJ549*U544)+(AI549*U545)+(AH549*U546)+(AG549*U547)+(AF549*U548)+($U$458)+($U$510)+U549</f>
        <v>0.63383838383838398</v>
      </c>
    </row>
    <row r="550" spans="1:72">
      <c r="A550" s="25">
        <f t="shared" si="348"/>
        <v>546</v>
      </c>
      <c r="B550" s="26" t="s">
        <v>36</v>
      </c>
      <c r="C550" s="56">
        <v>41184</v>
      </c>
      <c r="D550" s="12">
        <v>41186</v>
      </c>
      <c r="E550" s="12">
        <v>41190</v>
      </c>
      <c r="F550" s="36">
        <v>125.825</v>
      </c>
      <c r="G550" s="36">
        <v>126.607</v>
      </c>
      <c r="H550" s="36">
        <v>126.60700000000001</v>
      </c>
      <c r="I550" s="36"/>
      <c r="J550" s="36"/>
      <c r="K550" s="5" t="s">
        <v>17</v>
      </c>
      <c r="M550" s="16">
        <f>(G550-F550)*100</f>
        <v>78.199999999999648</v>
      </c>
      <c r="N550" s="15"/>
      <c r="O550" s="16">
        <f>(H550-G550)*100</f>
        <v>1.4210854715202004E-12</v>
      </c>
      <c r="Q550" s="22">
        <f>((S549*U550)/M550)*O550</f>
        <v>6.0670919099450481E-7</v>
      </c>
      <c r="R550" s="15"/>
      <c r="S550" s="3">
        <f>Q550+S549</f>
        <v>1201903579.1426318</v>
      </c>
      <c r="U550" s="4">
        <f>$AC$4/W550</f>
        <v>2.7777777777777776E-2</v>
      </c>
      <c r="W550" s="2">
        <v>9</v>
      </c>
      <c r="Y550" s="30">
        <f>E550-D550+1</f>
        <v>5</v>
      </c>
      <c r="Z550" s="30"/>
      <c r="AA550" s="4">
        <f>(S550-S549)/S549</f>
        <v>5.9510242728032295E-16</v>
      </c>
      <c r="AD550" s="40">
        <f>IF(E549&gt;D550,IF(E549&gt;E550,Y550,E549-D550+1),0)</f>
        <v>0</v>
      </c>
      <c r="AF550" s="40">
        <f t="shared" si="309"/>
        <v>0</v>
      </c>
      <c r="AG550" s="40">
        <f t="shared" si="310"/>
        <v>0</v>
      </c>
      <c r="AH550" s="40">
        <f t="shared" si="311"/>
        <v>0</v>
      </c>
      <c r="AI550" s="40">
        <f t="shared" si="312"/>
        <v>0</v>
      </c>
      <c r="AJ550" s="40">
        <f t="shared" si="313"/>
        <v>0</v>
      </c>
      <c r="AK550" s="40">
        <f t="shared" si="314"/>
        <v>0</v>
      </c>
      <c r="AL550" s="40">
        <f t="shared" si="315"/>
        <v>0</v>
      </c>
      <c r="AM550" s="40">
        <f t="shared" si="316"/>
        <v>0</v>
      </c>
      <c r="AN550" s="40">
        <f t="shared" si="317"/>
        <v>0</v>
      </c>
      <c r="AO550" s="40">
        <f t="shared" si="318"/>
        <v>0</v>
      </c>
      <c r="AP550" s="40">
        <f t="shared" si="319"/>
        <v>0</v>
      </c>
      <c r="AQ550" s="40">
        <f t="shared" si="320"/>
        <v>0</v>
      </c>
      <c r="AR550" s="40">
        <f t="shared" si="321"/>
        <v>0</v>
      </c>
      <c r="AS550" s="40">
        <f t="shared" si="322"/>
        <v>0</v>
      </c>
      <c r="AT550" s="40">
        <f t="shared" si="323"/>
        <v>0</v>
      </c>
      <c r="AU550" s="40">
        <f t="shared" si="324"/>
        <v>0</v>
      </c>
      <c r="AV550" s="40">
        <f t="shared" si="325"/>
        <v>0</v>
      </c>
      <c r="AW550" s="40">
        <f t="shared" si="326"/>
        <v>0</v>
      </c>
      <c r="AX550" s="40">
        <f t="shared" si="327"/>
        <v>1</v>
      </c>
      <c r="AY550" s="40">
        <f t="shared" si="328"/>
        <v>1</v>
      </c>
      <c r="AZ550" s="40">
        <f t="shared" si="329"/>
        <v>1</v>
      </c>
      <c r="BA550" s="40">
        <f t="shared" si="330"/>
        <v>1</v>
      </c>
      <c r="BB550" s="40">
        <f t="shared" si="331"/>
        <v>1</v>
      </c>
      <c r="BC550" s="40">
        <f t="shared" si="332"/>
        <v>1</v>
      </c>
      <c r="BD550" s="40">
        <f t="shared" si="333"/>
        <v>1</v>
      </c>
      <c r="BE550" s="40">
        <f t="shared" si="334"/>
        <v>1</v>
      </c>
      <c r="BF550" s="40">
        <f t="shared" si="335"/>
        <v>1</v>
      </c>
      <c r="BG550" s="40">
        <f t="shared" si="336"/>
        <v>1</v>
      </c>
      <c r="BH550" s="40">
        <f t="shared" si="337"/>
        <v>1</v>
      </c>
      <c r="BI550" s="40">
        <f t="shared" si="338"/>
        <v>1</v>
      </c>
      <c r="BJ550" s="40">
        <f t="shared" si="339"/>
        <v>1</v>
      </c>
      <c r="BK550" s="40">
        <f t="shared" si="340"/>
        <v>1</v>
      </c>
      <c r="BL550" s="40">
        <f t="shared" si="341"/>
        <v>1</v>
      </c>
      <c r="BM550" s="40">
        <f t="shared" si="342"/>
        <v>1</v>
      </c>
      <c r="BN550" s="40">
        <f t="shared" si="343"/>
        <v>1</v>
      </c>
      <c r="BO550" s="40">
        <f t="shared" si="344"/>
        <v>1</v>
      </c>
      <c r="BP550" s="40">
        <f t="shared" si="345"/>
        <v>1</v>
      </c>
      <c r="BQ550">
        <v>2</v>
      </c>
      <c r="BR550" s="63">
        <f t="shared" si="347"/>
        <v>22</v>
      </c>
      <c r="BT550" s="4">
        <f>(BP550*U513)+(BO550*U514)+(BN550*U515)+(BM550*U516)+(BL550*U517)+(BK550*U518)+(BJ550*U519)+(BI550*U520)+(BH550*U521)+(BG550*U522)+(BF550*U523)+(BE550*U524)+(BD550*U525)+(BC550*U526)+(BB550*U527)+(BA550*U528)+(AZ550*U529)+(AY550*U530)+(AX550*U531)+(AW550*U532)+(AV550*U533)+(AU550*U534)+(AT550*U535)+(AS550*U536)+(AR550*U537)+(AQ550*U538)+(AP550*U539)+(AO550*U540)+(AN550*U541)+(AM550*U542)+(AL550*U543)+(AK550*U544)+(AJ550*U545)+(AI550*U546)+(AH550*U547)+(AG550*U548)+(AF550*U549)+($U$458)+($U$510)+U550</f>
        <v>0.60606060606060619</v>
      </c>
    </row>
    <row r="551" spans="1:72">
      <c r="A551" s="25">
        <f t="shared" si="348"/>
        <v>547</v>
      </c>
      <c r="B551" s="26" t="s">
        <v>36</v>
      </c>
      <c r="C551" s="56">
        <v>41205</v>
      </c>
      <c r="D551" s="12">
        <v>41221</v>
      </c>
      <c r="E551" s="12">
        <v>41227</v>
      </c>
      <c r="F551" s="36">
        <v>128.11800000000002</v>
      </c>
      <c r="G551" s="36"/>
      <c r="H551" s="36"/>
      <c r="I551" s="36">
        <v>126.78</v>
      </c>
      <c r="J551" s="36">
        <v>126.77999999999999</v>
      </c>
      <c r="K551" s="5" t="s">
        <v>17</v>
      </c>
      <c r="M551" s="16">
        <f>(F551-I551)*100</f>
        <v>133.80000000000223</v>
      </c>
      <c r="N551" s="15"/>
      <c r="O551" s="16">
        <f>(I551-J551)*100</f>
        <v>1.4210854715202004E-12</v>
      </c>
      <c r="Q551" s="22">
        <f>((S550*U551)/M551)*O551</f>
        <v>3.5459386200126534E-7</v>
      </c>
      <c r="R551" s="15"/>
      <c r="S551" s="3">
        <f>Q551+S550</f>
        <v>1201903579.142632</v>
      </c>
      <c r="U551" s="4">
        <f>$AC$4/W551</f>
        <v>2.7777777777777776E-2</v>
      </c>
      <c r="W551" s="2">
        <v>9</v>
      </c>
      <c r="Y551" s="30">
        <f>E551-D551+1</f>
        <v>7</v>
      </c>
      <c r="Z551" s="30"/>
      <c r="AA551" s="4">
        <f>(S551-S550)/S550</f>
        <v>1.9836747576010753E-16</v>
      </c>
      <c r="AD551" s="40">
        <f>IF(E550&gt;D551,IF(E550&gt;E551,Y551,E550-D551+1),0)</f>
        <v>0</v>
      </c>
      <c r="AF551" s="40">
        <f t="shared" si="309"/>
        <v>0</v>
      </c>
      <c r="AG551" s="40">
        <f t="shared" si="310"/>
        <v>0</v>
      </c>
      <c r="AH551" s="40">
        <f t="shared" si="311"/>
        <v>0</v>
      </c>
      <c r="AI551" s="40">
        <f t="shared" si="312"/>
        <v>0</v>
      </c>
      <c r="AJ551" s="40">
        <f t="shared" si="313"/>
        <v>0</v>
      </c>
      <c r="AK551" s="40">
        <f t="shared" si="314"/>
        <v>0</v>
      </c>
      <c r="AL551" s="40">
        <f t="shared" si="315"/>
        <v>0</v>
      </c>
      <c r="AM551" s="40">
        <f t="shared" si="316"/>
        <v>0</v>
      </c>
      <c r="AN551" s="40">
        <f t="shared" si="317"/>
        <v>0</v>
      </c>
      <c r="AO551" s="40">
        <f t="shared" si="318"/>
        <v>0</v>
      </c>
      <c r="AP551" s="40">
        <f t="shared" si="319"/>
        <v>0</v>
      </c>
      <c r="AQ551" s="40">
        <f t="shared" si="320"/>
        <v>0</v>
      </c>
      <c r="AR551" s="40">
        <f t="shared" si="321"/>
        <v>0</v>
      </c>
      <c r="AS551" s="40">
        <f t="shared" si="322"/>
        <v>0</v>
      </c>
      <c r="AT551" s="40">
        <f t="shared" si="323"/>
        <v>0</v>
      </c>
      <c r="AU551" s="40">
        <f t="shared" si="324"/>
        <v>0</v>
      </c>
      <c r="AV551" s="40">
        <f t="shared" si="325"/>
        <v>0</v>
      </c>
      <c r="AW551" s="40">
        <f t="shared" si="326"/>
        <v>0</v>
      </c>
      <c r="AX551" s="40">
        <f t="shared" si="327"/>
        <v>0</v>
      </c>
      <c r="AY551" s="40">
        <f t="shared" si="328"/>
        <v>1</v>
      </c>
      <c r="AZ551" s="40">
        <f t="shared" si="329"/>
        <v>1</v>
      </c>
      <c r="BA551" s="40">
        <f t="shared" si="330"/>
        <v>1</v>
      </c>
      <c r="BB551" s="40">
        <f t="shared" si="331"/>
        <v>1</v>
      </c>
      <c r="BC551" s="40">
        <f t="shared" si="332"/>
        <v>1</v>
      </c>
      <c r="BD551" s="40">
        <f t="shared" si="333"/>
        <v>1</v>
      </c>
      <c r="BE551" s="40">
        <f t="shared" si="334"/>
        <v>1</v>
      </c>
      <c r="BF551" s="40">
        <f t="shared" si="335"/>
        <v>1</v>
      </c>
      <c r="BG551" s="40">
        <f t="shared" si="336"/>
        <v>1</v>
      </c>
      <c r="BH551" s="40">
        <f t="shared" si="337"/>
        <v>1</v>
      </c>
      <c r="BI551" s="40">
        <f t="shared" si="338"/>
        <v>1</v>
      </c>
      <c r="BJ551" s="40">
        <f t="shared" si="339"/>
        <v>1</v>
      </c>
      <c r="BK551" s="40">
        <f t="shared" si="340"/>
        <v>1</v>
      </c>
      <c r="BL551" s="40">
        <f t="shared" si="341"/>
        <v>1</v>
      </c>
      <c r="BM551" s="40">
        <f t="shared" si="342"/>
        <v>1</v>
      </c>
      <c r="BN551" s="40">
        <f t="shared" si="343"/>
        <v>1</v>
      </c>
      <c r="BO551" s="40">
        <f t="shared" si="344"/>
        <v>1</v>
      </c>
      <c r="BP551" s="40">
        <f t="shared" si="345"/>
        <v>1</v>
      </c>
      <c r="BQ551">
        <v>1</v>
      </c>
      <c r="BR551" s="63">
        <f t="shared" si="347"/>
        <v>20</v>
      </c>
      <c r="BT551" s="4">
        <f>(BP551*U514)+(BO551*U515)+(BN551*U516)+(BM551*U517)+(BL551*U518)+(BK551*U519)+(BJ551*U520)+(BI551*U521)+(BH551*U522)+(BG551*U523)+(BF551*U524)+(BE551*U525)+(BD551*U526)+(BC551*U527)+(BB551*U528)+(BA551*U529)+(AZ551*U530)+(AY551*U531)+(AX551*U532)+(AW551*U533)+(AV551*U534)+(AU551*U535)+(AT551*U536)+(AS551*U537)+(AR551*U538)+(AQ551*U539)+(AP551*U540)+(AO551*U541)+(AN551*U542)+(AM551*U543)+(AL551*U544)+(AK551*U545)+(AJ551*U546)+(AI551*U547)+(AH551*U548)+(AG551*U549)+(AF551*U550)+($U$510)+U551</f>
        <v>0.55555555555555569</v>
      </c>
    </row>
    <row r="552" spans="1:72">
      <c r="A552" s="25">
        <f t="shared" si="348"/>
        <v>548</v>
      </c>
      <c r="B552" s="26" t="s">
        <v>36</v>
      </c>
      <c r="C552" s="56">
        <v>41227</v>
      </c>
      <c r="D552" s="12">
        <v>41228</v>
      </c>
      <c r="E552" s="12">
        <v>41262</v>
      </c>
      <c r="F552" s="36">
        <v>126.02500000000001</v>
      </c>
      <c r="G552" s="36">
        <v>127.66</v>
      </c>
      <c r="H552" s="36">
        <v>137.804</v>
      </c>
      <c r="I552" s="36"/>
      <c r="J552" s="36"/>
      <c r="K552" s="5" t="s">
        <v>1</v>
      </c>
      <c r="M552" s="16">
        <f>(G552-F552)*100</f>
        <v>163.49999999999909</v>
      </c>
      <c r="N552" s="15"/>
      <c r="O552" s="16">
        <f>(H552-G552)*100</f>
        <v>1014.4000000000005</v>
      </c>
      <c r="Q552" s="22">
        <f>((S551*U552)/M552)*O552</f>
        <v>207137443.2012051</v>
      </c>
      <c r="R552" s="15"/>
      <c r="S552" s="3">
        <f>Q552+S551</f>
        <v>1409041022.343837</v>
      </c>
      <c r="U552" s="4">
        <f>$AC$4/W552</f>
        <v>2.7777777777777776E-2</v>
      </c>
      <c r="W552" s="2">
        <v>9</v>
      </c>
      <c r="Y552" s="30">
        <f>E552-D552+1</f>
        <v>35</v>
      </c>
      <c r="Z552" s="30"/>
      <c r="AA552" s="4">
        <f>(S552-S551)/S551</f>
        <v>0.17234114848793844</v>
      </c>
      <c r="AD552" s="40">
        <f>IF(E551&gt;D552,IF(E551&gt;E552,Y552,E551-D552+1),0)</f>
        <v>0</v>
      </c>
      <c r="AF552" s="40">
        <f t="shared" si="309"/>
        <v>0</v>
      </c>
      <c r="AG552" s="40">
        <f t="shared" si="310"/>
        <v>0</v>
      </c>
      <c r="AH552" s="40">
        <f t="shared" si="311"/>
        <v>0</v>
      </c>
      <c r="AI552" s="40">
        <f t="shared" si="312"/>
        <v>0</v>
      </c>
      <c r="AJ552" s="40">
        <f t="shared" si="313"/>
        <v>0</v>
      </c>
      <c r="AK552" s="40">
        <f t="shared" si="314"/>
        <v>0</v>
      </c>
      <c r="AL552" s="40">
        <f t="shared" si="315"/>
        <v>0</v>
      </c>
      <c r="AM552" s="40">
        <f t="shared" si="316"/>
        <v>0</v>
      </c>
      <c r="AN552" s="40">
        <f t="shared" si="317"/>
        <v>0</v>
      </c>
      <c r="AO552" s="40">
        <f t="shared" si="318"/>
        <v>0</v>
      </c>
      <c r="AP552" s="40">
        <f t="shared" si="319"/>
        <v>0</v>
      </c>
      <c r="AQ552" s="40">
        <f t="shared" si="320"/>
        <v>0</v>
      </c>
      <c r="AR552" s="40">
        <f t="shared" si="321"/>
        <v>0</v>
      </c>
      <c r="AS552" s="40">
        <f t="shared" si="322"/>
        <v>0</v>
      </c>
      <c r="AT552" s="40">
        <f t="shared" si="323"/>
        <v>0</v>
      </c>
      <c r="AU552" s="40">
        <f t="shared" si="324"/>
        <v>0</v>
      </c>
      <c r="AV552" s="40">
        <f t="shared" si="325"/>
        <v>0</v>
      </c>
      <c r="AW552" s="40">
        <f t="shared" si="326"/>
        <v>0</v>
      </c>
      <c r="AX552" s="40">
        <f t="shared" si="327"/>
        <v>0</v>
      </c>
      <c r="AY552" s="40">
        <f t="shared" si="328"/>
        <v>0</v>
      </c>
      <c r="AZ552" s="40">
        <f t="shared" si="329"/>
        <v>1</v>
      </c>
      <c r="BA552" s="40">
        <f t="shared" si="330"/>
        <v>1</v>
      </c>
      <c r="BB552" s="40">
        <f t="shared" si="331"/>
        <v>1</v>
      </c>
      <c r="BC552" s="40">
        <f t="shared" si="332"/>
        <v>1</v>
      </c>
      <c r="BD552" s="40">
        <f t="shared" si="333"/>
        <v>1</v>
      </c>
      <c r="BE552" s="40">
        <f t="shared" si="334"/>
        <v>1</v>
      </c>
      <c r="BF552" s="40">
        <f t="shared" si="335"/>
        <v>1</v>
      </c>
      <c r="BG552" s="40">
        <f t="shared" si="336"/>
        <v>1</v>
      </c>
      <c r="BH552" s="40">
        <f t="shared" si="337"/>
        <v>1</v>
      </c>
      <c r="BI552" s="40">
        <f t="shared" si="338"/>
        <v>1</v>
      </c>
      <c r="BJ552" s="40">
        <f t="shared" si="339"/>
        <v>1</v>
      </c>
      <c r="BK552" s="40">
        <f t="shared" si="340"/>
        <v>1</v>
      </c>
      <c r="BL552" s="40">
        <f t="shared" si="341"/>
        <v>1</v>
      </c>
      <c r="BM552" s="40">
        <f t="shared" si="342"/>
        <v>1</v>
      </c>
      <c r="BN552" s="40">
        <f t="shared" si="343"/>
        <v>1</v>
      </c>
      <c r="BO552" s="40">
        <f t="shared" si="344"/>
        <v>1</v>
      </c>
      <c r="BP552" s="40">
        <f t="shared" si="345"/>
        <v>1</v>
      </c>
      <c r="BQ552">
        <v>1</v>
      </c>
      <c r="BR552" s="63">
        <f t="shared" si="347"/>
        <v>19</v>
      </c>
      <c r="BT552" s="4">
        <f>(BP552*U515)+(BO552*U516)+(BN552*U517)+(BM552*U518)+(BL552*U519)+(BK552*U520)+(BJ552*U521)+(BI552*U522)+(BH552*U523)+(BG552*U524)+(BF552*U525)+(BE552*U526)+(BD552*U527)+(BC552*U528)+(BB552*U529)+(BA552*U530)+(AZ552*U531)+(AY552*U532)+(AX552*U533)+(AW552*U534)+(AV552*U535)+(AU552*U536)+(AT552*U537)+(AS552*U538)+(AR552*U539)+(AQ552*U540)+(AP552*U541)+(AO552*U542)+(AN552*U543)+(AM552*U544)+(AL552*U545)+(AK552*U546)+(AJ552*U547)+(AI552*U548)+(AH552*U549)+(AG552*U550)+(AF552*U551)+($U$510)+U552</f>
        <v>0.5277777777777779</v>
      </c>
    </row>
    <row r="553" spans="1:72">
      <c r="A553" s="25">
        <f t="shared" si="348"/>
        <v>549</v>
      </c>
      <c r="B553" s="26" t="s">
        <v>36</v>
      </c>
      <c r="C553" s="56">
        <v>41298</v>
      </c>
      <c r="D553" s="12">
        <v>41299</v>
      </c>
      <c r="E553" s="12">
        <v>41317</v>
      </c>
      <c r="F553" s="36">
        <v>139.928</v>
      </c>
      <c r="G553" s="36">
        <v>143.08200000000002</v>
      </c>
      <c r="H553" s="36">
        <v>145.381</v>
      </c>
      <c r="I553" s="36"/>
      <c r="J553" s="36"/>
      <c r="K553" s="5" t="s">
        <v>2</v>
      </c>
      <c r="M553" s="16">
        <f>(G553-F553)*100</f>
        <v>315.40000000000248</v>
      </c>
      <c r="N553" s="15"/>
      <c r="O553" s="16">
        <f>(H553-G553)*100</f>
        <v>229.89999999999782</v>
      </c>
      <c r="Q553" s="22">
        <f>((S552*U553)/M553)*O553</f>
        <v>28529779.736211732</v>
      </c>
      <c r="R553" s="15"/>
      <c r="S553" s="3">
        <f>Q553+S552</f>
        <v>1437570802.0800488</v>
      </c>
      <c r="U553" s="4">
        <f>$AC$4/W553</f>
        <v>2.7777777777777776E-2</v>
      </c>
      <c r="W553" s="2">
        <v>9</v>
      </c>
      <c r="Y553" s="30">
        <f>E553-D553+1</f>
        <v>19</v>
      </c>
      <c r="Z553" s="30"/>
      <c r="AA553" s="4">
        <f>(S553-S552)/S552</f>
        <v>2.0247657295849746E-2</v>
      </c>
      <c r="AD553" s="40">
        <f>IF(E552&gt;D553,IF(E552&gt;E553,Y553,E552-D553+1),0)</f>
        <v>0</v>
      </c>
      <c r="AF553" s="40">
        <f t="shared" si="309"/>
        <v>0</v>
      </c>
      <c r="AG553" s="40">
        <f t="shared" si="310"/>
        <v>0</v>
      </c>
      <c r="AH553" s="40">
        <f t="shared" si="311"/>
        <v>0</v>
      </c>
      <c r="AI553" s="40">
        <f t="shared" si="312"/>
        <v>0</v>
      </c>
      <c r="AJ553" s="40">
        <f t="shared" si="313"/>
        <v>0</v>
      </c>
      <c r="AK553" s="40">
        <f t="shared" si="314"/>
        <v>0</v>
      </c>
      <c r="AL553" s="40">
        <f t="shared" si="315"/>
        <v>0</v>
      </c>
      <c r="AM553" s="40">
        <f t="shared" si="316"/>
        <v>0</v>
      </c>
      <c r="AN553" s="40">
        <f t="shared" si="317"/>
        <v>0</v>
      </c>
      <c r="AO553" s="40">
        <f t="shared" si="318"/>
        <v>0</v>
      </c>
      <c r="AP553" s="40">
        <f t="shared" si="319"/>
        <v>0</v>
      </c>
      <c r="AQ553" s="40">
        <f t="shared" si="320"/>
        <v>0</v>
      </c>
      <c r="AR553" s="40">
        <f t="shared" si="321"/>
        <v>0</v>
      </c>
      <c r="AS553" s="40">
        <f t="shared" si="322"/>
        <v>0</v>
      </c>
      <c r="AT553" s="40">
        <f t="shared" si="323"/>
        <v>0</v>
      </c>
      <c r="AU553" s="40">
        <f t="shared" si="324"/>
        <v>0</v>
      </c>
      <c r="AV553" s="40">
        <f t="shared" si="325"/>
        <v>0</v>
      </c>
      <c r="AW553" s="40">
        <f t="shared" si="326"/>
        <v>0</v>
      </c>
      <c r="AX553" s="40">
        <f t="shared" si="327"/>
        <v>0</v>
      </c>
      <c r="AY553" s="40">
        <f t="shared" si="328"/>
        <v>0</v>
      </c>
      <c r="AZ553" s="40">
        <f t="shared" si="329"/>
        <v>0</v>
      </c>
      <c r="BA553" s="40">
        <f t="shared" si="330"/>
        <v>1</v>
      </c>
      <c r="BB553" s="40">
        <f t="shared" si="331"/>
        <v>1</v>
      </c>
      <c r="BC553" s="40">
        <f t="shared" si="332"/>
        <v>1</v>
      </c>
      <c r="BD553" s="40">
        <f t="shared" si="333"/>
        <v>1</v>
      </c>
      <c r="BE553" s="40">
        <f t="shared" si="334"/>
        <v>1</v>
      </c>
      <c r="BF553" s="40">
        <f t="shared" si="335"/>
        <v>1</v>
      </c>
      <c r="BG553" s="40">
        <f t="shared" si="336"/>
        <v>1</v>
      </c>
      <c r="BH553" s="40">
        <f t="shared" si="337"/>
        <v>1</v>
      </c>
      <c r="BI553" s="40">
        <f t="shared" si="338"/>
        <v>1</v>
      </c>
      <c r="BJ553" s="40">
        <f t="shared" si="339"/>
        <v>1</v>
      </c>
      <c r="BK553" s="40">
        <f t="shared" si="340"/>
        <v>1</v>
      </c>
      <c r="BL553" s="40">
        <f t="shared" si="341"/>
        <v>1</v>
      </c>
      <c r="BM553" s="40">
        <f t="shared" si="342"/>
        <v>1</v>
      </c>
      <c r="BN553" s="40">
        <f t="shared" si="343"/>
        <v>1</v>
      </c>
      <c r="BO553" s="40">
        <f t="shared" si="344"/>
        <v>1</v>
      </c>
      <c r="BP553" s="40">
        <f t="shared" si="345"/>
        <v>1</v>
      </c>
      <c r="BQ553">
        <v>1</v>
      </c>
      <c r="BR553" s="63">
        <f t="shared" si="347"/>
        <v>18</v>
      </c>
      <c r="BT553" s="4">
        <f>(BP553*U516)+(BO553*U517)+(BN553*U518)+(BM553*U519)+(BL553*U520)+(BK553*U521)+(BJ553*U522)+(BI553*U523)+(BH553*U524)+(BG553*U525)+(BF553*U526)+(BE553*U527)+(BD553*U528)+(BC553*U529)+(BB553*U530)+(BA553*U531)+(AZ553*U532)+(AY553*U533)+(AX553*U534)+(AW553*U535)+(AV553*U536)+(AU553*U537)+(AT553*U538)+(AS553*U539)+(AR553*U540)+(AQ553*U541)+(AP553*U542)+(AO553*U543)+(AN553*U544)+(AM553*U545)+(AL553*U546)+(AK553*U547)+(AJ553*U548)+(AI553*U549)+(AH553*U550)+(AG553*U551)+(AF553*U552)+($U$510)+U553</f>
        <v>0.50000000000000011</v>
      </c>
    </row>
    <row r="554" spans="1:72">
      <c r="A554" s="25">
        <f t="shared" si="348"/>
        <v>550</v>
      </c>
      <c r="B554" s="26" t="s">
        <v>36</v>
      </c>
      <c r="C554" s="56">
        <v>41334</v>
      </c>
      <c r="D554" s="12">
        <v>41337</v>
      </c>
      <c r="E554" s="12">
        <v>41351</v>
      </c>
      <c r="F554" s="36">
        <v>139.16399999999999</v>
      </c>
      <c r="G554" s="36">
        <v>141.07300000000001</v>
      </c>
      <c r="H554" s="36">
        <v>143.16899999999998</v>
      </c>
      <c r="I554" s="36"/>
      <c r="J554" s="36"/>
      <c r="K554" s="5" t="s">
        <v>2</v>
      </c>
      <c r="M554" s="16">
        <f>(G554-F554)*100</f>
        <v>190.90000000000202</v>
      </c>
      <c r="N554" s="15"/>
      <c r="O554" s="16">
        <f>(H554-G554)*100</f>
        <v>209.59999999999752</v>
      </c>
      <c r="Q554" s="22">
        <f>((S553*U554)/M554)*O554</f>
        <v>43844194.184851207</v>
      </c>
      <c r="R554" s="15"/>
      <c r="S554" s="3">
        <f>Q554+S553</f>
        <v>1481414996.2649</v>
      </c>
      <c r="U554" s="4">
        <f>$AC$4/W554</f>
        <v>2.7777777777777776E-2</v>
      </c>
      <c r="W554" s="2">
        <v>9</v>
      </c>
      <c r="Y554" s="30">
        <f>E554-D554+1</f>
        <v>15</v>
      </c>
      <c r="Z554" s="30"/>
      <c r="AA554" s="4">
        <f>(S554-S553)/S553</f>
        <v>3.0498806821488141E-2</v>
      </c>
      <c r="AD554" s="40">
        <f>IF(E553&gt;D554,IF(E553&gt;E554,Y554,E553-D554+1),0)</f>
        <v>0</v>
      </c>
      <c r="AF554" s="40">
        <f t="shared" si="309"/>
        <v>0</v>
      </c>
      <c r="AG554" s="40">
        <f t="shared" si="310"/>
        <v>0</v>
      </c>
      <c r="AH554" s="40">
        <f t="shared" si="311"/>
        <v>0</v>
      </c>
      <c r="AI554" s="40">
        <f t="shared" si="312"/>
        <v>0</v>
      </c>
      <c r="AJ554" s="40">
        <f t="shared" si="313"/>
        <v>0</v>
      </c>
      <c r="AK554" s="40">
        <f t="shared" si="314"/>
        <v>0</v>
      </c>
      <c r="AL554" s="40">
        <f t="shared" si="315"/>
        <v>0</v>
      </c>
      <c r="AM554" s="40">
        <f t="shared" si="316"/>
        <v>0</v>
      </c>
      <c r="AN554" s="40">
        <f t="shared" si="317"/>
        <v>0</v>
      </c>
      <c r="AO554" s="40">
        <f t="shared" si="318"/>
        <v>0</v>
      </c>
      <c r="AP554" s="40">
        <f t="shared" si="319"/>
        <v>0</v>
      </c>
      <c r="AQ554" s="40">
        <f t="shared" si="320"/>
        <v>0</v>
      </c>
      <c r="AR554" s="40">
        <f t="shared" si="321"/>
        <v>0</v>
      </c>
      <c r="AS554" s="40">
        <f t="shared" si="322"/>
        <v>0</v>
      </c>
      <c r="AT554" s="40">
        <f t="shared" si="323"/>
        <v>0</v>
      </c>
      <c r="AU554" s="40">
        <f t="shared" si="324"/>
        <v>0</v>
      </c>
      <c r="AV554" s="40">
        <f t="shared" si="325"/>
        <v>0</v>
      </c>
      <c r="AW554" s="40">
        <f t="shared" si="326"/>
        <v>0</v>
      </c>
      <c r="AX554" s="40">
        <f t="shared" si="327"/>
        <v>0</v>
      </c>
      <c r="AY554" s="40">
        <f t="shared" si="328"/>
        <v>0</v>
      </c>
      <c r="AZ554" s="40">
        <f t="shared" si="329"/>
        <v>0</v>
      </c>
      <c r="BA554" s="40">
        <f t="shared" si="330"/>
        <v>0</v>
      </c>
      <c r="BB554" s="40">
        <f t="shared" si="331"/>
        <v>1</v>
      </c>
      <c r="BC554" s="40">
        <f t="shared" si="332"/>
        <v>1</v>
      </c>
      <c r="BD554" s="40">
        <f t="shared" si="333"/>
        <v>1</v>
      </c>
      <c r="BE554" s="40">
        <f t="shared" si="334"/>
        <v>1</v>
      </c>
      <c r="BF554" s="40">
        <f t="shared" si="335"/>
        <v>1</v>
      </c>
      <c r="BG554" s="40">
        <f t="shared" si="336"/>
        <v>1</v>
      </c>
      <c r="BH554" s="40">
        <f t="shared" si="337"/>
        <v>1</v>
      </c>
      <c r="BI554" s="40">
        <f t="shared" si="338"/>
        <v>1</v>
      </c>
      <c r="BJ554" s="40">
        <f t="shared" si="339"/>
        <v>1</v>
      </c>
      <c r="BK554" s="40">
        <f t="shared" si="340"/>
        <v>1</v>
      </c>
      <c r="BL554" s="40">
        <f t="shared" si="341"/>
        <v>1</v>
      </c>
      <c r="BM554" s="40">
        <f t="shared" si="342"/>
        <v>1</v>
      </c>
      <c r="BN554" s="40">
        <f t="shared" si="343"/>
        <v>1</v>
      </c>
      <c r="BO554" s="40">
        <f t="shared" si="344"/>
        <v>1</v>
      </c>
      <c r="BP554" s="40">
        <f t="shared" si="345"/>
        <v>1</v>
      </c>
      <c r="BQ554">
        <v>1</v>
      </c>
      <c r="BR554" s="63">
        <f t="shared" si="347"/>
        <v>17</v>
      </c>
      <c r="BT554" s="4">
        <f>(BP554*U517)+(BO554*U518)+(BN554*U519)+(BM554*U520)+(BL554*U521)+(BK554*U522)+(BJ554*U523)+(BI554*U524)+(BH554*U525)+(BG554*U526)+(BF554*U527)+(BE554*U528)+(BD554*U529)+(BC554*U530)+(BB554*U531)+(BA554*U532)+(AZ554*U533)+(AY554*U534)+(AX554*U535)+(AW554*U536)+(AV554*U537)+(AU554*U538)+(AT554*U539)+(AS554*U540)+(AR554*U541)+(AQ554*U542)+(AP554*U543)+(AO554*U544)+(AN554*U545)+(AM554*U546)+(AL554*U547)+(AK554*U548)+(AJ554*U549)+(AI554*U550)+(AH554*U551)+(AG554*U552)+(AF554*U553)+($U$510)+U554</f>
        <v>0.47222222222222238</v>
      </c>
    </row>
    <row r="555" spans="1:72">
      <c r="A555" s="25">
        <f t="shared" si="348"/>
        <v>551</v>
      </c>
      <c r="B555" s="26" t="s">
        <v>36</v>
      </c>
      <c r="C555" s="56">
        <v>41352</v>
      </c>
      <c r="D555" s="12">
        <v>41358</v>
      </c>
      <c r="E555" s="12">
        <v>41358</v>
      </c>
      <c r="F555" s="36">
        <v>144.56400000000002</v>
      </c>
      <c r="G555" s="36"/>
      <c r="H555" s="36"/>
      <c r="I555" s="36">
        <v>142.988</v>
      </c>
      <c r="J555" s="36">
        <v>144.56400000000002</v>
      </c>
      <c r="K555" s="5" t="s">
        <v>0</v>
      </c>
      <c r="M555" s="16">
        <f>(F555-I555)*100</f>
        <v>157.60000000000218</v>
      </c>
      <c r="N555" s="15"/>
      <c r="O555" s="16">
        <f>(I555-J555)*100</f>
        <v>-157.60000000000218</v>
      </c>
      <c r="Q555" s="22">
        <f>((S554*U555)/M555)*O555</f>
        <v>-41150416.562913887</v>
      </c>
      <c r="R555" s="15"/>
      <c r="S555" s="3">
        <f>Q555+S554</f>
        <v>1440264579.7019861</v>
      </c>
      <c r="U555" s="4">
        <f>$AC$4/W555</f>
        <v>2.7777777777777776E-2</v>
      </c>
      <c r="W555" s="2">
        <v>9</v>
      </c>
      <c r="Y555" s="30">
        <f>E555-D555+1</f>
        <v>1</v>
      </c>
      <c r="Z555" s="30"/>
      <c r="AA555" s="4">
        <f>(S555-S554)/S554</f>
        <v>-2.7777777777777783E-2</v>
      </c>
      <c r="AD555" s="40">
        <f>IF(E554&gt;D555,IF(E554&gt;E555,Y555,E554-D555+1),0)</f>
        <v>0</v>
      </c>
      <c r="AF555" s="40">
        <f t="shared" ref="AF555:AF618" si="349">IF(E554&gt;=D555,1,0)</f>
        <v>0</v>
      </c>
      <c r="AG555" s="40">
        <f t="shared" ref="AG555:AG618" si="350">IF(E553&gt;=D555,1,0)</f>
        <v>0</v>
      </c>
      <c r="AH555" s="40">
        <f t="shared" ref="AH555:AH618" si="351">IF(E552&gt;=D555,1,0)</f>
        <v>0</v>
      </c>
      <c r="AI555" s="40">
        <f t="shared" ref="AI555:AI618" si="352">IF(E551&gt;=D555,1,0)</f>
        <v>0</v>
      </c>
      <c r="AJ555" s="40">
        <f t="shared" ref="AJ555:AJ618" si="353">IF(E550&gt;=D555,1,0)</f>
        <v>0</v>
      </c>
      <c r="AK555" s="40">
        <f t="shared" ref="AK555:AK618" si="354">IF(E549&gt;=D555,1,0)</f>
        <v>0</v>
      </c>
      <c r="AL555" s="40">
        <f t="shared" ref="AL555:AL618" si="355">IF(E548&gt;=D555,1,0)</f>
        <v>0</v>
      </c>
      <c r="AM555" s="40">
        <f t="shared" ref="AM555:AM618" si="356">IF(E547&gt;=D555,1,0)</f>
        <v>0</v>
      </c>
      <c r="AN555" s="40">
        <f t="shared" ref="AN555:AN618" si="357">IF(E546&gt;=D555,1,0)</f>
        <v>0</v>
      </c>
      <c r="AO555" s="40">
        <f t="shared" ref="AO555:AO618" si="358">IF(E545&gt;=D555,1,0)</f>
        <v>0</v>
      </c>
      <c r="AP555" s="40">
        <f t="shared" ref="AP555:AP618" si="359">IF(E544&gt;=D555,1,0)</f>
        <v>0</v>
      </c>
      <c r="AQ555" s="40">
        <f t="shared" ref="AQ555:AQ618" si="360">IF(E543&gt;=D555,1,0)</f>
        <v>0</v>
      </c>
      <c r="AR555" s="40">
        <f t="shared" ref="AR555:AR618" si="361">IF(E542&gt;=D555,1,0)</f>
        <v>0</v>
      </c>
      <c r="AS555" s="40">
        <f t="shared" ref="AS555:AS618" si="362">IF(E541&gt;=D555,1,0)</f>
        <v>0</v>
      </c>
      <c r="AT555" s="40">
        <f t="shared" ref="AT555:AT618" si="363">IF(E540&gt;=D555,1,0)</f>
        <v>0</v>
      </c>
      <c r="AU555" s="40">
        <f t="shared" ref="AU555:AU618" si="364">IF(E539&gt;=D555,1,0)</f>
        <v>0</v>
      </c>
      <c r="AV555" s="40">
        <f t="shared" ref="AV555:AV618" si="365">IF(E538&gt;=D555,1,0)</f>
        <v>0</v>
      </c>
      <c r="AW555" s="40">
        <f t="shared" ref="AW555:AW618" si="366">IF(E537&gt;=D555,1,0)</f>
        <v>0</v>
      </c>
      <c r="AX555" s="40">
        <f t="shared" ref="AX555:AX618" si="367">IF(E536&gt;=D555,1,0)</f>
        <v>0</v>
      </c>
      <c r="AY555" s="40">
        <f t="shared" ref="AY555:AY618" si="368">IF(E535&gt;=D555,1,0)</f>
        <v>0</v>
      </c>
      <c r="AZ555" s="40">
        <f t="shared" ref="AZ555:AZ618" si="369">IF(E534&gt;=D555,1,0)</f>
        <v>0</v>
      </c>
      <c r="BA555" s="40">
        <f t="shared" ref="BA555:BA618" si="370">IF(E533&gt;=D555,1,0)</f>
        <v>0</v>
      </c>
      <c r="BB555" s="40">
        <f t="shared" ref="BB555:BB618" si="371">IF(E532&gt;=D555,1,0)</f>
        <v>0</v>
      </c>
      <c r="BC555" s="40">
        <f t="shared" ref="BC555:BC618" si="372">IF(E531&gt;=D555,1,0)</f>
        <v>1</v>
      </c>
      <c r="BD555" s="40">
        <f t="shared" ref="BD555:BD618" si="373">IF(E530&gt;=D555,1,0)</f>
        <v>1</v>
      </c>
      <c r="BE555" s="40">
        <f t="shared" ref="BE555:BE618" si="374">IF(E529&gt;=D555,1,0)</f>
        <v>1</v>
      </c>
      <c r="BF555" s="40">
        <f t="shared" ref="BF555:BF618" si="375">IF(E528&gt;=D555,1,0)</f>
        <v>1</v>
      </c>
      <c r="BG555" s="40">
        <f t="shared" ref="BG555:BG618" si="376">IF(E527&gt;=D555,1,0)</f>
        <v>1</v>
      </c>
      <c r="BH555" s="40">
        <f t="shared" ref="BH555:BH618" si="377">IF(E526&gt;=D555,1,0)</f>
        <v>1</v>
      </c>
      <c r="BI555" s="40">
        <f t="shared" ref="BI555:BI618" si="378">IF(E525&gt;=D555,1,0)</f>
        <v>1</v>
      </c>
      <c r="BJ555" s="40">
        <f t="shared" ref="BJ555:BJ618" si="379">IF(E524&gt;=D555,1,0)</f>
        <v>1</v>
      </c>
      <c r="BK555" s="40">
        <f t="shared" ref="BK555:BK618" si="380">IF(E523&gt;=D555,1,0)</f>
        <v>1</v>
      </c>
      <c r="BL555" s="40">
        <f t="shared" ref="BL555:BL618" si="381">IF(E522&gt;=D555,1,0)</f>
        <v>1</v>
      </c>
      <c r="BM555" s="40">
        <f t="shared" ref="BM555:BM618" si="382">IF(E521&gt;=D555,1,0)</f>
        <v>1</v>
      </c>
      <c r="BN555" s="40">
        <f t="shared" ref="BN555:BN618" si="383">IF(E520&gt;=D555,1,0)</f>
        <v>1</v>
      </c>
      <c r="BO555" s="40">
        <f t="shared" ref="BO555:BO618" si="384">IF(E519&gt;=D555,1,0)</f>
        <v>1</v>
      </c>
      <c r="BP555" s="40">
        <f t="shared" ref="BP555:BP618" si="385">IF(E518&gt;=D555,1,0)</f>
        <v>1</v>
      </c>
      <c r="BQ555">
        <v>1</v>
      </c>
      <c r="BR555" s="63">
        <f t="shared" si="347"/>
        <v>16</v>
      </c>
      <c r="BT555" s="4">
        <f>(BP555*U518)+(BO555*U519)+(BN555*U520)+(BM555*U521)+(BL555*U522)+(BK555*U523)+(BJ555*U524)+(BI555*U525)+(BH555*U526)+(BG555*U527)+(BF555*U528)+(BE555*U529)+(BD555*U530)+(BC555*U531)+(BB555*U532)+(BA555*U533)+(AZ555*U534)+(AY555*U535)+(AX555*U536)+(AW555*U537)+(AV555*U538)+(AU555*U539)+(AT555*U540)+(AS555*U541)+(AR555*U542)+(AQ555*U543)+(AP555*U544)+(AO555*U545)+(AN555*U546)+(AM555*U547)+(AL555*U548)+(AK555*U549)+(AJ555*U550)+(AI555*U551)+(AH555*U552)+(AG555*U553)+(AF555*U554)+($U$510)+U555</f>
        <v>0.44444444444444459</v>
      </c>
    </row>
    <row r="556" spans="1:72">
      <c r="A556" s="25">
        <f t="shared" si="348"/>
        <v>552</v>
      </c>
      <c r="B556" s="26" t="s">
        <v>36</v>
      </c>
      <c r="C556" s="56">
        <v>41368</v>
      </c>
      <c r="D556" s="12">
        <v>41369</v>
      </c>
      <c r="E556" s="12">
        <v>41379</v>
      </c>
      <c r="F556" s="36">
        <v>140.434</v>
      </c>
      <c r="G556" s="36">
        <v>146.96600000000001</v>
      </c>
      <c r="H556" s="36">
        <v>146.96599999999998</v>
      </c>
      <c r="I556" s="36"/>
      <c r="J556" s="36"/>
      <c r="K556" s="5" t="s">
        <v>17</v>
      </c>
      <c r="M556" s="16">
        <f>(G556-F556)*100</f>
        <v>653.20000000000107</v>
      </c>
      <c r="N556" s="15"/>
      <c r="O556" s="16">
        <f>(H556-G556)*100</f>
        <v>-2.8421709430404007E-12</v>
      </c>
      <c r="Q556" s="22">
        <f>((S555*U556)/M556)*O556</f>
        <v>-1.7407796398581655E-7</v>
      </c>
      <c r="R556" s="15"/>
      <c r="S556" s="3">
        <f>Q556+S555</f>
        <v>1440264579.7019858</v>
      </c>
      <c r="U556" s="4">
        <f>$AC$4/W556</f>
        <v>2.7777777777777776E-2</v>
      </c>
      <c r="W556" s="2">
        <v>9</v>
      </c>
      <c r="Y556" s="30">
        <f>E556-D556+1</f>
        <v>11</v>
      </c>
      <c r="Z556" s="30"/>
      <c r="AA556" s="4">
        <f>(S556-S555)/S555</f>
        <v>-1.655380424275206E-16</v>
      </c>
      <c r="AD556" s="40">
        <f>IF(E555&gt;D556,IF(E555&gt;E556,Y556,E555-D556+1),0)</f>
        <v>0</v>
      </c>
      <c r="AF556" s="40">
        <f t="shared" si="349"/>
        <v>0</v>
      </c>
      <c r="AG556" s="40">
        <f t="shared" si="350"/>
        <v>0</v>
      </c>
      <c r="AH556" s="40">
        <f t="shared" si="351"/>
        <v>0</v>
      </c>
      <c r="AI556" s="40">
        <f t="shared" si="352"/>
        <v>0</v>
      </c>
      <c r="AJ556" s="40">
        <f t="shared" si="353"/>
        <v>0</v>
      </c>
      <c r="AK556" s="40">
        <f t="shared" si="354"/>
        <v>0</v>
      </c>
      <c r="AL556" s="40">
        <f t="shared" si="355"/>
        <v>0</v>
      </c>
      <c r="AM556" s="40">
        <f t="shared" si="356"/>
        <v>0</v>
      </c>
      <c r="AN556" s="40">
        <f t="shared" si="357"/>
        <v>0</v>
      </c>
      <c r="AO556" s="40">
        <f t="shared" si="358"/>
        <v>0</v>
      </c>
      <c r="AP556" s="40">
        <f t="shared" si="359"/>
        <v>0</v>
      </c>
      <c r="AQ556" s="40">
        <f t="shared" si="360"/>
        <v>0</v>
      </c>
      <c r="AR556" s="40">
        <f t="shared" si="361"/>
        <v>0</v>
      </c>
      <c r="AS556" s="40">
        <f t="shared" si="362"/>
        <v>0</v>
      </c>
      <c r="AT556" s="40">
        <f t="shared" si="363"/>
        <v>0</v>
      </c>
      <c r="AU556" s="40">
        <f t="shared" si="364"/>
        <v>0</v>
      </c>
      <c r="AV556" s="40">
        <f t="shared" si="365"/>
        <v>0</v>
      </c>
      <c r="AW556" s="40">
        <f t="shared" si="366"/>
        <v>0</v>
      </c>
      <c r="AX556" s="40">
        <f t="shared" si="367"/>
        <v>0</v>
      </c>
      <c r="AY556" s="40">
        <f t="shared" si="368"/>
        <v>0</v>
      </c>
      <c r="AZ556" s="40">
        <f t="shared" si="369"/>
        <v>0</v>
      </c>
      <c r="BA556" s="40">
        <f t="shared" si="370"/>
        <v>0</v>
      </c>
      <c r="BB556" s="40">
        <f t="shared" si="371"/>
        <v>0</v>
      </c>
      <c r="BC556" s="40">
        <f t="shared" si="372"/>
        <v>0</v>
      </c>
      <c r="BD556" s="40">
        <f t="shared" si="373"/>
        <v>1</v>
      </c>
      <c r="BE556" s="40">
        <f t="shared" si="374"/>
        <v>1</v>
      </c>
      <c r="BF556" s="40">
        <f t="shared" si="375"/>
        <v>1</v>
      </c>
      <c r="BG556" s="40">
        <f t="shared" si="376"/>
        <v>1</v>
      </c>
      <c r="BH556" s="40">
        <f t="shared" si="377"/>
        <v>1</v>
      </c>
      <c r="BI556" s="40">
        <f t="shared" si="378"/>
        <v>1</v>
      </c>
      <c r="BJ556" s="40">
        <f t="shared" si="379"/>
        <v>1</v>
      </c>
      <c r="BK556" s="40">
        <f t="shared" si="380"/>
        <v>1</v>
      </c>
      <c r="BL556" s="40">
        <f t="shared" si="381"/>
        <v>1</v>
      </c>
      <c r="BM556" s="40">
        <f t="shared" si="382"/>
        <v>1</v>
      </c>
      <c r="BN556" s="40">
        <f t="shared" si="383"/>
        <v>1</v>
      </c>
      <c r="BO556" s="40">
        <f t="shared" si="384"/>
        <v>1</v>
      </c>
      <c r="BP556" s="40">
        <f t="shared" si="385"/>
        <v>1</v>
      </c>
      <c r="BQ556">
        <v>1</v>
      </c>
      <c r="BR556" s="63">
        <f t="shared" si="347"/>
        <v>15</v>
      </c>
      <c r="BT556" s="4">
        <f>(BP556*U519)+(BO556*U520)+(BN556*U521)+(BM556*U522)+(BL556*U523)+(BK556*U524)+(BJ556*U525)+(BI556*U526)+(BH556*U527)+(BG556*U528)+(BF556*U529)+(BE556*U530)+(BD556*U531)+(BC556*U532)+(BB556*U533)+(BA556*U534)+(AZ556*U535)+(AY556*U536)+(AX556*U537)+(AW556*U538)+(AV556*U539)+(AU556*U540)+(AT556*U541)+(AS556*U542)+(AR556*U543)+(AQ556*U544)+(AP556*U545)+(AO556*U546)+(AN556*U547)+(AM556*U548)+(AL556*U549)+(AK556*U550)+(AJ556*U551)+(AI556*U552)+(AH556*U553)+(AG556*U554)+(AF556*U555)+($U$510)+U556</f>
        <v>0.4166666666666668</v>
      </c>
    </row>
    <row r="557" spans="1:72">
      <c r="A557" s="25">
        <f t="shared" si="348"/>
        <v>553</v>
      </c>
      <c r="B557" s="26" t="s">
        <v>36</v>
      </c>
      <c r="C557" s="56">
        <v>41429</v>
      </c>
      <c r="D557" s="12">
        <v>41435</v>
      </c>
      <c r="E557" s="12">
        <v>41436</v>
      </c>
      <c r="F557" s="36">
        <v>152.327</v>
      </c>
      <c r="G557" s="36">
        <v>153.95500000000001</v>
      </c>
      <c r="H557" s="36">
        <v>152.327</v>
      </c>
      <c r="I557" s="36"/>
      <c r="J557" s="36"/>
      <c r="K557" s="5" t="s">
        <v>0</v>
      </c>
      <c r="M557" s="16">
        <f>(G557-F557)*100</f>
        <v>162.80000000000143</v>
      </c>
      <c r="N557" s="15"/>
      <c r="O557" s="16">
        <f>(H557-G557)*100</f>
        <v>-162.80000000000143</v>
      </c>
      <c r="Q557" s="22">
        <f>((S556*U557)/M557)*O557</f>
        <v>-40007349.436166272</v>
      </c>
      <c r="R557" s="15"/>
      <c r="S557" s="3">
        <f>Q557+S556</f>
        <v>1400257230.2658195</v>
      </c>
      <c r="U557" s="4">
        <f>$AC$4/W557</f>
        <v>2.7777777777777776E-2</v>
      </c>
      <c r="W557" s="2">
        <v>9</v>
      </c>
      <c r="Y557" s="30">
        <f>E557-D557+1</f>
        <v>2</v>
      </c>
      <c r="Z557" s="30"/>
      <c r="AA557" s="4">
        <f>(S557-S556)/S556</f>
        <v>-2.7777777777777787E-2</v>
      </c>
      <c r="AD557" s="40">
        <f>IF(E556&gt;D557,IF(E556&gt;E557,Y557,E556-D557+1),0)</f>
        <v>0</v>
      </c>
      <c r="AF557" s="40">
        <f t="shared" si="349"/>
        <v>0</v>
      </c>
      <c r="AG557" s="40">
        <f t="shared" si="350"/>
        <v>0</v>
      </c>
      <c r="AH557" s="40">
        <f t="shared" si="351"/>
        <v>0</v>
      </c>
      <c r="AI557" s="40">
        <f t="shared" si="352"/>
        <v>0</v>
      </c>
      <c r="AJ557" s="40">
        <f t="shared" si="353"/>
        <v>0</v>
      </c>
      <c r="AK557" s="40">
        <f t="shared" si="354"/>
        <v>0</v>
      </c>
      <c r="AL557" s="40">
        <f t="shared" si="355"/>
        <v>0</v>
      </c>
      <c r="AM557" s="40">
        <f t="shared" si="356"/>
        <v>0</v>
      </c>
      <c r="AN557" s="40">
        <f t="shared" si="357"/>
        <v>0</v>
      </c>
      <c r="AO557" s="40">
        <f t="shared" si="358"/>
        <v>0</v>
      </c>
      <c r="AP557" s="40">
        <f t="shared" si="359"/>
        <v>0</v>
      </c>
      <c r="AQ557" s="40">
        <f t="shared" si="360"/>
        <v>0</v>
      </c>
      <c r="AR557" s="40">
        <f t="shared" si="361"/>
        <v>0</v>
      </c>
      <c r="AS557" s="40">
        <f t="shared" si="362"/>
        <v>0</v>
      </c>
      <c r="AT557" s="40">
        <f t="shared" si="363"/>
        <v>0</v>
      </c>
      <c r="AU557" s="40">
        <f t="shared" si="364"/>
        <v>0</v>
      </c>
      <c r="AV557" s="40">
        <f t="shared" si="365"/>
        <v>0</v>
      </c>
      <c r="AW557" s="40">
        <f t="shared" si="366"/>
        <v>0</v>
      </c>
      <c r="AX557" s="40">
        <f t="shared" si="367"/>
        <v>0</v>
      </c>
      <c r="AY557" s="40">
        <f t="shared" si="368"/>
        <v>0</v>
      </c>
      <c r="AZ557" s="40">
        <f t="shared" si="369"/>
        <v>0</v>
      </c>
      <c r="BA557" s="40">
        <f t="shared" si="370"/>
        <v>0</v>
      </c>
      <c r="BB557" s="40">
        <f t="shared" si="371"/>
        <v>0</v>
      </c>
      <c r="BC557" s="40">
        <f t="shared" si="372"/>
        <v>0</v>
      </c>
      <c r="BD557" s="40">
        <f t="shared" si="373"/>
        <v>0</v>
      </c>
      <c r="BE557" s="40">
        <f t="shared" si="374"/>
        <v>1</v>
      </c>
      <c r="BF557" s="40">
        <f t="shared" si="375"/>
        <v>1</v>
      </c>
      <c r="BG557" s="40">
        <f t="shared" si="376"/>
        <v>1</v>
      </c>
      <c r="BH557" s="40">
        <f t="shared" si="377"/>
        <v>1</v>
      </c>
      <c r="BI557" s="40">
        <f t="shared" si="378"/>
        <v>1</v>
      </c>
      <c r="BJ557" s="40">
        <f t="shared" si="379"/>
        <v>1</v>
      </c>
      <c r="BK557" s="40">
        <f t="shared" si="380"/>
        <v>1</v>
      </c>
      <c r="BL557" s="40">
        <f t="shared" si="381"/>
        <v>1</v>
      </c>
      <c r="BM557" s="40">
        <f t="shared" si="382"/>
        <v>1</v>
      </c>
      <c r="BN557" s="40">
        <f t="shared" si="383"/>
        <v>1</v>
      </c>
      <c r="BO557" s="40">
        <f t="shared" si="384"/>
        <v>1</v>
      </c>
      <c r="BP557" s="40">
        <f t="shared" si="385"/>
        <v>1</v>
      </c>
      <c r="BQ557">
        <v>1</v>
      </c>
      <c r="BR557" s="63">
        <f t="shared" si="347"/>
        <v>14</v>
      </c>
      <c r="BT557" s="4">
        <f>(BP557*U520)+(BO557*U521)+(BN557*U522)+(BM557*U523)+(BL557*U524)+(BK557*U525)+(BJ557*U526)+(BI557*U527)+(BH557*U528)+(BG557*U529)+(BF557*U530)+(BE557*U531)+(BD557*U532)+(BC557*U533)+(BB557*U534)+(BA557*U535)+(AZ557*U536)+(AY557*U537)+(AX557*U538)+(AW557*U539)+(AV557*U540)+(AU557*U541)+(AT557*U542)+(AS557*U543)+(AR557*U544)+(AQ557*U545)+(AP557*U546)+(AO557*U547)+(AN557*U548)+(AM557*U549)+(AL557*U550)+(AK557*U551)+(AJ557*U552)+(AI557*U553)+(AH557*U554)+(AG557*U555)+(AF557*U556)+($U$510)+U557</f>
        <v>0.38888888888888901</v>
      </c>
    </row>
    <row r="558" spans="1:72">
      <c r="A558" s="25">
        <f t="shared" si="348"/>
        <v>554</v>
      </c>
      <c r="B558" s="26" t="s">
        <v>36</v>
      </c>
      <c r="C558" s="56">
        <v>41459</v>
      </c>
      <c r="D558" s="12">
        <v>41460</v>
      </c>
      <c r="E558" s="12">
        <v>41473</v>
      </c>
      <c r="F558" s="36">
        <v>152.79500000000002</v>
      </c>
      <c r="G558" s="36"/>
      <c r="H558" s="36"/>
      <c r="I558" s="36">
        <v>150.125</v>
      </c>
      <c r="J558" s="36">
        <v>152.79500000000002</v>
      </c>
      <c r="K558" s="5" t="s">
        <v>0</v>
      </c>
      <c r="M558" s="16">
        <f>(F558-I558)*100</f>
        <v>267.00000000000159</v>
      </c>
      <c r="N558" s="15"/>
      <c r="O558" s="16">
        <f>(I558-J558)*100</f>
        <v>-267.00000000000159</v>
      </c>
      <c r="Q558" s="22">
        <f>((S557*U558)/M558)*O558</f>
        <v>-38896034.17405054</v>
      </c>
      <c r="R558" s="15"/>
      <c r="S558" s="3">
        <f>Q558+S557</f>
        <v>1361361196.091769</v>
      </c>
      <c r="U558" s="4">
        <f>$AC$4/W558</f>
        <v>2.7777777777777776E-2</v>
      </c>
      <c r="W558" s="2">
        <v>9</v>
      </c>
      <c r="Y558" s="30">
        <f>E558-D558+1</f>
        <v>14</v>
      </c>
      <c r="Z558" s="30"/>
      <c r="AA558" s="4">
        <f>(S558-S557)/S557</f>
        <v>-2.7777777777777797E-2</v>
      </c>
      <c r="AD558" s="40">
        <f>IF(E557&gt;D558,IF(E557&gt;E558,Y558,E557-D558+1),0)</f>
        <v>0</v>
      </c>
      <c r="AF558" s="40">
        <f t="shared" si="349"/>
        <v>0</v>
      </c>
      <c r="AG558" s="40">
        <f t="shared" si="350"/>
        <v>0</v>
      </c>
      <c r="AH558" s="40">
        <f t="shared" si="351"/>
        <v>0</v>
      </c>
      <c r="AI558" s="40">
        <f t="shared" si="352"/>
        <v>0</v>
      </c>
      <c r="AJ558" s="40">
        <f t="shared" si="353"/>
        <v>0</v>
      </c>
      <c r="AK558" s="40">
        <f t="shared" si="354"/>
        <v>0</v>
      </c>
      <c r="AL558" s="40">
        <f t="shared" si="355"/>
        <v>0</v>
      </c>
      <c r="AM558" s="40">
        <f t="shared" si="356"/>
        <v>0</v>
      </c>
      <c r="AN558" s="40">
        <f t="shared" si="357"/>
        <v>0</v>
      </c>
      <c r="AO558" s="40">
        <f t="shared" si="358"/>
        <v>0</v>
      </c>
      <c r="AP558" s="40">
        <f t="shared" si="359"/>
        <v>0</v>
      </c>
      <c r="AQ558" s="40">
        <f t="shared" si="360"/>
        <v>0</v>
      </c>
      <c r="AR558" s="40">
        <f t="shared" si="361"/>
        <v>0</v>
      </c>
      <c r="AS558" s="40">
        <f t="shared" si="362"/>
        <v>0</v>
      </c>
      <c r="AT558" s="40">
        <f t="shared" si="363"/>
        <v>0</v>
      </c>
      <c r="AU558" s="40">
        <f t="shared" si="364"/>
        <v>0</v>
      </c>
      <c r="AV558" s="40">
        <f t="shared" si="365"/>
        <v>0</v>
      </c>
      <c r="AW558" s="40">
        <f t="shared" si="366"/>
        <v>0</v>
      </c>
      <c r="AX558" s="40">
        <f t="shared" si="367"/>
        <v>0</v>
      </c>
      <c r="AY558" s="40">
        <f t="shared" si="368"/>
        <v>0</v>
      </c>
      <c r="AZ558" s="40">
        <f t="shared" si="369"/>
        <v>0</v>
      </c>
      <c r="BA558" s="40">
        <f t="shared" si="370"/>
        <v>0</v>
      </c>
      <c r="BB558" s="40">
        <f t="shared" si="371"/>
        <v>0</v>
      </c>
      <c r="BC558" s="40">
        <f t="shared" si="372"/>
        <v>0</v>
      </c>
      <c r="BD558" s="40">
        <f t="shared" si="373"/>
        <v>0</v>
      </c>
      <c r="BE558" s="40">
        <f t="shared" si="374"/>
        <v>0</v>
      </c>
      <c r="BF558" s="40">
        <f t="shared" si="375"/>
        <v>1</v>
      </c>
      <c r="BG558" s="40">
        <f t="shared" si="376"/>
        <v>1</v>
      </c>
      <c r="BH558" s="40">
        <f t="shared" si="377"/>
        <v>1</v>
      </c>
      <c r="BI558" s="40">
        <f t="shared" si="378"/>
        <v>1</v>
      </c>
      <c r="BJ558" s="40">
        <f t="shared" si="379"/>
        <v>1</v>
      </c>
      <c r="BK558" s="40">
        <f t="shared" si="380"/>
        <v>1</v>
      </c>
      <c r="BL558" s="40">
        <f t="shared" si="381"/>
        <v>1</v>
      </c>
      <c r="BM558" s="40">
        <f t="shared" si="382"/>
        <v>1</v>
      </c>
      <c r="BN558" s="40">
        <f t="shared" si="383"/>
        <v>1</v>
      </c>
      <c r="BO558" s="40">
        <f t="shared" si="384"/>
        <v>1</v>
      </c>
      <c r="BP558" s="40">
        <f t="shared" si="385"/>
        <v>1</v>
      </c>
      <c r="BQ558">
        <v>1</v>
      </c>
      <c r="BR558" s="63">
        <f t="shared" si="347"/>
        <v>13</v>
      </c>
      <c r="BT558" s="4">
        <f>(BP558*U521)+(BO558*U522)+(BN558*U523)+(BM558*U524)+(BL558*U525)+(BK558*U526)+(BJ558*U527)+(BI558*U528)+(BH558*U529)+(BG558*U530)+(BF558*U531)+(BE558*U532)+(BD558*U533)+(BC558*U534)+(BB558*U535)+(BA558*U536)+(AZ558*U537)+(AY558*U538)+(AX558*U539)+(AW558*U540)+(AV558*U541)+(AU558*U542)+(AT558*U543)+(AS558*U544)+(AR558*U545)+(AQ558*U546)+(AP558*U547)+(AO558*U548)+(AN558*U549)+(AM558*U550)+(AL558*U551)+(AK558*U552)+(AJ558*U553)+(AI558*U554)+(AH558*U555)+(AG558*U556)+(AF558*U557)+($U$510)+U558</f>
        <v>0.36111111111111122</v>
      </c>
    </row>
    <row r="559" spans="1:72">
      <c r="A559" s="25">
        <f t="shared" si="348"/>
        <v>555</v>
      </c>
      <c r="B559" s="26" t="s">
        <v>36</v>
      </c>
      <c r="C559" s="56">
        <v>41480</v>
      </c>
      <c r="D559" s="12">
        <v>41481</v>
      </c>
      <c r="E559" s="12">
        <v>41488</v>
      </c>
      <c r="F559" s="36">
        <v>153.756</v>
      </c>
      <c r="G559" s="36"/>
      <c r="H559" s="36"/>
      <c r="I559" s="36">
        <v>152.08499999999998</v>
      </c>
      <c r="J559" s="36">
        <v>151.178</v>
      </c>
      <c r="K559" s="5" t="s">
        <v>2</v>
      </c>
      <c r="M559" s="16">
        <f>(F559-I559)*100</f>
        <v>167.10000000000207</v>
      </c>
      <c r="N559" s="15"/>
      <c r="O559" s="16">
        <f>(I559-J559)*100</f>
        <v>90.699999999998226</v>
      </c>
      <c r="Q559" s="22">
        <f>((S558*U559)/M559)*O559</f>
        <v>20525876.136298873</v>
      </c>
      <c r="R559" s="15"/>
      <c r="S559" s="3">
        <f>Q559+S558</f>
        <v>1381887072.2280679</v>
      </c>
      <c r="U559" s="4">
        <f>$AC$4/W559</f>
        <v>2.7777777777777776E-2</v>
      </c>
      <c r="W559" s="2">
        <v>9</v>
      </c>
      <c r="Y559" s="30">
        <f>E559-D559+1</f>
        <v>8</v>
      </c>
      <c r="Z559" s="30"/>
      <c r="AA559" s="4">
        <f>(S559-S558)/S558</f>
        <v>1.5077465256998004E-2</v>
      </c>
      <c r="AD559" s="40">
        <f>IF(E558&gt;D559,IF(E558&gt;E559,Y559,E558-D559+1),0)</f>
        <v>0</v>
      </c>
      <c r="AF559" s="40">
        <f t="shared" si="349"/>
        <v>0</v>
      </c>
      <c r="AG559" s="40">
        <f t="shared" si="350"/>
        <v>0</v>
      </c>
      <c r="AH559" s="40">
        <f t="shared" si="351"/>
        <v>0</v>
      </c>
      <c r="AI559" s="40">
        <f t="shared" si="352"/>
        <v>0</v>
      </c>
      <c r="AJ559" s="40">
        <f t="shared" si="353"/>
        <v>0</v>
      </c>
      <c r="AK559" s="40">
        <f t="shared" si="354"/>
        <v>0</v>
      </c>
      <c r="AL559" s="40">
        <f t="shared" si="355"/>
        <v>0</v>
      </c>
      <c r="AM559" s="40">
        <f t="shared" si="356"/>
        <v>0</v>
      </c>
      <c r="AN559" s="40">
        <f t="shared" si="357"/>
        <v>0</v>
      </c>
      <c r="AO559" s="40">
        <f t="shared" si="358"/>
        <v>0</v>
      </c>
      <c r="AP559" s="40">
        <f t="shared" si="359"/>
        <v>0</v>
      </c>
      <c r="AQ559" s="40">
        <f t="shared" si="360"/>
        <v>0</v>
      </c>
      <c r="AR559" s="40">
        <f t="shared" si="361"/>
        <v>0</v>
      </c>
      <c r="AS559" s="40">
        <f t="shared" si="362"/>
        <v>0</v>
      </c>
      <c r="AT559" s="40">
        <f t="shared" si="363"/>
        <v>0</v>
      </c>
      <c r="AU559" s="40">
        <f t="shared" si="364"/>
        <v>0</v>
      </c>
      <c r="AV559" s="40">
        <f t="shared" si="365"/>
        <v>0</v>
      </c>
      <c r="AW559" s="40">
        <f t="shared" si="366"/>
        <v>0</v>
      </c>
      <c r="AX559" s="40">
        <f t="shared" si="367"/>
        <v>0</v>
      </c>
      <c r="AY559" s="40">
        <f t="shared" si="368"/>
        <v>0</v>
      </c>
      <c r="AZ559" s="40">
        <f t="shared" si="369"/>
        <v>0</v>
      </c>
      <c r="BA559" s="40">
        <f t="shared" si="370"/>
        <v>0</v>
      </c>
      <c r="BB559" s="40">
        <f t="shared" si="371"/>
        <v>0</v>
      </c>
      <c r="BC559" s="40">
        <f t="shared" si="372"/>
        <v>0</v>
      </c>
      <c r="BD559" s="40">
        <f t="shared" si="373"/>
        <v>0</v>
      </c>
      <c r="BE559" s="40">
        <f t="shared" si="374"/>
        <v>0</v>
      </c>
      <c r="BF559" s="40">
        <f t="shared" si="375"/>
        <v>0</v>
      </c>
      <c r="BG559" s="40">
        <f t="shared" si="376"/>
        <v>1</v>
      </c>
      <c r="BH559" s="40">
        <f t="shared" si="377"/>
        <v>1</v>
      </c>
      <c r="BI559" s="40">
        <f t="shared" si="378"/>
        <v>1</v>
      </c>
      <c r="BJ559" s="40">
        <f t="shared" si="379"/>
        <v>1</v>
      </c>
      <c r="BK559" s="40">
        <f t="shared" si="380"/>
        <v>1</v>
      </c>
      <c r="BL559" s="40">
        <f t="shared" si="381"/>
        <v>1</v>
      </c>
      <c r="BM559" s="40">
        <f t="shared" si="382"/>
        <v>1</v>
      </c>
      <c r="BN559" s="40">
        <f t="shared" si="383"/>
        <v>1</v>
      </c>
      <c r="BO559" s="40">
        <f t="shared" si="384"/>
        <v>1</v>
      </c>
      <c r="BP559" s="40">
        <f t="shared" si="385"/>
        <v>1</v>
      </c>
      <c r="BQ559">
        <v>1</v>
      </c>
      <c r="BR559" s="63">
        <f t="shared" si="347"/>
        <v>12</v>
      </c>
      <c r="BT559" s="4">
        <f>(BP559*U522)+(BO559*U523)+(BN559*U524)+(BM559*U525)+(BL559*U526)+(BK559*U527)+(BJ559*U528)+(BI559*U529)+(BH559*U530)+(BG559*U531)+(BF559*U532)+(BE559*U533)+(BD559*U534)+(BC559*U535)+(BB559*U536)+(BA559*U537)+(AZ559*U538)+(AY559*U539)+(AX559*U540)+(AW559*U541)+(AV559*U542)+(AU559*U543)+(AT559*U544)+(AS559*U545)+(AR559*U546)+(AQ559*U547)+(AP559*U548)+(AO559*U549)+(AN559*U550)+(AM559*U551)+(AL559*U552)+(AK559*U553)+(AJ559*U554)+(AI559*U555)+(AH559*U556)+(AG559*U557)+(AF559*U558)+($U$510)+U559</f>
        <v>0.33333333333333343</v>
      </c>
    </row>
    <row r="560" spans="1:72">
      <c r="A560" s="25">
        <f t="shared" si="348"/>
        <v>556</v>
      </c>
      <c r="B560" s="26" t="s">
        <v>36</v>
      </c>
      <c r="C560" s="56">
        <v>41488</v>
      </c>
      <c r="D560" s="52">
        <v>41499</v>
      </c>
      <c r="E560" s="12">
        <v>41501</v>
      </c>
      <c r="F560" s="36">
        <v>150.255</v>
      </c>
      <c r="G560" s="36">
        <v>151.69800000000001</v>
      </c>
      <c r="H560" s="36">
        <v>151.69799999999998</v>
      </c>
      <c r="I560" s="36"/>
      <c r="J560" s="36"/>
      <c r="K560" s="5" t="s">
        <v>17</v>
      </c>
      <c r="M560" s="16">
        <f>(G560-F560)*100</f>
        <v>144.30000000000121</v>
      </c>
      <c r="N560" s="15"/>
      <c r="O560" s="16">
        <f>(H560-G560)*100</f>
        <v>-2.8421709430404007E-12</v>
      </c>
      <c r="Q560" s="22">
        <f>((S559*U560)/M560)*O560</f>
        <v>-7.5605591808149539E-7</v>
      </c>
      <c r="R560" s="15"/>
      <c r="S560" s="3">
        <f>Q560+S559</f>
        <v>1381887072.2280672</v>
      </c>
      <c r="U560" s="4">
        <f>$AC$4/W560</f>
        <v>2.7777777777777776E-2</v>
      </c>
      <c r="W560" s="2">
        <v>9</v>
      </c>
      <c r="Y560" s="30">
        <f>E560-D560+1</f>
        <v>3</v>
      </c>
      <c r="Z560" s="30"/>
      <c r="AA560" s="4">
        <f>(S560-S559)/S559</f>
        <v>-5.1759347900364546E-16</v>
      </c>
      <c r="AD560" s="40">
        <f>IF(E559&gt;D560,IF(E559&gt;E560,Y560,E559-D560+1),0)</f>
        <v>0</v>
      </c>
      <c r="AF560" s="40">
        <f t="shared" si="349"/>
        <v>0</v>
      </c>
      <c r="AG560" s="40">
        <f t="shared" si="350"/>
        <v>0</v>
      </c>
      <c r="AH560" s="40">
        <f t="shared" si="351"/>
        <v>0</v>
      </c>
      <c r="AI560" s="40">
        <f t="shared" si="352"/>
        <v>0</v>
      </c>
      <c r="AJ560" s="40">
        <f t="shared" si="353"/>
        <v>0</v>
      </c>
      <c r="AK560" s="40">
        <f t="shared" si="354"/>
        <v>0</v>
      </c>
      <c r="AL560" s="40">
        <f t="shared" si="355"/>
        <v>0</v>
      </c>
      <c r="AM560" s="40">
        <f t="shared" si="356"/>
        <v>0</v>
      </c>
      <c r="AN560" s="40">
        <f t="shared" si="357"/>
        <v>0</v>
      </c>
      <c r="AO560" s="40">
        <f t="shared" si="358"/>
        <v>0</v>
      </c>
      <c r="AP560" s="40">
        <f t="shared" si="359"/>
        <v>0</v>
      </c>
      <c r="AQ560" s="40">
        <f t="shared" si="360"/>
        <v>0</v>
      </c>
      <c r="AR560" s="40">
        <f t="shared" si="361"/>
        <v>0</v>
      </c>
      <c r="AS560" s="40">
        <f t="shared" si="362"/>
        <v>0</v>
      </c>
      <c r="AT560" s="40">
        <f t="shared" si="363"/>
        <v>0</v>
      </c>
      <c r="AU560" s="40">
        <f t="shared" si="364"/>
        <v>0</v>
      </c>
      <c r="AV560" s="40">
        <f t="shared" si="365"/>
        <v>0</v>
      </c>
      <c r="AW560" s="40">
        <f t="shared" si="366"/>
        <v>0</v>
      </c>
      <c r="AX560" s="40">
        <f t="shared" si="367"/>
        <v>0</v>
      </c>
      <c r="AY560" s="40">
        <f t="shared" si="368"/>
        <v>0</v>
      </c>
      <c r="AZ560" s="40">
        <f t="shared" si="369"/>
        <v>0</v>
      </c>
      <c r="BA560" s="40">
        <f t="shared" si="370"/>
        <v>0</v>
      </c>
      <c r="BB560" s="40">
        <f t="shared" si="371"/>
        <v>0</v>
      </c>
      <c r="BC560" s="40">
        <f t="shared" si="372"/>
        <v>0</v>
      </c>
      <c r="BD560" s="40">
        <f t="shared" si="373"/>
        <v>0</v>
      </c>
      <c r="BE560" s="40">
        <f t="shared" si="374"/>
        <v>0</v>
      </c>
      <c r="BF560" s="40">
        <f t="shared" si="375"/>
        <v>0</v>
      </c>
      <c r="BG560" s="40">
        <f t="shared" si="376"/>
        <v>0</v>
      </c>
      <c r="BH560" s="40">
        <f t="shared" si="377"/>
        <v>1</v>
      </c>
      <c r="BI560" s="40">
        <f t="shared" si="378"/>
        <v>1</v>
      </c>
      <c r="BJ560" s="40">
        <f t="shared" si="379"/>
        <v>1</v>
      </c>
      <c r="BK560" s="40">
        <f t="shared" si="380"/>
        <v>1</v>
      </c>
      <c r="BL560" s="40">
        <f t="shared" si="381"/>
        <v>1</v>
      </c>
      <c r="BM560" s="40">
        <f t="shared" si="382"/>
        <v>1</v>
      </c>
      <c r="BN560" s="40">
        <f t="shared" si="383"/>
        <v>1</v>
      </c>
      <c r="BO560" s="40">
        <f t="shared" si="384"/>
        <v>1</v>
      </c>
      <c r="BP560" s="40">
        <f t="shared" si="385"/>
        <v>1</v>
      </c>
      <c r="BQ560">
        <v>1</v>
      </c>
      <c r="BR560" s="63">
        <f t="shared" si="347"/>
        <v>11</v>
      </c>
      <c r="BT560" s="4">
        <f>(BP560*U523)+(BO560*U524)+(BN560*U525)+(BM560*U526)+(BL560*U527)+(BK560*U528)+(BJ560*U529)+(BI560*U530)+(BH560*U531)+(BG560*U532)+(BF560*U533)+(BE560*U534)+(BD560*U535)+(BC560*U536)+(BB560*U537)+(BA560*U538)+(AZ560*U539)+(AY560*U540)+(AX560*U541)+(AW560*U542)+(AV560*U543)+(AU560*U544)+(AT560*U545)+(AS560*U546)+(AR560*U547)+(AQ560*U548)+(AP560*U549)+(AO560*U550)+(AN560*U551)+(AM560*U552)+(AL560*U553)+(AK560*U554)+(AJ560*U555)+(AI560*U556)+(AH560*U557)+(AG560*U558)+(AF560*U559)+($U$510)+U560</f>
        <v>0.30555555555555564</v>
      </c>
    </row>
    <row r="561" spans="1:72">
      <c r="A561" s="25">
        <f t="shared" si="348"/>
        <v>557</v>
      </c>
      <c r="B561" s="26" t="s">
        <v>36</v>
      </c>
      <c r="C561" s="56">
        <v>41506</v>
      </c>
      <c r="D561" s="12">
        <v>41513</v>
      </c>
      <c r="E561" s="12">
        <v>41519</v>
      </c>
      <c r="F561" s="36">
        <v>153.042</v>
      </c>
      <c r="G561" s="36"/>
      <c r="H561" s="36"/>
      <c r="I561" s="36">
        <v>151.566</v>
      </c>
      <c r="J561" s="36">
        <v>153.042</v>
      </c>
      <c r="K561" s="5" t="s">
        <v>0</v>
      </c>
      <c r="M561" s="16">
        <f>(F561-I561)*100</f>
        <v>147.59999999999991</v>
      </c>
      <c r="N561" s="15"/>
      <c r="O561" s="16">
        <f>(I561-J561)*100</f>
        <v>-147.59999999999991</v>
      </c>
      <c r="Q561" s="22">
        <f>((S560*U561)/M561)*O561</f>
        <v>-38385752.006335199</v>
      </c>
      <c r="R561" s="15"/>
      <c r="S561" s="3">
        <f>Q561+S560</f>
        <v>1343501320.2217319</v>
      </c>
      <c r="U561" s="4">
        <f>$AC$4/W561</f>
        <v>2.7777777777777776E-2</v>
      </c>
      <c r="W561" s="2">
        <v>9</v>
      </c>
      <c r="Y561" s="30">
        <f>E561-D561+1</f>
        <v>7</v>
      </c>
      <c r="Z561" s="30"/>
      <c r="AA561" s="4">
        <f>(S561-S560)/S560</f>
        <v>-2.7777777777777821E-2</v>
      </c>
      <c r="AD561" s="40">
        <f>IF(E560&gt;D561,IF(E560&gt;E561,Y561,E560-D561+1),0)</f>
        <v>0</v>
      </c>
      <c r="AF561" s="40">
        <f t="shared" si="349"/>
        <v>0</v>
      </c>
      <c r="AG561" s="40">
        <f t="shared" si="350"/>
        <v>0</v>
      </c>
      <c r="AH561" s="40">
        <f t="shared" si="351"/>
        <v>0</v>
      </c>
      <c r="AI561" s="40">
        <f t="shared" si="352"/>
        <v>0</v>
      </c>
      <c r="AJ561" s="40">
        <f t="shared" si="353"/>
        <v>0</v>
      </c>
      <c r="AK561" s="40">
        <f t="shared" si="354"/>
        <v>0</v>
      </c>
      <c r="AL561" s="40">
        <f t="shared" si="355"/>
        <v>0</v>
      </c>
      <c r="AM561" s="40">
        <f t="shared" si="356"/>
        <v>0</v>
      </c>
      <c r="AN561" s="40">
        <f t="shared" si="357"/>
        <v>0</v>
      </c>
      <c r="AO561" s="40">
        <f t="shared" si="358"/>
        <v>0</v>
      </c>
      <c r="AP561" s="40">
        <f t="shared" si="359"/>
        <v>0</v>
      </c>
      <c r="AQ561" s="40">
        <f t="shared" si="360"/>
        <v>0</v>
      </c>
      <c r="AR561" s="40">
        <f t="shared" si="361"/>
        <v>0</v>
      </c>
      <c r="AS561" s="40">
        <f t="shared" si="362"/>
        <v>0</v>
      </c>
      <c r="AT561" s="40">
        <f t="shared" si="363"/>
        <v>0</v>
      </c>
      <c r="AU561" s="40">
        <f t="shared" si="364"/>
        <v>0</v>
      </c>
      <c r="AV561" s="40">
        <f t="shared" si="365"/>
        <v>0</v>
      </c>
      <c r="AW561" s="40">
        <f t="shared" si="366"/>
        <v>0</v>
      </c>
      <c r="AX561" s="40">
        <f t="shared" si="367"/>
        <v>0</v>
      </c>
      <c r="AY561" s="40">
        <f t="shared" si="368"/>
        <v>0</v>
      </c>
      <c r="AZ561" s="40">
        <f t="shared" si="369"/>
        <v>0</v>
      </c>
      <c r="BA561" s="40">
        <f t="shared" si="370"/>
        <v>0</v>
      </c>
      <c r="BB561" s="40">
        <f t="shared" si="371"/>
        <v>0</v>
      </c>
      <c r="BC561" s="40">
        <f t="shared" si="372"/>
        <v>0</v>
      </c>
      <c r="BD561" s="40">
        <f t="shared" si="373"/>
        <v>0</v>
      </c>
      <c r="BE561" s="40">
        <f t="shared" si="374"/>
        <v>0</v>
      </c>
      <c r="BF561" s="40">
        <f t="shared" si="375"/>
        <v>0</v>
      </c>
      <c r="BG561" s="40">
        <f t="shared" si="376"/>
        <v>0</v>
      </c>
      <c r="BH561" s="40">
        <f t="shared" si="377"/>
        <v>0</v>
      </c>
      <c r="BI561" s="40">
        <f t="shared" si="378"/>
        <v>1</v>
      </c>
      <c r="BJ561" s="40">
        <f t="shared" si="379"/>
        <v>1</v>
      </c>
      <c r="BK561" s="40">
        <f t="shared" si="380"/>
        <v>1</v>
      </c>
      <c r="BL561" s="40">
        <f t="shared" si="381"/>
        <v>1</v>
      </c>
      <c r="BM561" s="40">
        <f t="shared" si="382"/>
        <v>1</v>
      </c>
      <c r="BN561" s="40">
        <f t="shared" si="383"/>
        <v>1</v>
      </c>
      <c r="BO561" s="40">
        <f t="shared" si="384"/>
        <v>1</v>
      </c>
      <c r="BP561" s="40">
        <f t="shared" si="385"/>
        <v>1</v>
      </c>
      <c r="BQ561">
        <v>1</v>
      </c>
      <c r="BR561" s="63">
        <f t="shared" si="347"/>
        <v>10</v>
      </c>
      <c r="BT561" s="4">
        <f>(BP561*U524)+(BO561*U525)+(BN561*U526)+(BM561*U527)+(BL561*U528)+(BK561*U529)+(BJ561*U530)+(BI561*U531)+(BH561*U532)+(BG561*U533)+(BF561*U534)+(BE561*U535)+(BD561*U536)+(BC561*U537)+(BB561*U538)+(BA561*U539)+(AZ561*U540)+(AY561*U541)+(AX561*U542)+(AW561*U543)+(AV561*U544)+(AU561*U545)+(AT561*U546)+(AS561*U547)+(AR561*U548)+(AQ561*U549)+(AP561*U550)+(AO561*U551)+(AN561*U552)+(AM561*U553)+(AL561*U554)+(AK561*U555)+(AJ561*U556)+(AI561*U557)+(AH561*U558)+(AG561*U559)+(AF561*U560)+($U$510)+U561</f>
        <v>0.27777777777777785</v>
      </c>
    </row>
    <row r="562" spans="1:72">
      <c r="A562" s="25">
        <f t="shared" si="348"/>
        <v>558</v>
      </c>
      <c r="B562" s="26" t="s">
        <v>36</v>
      </c>
      <c r="C562" s="56">
        <v>41519</v>
      </c>
      <c r="D562" s="12">
        <v>41520</v>
      </c>
      <c r="E562" s="12">
        <v>41541</v>
      </c>
      <c r="F562" s="36">
        <v>152.447</v>
      </c>
      <c r="G562" s="36">
        <v>155.07500000000002</v>
      </c>
      <c r="H562" s="36">
        <v>158.285</v>
      </c>
      <c r="I562" s="36"/>
      <c r="J562" s="36"/>
      <c r="K562" s="5" t="s">
        <v>2</v>
      </c>
      <c r="M562" s="16">
        <f>(G562-F562)*100</f>
        <v>262.80000000000143</v>
      </c>
      <c r="N562" s="15"/>
      <c r="O562" s="16">
        <f>(H562-G562)*100</f>
        <v>320.99999999999795</v>
      </c>
      <c r="Q562" s="22">
        <f>((S561*U562)/M562)*O562</f>
        <v>45584297.711733773</v>
      </c>
      <c r="R562" s="15"/>
      <c r="S562" s="3">
        <f>Q562+S561</f>
        <v>1389085617.9334657</v>
      </c>
      <c r="U562" s="4">
        <f>$AC$4/W562</f>
        <v>2.7777777777777776E-2</v>
      </c>
      <c r="W562" s="2">
        <v>9</v>
      </c>
      <c r="Y562" s="30">
        <f>E562-D562+1</f>
        <v>22</v>
      </c>
      <c r="Z562" s="30"/>
      <c r="AA562" s="4">
        <f>(S562-S561)/S561</f>
        <v>3.3929477422627745E-2</v>
      </c>
      <c r="AD562" s="40">
        <f>IF(E561&gt;D562,IF(E561&gt;E562,Y562,E561-D562+1),0)</f>
        <v>0</v>
      </c>
      <c r="AF562" s="40">
        <f t="shared" si="349"/>
        <v>0</v>
      </c>
      <c r="AG562" s="40">
        <f t="shared" si="350"/>
        <v>0</v>
      </c>
      <c r="AH562" s="40">
        <f t="shared" si="351"/>
        <v>0</v>
      </c>
      <c r="AI562" s="40">
        <f t="shared" si="352"/>
        <v>0</v>
      </c>
      <c r="AJ562" s="40">
        <f t="shared" si="353"/>
        <v>0</v>
      </c>
      <c r="AK562" s="40">
        <f t="shared" si="354"/>
        <v>0</v>
      </c>
      <c r="AL562" s="40">
        <f t="shared" si="355"/>
        <v>0</v>
      </c>
      <c r="AM562" s="40">
        <f t="shared" si="356"/>
        <v>0</v>
      </c>
      <c r="AN562" s="40">
        <f t="shared" si="357"/>
        <v>0</v>
      </c>
      <c r="AO562" s="40">
        <f t="shared" si="358"/>
        <v>0</v>
      </c>
      <c r="AP562" s="40">
        <f t="shared" si="359"/>
        <v>0</v>
      </c>
      <c r="AQ562" s="40">
        <f t="shared" si="360"/>
        <v>0</v>
      </c>
      <c r="AR562" s="40">
        <f t="shared" si="361"/>
        <v>0</v>
      </c>
      <c r="AS562" s="40">
        <f t="shared" si="362"/>
        <v>0</v>
      </c>
      <c r="AT562" s="40">
        <f t="shared" si="363"/>
        <v>0</v>
      </c>
      <c r="AU562" s="40">
        <f t="shared" si="364"/>
        <v>0</v>
      </c>
      <c r="AV562" s="40">
        <f t="shared" si="365"/>
        <v>0</v>
      </c>
      <c r="AW562" s="40">
        <f t="shared" si="366"/>
        <v>0</v>
      </c>
      <c r="AX562" s="40">
        <f t="shared" si="367"/>
        <v>0</v>
      </c>
      <c r="AY562" s="40">
        <f t="shared" si="368"/>
        <v>0</v>
      </c>
      <c r="AZ562" s="40">
        <f t="shared" si="369"/>
        <v>0</v>
      </c>
      <c r="BA562" s="40">
        <f t="shared" si="370"/>
        <v>0</v>
      </c>
      <c r="BB562" s="40">
        <f t="shared" si="371"/>
        <v>0</v>
      </c>
      <c r="BC562" s="40">
        <f t="shared" si="372"/>
        <v>0</v>
      </c>
      <c r="BD562" s="40">
        <f t="shared" si="373"/>
        <v>0</v>
      </c>
      <c r="BE562" s="40">
        <f t="shared" si="374"/>
        <v>0</v>
      </c>
      <c r="BF562" s="40">
        <f t="shared" si="375"/>
        <v>0</v>
      </c>
      <c r="BG562" s="40">
        <f t="shared" si="376"/>
        <v>0</v>
      </c>
      <c r="BH562" s="40">
        <f t="shared" si="377"/>
        <v>0</v>
      </c>
      <c r="BI562" s="40">
        <f t="shared" si="378"/>
        <v>0</v>
      </c>
      <c r="BJ562" s="40">
        <f t="shared" si="379"/>
        <v>1</v>
      </c>
      <c r="BK562" s="40">
        <f t="shared" si="380"/>
        <v>1</v>
      </c>
      <c r="BL562" s="40">
        <f t="shared" si="381"/>
        <v>1</v>
      </c>
      <c r="BM562" s="40">
        <f t="shared" si="382"/>
        <v>1</v>
      </c>
      <c r="BN562" s="40">
        <f t="shared" si="383"/>
        <v>1</v>
      </c>
      <c r="BO562" s="40">
        <f t="shared" si="384"/>
        <v>1</v>
      </c>
      <c r="BP562" s="40">
        <f t="shared" si="385"/>
        <v>1</v>
      </c>
      <c r="BQ562">
        <v>1</v>
      </c>
      <c r="BR562" s="63">
        <f t="shared" si="347"/>
        <v>9</v>
      </c>
      <c r="BT562" s="4">
        <f>(BP562*U525)+(BO562*U526)+(BN562*U527)+(BM562*U528)+(BL562*U529)+(BK562*U530)+(BJ562*U531)+(BI562*U532)+(BH562*U533)+(BG562*U534)+(BF562*U535)+(BE562*U536)+(BD562*U537)+(BC562*U538)+(BB562*U539)+(BA562*U540)+(AZ562*U541)+(AY562*U542)+(AX562*U543)+(AW562*U544)+(AV562*U545)+(AU562*U546)+(AT562*U547)+(AS562*U548)+(AR562*U549)+(AQ562*U550)+(AP562*U551)+(AO562*U552)+(AN562*U553)+(AM562*U554)+(AL562*U555)+(AK562*U556)+(AJ562*U557)+(AI562*U558)+(AH562*U559)+(AG562*U560)+(AF562*U561)+($U$510)+U562</f>
        <v>0.25000000000000006</v>
      </c>
    </row>
    <row r="563" spans="1:72">
      <c r="A563" s="25">
        <f t="shared" si="348"/>
        <v>559</v>
      </c>
      <c r="B563" s="26" t="s">
        <v>36</v>
      </c>
      <c r="C563" s="56">
        <v>41540</v>
      </c>
      <c r="D563" s="12">
        <v>41541</v>
      </c>
      <c r="E563" s="12">
        <v>41542</v>
      </c>
      <c r="F563" s="36">
        <v>158.97200000000001</v>
      </c>
      <c r="G563" s="36"/>
      <c r="H563" s="36"/>
      <c r="I563" s="36">
        <v>158.03</v>
      </c>
      <c r="J563" s="36">
        <v>158.03000000000003</v>
      </c>
      <c r="K563" s="5" t="s">
        <v>17</v>
      </c>
      <c r="M563" s="16">
        <f>(F563-I563)*100</f>
        <v>94.200000000000728</v>
      </c>
      <c r="N563" s="15"/>
      <c r="O563" s="16">
        <f>(I563-J563)*100</f>
        <v>-2.8421709430404007E-12</v>
      </c>
      <c r="Q563" s="22">
        <f>((S562*U563)/M563)*O563</f>
        <v>-1.1641952054393093E-6</v>
      </c>
      <c r="R563" s="15"/>
      <c r="S563" s="3">
        <f>Q563+S562</f>
        <v>1389085617.9334645</v>
      </c>
      <c r="U563" s="4">
        <f>$AC$4/W563</f>
        <v>2.7777777777777776E-2</v>
      </c>
      <c r="W563" s="2">
        <v>9</v>
      </c>
      <c r="Y563" s="30">
        <f>E563-D563+1</f>
        <v>2</v>
      </c>
      <c r="Z563" s="30"/>
      <c r="AA563" s="4">
        <f>(S563-S562)/S562</f>
        <v>-8.5818532718039508E-16</v>
      </c>
      <c r="AD563" s="40">
        <f>IF(E562&gt;D563,IF(E562&gt;E563,Y563,E562-D563+1),0)</f>
        <v>0</v>
      </c>
      <c r="AF563" s="40">
        <f t="shared" si="349"/>
        <v>1</v>
      </c>
      <c r="AG563" s="40">
        <f t="shared" si="350"/>
        <v>0</v>
      </c>
      <c r="AH563" s="40">
        <f t="shared" si="351"/>
        <v>0</v>
      </c>
      <c r="AI563" s="40">
        <f t="shared" si="352"/>
        <v>0</v>
      </c>
      <c r="AJ563" s="40">
        <f t="shared" si="353"/>
        <v>0</v>
      </c>
      <c r="AK563" s="40">
        <f t="shared" si="354"/>
        <v>0</v>
      </c>
      <c r="AL563" s="40">
        <f t="shared" si="355"/>
        <v>0</v>
      </c>
      <c r="AM563" s="40">
        <f t="shared" si="356"/>
        <v>0</v>
      </c>
      <c r="AN563" s="40">
        <f t="shared" si="357"/>
        <v>0</v>
      </c>
      <c r="AO563" s="40">
        <f t="shared" si="358"/>
        <v>0</v>
      </c>
      <c r="AP563" s="40">
        <f t="shared" si="359"/>
        <v>0</v>
      </c>
      <c r="AQ563" s="40">
        <f t="shared" si="360"/>
        <v>0</v>
      </c>
      <c r="AR563" s="40">
        <f t="shared" si="361"/>
        <v>0</v>
      </c>
      <c r="AS563" s="40">
        <f t="shared" si="362"/>
        <v>0</v>
      </c>
      <c r="AT563" s="40">
        <f t="shared" si="363"/>
        <v>0</v>
      </c>
      <c r="AU563" s="40">
        <f t="shared" si="364"/>
        <v>0</v>
      </c>
      <c r="AV563" s="40">
        <f t="shared" si="365"/>
        <v>0</v>
      </c>
      <c r="AW563" s="40">
        <f t="shared" si="366"/>
        <v>0</v>
      </c>
      <c r="AX563" s="40">
        <f t="shared" si="367"/>
        <v>0</v>
      </c>
      <c r="AY563" s="40">
        <f t="shared" si="368"/>
        <v>0</v>
      </c>
      <c r="AZ563" s="40">
        <f t="shared" si="369"/>
        <v>0</v>
      </c>
      <c r="BA563" s="40">
        <f t="shared" si="370"/>
        <v>0</v>
      </c>
      <c r="BB563" s="40">
        <f t="shared" si="371"/>
        <v>0</v>
      </c>
      <c r="BC563" s="40">
        <f t="shared" si="372"/>
        <v>0</v>
      </c>
      <c r="BD563" s="40">
        <f t="shared" si="373"/>
        <v>0</v>
      </c>
      <c r="BE563" s="40">
        <f t="shared" si="374"/>
        <v>0</v>
      </c>
      <c r="BF563" s="40">
        <f t="shared" si="375"/>
        <v>0</v>
      </c>
      <c r="BG563" s="40">
        <f t="shared" si="376"/>
        <v>0</v>
      </c>
      <c r="BH563" s="40">
        <f t="shared" si="377"/>
        <v>0</v>
      </c>
      <c r="BI563" s="40">
        <f t="shared" si="378"/>
        <v>0</v>
      </c>
      <c r="BJ563" s="40">
        <f t="shared" si="379"/>
        <v>0</v>
      </c>
      <c r="BK563" s="40">
        <f t="shared" si="380"/>
        <v>1</v>
      </c>
      <c r="BL563" s="40">
        <f t="shared" si="381"/>
        <v>1</v>
      </c>
      <c r="BM563" s="40">
        <f t="shared" si="382"/>
        <v>1</v>
      </c>
      <c r="BN563" s="40">
        <f t="shared" si="383"/>
        <v>1</v>
      </c>
      <c r="BO563" s="40">
        <f t="shared" si="384"/>
        <v>1</v>
      </c>
      <c r="BP563" s="40">
        <f t="shared" si="385"/>
        <v>1</v>
      </c>
      <c r="BQ563">
        <v>1</v>
      </c>
      <c r="BR563" s="63">
        <f t="shared" si="347"/>
        <v>9</v>
      </c>
      <c r="BT563" s="4">
        <f>(BP563*U526)+(BO563*U527)+(BN563*U528)+(BM563*U529)+(BL563*U530)+(BK563*U531)+(BJ563*U532)+(BI563*U533)+(BH563*U534)+(BG563*U535)+(BF563*U536)+(BE563*U537)+(BD563*U538)+(BC563*U539)+(BB563*U540)+(BA563*U541)+(AZ563*U542)+(AY563*U543)+(AX563*U544)+(AW563*U545)+(AV563*U546)+(AU563*U547)+(AT563*U548)+(AS563*U549)+(AR563*U550)+(AQ563*U551)+(AP563*U552)+(AO563*U553)+(AN563*U554)+(AM563*U555)+(AL563*U556)+(AK563*U557)+(AJ563*U558)+(AI563*U559)+(AH563*U560)+(AG563*U561)+(AF563*U562)+($U$510)+U563</f>
        <v>0.25000000000000006</v>
      </c>
    </row>
    <row r="564" spans="1:72">
      <c r="A564" s="25">
        <f t="shared" si="348"/>
        <v>560</v>
      </c>
      <c r="B564" s="26" t="s">
        <v>36</v>
      </c>
      <c r="C564" s="56">
        <v>41549</v>
      </c>
      <c r="D564" s="12">
        <v>41550</v>
      </c>
      <c r="E564" s="12">
        <v>41916</v>
      </c>
      <c r="F564" s="36">
        <v>158.73700000000002</v>
      </c>
      <c r="G564" s="36"/>
      <c r="H564" s="36"/>
      <c r="I564" s="36">
        <v>157.32599999999999</v>
      </c>
      <c r="J564" s="36">
        <v>157.32600000000002</v>
      </c>
      <c r="K564" s="5" t="s">
        <v>17</v>
      </c>
      <c r="M564" s="16">
        <f>(F564-I564)*100</f>
        <v>141.10000000000298</v>
      </c>
      <c r="N564" s="15"/>
      <c r="O564" s="16">
        <f>(I564-J564)*100</f>
        <v>-2.8421709430404007E-12</v>
      </c>
      <c r="Q564" s="22">
        <f>((S563*U564)/M564)*O564</f>
        <v>-7.7723025054841496E-7</v>
      </c>
      <c r="R564" s="15"/>
      <c r="S564" s="3">
        <f>Q564+S563</f>
        <v>1389085617.9334638</v>
      </c>
      <c r="U564" s="4">
        <f>$AC$4/W564</f>
        <v>2.7777777777777776E-2</v>
      </c>
      <c r="W564" s="2">
        <v>9</v>
      </c>
      <c r="Y564" s="59">
        <f>E564-D564+1</f>
        <v>367</v>
      </c>
      <c r="Z564" s="30"/>
      <c r="AA564" s="4">
        <f>(S564-S563)/S563</f>
        <v>-5.1491119630823746E-16</v>
      </c>
      <c r="AD564" s="40">
        <f>IF(E563&gt;D564,IF(E563&gt;E564,Y564,E563-D564+1),0)</f>
        <v>0</v>
      </c>
      <c r="AF564" s="40">
        <f t="shared" si="349"/>
        <v>0</v>
      </c>
      <c r="AG564" s="40">
        <f t="shared" si="350"/>
        <v>0</v>
      </c>
      <c r="AH564" s="40">
        <f t="shared" si="351"/>
        <v>0</v>
      </c>
      <c r="AI564" s="40">
        <f t="shared" si="352"/>
        <v>0</v>
      </c>
      <c r="AJ564" s="40">
        <f t="shared" si="353"/>
        <v>0</v>
      </c>
      <c r="AK564" s="40">
        <f t="shared" si="354"/>
        <v>0</v>
      </c>
      <c r="AL564" s="40">
        <f t="shared" si="355"/>
        <v>0</v>
      </c>
      <c r="AM564" s="40">
        <f t="shared" si="356"/>
        <v>0</v>
      </c>
      <c r="AN564" s="40">
        <f t="shared" si="357"/>
        <v>0</v>
      </c>
      <c r="AO564" s="40">
        <f t="shared" si="358"/>
        <v>0</v>
      </c>
      <c r="AP564" s="40">
        <f t="shared" si="359"/>
        <v>0</v>
      </c>
      <c r="AQ564" s="40">
        <f t="shared" si="360"/>
        <v>0</v>
      </c>
      <c r="AR564" s="40">
        <f t="shared" si="361"/>
        <v>0</v>
      </c>
      <c r="AS564" s="40">
        <f t="shared" si="362"/>
        <v>0</v>
      </c>
      <c r="AT564" s="40">
        <f t="shared" si="363"/>
        <v>0</v>
      </c>
      <c r="AU564" s="40">
        <f t="shared" si="364"/>
        <v>0</v>
      </c>
      <c r="AV564" s="40">
        <f t="shared" si="365"/>
        <v>0</v>
      </c>
      <c r="AW564" s="40">
        <f t="shared" si="366"/>
        <v>0</v>
      </c>
      <c r="AX564" s="40">
        <f t="shared" si="367"/>
        <v>0</v>
      </c>
      <c r="AY564" s="40">
        <f t="shared" si="368"/>
        <v>0</v>
      </c>
      <c r="AZ564" s="40">
        <f t="shared" si="369"/>
        <v>0</v>
      </c>
      <c r="BA564" s="40">
        <f t="shared" si="370"/>
        <v>0</v>
      </c>
      <c r="BB564" s="40">
        <f t="shared" si="371"/>
        <v>0</v>
      </c>
      <c r="BC564" s="40">
        <f t="shared" si="372"/>
        <v>0</v>
      </c>
      <c r="BD564" s="40">
        <f t="shared" si="373"/>
        <v>0</v>
      </c>
      <c r="BE564" s="40">
        <f t="shared" si="374"/>
        <v>0</v>
      </c>
      <c r="BF564" s="40">
        <f t="shared" si="375"/>
        <v>0</v>
      </c>
      <c r="BG564" s="40">
        <f t="shared" si="376"/>
        <v>0</v>
      </c>
      <c r="BH564" s="40">
        <f t="shared" si="377"/>
        <v>0</v>
      </c>
      <c r="BI564" s="40">
        <f t="shared" si="378"/>
        <v>0</v>
      </c>
      <c r="BJ564" s="40">
        <f t="shared" si="379"/>
        <v>0</v>
      </c>
      <c r="BK564" s="40">
        <f t="shared" si="380"/>
        <v>0</v>
      </c>
      <c r="BL564" s="40">
        <f t="shared" si="381"/>
        <v>1</v>
      </c>
      <c r="BM564" s="40">
        <f t="shared" si="382"/>
        <v>1</v>
      </c>
      <c r="BN564" s="40">
        <f t="shared" si="383"/>
        <v>1</v>
      </c>
      <c r="BO564" s="40">
        <f t="shared" si="384"/>
        <v>1</v>
      </c>
      <c r="BP564" s="40">
        <f t="shared" si="385"/>
        <v>1</v>
      </c>
      <c r="BQ564">
        <v>1</v>
      </c>
      <c r="BR564" s="63">
        <f t="shared" si="347"/>
        <v>7</v>
      </c>
      <c r="BT564" s="4">
        <f>(BP564*U527)+(BO564*U528)+(BN564*U529)+(BM564*U530)+(BL564*U531)+(BK564*U532)+(BJ564*U533)+(BI564*U534)+(BH564*U535)+(BG564*U536)+(BF564*U537)+(BE564*U538)+(BD564*U539)+(BC564*U540)+(BB564*U541)+(BA564*U542)+(AZ564*U543)+(AY564*U544)+(AX564*U545)+(AW564*U546)+(AV564*U547)+(AU564*U548)+(AT564*U549)+(AS564*U550)+(AR564*U551)+(AQ564*U552)+(AP564*U553)+(AO564*U554)+(AN564*U555)+(AM564*U556)+(AL564*U557)+(AK564*U558)+(AJ564*U559)+(AI564*U560)+(AH564*U561)+(AG564*U562)+(AF564*U563)+($U$510)+U564</f>
        <v>0.19444444444444448</v>
      </c>
    </row>
    <row r="565" spans="1:72">
      <c r="A565" s="25">
        <f t="shared" si="348"/>
        <v>561</v>
      </c>
      <c r="B565" s="26" t="s">
        <v>36</v>
      </c>
      <c r="C565" s="56">
        <v>41557</v>
      </c>
      <c r="D565" s="12">
        <v>41558</v>
      </c>
      <c r="E565" s="12">
        <v>41570</v>
      </c>
      <c r="F565" s="36">
        <v>155.322</v>
      </c>
      <c r="G565" s="36">
        <v>157.14700000000002</v>
      </c>
      <c r="H565" s="36">
        <v>157.35</v>
      </c>
      <c r="I565" s="36"/>
      <c r="J565" s="36"/>
      <c r="K565" s="5" t="s">
        <v>2</v>
      </c>
      <c r="M565" s="16">
        <f>(G565-F565)*100</f>
        <v>182.50000000000171</v>
      </c>
      <c r="N565" s="15"/>
      <c r="O565" s="16">
        <f>(H565-G565)*100</f>
        <v>20.299999999997453</v>
      </c>
      <c r="Q565" s="22">
        <f>((S564*U565)/M565)*O565</f>
        <v>4291999.7022900321</v>
      </c>
      <c r="R565" s="15"/>
      <c r="S565" s="3">
        <f>Q565+S564</f>
        <v>1393377617.6357539</v>
      </c>
      <c r="U565" s="4">
        <f>$AC$4/W565</f>
        <v>2.7777777777777776E-2</v>
      </c>
      <c r="W565" s="2">
        <v>9</v>
      </c>
      <c r="Y565" s="30">
        <f>E565-D565+1</f>
        <v>13</v>
      </c>
      <c r="Z565" s="30"/>
      <c r="AA565" s="4">
        <f>(S565-S564)/S564</f>
        <v>3.089802130897623E-3</v>
      </c>
      <c r="AD565" s="40">
        <f>IF(E564&gt;D565,IF(E564&gt;E565,Y565,E564-D565+1),0)</f>
        <v>13</v>
      </c>
      <c r="AF565" s="40">
        <f t="shared" si="349"/>
        <v>1</v>
      </c>
      <c r="AG565" s="40">
        <f t="shared" si="350"/>
        <v>0</v>
      </c>
      <c r="AH565" s="40">
        <f t="shared" si="351"/>
        <v>0</v>
      </c>
      <c r="AI565" s="40">
        <f t="shared" si="352"/>
        <v>0</v>
      </c>
      <c r="AJ565" s="40">
        <f t="shared" si="353"/>
        <v>0</v>
      </c>
      <c r="AK565" s="40">
        <f t="shared" si="354"/>
        <v>0</v>
      </c>
      <c r="AL565" s="40">
        <f t="shared" si="355"/>
        <v>0</v>
      </c>
      <c r="AM565" s="40">
        <f t="shared" si="356"/>
        <v>0</v>
      </c>
      <c r="AN565" s="40">
        <f t="shared" si="357"/>
        <v>0</v>
      </c>
      <c r="AO565" s="40">
        <f t="shared" si="358"/>
        <v>0</v>
      </c>
      <c r="AP565" s="40">
        <f t="shared" si="359"/>
        <v>0</v>
      </c>
      <c r="AQ565" s="40">
        <f t="shared" si="360"/>
        <v>0</v>
      </c>
      <c r="AR565" s="40">
        <f t="shared" si="361"/>
        <v>0</v>
      </c>
      <c r="AS565" s="40">
        <f t="shared" si="362"/>
        <v>0</v>
      </c>
      <c r="AT565" s="40">
        <f t="shared" si="363"/>
        <v>0</v>
      </c>
      <c r="AU565" s="40">
        <f t="shared" si="364"/>
        <v>0</v>
      </c>
      <c r="AV565" s="40">
        <f t="shared" si="365"/>
        <v>0</v>
      </c>
      <c r="AW565" s="40">
        <f t="shared" si="366"/>
        <v>0</v>
      </c>
      <c r="AX565" s="40">
        <f t="shared" si="367"/>
        <v>0</v>
      </c>
      <c r="AY565" s="40">
        <f t="shared" si="368"/>
        <v>0</v>
      </c>
      <c r="AZ565" s="40">
        <f t="shared" si="369"/>
        <v>0</v>
      </c>
      <c r="BA565" s="40">
        <f t="shared" si="370"/>
        <v>0</v>
      </c>
      <c r="BB565" s="40">
        <f t="shared" si="371"/>
        <v>0</v>
      </c>
      <c r="BC565" s="40">
        <f t="shared" si="372"/>
        <v>0</v>
      </c>
      <c r="BD565" s="40">
        <f t="shared" si="373"/>
        <v>0</v>
      </c>
      <c r="BE565" s="40">
        <f t="shared" si="374"/>
        <v>0</v>
      </c>
      <c r="BF565" s="40">
        <f t="shared" si="375"/>
        <v>0</v>
      </c>
      <c r="BG565" s="40">
        <f t="shared" si="376"/>
        <v>0</v>
      </c>
      <c r="BH565" s="40">
        <f t="shared" si="377"/>
        <v>0</v>
      </c>
      <c r="BI565" s="40">
        <f t="shared" si="378"/>
        <v>0</v>
      </c>
      <c r="BJ565" s="40">
        <f t="shared" si="379"/>
        <v>0</v>
      </c>
      <c r="BK565" s="40">
        <f t="shared" si="380"/>
        <v>0</v>
      </c>
      <c r="BL565" s="40">
        <f t="shared" si="381"/>
        <v>0</v>
      </c>
      <c r="BM565" s="40">
        <f t="shared" si="382"/>
        <v>1</v>
      </c>
      <c r="BN565" s="40">
        <f t="shared" si="383"/>
        <v>1</v>
      </c>
      <c r="BO565" s="40">
        <f t="shared" si="384"/>
        <v>1</v>
      </c>
      <c r="BP565" s="40">
        <f t="shared" si="385"/>
        <v>1</v>
      </c>
      <c r="BQ565">
        <v>1</v>
      </c>
      <c r="BR565" s="63">
        <f t="shared" si="347"/>
        <v>7</v>
      </c>
      <c r="BT565" s="4">
        <f>(BP565*U528)+(BO565*U529)+(BN565*U530)+(BM565*U531)+(BL565*U532)+(BK565*U533)+(BJ565*U534)+(BI565*U535)+(BH565*U536)+(BG565*U537)+(BF565*U538)+(BE565*U539)+(BD565*U540)+(BC565*U541)+(BB565*U542)+(BA565*U543)+(AZ565*U544)+(AY565*U545)+(AX565*U546)+(AW565*U547)+(AV565*U548)+(AU565*U549)+(AT565*U550)+(AS565*U551)+(AR565*U552)+(AQ565*U553)+(AP565*U554)+(AO565*U555)+(AN565*U556)+(AM565*U557)+(AL565*U558)+(AK565*U559)+(AJ565*U560)+(AI565*U561)+(AH565*U562)+(AG565*U563)+(AF565*U564)+($U$510)+U565</f>
        <v>0.19444444444444448</v>
      </c>
    </row>
    <row r="566" spans="1:72">
      <c r="A566" s="25">
        <f t="shared" si="348"/>
        <v>562</v>
      </c>
      <c r="B566" s="26" t="s">
        <v>36</v>
      </c>
      <c r="C566" s="56">
        <v>41577</v>
      </c>
      <c r="D566" s="12">
        <v>41584</v>
      </c>
      <c r="E566" s="12">
        <v>41585</v>
      </c>
      <c r="F566" s="36">
        <v>157.39099999999999</v>
      </c>
      <c r="G566" s="36">
        <v>158.327</v>
      </c>
      <c r="H566" s="36">
        <v>158.32699999999997</v>
      </c>
      <c r="I566" s="36"/>
      <c r="J566" s="36"/>
      <c r="K566" s="5" t="s">
        <v>17</v>
      </c>
      <c r="M566" s="16">
        <f>(G566-F566)*100</f>
        <v>93.600000000000705</v>
      </c>
      <c r="N566" s="15"/>
      <c r="O566" s="16">
        <f>(H566-G566)*100</f>
        <v>-2.8421709430404007E-12</v>
      </c>
      <c r="Q566" s="22">
        <f>((S565*U566)/M566)*O566</f>
        <v>-1.175278186588072E-6</v>
      </c>
      <c r="R566" s="15"/>
      <c r="S566" s="3">
        <f>Q566+S565</f>
        <v>1393377617.6357527</v>
      </c>
      <c r="U566" s="4">
        <f>$AC$4/W566</f>
        <v>2.7777777777777776E-2</v>
      </c>
      <c r="W566" s="2">
        <v>9</v>
      </c>
      <c r="Y566" s="30">
        <f>E566-D566+1</f>
        <v>2</v>
      </c>
      <c r="Z566" s="30"/>
      <c r="AA566" s="4">
        <f>(S566-S565)/S565</f>
        <v>-8.5554187208096828E-16</v>
      </c>
      <c r="AD566" s="40">
        <f>IF(E565&gt;D566,IF(E565&gt;E566,Y566,E565-D566+1),0)</f>
        <v>0</v>
      </c>
      <c r="AF566" s="40">
        <f t="shared" si="349"/>
        <v>0</v>
      </c>
      <c r="AG566" s="40">
        <f t="shared" si="350"/>
        <v>1</v>
      </c>
      <c r="AH566" s="40">
        <f t="shared" si="351"/>
        <v>0</v>
      </c>
      <c r="AI566" s="40">
        <f t="shared" si="352"/>
        <v>0</v>
      </c>
      <c r="AJ566" s="40">
        <f t="shared" si="353"/>
        <v>0</v>
      </c>
      <c r="AK566" s="40">
        <f t="shared" si="354"/>
        <v>0</v>
      </c>
      <c r="AL566" s="40">
        <f t="shared" si="355"/>
        <v>0</v>
      </c>
      <c r="AM566" s="40">
        <f t="shared" si="356"/>
        <v>0</v>
      </c>
      <c r="AN566" s="40">
        <f t="shared" si="357"/>
        <v>0</v>
      </c>
      <c r="AO566" s="40">
        <f t="shared" si="358"/>
        <v>0</v>
      </c>
      <c r="AP566" s="40">
        <f t="shared" si="359"/>
        <v>0</v>
      </c>
      <c r="AQ566" s="40">
        <f t="shared" si="360"/>
        <v>0</v>
      </c>
      <c r="AR566" s="40">
        <f t="shared" si="361"/>
        <v>0</v>
      </c>
      <c r="AS566" s="40">
        <f t="shared" si="362"/>
        <v>0</v>
      </c>
      <c r="AT566" s="40">
        <f t="shared" si="363"/>
        <v>0</v>
      </c>
      <c r="AU566" s="40">
        <f t="shared" si="364"/>
        <v>0</v>
      </c>
      <c r="AV566" s="40">
        <f t="shared" si="365"/>
        <v>0</v>
      </c>
      <c r="AW566" s="40">
        <f t="shared" si="366"/>
        <v>0</v>
      </c>
      <c r="AX566" s="40">
        <f t="shared" si="367"/>
        <v>0</v>
      </c>
      <c r="AY566" s="40">
        <f t="shared" si="368"/>
        <v>0</v>
      </c>
      <c r="AZ566" s="40">
        <f t="shared" si="369"/>
        <v>0</v>
      </c>
      <c r="BA566" s="40">
        <f t="shared" si="370"/>
        <v>0</v>
      </c>
      <c r="BB566" s="40">
        <f t="shared" si="371"/>
        <v>0</v>
      </c>
      <c r="BC566" s="40">
        <f t="shared" si="372"/>
        <v>0</v>
      </c>
      <c r="BD566" s="40">
        <f t="shared" si="373"/>
        <v>0</v>
      </c>
      <c r="BE566" s="40">
        <f t="shared" si="374"/>
        <v>0</v>
      </c>
      <c r="BF566" s="40">
        <f t="shared" si="375"/>
        <v>0</v>
      </c>
      <c r="BG566" s="40">
        <f t="shared" si="376"/>
        <v>0</v>
      </c>
      <c r="BH566" s="40">
        <f t="shared" si="377"/>
        <v>0</v>
      </c>
      <c r="BI566" s="40">
        <f t="shared" si="378"/>
        <v>0</v>
      </c>
      <c r="BJ566" s="40">
        <f t="shared" si="379"/>
        <v>0</v>
      </c>
      <c r="BK566" s="40">
        <f t="shared" si="380"/>
        <v>0</v>
      </c>
      <c r="BL566" s="40">
        <f t="shared" si="381"/>
        <v>0</v>
      </c>
      <c r="BM566" s="40">
        <f t="shared" si="382"/>
        <v>0</v>
      </c>
      <c r="BN566" s="40">
        <f t="shared" si="383"/>
        <v>1</v>
      </c>
      <c r="BO566" s="40">
        <f t="shared" si="384"/>
        <v>1</v>
      </c>
      <c r="BP566" s="40">
        <f t="shared" si="385"/>
        <v>1</v>
      </c>
      <c r="BQ566">
        <v>1</v>
      </c>
      <c r="BR566" s="63">
        <f t="shared" si="347"/>
        <v>6</v>
      </c>
      <c r="BT566" s="4">
        <f>(BP566*U529)+(BO566*U530)+(BN566*U531)+(BM566*U532)+(BL566*U533)+(BK566*U534)+(BJ566*U535)+(BI566*U536)+(BH566*U537)+(BG566*U538)+(BF566*U539)+(BE566*U540)+(BD566*U541)+(BC566*U542)+(BB566*U543)+(BA566*U544)+(AZ566*U545)+(AY566*U546)+(AX566*U547)+(AW566*U548)+(AV566*U549)+(AU566*U550)+(AT566*U551)+(AS566*U552)+(AR566*U553)+(AQ566*U554)+(AP566*U555)+(AO566*U556)+(AN566*U557)+(AM566*U558)+(AL566*U559)+(AK566*U560)+(AJ566*U561)+(AI566*U562)+(AH566*U563)+(AG566*U564)+(AF566*U565)+($U$510)+U566</f>
        <v>0.16666666666666669</v>
      </c>
    </row>
    <row r="567" spans="1:72">
      <c r="A567" s="25">
        <f t="shared" si="348"/>
        <v>563</v>
      </c>
      <c r="B567" s="26" t="s">
        <v>36</v>
      </c>
      <c r="C567" s="56">
        <v>41662</v>
      </c>
      <c r="D567" s="12">
        <v>41663</v>
      </c>
      <c r="E567" s="12">
        <v>41667</v>
      </c>
      <c r="F567" s="36">
        <v>173.57000000000002</v>
      </c>
      <c r="G567" s="36"/>
      <c r="H567" s="36"/>
      <c r="I567" s="36">
        <v>171.04</v>
      </c>
      <c r="J567" s="36">
        <v>170.71900000000002</v>
      </c>
      <c r="K567" s="5" t="s">
        <v>2</v>
      </c>
      <c r="M567" s="16">
        <f>(F567-I567)*100</f>
        <v>253.00000000000296</v>
      </c>
      <c r="N567" s="15"/>
      <c r="O567" s="16">
        <f>(I567-J567)*100</f>
        <v>32.099999999996953</v>
      </c>
      <c r="Q567" s="22">
        <f>((S566*U567)/M567)*O567</f>
        <v>4910784.0937750209</v>
      </c>
      <c r="R567" s="15"/>
      <c r="S567" s="3">
        <f>Q567+S566</f>
        <v>1398288401.7295277</v>
      </c>
      <c r="U567" s="4">
        <f>$AC$4/W567</f>
        <v>2.7777777777777776E-2</v>
      </c>
      <c r="W567" s="2">
        <v>9</v>
      </c>
      <c r="Y567" s="30">
        <f>E567-D567+1</f>
        <v>5</v>
      </c>
      <c r="Z567" s="30"/>
      <c r="AA567" s="4">
        <f>(S567-S566)/S566</f>
        <v>3.5243741765477229E-3</v>
      </c>
      <c r="AD567" s="40">
        <f>IF(E566&gt;D567,IF(E566&gt;E567,Y567,E566-D567+1),0)</f>
        <v>0</v>
      </c>
      <c r="AF567" s="40">
        <f t="shared" si="349"/>
        <v>0</v>
      </c>
      <c r="AG567" s="40">
        <f t="shared" si="350"/>
        <v>0</v>
      </c>
      <c r="AH567" s="40">
        <f t="shared" si="351"/>
        <v>1</v>
      </c>
      <c r="AI567" s="40">
        <f t="shared" si="352"/>
        <v>0</v>
      </c>
      <c r="AJ567" s="40">
        <f t="shared" si="353"/>
        <v>0</v>
      </c>
      <c r="AK567" s="40">
        <f t="shared" si="354"/>
        <v>0</v>
      </c>
      <c r="AL567" s="40">
        <f t="shared" si="355"/>
        <v>0</v>
      </c>
      <c r="AM567" s="40">
        <f t="shared" si="356"/>
        <v>0</v>
      </c>
      <c r="AN567" s="40">
        <f t="shared" si="357"/>
        <v>0</v>
      </c>
      <c r="AO567" s="40">
        <f t="shared" si="358"/>
        <v>0</v>
      </c>
      <c r="AP567" s="40">
        <f t="shared" si="359"/>
        <v>0</v>
      </c>
      <c r="AQ567" s="40">
        <f t="shared" si="360"/>
        <v>0</v>
      </c>
      <c r="AR567" s="40">
        <f t="shared" si="361"/>
        <v>0</v>
      </c>
      <c r="AS567" s="40">
        <f t="shared" si="362"/>
        <v>0</v>
      </c>
      <c r="AT567" s="40">
        <f t="shared" si="363"/>
        <v>0</v>
      </c>
      <c r="AU567" s="40">
        <f t="shared" si="364"/>
        <v>0</v>
      </c>
      <c r="AV567" s="40">
        <f t="shared" si="365"/>
        <v>0</v>
      </c>
      <c r="AW567" s="40">
        <f t="shared" si="366"/>
        <v>0</v>
      </c>
      <c r="AX567" s="40">
        <f t="shared" si="367"/>
        <v>0</v>
      </c>
      <c r="AY567" s="40">
        <f t="shared" si="368"/>
        <v>0</v>
      </c>
      <c r="AZ567" s="40">
        <f t="shared" si="369"/>
        <v>0</v>
      </c>
      <c r="BA567" s="40">
        <f t="shared" si="370"/>
        <v>0</v>
      </c>
      <c r="BB567" s="40">
        <f t="shared" si="371"/>
        <v>0</v>
      </c>
      <c r="BC567" s="40">
        <f t="shared" si="372"/>
        <v>0</v>
      </c>
      <c r="BD567" s="40">
        <f t="shared" si="373"/>
        <v>0</v>
      </c>
      <c r="BE567" s="40">
        <f t="shared" si="374"/>
        <v>0</v>
      </c>
      <c r="BF567" s="40">
        <f t="shared" si="375"/>
        <v>0</v>
      </c>
      <c r="BG567" s="40">
        <f t="shared" si="376"/>
        <v>0</v>
      </c>
      <c r="BH567" s="40">
        <f t="shared" si="377"/>
        <v>0</v>
      </c>
      <c r="BI567" s="40">
        <f t="shared" si="378"/>
        <v>0</v>
      </c>
      <c r="BJ567" s="40">
        <f t="shared" si="379"/>
        <v>0</v>
      </c>
      <c r="BK567" s="40">
        <f t="shared" si="380"/>
        <v>0</v>
      </c>
      <c r="BL567" s="40">
        <f t="shared" si="381"/>
        <v>0</v>
      </c>
      <c r="BM567" s="40">
        <f t="shared" si="382"/>
        <v>0</v>
      </c>
      <c r="BN567" s="40">
        <f t="shared" si="383"/>
        <v>0</v>
      </c>
      <c r="BO567" s="40">
        <f t="shared" si="384"/>
        <v>1</v>
      </c>
      <c r="BP567" s="40">
        <f t="shared" si="385"/>
        <v>1</v>
      </c>
      <c r="BQ567">
        <v>1</v>
      </c>
      <c r="BR567" s="63">
        <f t="shared" si="347"/>
        <v>5</v>
      </c>
      <c r="BT567" s="4">
        <f>(BP567*U530)+(BO567*U531)+(BN567*U532)+(BM567*U533)+(BL567*U534)+(BK567*U535)+(BJ567*U536)+(BI567*U537)+(BH567*U538)+(BG567*U539)+(BF567*U540)+(BE567*U541)+(BD567*U542)+(BC567*U543)+(BB567*U544)+(BA567*U545)+(AZ567*U546)+(AY567*U547)+(AX567*U548)+(AW567*U549)+(AV567*U550)+(AU567*U551)+(AT567*U552)+(AS567*U553)+(AR567*U554)+(AQ567*U555)+(AP567*U556)+(AO567*U557)+(AN567*U558)+(AM567*U559)+(AL567*U560)+(AK567*U561)+(AJ567*U562)+(AI567*U563)+(AH567*U564)+(AG567*U565)+(AF567*U566)+($U$510)+U567</f>
        <v>0.1388888888888889</v>
      </c>
    </row>
    <row r="568" spans="1:72">
      <c r="A568" s="25">
        <f t="shared" si="348"/>
        <v>564</v>
      </c>
      <c r="B568" s="26" t="s">
        <v>36</v>
      </c>
      <c r="C568" s="56">
        <v>41677</v>
      </c>
      <c r="D568" s="12">
        <v>41680</v>
      </c>
      <c r="E568" s="12">
        <v>41695</v>
      </c>
      <c r="F568" s="36">
        <v>166.191</v>
      </c>
      <c r="G568" s="36">
        <v>168.19</v>
      </c>
      <c r="H568" s="36">
        <v>170.047</v>
      </c>
      <c r="I568" s="36"/>
      <c r="J568" s="36"/>
      <c r="K568" s="5" t="s">
        <v>2</v>
      </c>
      <c r="M568" s="16">
        <f>(G568-F568)*100</f>
        <v>199.89999999999952</v>
      </c>
      <c r="N568" s="15"/>
      <c r="O568" s="16">
        <f>(H568-G568)*100</f>
        <v>185.69999999999993</v>
      </c>
      <c r="Q568" s="22">
        <f>((S567*U568)/M568)*O568</f>
        <v>36082229.476012148</v>
      </c>
      <c r="R568" s="15"/>
      <c r="S568" s="3">
        <f>Q568+S567</f>
        <v>1434370631.2055399</v>
      </c>
      <c r="U568" s="4">
        <f>$AC$4/W568</f>
        <v>2.7777777777777776E-2</v>
      </c>
      <c r="W568" s="2">
        <v>9</v>
      </c>
      <c r="Y568" s="30">
        <f>E568-D568+1</f>
        <v>16</v>
      </c>
      <c r="Z568" s="30"/>
      <c r="AA568" s="4">
        <f>(S568-S567)/S567</f>
        <v>2.5804568951142349E-2</v>
      </c>
      <c r="AD568" s="40">
        <f>IF(E567&gt;D568,IF(E567&gt;E568,Y568,E567-D568+1),0)</f>
        <v>0</v>
      </c>
      <c r="AF568" s="40">
        <f t="shared" si="349"/>
        <v>0</v>
      </c>
      <c r="AG568" s="40">
        <f t="shared" si="350"/>
        <v>0</v>
      </c>
      <c r="AH568" s="40">
        <f t="shared" si="351"/>
        <v>0</v>
      </c>
      <c r="AI568" s="40">
        <f t="shared" si="352"/>
        <v>1</v>
      </c>
      <c r="AJ568" s="40">
        <f t="shared" si="353"/>
        <v>0</v>
      </c>
      <c r="AK568" s="40">
        <f t="shared" si="354"/>
        <v>0</v>
      </c>
      <c r="AL568" s="40">
        <f t="shared" si="355"/>
        <v>0</v>
      </c>
      <c r="AM568" s="40">
        <f t="shared" si="356"/>
        <v>0</v>
      </c>
      <c r="AN568" s="40">
        <f t="shared" si="357"/>
        <v>0</v>
      </c>
      <c r="AO568" s="40">
        <f t="shared" si="358"/>
        <v>0</v>
      </c>
      <c r="AP568" s="40">
        <f t="shared" si="359"/>
        <v>0</v>
      </c>
      <c r="AQ568" s="40">
        <f t="shared" si="360"/>
        <v>0</v>
      </c>
      <c r="AR568" s="40">
        <f t="shared" si="361"/>
        <v>0</v>
      </c>
      <c r="AS568" s="40">
        <f t="shared" si="362"/>
        <v>0</v>
      </c>
      <c r="AT568" s="40">
        <f t="shared" si="363"/>
        <v>0</v>
      </c>
      <c r="AU568" s="40">
        <f t="shared" si="364"/>
        <v>0</v>
      </c>
      <c r="AV568" s="40">
        <f t="shared" si="365"/>
        <v>0</v>
      </c>
      <c r="AW568" s="40">
        <f t="shared" si="366"/>
        <v>0</v>
      </c>
      <c r="AX568" s="40">
        <f t="shared" si="367"/>
        <v>0</v>
      </c>
      <c r="AY568" s="40">
        <f t="shared" si="368"/>
        <v>0</v>
      </c>
      <c r="AZ568" s="40">
        <f t="shared" si="369"/>
        <v>0</v>
      </c>
      <c r="BA568" s="40">
        <f t="shared" si="370"/>
        <v>0</v>
      </c>
      <c r="BB568" s="40">
        <f t="shared" si="371"/>
        <v>0</v>
      </c>
      <c r="BC568" s="40">
        <f t="shared" si="372"/>
        <v>0</v>
      </c>
      <c r="BD568" s="40">
        <f t="shared" si="373"/>
        <v>0</v>
      </c>
      <c r="BE568" s="40">
        <f t="shared" si="374"/>
        <v>0</v>
      </c>
      <c r="BF568" s="40">
        <f t="shared" si="375"/>
        <v>0</v>
      </c>
      <c r="BG568" s="40">
        <f t="shared" si="376"/>
        <v>0</v>
      </c>
      <c r="BH568" s="40">
        <f t="shared" si="377"/>
        <v>0</v>
      </c>
      <c r="BI568" s="40">
        <f t="shared" si="378"/>
        <v>0</v>
      </c>
      <c r="BJ568" s="40">
        <f t="shared" si="379"/>
        <v>0</v>
      </c>
      <c r="BK568" s="40">
        <f t="shared" si="380"/>
        <v>0</v>
      </c>
      <c r="BL568" s="40">
        <f t="shared" si="381"/>
        <v>0</v>
      </c>
      <c r="BM568" s="40">
        <f t="shared" si="382"/>
        <v>0</v>
      </c>
      <c r="BN568" s="40">
        <f t="shared" si="383"/>
        <v>0</v>
      </c>
      <c r="BO568" s="40">
        <f t="shared" si="384"/>
        <v>0</v>
      </c>
      <c r="BP568" s="40">
        <f t="shared" si="385"/>
        <v>1</v>
      </c>
      <c r="BQ568">
        <v>1</v>
      </c>
      <c r="BR568" s="63">
        <f t="shared" si="347"/>
        <v>4</v>
      </c>
      <c r="BT568" s="4">
        <f>(BP568*U531)+(BO568*U532)+(BN568*U533)+(BM568*U534)+(BL568*U535)+(BK568*U536)+(BJ568*U537)+(BI568*U538)+(BH568*U539)+(BG568*U540)+(BF568*U541)+(BE568*U542)+(BD568*U543)+(BC568*U544)+(BB568*U545)+(BA568*U546)+(AZ568*U547)+(AY568*U548)+(AX568*U549)+(AW568*U550)+(AV568*U551)+(AU568*U552)+(AT568*U553)+(AS568*U554)+(AR568*U555)+(AQ568*U556)+(AP568*U557)+(AO568*U558)+(AN568*U559)+(AM568*U560)+(AL568*U561)+(AK568*U562)+(AJ568*U563)+(AI568*U564)+(AH568*U565)+(AG568*U566)+(AF568*U567)+($U$510)+U568</f>
        <v>0.1111111111111111</v>
      </c>
    </row>
    <row r="569" spans="1:72">
      <c r="A569" s="25">
        <f t="shared" si="348"/>
        <v>565</v>
      </c>
      <c r="B569" s="26" t="s">
        <v>36</v>
      </c>
      <c r="C569" s="56">
        <v>41690</v>
      </c>
      <c r="D569" s="12">
        <v>41697</v>
      </c>
      <c r="E569" s="12">
        <v>41698</v>
      </c>
      <c r="F569" s="36">
        <v>170.714</v>
      </c>
      <c r="G569" s="36"/>
      <c r="H569" s="36"/>
      <c r="I569" s="36">
        <v>169.04999999999998</v>
      </c>
      <c r="J569" s="36">
        <v>170.714</v>
      </c>
      <c r="K569" s="5" t="s">
        <v>0</v>
      </c>
      <c r="M569" s="16">
        <f>(F569-I569)*100</f>
        <v>166.40000000000157</v>
      </c>
      <c r="N569" s="15"/>
      <c r="O569" s="16">
        <f>(I569-J569)*100</f>
        <v>-166.40000000000157</v>
      </c>
      <c r="Q569" s="22">
        <f>((S568*U569)/M569)*O569</f>
        <v>-39843628.644598328</v>
      </c>
      <c r="R569" s="15"/>
      <c r="S569" s="3">
        <f>Q569+S568</f>
        <v>1394527002.5609417</v>
      </c>
      <c r="U569" s="4">
        <f>$AC$4/W569</f>
        <v>2.7777777777777776E-2</v>
      </c>
      <c r="W569" s="2">
        <v>9</v>
      </c>
      <c r="Y569" s="30">
        <f>E569-D569+1</f>
        <v>2</v>
      </c>
      <c r="Z569" s="30"/>
      <c r="AA569" s="4">
        <f>(S569-S568)/S568</f>
        <v>-2.7777777777777717E-2</v>
      </c>
      <c r="AD569" s="40">
        <f>IF(E568&gt;D569,IF(E568&gt;E569,Y569,E568-D569+1),0)</f>
        <v>0</v>
      </c>
      <c r="AF569" s="40">
        <f t="shared" si="349"/>
        <v>0</v>
      </c>
      <c r="AG569" s="40">
        <f t="shared" si="350"/>
        <v>0</v>
      </c>
      <c r="AH569" s="40">
        <f t="shared" si="351"/>
        <v>0</v>
      </c>
      <c r="AI569" s="40">
        <f t="shared" si="352"/>
        <v>0</v>
      </c>
      <c r="AJ569" s="40">
        <f t="shared" si="353"/>
        <v>1</v>
      </c>
      <c r="AK569" s="40">
        <f t="shared" si="354"/>
        <v>0</v>
      </c>
      <c r="AL569" s="40">
        <f t="shared" si="355"/>
        <v>0</v>
      </c>
      <c r="AM569" s="40">
        <f t="shared" si="356"/>
        <v>0</v>
      </c>
      <c r="AN569" s="40">
        <f t="shared" si="357"/>
        <v>0</v>
      </c>
      <c r="AO569" s="40">
        <f t="shared" si="358"/>
        <v>0</v>
      </c>
      <c r="AP569" s="40">
        <f t="shared" si="359"/>
        <v>0</v>
      </c>
      <c r="AQ569" s="40">
        <f t="shared" si="360"/>
        <v>0</v>
      </c>
      <c r="AR569" s="40">
        <f t="shared" si="361"/>
        <v>0</v>
      </c>
      <c r="AS569" s="40">
        <f t="shared" si="362"/>
        <v>0</v>
      </c>
      <c r="AT569" s="40">
        <f t="shared" si="363"/>
        <v>0</v>
      </c>
      <c r="AU569" s="40">
        <f t="shared" si="364"/>
        <v>0</v>
      </c>
      <c r="AV569" s="40">
        <f t="shared" si="365"/>
        <v>0</v>
      </c>
      <c r="AW569" s="40">
        <f t="shared" si="366"/>
        <v>0</v>
      </c>
      <c r="AX569" s="40">
        <f t="shared" si="367"/>
        <v>0</v>
      </c>
      <c r="AY569" s="40">
        <f t="shared" si="368"/>
        <v>0</v>
      </c>
      <c r="AZ569" s="40">
        <f t="shared" si="369"/>
        <v>0</v>
      </c>
      <c r="BA569" s="40">
        <f t="shared" si="370"/>
        <v>0</v>
      </c>
      <c r="BB569" s="40">
        <f t="shared" si="371"/>
        <v>0</v>
      </c>
      <c r="BC569" s="40">
        <f t="shared" si="372"/>
        <v>0</v>
      </c>
      <c r="BD569" s="40">
        <f t="shared" si="373"/>
        <v>0</v>
      </c>
      <c r="BE569" s="40">
        <f t="shared" si="374"/>
        <v>0</v>
      </c>
      <c r="BF569" s="40">
        <f t="shared" si="375"/>
        <v>0</v>
      </c>
      <c r="BG569" s="40">
        <f t="shared" si="376"/>
        <v>0</v>
      </c>
      <c r="BH569" s="40">
        <f t="shared" si="377"/>
        <v>0</v>
      </c>
      <c r="BI569" s="40">
        <f t="shared" si="378"/>
        <v>0</v>
      </c>
      <c r="BJ569" s="40">
        <f t="shared" si="379"/>
        <v>0</v>
      </c>
      <c r="BK569" s="40">
        <f t="shared" si="380"/>
        <v>0</v>
      </c>
      <c r="BL569" s="40">
        <f t="shared" si="381"/>
        <v>0</v>
      </c>
      <c r="BM569" s="40">
        <f t="shared" si="382"/>
        <v>0</v>
      </c>
      <c r="BN569" s="40">
        <f t="shared" si="383"/>
        <v>0</v>
      </c>
      <c r="BO569" s="40">
        <f t="shared" si="384"/>
        <v>0</v>
      </c>
      <c r="BP569" s="40">
        <f t="shared" si="385"/>
        <v>0</v>
      </c>
      <c r="BQ569">
        <v>1</v>
      </c>
      <c r="BR569" s="63">
        <f t="shared" si="347"/>
        <v>3</v>
      </c>
      <c r="BT569" s="4">
        <f>(BP569*U532)+(BO569*U533)+(BN569*U534)+(BM569*U535)+(BL569*U536)+(BK569*U537)+(BJ569*U538)+(BI569*U539)+(BH569*U540)+(BG569*U541)+(BF569*U542)+(BE569*U543)+(BD569*U544)+(BC569*U545)+(BB569*U546)+(BA569*U547)+(AZ569*U548)+(AY569*U549)+(AX569*U550)+(AW569*U551)+(AV569*U552)+(AU569*U553)+(AT569*U554)+(AS569*U555)+(AR569*U556)+(AQ569*U557)+(AP569*U558)+(AO569*U559)+(AN569*U560)+(AM569*U561)+(AL569*U562)+(AK569*U563)+(AJ569*U564)+(AI569*U565)+(AH569*U566)+(AG569*U567)+(AF569*U568)+($U$510)+U569</f>
        <v>8.3333333333333329E-2</v>
      </c>
    </row>
    <row r="570" spans="1:72">
      <c r="A570" s="25">
        <f t="shared" si="348"/>
        <v>566</v>
      </c>
      <c r="B570" s="26" t="s">
        <v>36</v>
      </c>
      <c r="C570" s="56">
        <v>41702</v>
      </c>
      <c r="D570" s="12">
        <v>41703</v>
      </c>
      <c r="E570" s="12">
        <v>41709</v>
      </c>
      <c r="F570" s="36">
        <v>169.00799999999998</v>
      </c>
      <c r="G570" s="36">
        <v>170.66</v>
      </c>
      <c r="H570" s="36">
        <v>171.14999999999998</v>
      </c>
      <c r="I570" s="36"/>
      <c r="J570" s="36"/>
      <c r="K570" s="5" t="s">
        <v>2</v>
      </c>
      <c r="M570" s="16">
        <f>(G570-F570)*100</f>
        <v>165.20000000000152</v>
      </c>
      <c r="N570" s="15"/>
      <c r="O570" s="16">
        <f>(H570-G570)*100</f>
        <v>48.999999999998067</v>
      </c>
      <c r="Q570" s="22">
        <f>((S569*U570)/M570)*O570</f>
        <v>11489746.960835824</v>
      </c>
      <c r="R570" s="15"/>
      <c r="S570" s="3">
        <f>Q570+S569</f>
        <v>1406016749.5217776</v>
      </c>
      <c r="U570" s="4">
        <f>$AC$4/W570</f>
        <v>2.7777777777777776E-2</v>
      </c>
      <c r="W570" s="2">
        <v>9</v>
      </c>
      <c r="Y570" s="30">
        <f>E570-D570+1</f>
        <v>7</v>
      </c>
      <c r="Z570" s="30"/>
      <c r="AA570" s="4">
        <f>(S570-S569)/S569</f>
        <v>8.2391713747642717E-3</v>
      </c>
      <c r="AD570" s="40">
        <f>IF(E569&gt;D570,IF(E569&gt;E570,Y570,E569-D570+1),0)</f>
        <v>0</v>
      </c>
      <c r="AF570" s="40">
        <f t="shared" si="349"/>
        <v>0</v>
      </c>
      <c r="AG570" s="40">
        <f t="shared" si="350"/>
        <v>0</v>
      </c>
      <c r="AH570" s="40">
        <f t="shared" si="351"/>
        <v>0</v>
      </c>
      <c r="AI570" s="40">
        <f t="shared" si="352"/>
        <v>0</v>
      </c>
      <c r="AJ570" s="40">
        <f t="shared" si="353"/>
        <v>0</v>
      </c>
      <c r="AK570" s="40">
        <f t="shared" si="354"/>
        <v>1</v>
      </c>
      <c r="AL570" s="40">
        <f t="shared" si="355"/>
        <v>0</v>
      </c>
      <c r="AM570" s="40">
        <f t="shared" si="356"/>
        <v>0</v>
      </c>
      <c r="AN570" s="40">
        <f t="shared" si="357"/>
        <v>0</v>
      </c>
      <c r="AO570" s="40">
        <f t="shared" si="358"/>
        <v>0</v>
      </c>
      <c r="AP570" s="40">
        <f t="shared" si="359"/>
        <v>0</v>
      </c>
      <c r="AQ570" s="40">
        <f t="shared" si="360"/>
        <v>0</v>
      </c>
      <c r="AR570" s="40">
        <f t="shared" si="361"/>
        <v>0</v>
      </c>
      <c r="AS570" s="40">
        <f t="shared" si="362"/>
        <v>0</v>
      </c>
      <c r="AT570" s="40">
        <f t="shared" si="363"/>
        <v>0</v>
      </c>
      <c r="AU570" s="40">
        <f t="shared" si="364"/>
        <v>0</v>
      </c>
      <c r="AV570" s="40">
        <f t="shared" si="365"/>
        <v>0</v>
      </c>
      <c r="AW570" s="40">
        <f t="shared" si="366"/>
        <v>0</v>
      </c>
      <c r="AX570" s="40">
        <f t="shared" si="367"/>
        <v>0</v>
      </c>
      <c r="AY570" s="40">
        <f t="shared" si="368"/>
        <v>0</v>
      </c>
      <c r="AZ570" s="40">
        <f t="shared" si="369"/>
        <v>0</v>
      </c>
      <c r="BA570" s="40">
        <f t="shared" si="370"/>
        <v>0</v>
      </c>
      <c r="BB570" s="40">
        <f t="shared" si="371"/>
        <v>0</v>
      </c>
      <c r="BC570" s="40">
        <f t="shared" si="372"/>
        <v>0</v>
      </c>
      <c r="BD570" s="40">
        <f t="shared" si="373"/>
        <v>0</v>
      </c>
      <c r="BE570" s="40">
        <f t="shared" si="374"/>
        <v>0</v>
      </c>
      <c r="BF570" s="40">
        <f t="shared" si="375"/>
        <v>0</v>
      </c>
      <c r="BG570" s="40">
        <f t="shared" si="376"/>
        <v>0</v>
      </c>
      <c r="BH570" s="40">
        <f t="shared" si="377"/>
        <v>0</v>
      </c>
      <c r="BI570" s="40">
        <f t="shared" si="378"/>
        <v>0</v>
      </c>
      <c r="BJ570" s="40">
        <f t="shared" si="379"/>
        <v>0</v>
      </c>
      <c r="BK570" s="40">
        <f t="shared" si="380"/>
        <v>0</v>
      </c>
      <c r="BL570" s="40">
        <f t="shared" si="381"/>
        <v>0</v>
      </c>
      <c r="BM570" s="40">
        <f t="shared" si="382"/>
        <v>0</v>
      </c>
      <c r="BN570" s="40">
        <f t="shared" si="383"/>
        <v>0</v>
      </c>
      <c r="BO570" s="40">
        <f t="shared" si="384"/>
        <v>0</v>
      </c>
      <c r="BP570" s="40">
        <f t="shared" si="385"/>
        <v>0</v>
      </c>
      <c r="BQ570">
        <v>1</v>
      </c>
      <c r="BR570" s="63">
        <f t="shared" si="347"/>
        <v>3</v>
      </c>
      <c r="BT570" s="4">
        <f>(BP570*U533)+(BO570*U534)+(BN570*U535)+(BM570*U536)+(BL570*U537)+(BK570*U538)+(BJ570*U539)+(BI570*U540)+(BH570*U541)+(BG570*U542)+(BF570*U543)+(BE570*U544)+(BD570*U545)+(BC570*U546)+(BB570*U547)+(BA570*U548)+(AZ570*U549)+(AY570*U550)+(AX570*U551)+(AW570*U552)+(AV570*U553)+(AU570*U554)+(AT570*U555)+(AS570*U556)+(AR570*U557)+(AQ570*U558)+(AP570*U559)+(AO570*U560)+(AN570*U561)+(AM570*U562)+(AL570*U563)+(AK570*U564)+(AJ570*U565)+(AI570*U566)+(AH570*U567)+(AG570*U568)+(AF570*U569)+($U$510)+U570</f>
        <v>8.3333333333333329E-2</v>
      </c>
    </row>
    <row r="571" spans="1:72">
      <c r="A571" s="25">
        <f t="shared" si="348"/>
        <v>567</v>
      </c>
      <c r="B571" s="26" t="s">
        <v>36</v>
      </c>
      <c r="C571" s="56">
        <v>41709</v>
      </c>
      <c r="D571" s="12">
        <v>41710</v>
      </c>
      <c r="E571" s="12">
        <v>41725</v>
      </c>
      <c r="F571" s="36">
        <v>172.048</v>
      </c>
      <c r="G571" s="36"/>
      <c r="H571" s="36"/>
      <c r="I571" s="36">
        <v>170.76499999999999</v>
      </c>
      <c r="J571" s="36">
        <v>169.73000000000002</v>
      </c>
      <c r="K571" s="5" t="s">
        <v>2</v>
      </c>
      <c r="M571" s="16">
        <f>(F571-I571)*100</f>
        <v>128.30000000000155</v>
      </c>
      <c r="N571" s="15"/>
      <c r="O571" s="16">
        <f>(I571-J571)*100</f>
        <v>103.49999999999682</v>
      </c>
      <c r="Q571" s="22">
        <f>((S570*U571)/M571)*O571</f>
        <v>31506610.716094602</v>
      </c>
      <c r="R571" s="15"/>
      <c r="S571" s="3">
        <f>Q571+S570</f>
        <v>1437523360.2378721</v>
      </c>
      <c r="U571" s="4">
        <f>$AC$4/W571</f>
        <v>2.7777777777777776E-2</v>
      </c>
      <c r="W571" s="2">
        <v>9</v>
      </c>
      <c r="Y571" s="30">
        <f>E571-D571+1</f>
        <v>16</v>
      </c>
      <c r="Z571" s="30"/>
      <c r="AA571" s="4">
        <f>(S571-S570)/S570</f>
        <v>2.2408417770848534E-2</v>
      </c>
      <c r="AD571" s="40">
        <f>IF(E570&gt;D571,IF(E570&gt;E571,Y571,E570-D571+1),0)</f>
        <v>0</v>
      </c>
      <c r="AF571" s="40">
        <f t="shared" si="349"/>
        <v>0</v>
      </c>
      <c r="AG571" s="40">
        <f t="shared" si="350"/>
        <v>0</v>
      </c>
      <c r="AH571" s="40">
        <f t="shared" si="351"/>
        <v>0</v>
      </c>
      <c r="AI571" s="40">
        <f t="shared" si="352"/>
        <v>0</v>
      </c>
      <c r="AJ571" s="40">
        <f t="shared" si="353"/>
        <v>0</v>
      </c>
      <c r="AK571" s="40">
        <f t="shared" si="354"/>
        <v>0</v>
      </c>
      <c r="AL571" s="40">
        <f t="shared" si="355"/>
        <v>1</v>
      </c>
      <c r="AM571" s="40">
        <f t="shared" si="356"/>
        <v>0</v>
      </c>
      <c r="AN571" s="40">
        <f t="shared" si="357"/>
        <v>0</v>
      </c>
      <c r="AO571" s="40">
        <f t="shared" si="358"/>
        <v>0</v>
      </c>
      <c r="AP571" s="40">
        <f t="shared" si="359"/>
        <v>0</v>
      </c>
      <c r="AQ571" s="40">
        <f t="shared" si="360"/>
        <v>0</v>
      </c>
      <c r="AR571" s="40">
        <f t="shared" si="361"/>
        <v>0</v>
      </c>
      <c r="AS571" s="40">
        <f t="shared" si="362"/>
        <v>0</v>
      </c>
      <c r="AT571" s="40">
        <f t="shared" si="363"/>
        <v>0</v>
      </c>
      <c r="AU571" s="40">
        <f t="shared" si="364"/>
        <v>0</v>
      </c>
      <c r="AV571" s="40">
        <f t="shared" si="365"/>
        <v>0</v>
      </c>
      <c r="AW571" s="40">
        <f t="shared" si="366"/>
        <v>0</v>
      </c>
      <c r="AX571" s="40">
        <f t="shared" si="367"/>
        <v>0</v>
      </c>
      <c r="AY571" s="40">
        <f t="shared" si="368"/>
        <v>0</v>
      </c>
      <c r="AZ571" s="40">
        <f t="shared" si="369"/>
        <v>0</v>
      </c>
      <c r="BA571" s="40">
        <f t="shared" si="370"/>
        <v>0</v>
      </c>
      <c r="BB571" s="40">
        <f t="shared" si="371"/>
        <v>0</v>
      </c>
      <c r="BC571" s="40">
        <f t="shared" si="372"/>
        <v>0</v>
      </c>
      <c r="BD571" s="40">
        <f t="shared" si="373"/>
        <v>0</v>
      </c>
      <c r="BE571" s="40">
        <f t="shared" si="374"/>
        <v>0</v>
      </c>
      <c r="BF571" s="40">
        <f t="shared" si="375"/>
        <v>0</v>
      </c>
      <c r="BG571" s="40">
        <f t="shared" si="376"/>
        <v>0</v>
      </c>
      <c r="BH571" s="40">
        <f t="shared" si="377"/>
        <v>0</v>
      </c>
      <c r="BI571" s="40">
        <f t="shared" si="378"/>
        <v>0</v>
      </c>
      <c r="BJ571" s="40">
        <f t="shared" si="379"/>
        <v>0</v>
      </c>
      <c r="BK571" s="40">
        <f t="shared" si="380"/>
        <v>0</v>
      </c>
      <c r="BL571" s="40">
        <f t="shared" si="381"/>
        <v>0</v>
      </c>
      <c r="BM571" s="40">
        <f t="shared" si="382"/>
        <v>0</v>
      </c>
      <c r="BN571" s="40">
        <f t="shared" si="383"/>
        <v>0</v>
      </c>
      <c r="BO571" s="40">
        <f t="shared" si="384"/>
        <v>0</v>
      </c>
      <c r="BP571" s="40">
        <f t="shared" si="385"/>
        <v>0</v>
      </c>
      <c r="BQ571">
        <v>1</v>
      </c>
      <c r="BR571" s="63">
        <f t="shared" si="347"/>
        <v>3</v>
      </c>
      <c r="BT571" s="4">
        <f>(BP571*U534)+(BO571*U535)+(BN571*U536)+(BM571*U537)+(BL571*U538)+(BK571*U539)+(BJ571*U540)+(BI571*U541)+(BH571*U542)+(BG571*U543)+(BF571*U544)+(BE571*U545)+(BD571*U546)+(BC571*U547)+(BB571*U548)+(BA571*U549)+(AZ571*U550)+(AY571*U551)+(AX571*U552)+(AW571*U553)+(AV571*U554)+(AU571*U555)+(AT571*U556)+(AS571*U557)+(AR571*U558)+(AQ571*U559)+(AP571*U560)+(AO571*U561)+(AN571*U562)+(AM571*U563)+(AL571*U564)+(AK571*U565)+(AJ571*U566)+(AI571*U567)+(AH571*U568)+(AG571*U569)+(AF571*U570)+($U$510)+U571</f>
        <v>8.3333333333333329E-2</v>
      </c>
    </row>
    <row r="572" spans="1:72">
      <c r="A572" s="25">
        <f t="shared" si="348"/>
        <v>568</v>
      </c>
      <c r="B572" s="26" t="s">
        <v>36</v>
      </c>
      <c r="C572" s="56">
        <v>41733</v>
      </c>
      <c r="D572" s="12">
        <v>41736</v>
      </c>
      <c r="E572" s="12">
        <v>41745</v>
      </c>
      <c r="F572" s="36">
        <v>172.43600000000001</v>
      </c>
      <c r="G572" s="36"/>
      <c r="H572" s="36"/>
      <c r="I572" s="36">
        <v>170.82499999999999</v>
      </c>
      <c r="J572" s="36">
        <v>170.82500000000002</v>
      </c>
      <c r="K572" s="5" t="s">
        <v>17</v>
      </c>
      <c r="M572" s="16">
        <f>(F572-I572)*100</f>
        <v>161.10000000000184</v>
      </c>
      <c r="N572" s="15"/>
      <c r="O572" s="16">
        <f>(I572-J572)*100</f>
        <v>-2.8421709430404007E-12</v>
      </c>
      <c r="Q572" s="22">
        <f>((S571*U572)/M572)*O572</f>
        <v>-7.0447739920164017E-7</v>
      </c>
      <c r="R572" s="15"/>
      <c r="S572" s="3">
        <f>Q572+S571</f>
        <v>1437523360.2378714</v>
      </c>
      <c r="U572" s="4">
        <f>$AC$4/W572</f>
        <v>2.7777777777777776E-2</v>
      </c>
      <c r="W572" s="2">
        <v>9</v>
      </c>
      <c r="Y572" s="30">
        <f>E572-D572+1</f>
        <v>10</v>
      </c>
      <c r="Z572" s="30"/>
      <c r="AA572" s="4">
        <f>(S572-S571)/S571</f>
        <v>-4.9756112289287012E-16</v>
      </c>
      <c r="AD572" s="40">
        <f>IF(E571&gt;D572,IF(E571&gt;E572,Y572,E571-D572+1),0)</f>
        <v>0</v>
      </c>
      <c r="AF572" s="40">
        <f t="shared" si="349"/>
        <v>0</v>
      </c>
      <c r="AG572" s="40">
        <f t="shared" si="350"/>
        <v>0</v>
      </c>
      <c r="AH572" s="40">
        <f t="shared" si="351"/>
        <v>0</v>
      </c>
      <c r="AI572" s="40">
        <f t="shared" si="352"/>
        <v>0</v>
      </c>
      <c r="AJ572" s="40">
        <f t="shared" si="353"/>
        <v>0</v>
      </c>
      <c r="AK572" s="40">
        <f t="shared" si="354"/>
        <v>0</v>
      </c>
      <c r="AL572" s="40">
        <f t="shared" si="355"/>
        <v>0</v>
      </c>
      <c r="AM572" s="40">
        <f t="shared" si="356"/>
        <v>1</v>
      </c>
      <c r="AN572" s="40">
        <f t="shared" si="357"/>
        <v>0</v>
      </c>
      <c r="AO572" s="40">
        <f t="shared" si="358"/>
        <v>0</v>
      </c>
      <c r="AP572" s="40">
        <f t="shared" si="359"/>
        <v>0</v>
      </c>
      <c r="AQ572" s="40">
        <f t="shared" si="360"/>
        <v>0</v>
      </c>
      <c r="AR572" s="40">
        <f t="shared" si="361"/>
        <v>0</v>
      </c>
      <c r="AS572" s="40">
        <f t="shared" si="362"/>
        <v>0</v>
      </c>
      <c r="AT572" s="40">
        <f t="shared" si="363"/>
        <v>0</v>
      </c>
      <c r="AU572" s="40">
        <f t="shared" si="364"/>
        <v>0</v>
      </c>
      <c r="AV572" s="40">
        <f t="shared" si="365"/>
        <v>0</v>
      </c>
      <c r="AW572" s="40">
        <f t="shared" si="366"/>
        <v>0</v>
      </c>
      <c r="AX572" s="40">
        <f t="shared" si="367"/>
        <v>0</v>
      </c>
      <c r="AY572" s="40">
        <f t="shared" si="368"/>
        <v>0</v>
      </c>
      <c r="AZ572" s="40">
        <f t="shared" si="369"/>
        <v>0</v>
      </c>
      <c r="BA572" s="40">
        <f t="shared" si="370"/>
        <v>0</v>
      </c>
      <c r="BB572" s="40">
        <f t="shared" si="371"/>
        <v>0</v>
      </c>
      <c r="BC572" s="40">
        <f t="shared" si="372"/>
        <v>0</v>
      </c>
      <c r="BD572" s="40">
        <f t="shared" si="373"/>
        <v>0</v>
      </c>
      <c r="BE572" s="40">
        <f t="shared" si="374"/>
        <v>0</v>
      </c>
      <c r="BF572" s="40">
        <f t="shared" si="375"/>
        <v>0</v>
      </c>
      <c r="BG572" s="40">
        <f t="shared" si="376"/>
        <v>0</v>
      </c>
      <c r="BH572" s="40">
        <f t="shared" si="377"/>
        <v>0</v>
      </c>
      <c r="BI572" s="40">
        <f t="shared" si="378"/>
        <v>0</v>
      </c>
      <c r="BJ572" s="40">
        <f t="shared" si="379"/>
        <v>0</v>
      </c>
      <c r="BK572" s="40">
        <f t="shared" si="380"/>
        <v>0</v>
      </c>
      <c r="BL572" s="40">
        <f t="shared" si="381"/>
        <v>0</v>
      </c>
      <c r="BM572" s="40">
        <f t="shared" si="382"/>
        <v>0</v>
      </c>
      <c r="BN572" s="40">
        <f t="shared" si="383"/>
        <v>0</v>
      </c>
      <c r="BO572" s="40">
        <f t="shared" si="384"/>
        <v>0</v>
      </c>
      <c r="BP572" s="40">
        <f t="shared" si="385"/>
        <v>0</v>
      </c>
      <c r="BQ572">
        <v>1</v>
      </c>
      <c r="BR572" s="63">
        <f t="shared" si="347"/>
        <v>3</v>
      </c>
      <c r="BT572" s="4">
        <f>(BP572*U535)+(BO572*U536)+(BN572*U537)+(BM572*U538)+(BL572*U539)+(BK572*U540)+(BJ572*U541)+(BI572*U542)+(BH572*U543)+(BG572*U544)+(BF572*U545)+(BE572*U546)+(BD572*U547)+(BC572*U548)+(BB572*U549)+(BA572*U550)+(AZ572*U551)+(AY572*U552)+(AX572*U553)+(AW572*U554)+(AV572*U555)+(AU572*U556)+(AT572*U557)+(AS572*U558)+(AR572*U559)+(AQ572*U560)+(AP572*U561)+(AO572*U562)+(AN572*U563)+(AM572*U564)+(AL572*U565)+(AK572*U566)+(AJ572*U567)+(AI572*U568)+(AH572*U569)+(AG572*U570)+(AF572*U571)+($U$510)+U572</f>
        <v>8.3333333333333329E-2</v>
      </c>
    </row>
    <row r="573" spans="1:72">
      <c r="A573" s="25">
        <f t="shared" si="348"/>
        <v>569</v>
      </c>
      <c r="B573" s="26" t="s">
        <v>36</v>
      </c>
      <c r="C573" s="56">
        <v>41745</v>
      </c>
      <c r="D573" s="12">
        <v>41750</v>
      </c>
      <c r="E573" s="12">
        <v>41774</v>
      </c>
      <c r="F573" s="36">
        <v>170.35</v>
      </c>
      <c r="G573" s="36">
        <v>172.25500000000002</v>
      </c>
      <c r="H573" s="36">
        <v>170.35</v>
      </c>
      <c r="I573" s="36"/>
      <c r="J573" s="36"/>
      <c r="K573" s="5" t="s">
        <v>0</v>
      </c>
      <c r="M573" s="16">
        <f>(G573-F573)*100</f>
        <v>190.50000000000296</v>
      </c>
      <c r="N573" s="15"/>
      <c r="O573" s="16">
        <f>(H573-G573)*100</f>
        <v>-190.50000000000296</v>
      </c>
      <c r="Q573" s="22">
        <f>((S572*U573)/M573)*O573</f>
        <v>-39931204.45105198</v>
      </c>
      <c r="R573" s="15"/>
      <c r="S573" s="3">
        <f>Q573+S572</f>
        <v>1397592155.7868195</v>
      </c>
      <c r="U573" s="4">
        <f>$AC$4/W573</f>
        <v>2.7777777777777776E-2</v>
      </c>
      <c r="W573" s="2">
        <v>9</v>
      </c>
      <c r="Y573" s="30">
        <f>E573-D573+1</f>
        <v>25</v>
      </c>
      <c r="Z573" s="30"/>
      <c r="AA573" s="4">
        <f>(S573-S572)/S572</f>
        <v>-2.7777777777777755E-2</v>
      </c>
      <c r="AD573" s="40">
        <f>IF(E572&gt;D573,IF(E572&gt;E573,Y573,E572-D573+1),0)</f>
        <v>0</v>
      </c>
      <c r="AF573" s="40">
        <f t="shared" si="349"/>
        <v>0</v>
      </c>
      <c r="AG573" s="40">
        <f t="shared" si="350"/>
        <v>0</v>
      </c>
      <c r="AH573" s="40">
        <f t="shared" si="351"/>
        <v>0</v>
      </c>
      <c r="AI573" s="40">
        <f t="shared" si="352"/>
        <v>0</v>
      </c>
      <c r="AJ573" s="40">
        <f t="shared" si="353"/>
        <v>0</v>
      </c>
      <c r="AK573" s="40">
        <f t="shared" si="354"/>
        <v>0</v>
      </c>
      <c r="AL573" s="40">
        <f t="shared" si="355"/>
        <v>0</v>
      </c>
      <c r="AM573" s="40">
        <f t="shared" si="356"/>
        <v>0</v>
      </c>
      <c r="AN573" s="40">
        <f t="shared" si="357"/>
        <v>1</v>
      </c>
      <c r="AO573" s="40">
        <f t="shared" si="358"/>
        <v>0</v>
      </c>
      <c r="AP573" s="40">
        <f t="shared" si="359"/>
        <v>0</v>
      </c>
      <c r="AQ573" s="40">
        <f t="shared" si="360"/>
        <v>0</v>
      </c>
      <c r="AR573" s="40">
        <f t="shared" si="361"/>
        <v>0</v>
      </c>
      <c r="AS573" s="40">
        <f t="shared" si="362"/>
        <v>0</v>
      </c>
      <c r="AT573" s="40">
        <f t="shared" si="363"/>
        <v>0</v>
      </c>
      <c r="AU573" s="40">
        <f t="shared" si="364"/>
        <v>0</v>
      </c>
      <c r="AV573" s="40">
        <f t="shared" si="365"/>
        <v>0</v>
      </c>
      <c r="AW573" s="40">
        <f t="shared" si="366"/>
        <v>0</v>
      </c>
      <c r="AX573" s="40">
        <f t="shared" si="367"/>
        <v>0</v>
      </c>
      <c r="AY573" s="40">
        <f t="shared" si="368"/>
        <v>0</v>
      </c>
      <c r="AZ573" s="40">
        <f t="shared" si="369"/>
        <v>0</v>
      </c>
      <c r="BA573" s="40">
        <f t="shared" si="370"/>
        <v>0</v>
      </c>
      <c r="BB573" s="40">
        <f t="shared" si="371"/>
        <v>0</v>
      </c>
      <c r="BC573" s="40">
        <f t="shared" si="372"/>
        <v>0</v>
      </c>
      <c r="BD573" s="40">
        <f t="shared" si="373"/>
        <v>0</v>
      </c>
      <c r="BE573" s="40">
        <f t="shared" si="374"/>
        <v>0</v>
      </c>
      <c r="BF573" s="40">
        <f t="shared" si="375"/>
        <v>0</v>
      </c>
      <c r="BG573" s="40">
        <f t="shared" si="376"/>
        <v>0</v>
      </c>
      <c r="BH573" s="40">
        <f t="shared" si="377"/>
        <v>0</v>
      </c>
      <c r="BI573" s="40">
        <f t="shared" si="378"/>
        <v>0</v>
      </c>
      <c r="BJ573" s="40">
        <f t="shared" si="379"/>
        <v>0</v>
      </c>
      <c r="BK573" s="40">
        <f t="shared" si="380"/>
        <v>0</v>
      </c>
      <c r="BL573" s="40">
        <f t="shared" si="381"/>
        <v>0</v>
      </c>
      <c r="BM573" s="40">
        <f t="shared" si="382"/>
        <v>0</v>
      </c>
      <c r="BN573" s="40">
        <f t="shared" si="383"/>
        <v>0</v>
      </c>
      <c r="BO573" s="40">
        <f t="shared" si="384"/>
        <v>0</v>
      </c>
      <c r="BP573" s="40">
        <f t="shared" si="385"/>
        <v>0</v>
      </c>
      <c r="BQ573">
        <v>1</v>
      </c>
      <c r="BR573" s="63">
        <f t="shared" si="347"/>
        <v>3</v>
      </c>
      <c r="BT573" s="4">
        <f>(BP573*U536)+(BO573*U537)+(BN573*U538)+(BM573*U539)+(BL573*U540)+(BK573*U541)+(BJ573*U542)+(BI573*U543)+(BH573*U544)+(BG573*U545)+(BF573*U546)+(BE573*U547)+(BD573*U548)+(BC573*U549)+(BB573*U550)+(BA573*U551)+(AZ573*U552)+(AY573*U553)+(AX573*U554)+(AW573*U555)+(AV573*U556)+(AU573*U557)+(AT573*U558)+(AS573*U559)+(AR573*U560)+(AQ573*U561)+(AP573*U562)+(AO573*U563)+(AN573*U564)+(AM573*U565)+(AL573*U566)+(AK573*U567)+(AJ573*U568)+(AI573*U569)+(AH573*U570)+(AG573*U571)+(AF573*U572)+($U$510)+U573</f>
        <v>8.3333333333333329E-2</v>
      </c>
    </row>
    <row r="574" spans="1:72">
      <c r="A574" s="25">
        <f t="shared" si="348"/>
        <v>570</v>
      </c>
      <c r="B574" s="26" t="s">
        <v>36</v>
      </c>
      <c r="C574" s="56">
        <v>41800</v>
      </c>
      <c r="D574" s="12">
        <v>41801</v>
      </c>
      <c r="E574" s="12">
        <v>41802</v>
      </c>
      <c r="F574" s="36">
        <v>172.26100000000002</v>
      </c>
      <c r="G574" s="36"/>
      <c r="H574" s="36"/>
      <c r="I574" s="36">
        <v>171.178</v>
      </c>
      <c r="J574" s="36">
        <v>172.26100000000002</v>
      </c>
      <c r="K574" s="5" t="s">
        <v>0</v>
      </c>
      <c r="M574" s="16">
        <f>(F574-I574)*100</f>
        <v>108.30000000000268</v>
      </c>
      <c r="N574" s="15"/>
      <c r="O574" s="16">
        <f>(I574-J574)*100</f>
        <v>-108.30000000000268</v>
      </c>
      <c r="Q574" s="22">
        <f>((S573*U574)/M574)*O574</f>
        <v>-38822004.327411652</v>
      </c>
      <c r="R574" s="15"/>
      <c r="S574" s="3">
        <f>Q574+S573</f>
        <v>1358770151.4594078</v>
      </c>
      <c r="U574" s="4">
        <f>$AC$4/W574</f>
        <v>2.7777777777777776E-2</v>
      </c>
      <c r="W574" s="2">
        <v>9</v>
      </c>
      <c r="Y574" s="30">
        <f>E574-D574+1</f>
        <v>2</v>
      </c>
      <c r="Z574" s="30"/>
      <c r="AA574" s="4">
        <f>(S574-S573)/S573</f>
        <v>-2.7777777777777776E-2</v>
      </c>
      <c r="AD574" s="40">
        <f>IF(E573&gt;D574,IF(E573&gt;E574,Y574,E573-D574+1),0)</f>
        <v>0</v>
      </c>
      <c r="AF574" s="40">
        <f t="shared" si="349"/>
        <v>0</v>
      </c>
      <c r="AG574" s="40">
        <f t="shared" si="350"/>
        <v>0</v>
      </c>
      <c r="AH574" s="40">
        <f t="shared" si="351"/>
        <v>0</v>
      </c>
      <c r="AI574" s="40">
        <f t="shared" si="352"/>
        <v>0</v>
      </c>
      <c r="AJ574" s="40">
        <f t="shared" si="353"/>
        <v>0</v>
      </c>
      <c r="AK574" s="40">
        <f t="shared" si="354"/>
        <v>0</v>
      </c>
      <c r="AL574" s="40">
        <f t="shared" si="355"/>
        <v>0</v>
      </c>
      <c r="AM574" s="40">
        <f t="shared" si="356"/>
        <v>0</v>
      </c>
      <c r="AN574" s="40">
        <f t="shared" si="357"/>
        <v>0</v>
      </c>
      <c r="AO574" s="40">
        <f t="shared" si="358"/>
        <v>1</v>
      </c>
      <c r="AP574" s="40">
        <f t="shared" si="359"/>
        <v>0</v>
      </c>
      <c r="AQ574" s="40">
        <f t="shared" si="360"/>
        <v>0</v>
      </c>
      <c r="AR574" s="40">
        <f t="shared" si="361"/>
        <v>0</v>
      </c>
      <c r="AS574" s="40">
        <f t="shared" si="362"/>
        <v>0</v>
      </c>
      <c r="AT574" s="40">
        <f t="shared" si="363"/>
        <v>0</v>
      </c>
      <c r="AU574" s="40">
        <f t="shared" si="364"/>
        <v>0</v>
      </c>
      <c r="AV574" s="40">
        <f t="shared" si="365"/>
        <v>0</v>
      </c>
      <c r="AW574" s="40">
        <f t="shared" si="366"/>
        <v>0</v>
      </c>
      <c r="AX574" s="40">
        <f t="shared" si="367"/>
        <v>0</v>
      </c>
      <c r="AY574" s="40">
        <f t="shared" si="368"/>
        <v>0</v>
      </c>
      <c r="AZ574" s="40">
        <f t="shared" si="369"/>
        <v>0</v>
      </c>
      <c r="BA574" s="40">
        <f t="shared" si="370"/>
        <v>0</v>
      </c>
      <c r="BB574" s="40">
        <f t="shared" si="371"/>
        <v>0</v>
      </c>
      <c r="BC574" s="40">
        <f t="shared" si="372"/>
        <v>0</v>
      </c>
      <c r="BD574" s="40">
        <f t="shared" si="373"/>
        <v>0</v>
      </c>
      <c r="BE574" s="40">
        <f t="shared" si="374"/>
        <v>0</v>
      </c>
      <c r="BF574" s="40">
        <f t="shared" si="375"/>
        <v>0</v>
      </c>
      <c r="BG574" s="40">
        <f t="shared" si="376"/>
        <v>0</v>
      </c>
      <c r="BH574" s="40">
        <f t="shared" si="377"/>
        <v>0</v>
      </c>
      <c r="BI574" s="40">
        <f t="shared" si="378"/>
        <v>0</v>
      </c>
      <c r="BJ574" s="40">
        <f t="shared" si="379"/>
        <v>0</v>
      </c>
      <c r="BK574" s="40">
        <f t="shared" si="380"/>
        <v>0</v>
      </c>
      <c r="BL574" s="40">
        <f t="shared" si="381"/>
        <v>0</v>
      </c>
      <c r="BM574" s="40">
        <f t="shared" si="382"/>
        <v>0</v>
      </c>
      <c r="BN574" s="40">
        <f t="shared" si="383"/>
        <v>0</v>
      </c>
      <c r="BO574" s="40">
        <f t="shared" si="384"/>
        <v>0</v>
      </c>
      <c r="BP574" s="40">
        <f t="shared" si="385"/>
        <v>0</v>
      </c>
      <c r="BQ574">
        <v>1</v>
      </c>
      <c r="BR574" s="63">
        <f t="shared" si="347"/>
        <v>3</v>
      </c>
      <c r="BT574" s="4">
        <f>(BP574*U537)+(BO574*U538)+(BN574*U539)+(BM574*U540)+(BL574*U541)+(BK574*U542)+(BJ574*U543)+(BI574*U544)+(BH574*U545)+(BG574*U546)+(BF574*U547)+(BE574*U548)+(BD574*U549)+(BC574*U550)+(BB574*U551)+(BA574*U552)+(AZ574*U553)+(AY574*U554)+(AX574*U555)+(AW574*U556)+(AV574*U557)+(AU574*U558)+(AT574*U559)+(AS574*U560)+(AR574*U561)+(AQ574*U562)+(AP574*U563)+(AO574*U564)+(AN574*U565)+(AM574*U566)+(AL574*U567)+(AK574*U568)+(AJ574*U569)+(AI574*U570)+(AH574*U571)+(AG574*U572)+(AF574*U573)+($U$510)+U574</f>
        <v>8.3333333333333329E-2</v>
      </c>
    </row>
    <row r="575" spans="1:72">
      <c r="A575" s="25">
        <f t="shared" si="348"/>
        <v>571</v>
      </c>
      <c r="B575" s="26" t="s">
        <v>36</v>
      </c>
      <c r="C575" s="56">
        <v>41879</v>
      </c>
      <c r="D575" s="12">
        <v>41887</v>
      </c>
      <c r="E575" s="12">
        <v>41891</v>
      </c>
      <c r="F575" s="36">
        <v>172.21900000000002</v>
      </c>
      <c r="G575" s="36"/>
      <c r="H575" s="36"/>
      <c r="I575" s="36">
        <v>171.50299999999999</v>
      </c>
      <c r="J575" s="36">
        <v>171.50300000000001</v>
      </c>
      <c r="K575" s="5" t="s">
        <v>17</v>
      </c>
      <c r="M575" s="16">
        <f>(F575-I575)*100</f>
        <v>71.600000000003661</v>
      </c>
      <c r="N575" s="15"/>
      <c r="O575" s="16">
        <f>(I575-J575)*100</f>
        <v>-2.8421709430404007E-12</v>
      </c>
      <c r="Q575" s="22">
        <f>((S574*U575)/M575)*O575</f>
        <v>-1.4982375243437055E-6</v>
      </c>
      <c r="R575" s="15"/>
      <c r="S575" s="3">
        <f>Q575+S574</f>
        <v>1358770151.4594064</v>
      </c>
      <c r="U575" s="4">
        <f>$AC$4/W575</f>
        <v>2.7777777777777776E-2</v>
      </c>
      <c r="W575" s="2">
        <v>9</v>
      </c>
      <c r="Y575" s="30">
        <f>E575-D575+1</f>
        <v>5</v>
      </c>
      <c r="Z575" s="30"/>
      <c r="AA575" s="4">
        <f>(S575-S574)/S574</f>
        <v>-1.0527987188067918E-15</v>
      </c>
      <c r="AD575" s="40">
        <f>IF(E574&gt;D575,IF(E574&gt;E575,Y575,E574-D575+1),0)</f>
        <v>0</v>
      </c>
      <c r="AF575" s="40">
        <f t="shared" si="349"/>
        <v>0</v>
      </c>
      <c r="AG575" s="40">
        <f t="shared" si="350"/>
        <v>0</v>
      </c>
      <c r="AH575" s="40">
        <f t="shared" si="351"/>
        <v>0</v>
      </c>
      <c r="AI575" s="40">
        <f t="shared" si="352"/>
        <v>0</v>
      </c>
      <c r="AJ575" s="40">
        <f t="shared" si="353"/>
        <v>0</v>
      </c>
      <c r="AK575" s="40">
        <f t="shared" si="354"/>
        <v>0</v>
      </c>
      <c r="AL575" s="40">
        <f t="shared" si="355"/>
        <v>0</v>
      </c>
      <c r="AM575" s="40">
        <f t="shared" si="356"/>
        <v>0</v>
      </c>
      <c r="AN575" s="40">
        <f t="shared" si="357"/>
        <v>0</v>
      </c>
      <c r="AO575" s="40">
        <f t="shared" si="358"/>
        <v>0</v>
      </c>
      <c r="AP575" s="40">
        <f t="shared" si="359"/>
        <v>1</v>
      </c>
      <c r="AQ575" s="40">
        <f t="shared" si="360"/>
        <v>0</v>
      </c>
      <c r="AR575" s="40">
        <f t="shared" si="361"/>
        <v>0</v>
      </c>
      <c r="AS575" s="40">
        <f t="shared" si="362"/>
        <v>0</v>
      </c>
      <c r="AT575" s="40">
        <f t="shared" si="363"/>
        <v>0</v>
      </c>
      <c r="AU575" s="40">
        <f t="shared" si="364"/>
        <v>0</v>
      </c>
      <c r="AV575" s="40">
        <f t="shared" si="365"/>
        <v>0</v>
      </c>
      <c r="AW575" s="40">
        <f t="shared" si="366"/>
        <v>0</v>
      </c>
      <c r="AX575" s="40">
        <f t="shared" si="367"/>
        <v>0</v>
      </c>
      <c r="AY575" s="40">
        <f t="shared" si="368"/>
        <v>0</v>
      </c>
      <c r="AZ575" s="40">
        <f t="shared" si="369"/>
        <v>0</v>
      </c>
      <c r="BA575" s="40">
        <f t="shared" si="370"/>
        <v>0</v>
      </c>
      <c r="BB575" s="40">
        <f t="shared" si="371"/>
        <v>0</v>
      </c>
      <c r="BC575" s="40">
        <f t="shared" si="372"/>
        <v>0</v>
      </c>
      <c r="BD575" s="40">
        <f t="shared" si="373"/>
        <v>0</v>
      </c>
      <c r="BE575" s="40">
        <f t="shared" si="374"/>
        <v>0</v>
      </c>
      <c r="BF575" s="40">
        <f t="shared" si="375"/>
        <v>0</v>
      </c>
      <c r="BG575" s="40">
        <f t="shared" si="376"/>
        <v>0</v>
      </c>
      <c r="BH575" s="40">
        <f t="shared" si="377"/>
        <v>0</v>
      </c>
      <c r="BI575" s="40">
        <f t="shared" si="378"/>
        <v>0</v>
      </c>
      <c r="BJ575" s="40">
        <f t="shared" si="379"/>
        <v>0</v>
      </c>
      <c r="BK575" s="40">
        <f t="shared" si="380"/>
        <v>0</v>
      </c>
      <c r="BL575" s="40">
        <f t="shared" si="381"/>
        <v>0</v>
      </c>
      <c r="BM575" s="40">
        <f t="shared" si="382"/>
        <v>0</v>
      </c>
      <c r="BN575" s="40">
        <f t="shared" si="383"/>
        <v>0</v>
      </c>
      <c r="BO575" s="40">
        <f t="shared" si="384"/>
        <v>0</v>
      </c>
      <c r="BP575" s="40">
        <f t="shared" si="385"/>
        <v>0</v>
      </c>
      <c r="BQ575">
        <v>1</v>
      </c>
      <c r="BR575" s="63">
        <f t="shared" si="347"/>
        <v>3</v>
      </c>
      <c r="BT575" s="4">
        <f>(BP575*U538)+(BO575*U539)+(BN575*U540)+(BM575*U541)+(BL575*U542)+(BK575*U543)+(BJ575*U544)+(BI575*U545)+(BH575*U546)+(BG575*U547)+(BF575*U548)+(BE575*U549)+(BD575*U550)+(BC575*U551)+(BB575*U552)+(BA575*U553)+(AZ575*U554)+(AY575*U555)+(AX575*U556)+(AW575*U557)+(AV575*U558)+(AU575*U559)+(AT575*U560)+(AS575*U561)+(AR575*U562)+(AQ575*U563)+(AP575*U564)+(AO575*U565)+(AN575*U566)+(AM575*U567)+(AL575*U568)+(AK575*U569)+(AJ575*U570)+(AI575*U571)+(AH575*U572)+(AG575*U573)+(AF575*U574)+($U$510)+U575</f>
        <v>8.3333333333333329E-2</v>
      </c>
    </row>
    <row r="576" spans="1:72">
      <c r="A576" s="25">
        <f t="shared" si="348"/>
        <v>572</v>
      </c>
      <c r="B576" s="26" t="s">
        <v>36</v>
      </c>
      <c r="C576" s="56">
        <v>41892</v>
      </c>
      <c r="D576" s="12">
        <v>41893</v>
      </c>
      <c r="E576" s="12">
        <v>41912</v>
      </c>
      <c r="F576" s="36">
        <v>171.047</v>
      </c>
      <c r="G576" s="36">
        <v>173.41200000000001</v>
      </c>
      <c r="H576" s="36">
        <v>177.369</v>
      </c>
      <c r="I576" s="36"/>
      <c r="J576" s="36"/>
      <c r="K576" s="5" t="s">
        <v>2</v>
      </c>
      <c r="M576" s="16">
        <f>(G576-F576)*100</f>
        <v>236.50000000000091</v>
      </c>
      <c r="N576" s="15"/>
      <c r="O576" s="16">
        <f>(H576-G576)*100</f>
        <v>395.69999999999936</v>
      </c>
      <c r="Q576" s="22">
        <f>((S575*U576)/M576)*O576</f>
        <v>63150733.959652826</v>
      </c>
      <c r="R576" s="15"/>
      <c r="S576" s="3">
        <f>Q576+S575</f>
        <v>1421920885.4190593</v>
      </c>
      <c r="U576" s="4">
        <f>$AC$4/W576</f>
        <v>2.7777777777777776E-2</v>
      </c>
      <c r="W576" s="2">
        <v>9</v>
      </c>
      <c r="Y576" s="30">
        <f>E576-D576+1</f>
        <v>20</v>
      </c>
      <c r="Z576" s="30"/>
      <c r="AA576" s="4">
        <f>(S576-S575)/S575</f>
        <v>4.6476391825228835E-2</v>
      </c>
      <c r="AD576" s="40">
        <f>IF(E575&gt;D576,IF(E575&gt;E576,Y576,E575-D576+1),0)</f>
        <v>0</v>
      </c>
      <c r="AF576" s="40">
        <f t="shared" si="349"/>
        <v>0</v>
      </c>
      <c r="AG576" s="40">
        <f t="shared" si="350"/>
        <v>0</v>
      </c>
      <c r="AH576" s="40">
        <f t="shared" si="351"/>
        <v>0</v>
      </c>
      <c r="AI576" s="40">
        <f t="shared" si="352"/>
        <v>0</v>
      </c>
      <c r="AJ576" s="40">
        <f t="shared" si="353"/>
        <v>0</v>
      </c>
      <c r="AK576" s="40">
        <f t="shared" si="354"/>
        <v>0</v>
      </c>
      <c r="AL576" s="40">
        <f t="shared" si="355"/>
        <v>0</v>
      </c>
      <c r="AM576" s="40">
        <f t="shared" si="356"/>
        <v>0</v>
      </c>
      <c r="AN576" s="40">
        <f t="shared" si="357"/>
        <v>0</v>
      </c>
      <c r="AO576" s="40">
        <f t="shared" si="358"/>
        <v>0</v>
      </c>
      <c r="AP576" s="40">
        <f t="shared" si="359"/>
        <v>0</v>
      </c>
      <c r="AQ576" s="40">
        <f t="shared" si="360"/>
        <v>1</v>
      </c>
      <c r="AR576" s="40">
        <f t="shared" si="361"/>
        <v>0</v>
      </c>
      <c r="AS576" s="40">
        <f t="shared" si="362"/>
        <v>0</v>
      </c>
      <c r="AT576" s="40">
        <f t="shared" si="363"/>
        <v>0</v>
      </c>
      <c r="AU576" s="40">
        <f t="shared" si="364"/>
        <v>0</v>
      </c>
      <c r="AV576" s="40">
        <f t="shared" si="365"/>
        <v>0</v>
      </c>
      <c r="AW576" s="40">
        <f t="shared" si="366"/>
        <v>0</v>
      </c>
      <c r="AX576" s="40">
        <f t="shared" si="367"/>
        <v>0</v>
      </c>
      <c r="AY576" s="40">
        <f t="shared" si="368"/>
        <v>0</v>
      </c>
      <c r="AZ576" s="40">
        <f t="shared" si="369"/>
        <v>0</v>
      </c>
      <c r="BA576" s="40">
        <f t="shared" si="370"/>
        <v>0</v>
      </c>
      <c r="BB576" s="40">
        <f t="shared" si="371"/>
        <v>0</v>
      </c>
      <c r="BC576" s="40">
        <f t="shared" si="372"/>
        <v>0</v>
      </c>
      <c r="BD576" s="40">
        <f t="shared" si="373"/>
        <v>0</v>
      </c>
      <c r="BE576" s="40">
        <f t="shared" si="374"/>
        <v>0</v>
      </c>
      <c r="BF576" s="40">
        <f t="shared" si="375"/>
        <v>0</v>
      </c>
      <c r="BG576" s="40">
        <f t="shared" si="376"/>
        <v>0</v>
      </c>
      <c r="BH576" s="40">
        <f t="shared" si="377"/>
        <v>0</v>
      </c>
      <c r="BI576" s="40">
        <f t="shared" si="378"/>
        <v>0</v>
      </c>
      <c r="BJ576" s="40">
        <f t="shared" si="379"/>
        <v>0</v>
      </c>
      <c r="BK576" s="40">
        <f t="shared" si="380"/>
        <v>0</v>
      </c>
      <c r="BL576" s="40">
        <f t="shared" si="381"/>
        <v>0</v>
      </c>
      <c r="BM576" s="40">
        <f t="shared" si="382"/>
        <v>0</v>
      </c>
      <c r="BN576" s="40">
        <f t="shared" si="383"/>
        <v>0</v>
      </c>
      <c r="BO576" s="40">
        <f t="shared" si="384"/>
        <v>0</v>
      </c>
      <c r="BP576" s="40">
        <f t="shared" si="385"/>
        <v>0</v>
      </c>
      <c r="BQ576">
        <v>1</v>
      </c>
      <c r="BR576" s="63">
        <f t="shared" si="347"/>
        <v>3</v>
      </c>
      <c r="BT576" s="4">
        <f>(BP576*U539)+(BO576*U540)+(BN576*U541)+(BM576*U542)+(BL576*U543)+(BK576*U544)+(BJ576*U545)+(BI576*U546)+(BH576*U547)+(BG576*U548)+(BF576*U549)+(BE576*U550)+(BD576*U551)+(BC576*U552)+(BB576*U553)+(BA576*U554)+(AZ576*U555)+(AY576*U556)+(AX576*U557)+(AW576*U558)+(AV576*U559)+(AU576*U560)+(AT576*U561)+(AS576*U562)+(AR576*U563)+(AQ576*U564)+(AP576*U565)+(AO576*U566)+(AN576*U567)+(AM576*U568)+(AL576*U569)+(AK576*U570)+(AJ576*U571)+(AI576*U572)+(AH576*U573)+(AG576*U574)+(AF576*U575)+($U$510)+U576</f>
        <v>8.3333333333333329E-2</v>
      </c>
    </row>
    <row r="577" spans="1:72">
      <c r="A577" s="25">
        <f t="shared" si="348"/>
        <v>573</v>
      </c>
      <c r="B577" s="26" t="s">
        <v>36</v>
      </c>
      <c r="C577" s="56">
        <v>41928</v>
      </c>
      <c r="D577" s="12">
        <v>41929</v>
      </c>
      <c r="E577" s="12">
        <v>41978</v>
      </c>
      <c r="F577" s="36">
        <v>168.50899999999999</v>
      </c>
      <c r="G577" s="36">
        <v>171.35900000000001</v>
      </c>
      <c r="H577" s="36">
        <v>189.67599999999999</v>
      </c>
      <c r="I577" s="36"/>
      <c r="J577" s="36"/>
      <c r="K577" s="5" t="s">
        <v>1</v>
      </c>
      <c r="M577" s="16">
        <f>(G577-F577)*100</f>
        <v>285.00000000000227</v>
      </c>
      <c r="N577" s="15"/>
      <c r="O577" s="16">
        <f>(H577-G577)*100</f>
        <v>1831.699999999998</v>
      </c>
      <c r="Q577" s="22">
        <f>((S576*U577)/M577)*O577</f>
        <v>253853068.79357383</v>
      </c>
      <c r="R577" s="15"/>
      <c r="S577" s="3">
        <f>Q577+S576</f>
        <v>1675773954.2126331</v>
      </c>
      <c r="U577" s="4">
        <f>$AC$4/W577</f>
        <v>2.7777777777777776E-2</v>
      </c>
      <c r="W577" s="2">
        <v>9</v>
      </c>
      <c r="Y577" s="30">
        <f>E577-D577+1</f>
        <v>50</v>
      </c>
      <c r="Z577" s="30"/>
      <c r="AA577" s="4">
        <f>(S577-S576)/S576</f>
        <v>0.1785282651072109</v>
      </c>
      <c r="AD577" s="40">
        <f>IF(E576&gt;D577,IF(E576&gt;E577,Y577,E576-D577+1),0)</f>
        <v>0</v>
      </c>
      <c r="AF577" s="40">
        <f t="shared" si="349"/>
        <v>0</v>
      </c>
      <c r="AG577" s="40">
        <f t="shared" si="350"/>
        <v>0</v>
      </c>
      <c r="AH577" s="40">
        <f t="shared" si="351"/>
        <v>0</v>
      </c>
      <c r="AI577" s="40">
        <f t="shared" si="352"/>
        <v>0</v>
      </c>
      <c r="AJ577" s="40">
        <f t="shared" si="353"/>
        <v>0</v>
      </c>
      <c r="AK577" s="40">
        <f t="shared" si="354"/>
        <v>0</v>
      </c>
      <c r="AL577" s="40">
        <f t="shared" si="355"/>
        <v>0</v>
      </c>
      <c r="AM577" s="40">
        <f t="shared" si="356"/>
        <v>0</v>
      </c>
      <c r="AN577" s="40">
        <f t="shared" si="357"/>
        <v>0</v>
      </c>
      <c r="AO577" s="40">
        <f t="shared" si="358"/>
        <v>0</v>
      </c>
      <c r="AP577" s="40">
        <f t="shared" si="359"/>
        <v>0</v>
      </c>
      <c r="AQ577" s="40">
        <f t="shared" si="360"/>
        <v>0</v>
      </c>
      <c r="AR577" s="40">
        <f t="shared" si="361"/>
        <v>0</v>
      </c>
      <c r="AS577" s="40">
        <f t="shared" si="362"/>
        <v>0</v>
      </c>
      <c r="AT577" s="40">
        <f t="shared" si="363"/>
        <v>0</v>
      </c>
      <c r="AU577" s="40">
        <f t="shared" si="364"/>
        <v>0</v>
      </c>
      <c r="AV577" s="40">
        <f t="shared" si="365"/>
        <v>0</v>
      </c>
      <c r="AW577" s="40">
        <f t="shared" si="366"/>
        <v>0</v>
      </c>
      <c r="AX577" s="40">
        <f t="shared" si="367"/>
        <v>0</v>
      </c>
      <c r="AY577" s="40">
        <f t="shared" si="368"/>
        <v>0</v>
      </c>
      <c r="AZ577" s="40">
        <f t="shared" si="369"/>
        <v>0</v>
      </c>
      <c r="BA577" s="40">
        <f t="shared" si="370"/>
        <v>0</v>
      </c>
      <c r="BB577" s="40">
        <f t="shared" si="371"/>
        <v>0</v>
      </c>
      <c r="BC577" s="40">
        <f t="shared" si="372"/>
        <v>0</v>
      </c>
      <c r="BD577" s="40">
        <f t="shared" si="373"/>
        <v>0</v>
      </c>
      <c r="BE577" s="40">
        <f t="shared" si="374"/>
        <v>0</v>
      </c>
      <c r="BF577" s="40">
        <f t="shared" si="375"/>
        <v>0</v>
      </c>
      <c r="BG577" s="40">
        <f t="shared" si="376"/>
        <v>0</v>
      </c>
      <c r="BH577" s="40">
        <f t="shared" si="377"/>
        <v>0</v>
      </c>
      <c r="BI577" s="40">
        <f t="shared" si="378"/>
        <v>0</v>
      </c>
      <c r="BJ577" s="40">
        <f t="shared" si="379"/>
        <v>0</v>
      </c>
      <c r="BK577" s="40">
        <f t="shared" si="380"/>
        <v>0</v>
      </c>
      <c r="BL577" s="40">
        <f t="shared" si="381"/>
        <v>0</v>
      </c>
      <c r="BM577" s="40">
        <f t="shared" si="382"/>
        <v>0</v>
      </c>
      <c r="BN577" s="40">
        <f t="shared" si="383"/>
        <v>0</v>
      </c>
      <c r="BO577" s="40">
        <f t="shared" si="384"/>
        <v>0</v>
      </c>
      <c r="BP577" s="40">
        <f t="shared" si="385"/>
        <v>0</v>
      </c>
      <c r="BQ577">
        <v>1</v>
      </c>
      <c r="BR577" s="63">
        <f t="shared" si="347"/>
        <v>2</v>
      </c>
      <c r="BT577" s="4">
        <f>(BP577*U540)+(BO577*U541)+(BN577*U542)+(BM577*U543)+(BL577*U544)+(BK577*U545)+(BJ577*U546)+(BI577*U547)+(BH577*U548)+(BG577*U549)+(BF577*U550)+(BE577*U551)+(BD577*U552)+(BC577*U553)+(BB577*U554)+(BA577*U555)+(AZ577*U556)+(AY577*U557)+(AX577*U558)+(AW577*U559)+(AV577*U560)+(AU577*U561)+(AT577*U562)+(AS577*U563)+(AR577*U564)+(AQ577*U565)+(AP577*U566)+(AO577*U567)+(AN577*U568)+(AM577*U569)+(AL577*U570)+(AK577*U571)+(AJ577*U572)+(AI577*U573)+(AH577*U574)+(AG577*U575)+(AF577*U576)+($U$510)+U577</f>
        <v>5.5555555555555552E-2</v>
      </c>
    </row>
    <row r="578" spans="1:72">
      <c r="A578" s="25">
        <f t="shared" si="348"/>
        <v>574</v>
      </c>
      <c r="B578" s="26" t="s">
        <v>36</v>
      </c>
      <c r="C578" s="56">
        <v>41990</v>
      </c>
      <c r="D578" s="12">
        <v>41991</v>
      </c>
      <c r="E578" s="12">
        <v>42003</v>
      </c>
      <c r="F578" s="36">
        <v>183.17499999999998</v>
      </c>
      <c r="G578" s="36">
        <v>185.17100000000002</v>
      </c>
      <c r="H578" s="36">
        <v>185.17099999999999</v>
      </c>
      <c r="I578" s="36"/>
      <c r="J578" s="36"/>
      <c r="K578" s="5" t="s">
        <v>17</v>
      </c>
      <c r="M578" s="16">
        <f>(G578-F578)*100</f>
        <v>199.60000000000377</v>
      </c>
      <c r="N578" s="15"/>
      <c r="O578" s="16">
        <f>(H578-G578)*100</f>
        <v>-2.8421709430404007E-12</v>
      </c>
      <c r="Q578" s="22">
        <f>((S577*U578)/M578)*O578</f>
        <v>-6.6283066685690405E-7</v>
      </c>
      <c r="R578" s="15"/>
      <c r="S578" s="3">
        <f>Q578+S577</f>
        <v>1675773954.2126324</v>
      </c>
      <c r="U578" s="4">
        <f>$AC$4/W578</f>
        <v>2.7777777777777776E-2</v>
      </c>
      <c r="W578" s="2">
        <v>9</v>
      </c>
      <c r="Y578" s="30">
        <f>E578-D578+1</f>
        <v>13</v>
      </c>
      <c r="Z578" s="30"/>
      <c r="AA578" s="4">
        <f>(S578-S577)/S577</f>
        <v>-4.2682113271103577E-16</v>
      </c>
      <c r="AD578" s="40">
        <f>IF(E577&gt;D578,IF(E577&gt;E578,Y578,E577-D578+1),0)</f>
        <v>0</v>
      </c>
      <c r="AF578" s="40">
        <f t="shared" si="349"/>
        <v>0</v>
      </c>
      <c r="AG578" s="40">
        <f t="shared" si="350"/>
        <v>0</v>
      </c>
      <c r="AH578" s="40">
        <f t="shared" si="351"/>
        <v>0</v>
      </c>
      <c r="AI578" s="40">
        <f t="shared" si="352"/>
        <v>0</v>
      </c>
      <c r="AJ578" s="40">
        <f t="shared" si="353"/>
        <v>0</v>
      </c>
      <c r="AK578" s="40">
        <f t="shared" si="354"/>
        <v>0</v>
      </c>
      <c r="AL578" s="40">
        <f t="shared" si="355"/>
        <v>0</v>
      </c>
      <c r="AM578" s="40">
        <f t="shared" si="356"/>
        <v>0</v>
      </c>
      <c r="AN578" s="40">
        <f t="shared" si="357"/>
        <v>0</v>
      </c>
      <c r="AO578" s="40">
        <f t="shared" si="358"/>
        <v>0</v>
      </c>
      <c r="AP578" s="40">
        <f t="shared" si="359"/>
        <v>0</v>
      </c>
      <c r="AQ578" s="40">
        <f t="shared" si="360"/>
        <v>0</v>
      </c>
      <c r="AR578" s="40">
        <f t="shared" si="361"/>
        <v>0</v>
      </c>
      <c r="AS578" s="40">
        <f t="shared" si="362"/>
        <v>0</v>
      </c>
      <c r="AT578" s="40">
        <f t="shared" si="363"/>
        <v>0</v>
      </c>
      <c r="AU578" s="40">
        <f t="shared" si="364"/>
        <v>0</v>
      </c>
      <c r="AV578" s="40">
        <f t="shared" si="365"/>
        <v>0</v>
      </c>
      <c r="AW578" s="40">
        <f t="shared" si="366"/>
        <v>0</v>
      </c>
      <c r="AX578" s="40">
        <f t="shared" si="367"/>
        <v>0</v>
      </c>
      <c r="AY578" s="40">
        <f t="shared" si="368"/>
        <v>0</v>
      </c>
      <c r="AZ578" s="40">
        <f t="shared" si="369"/>
        <v>0</v>
      </c>
      <c r="BA578" s="40">
        <f t="shared" si="370"/>
        <v>0</v>
      </c>
      <c r="BB578" s="40">
        <f t="shared" si="371"/>
        <v>0</v>
      </c>
      <c r="BC578" s="40">
        <f t="shared" si="372"/>
        <v>0</v>
      </c>
      <c r="BD578" s="40">
        <f t="shared" si="373"/>
        <v>0</v>
      </c>
      <c r="BE578" s="40">
        <f t="shared" si="374"/>
        <v>0</v>
      </c>
      <c r="BF578" s="40">
        <f t="shared" si="375"/>
        <v>0</v>
      </c>
      <c r="BG578" s="40">
        <f t="shared" si="376"/>
        <v>0</v>
      </c>
      <c r="BH578" s="40">
        <f t="shared" si="377"/>
        <v>0</v>
      </c>
      <c r="BI578" s="40">
        <f t="shared" si="378"/>
        <v>0</v>
      </c>
      <c r="BJ578" s="40">
        <f t="shared" si="379"/>
        <v>0</v>
      </c>
      <c r="BK578" s="40">
        <f t="shared" si="380"/>
        <v>0</v>
      </c>
      <c r="BL578" s="40">
        <f t="shared" si="381"/>
        <v>0</v>
      </c>
      <c r="BM578" s="40">
        <f t="shared" si="382"/>
        <v>0</v>
      </c>
      <c r="BN578" s="40">
        <f t="shared" si="383"/>
        <v>0</v>
      </c>
      <c r="BO578" s="40">
        <f t="shared" si="384"/>
        <v>0</v>
      </c>
      <c r="BP578" s="40">
        <f t="shared" si="385"/>
        <v>0</v>
      </c>
      <c r="BQ578">
        <v>1</v>
      </c>
      <c r="BR578" s="63">
        <f t="shared" si="347"/>
        <v>2</v>
      </c>
      <c r="BT578" s="4">
        <f>(BP578*U541)+(BO578*U542)+(BN578*U543)+(BM578*U544)+(BL578*U545)+(BK578*U546)+(BJ578*U547)+(BI578*U548)+(BH578*U549)+(BG578*U550)+(BF578*U551)+(BE578*U552)+(BD578*U553)+(BC578*U554)+(BB578*U555)+(BA578*U556)+(AZ578*U557)+(AY578*U558)+(AX578*U559)+(AW578*U560)+(AV578*U561)+(AU578*U562)+(AT578*U563)+(AS578*U564)+(AR578*U565)+(AQ578*U566)+(AP578*U567)+(AO578*U568)+(AN578*U569)+(AM578*U570)+(AL578*U571)+(AK578*U572)+(AJ578*U573)+(AI578*U574)+(AH578*U575)+(AG578*U576)+(AF578*U577)+($U$510)+U578</f>
        <v>5.5555555555555552E-2</v>
      </c>
    </row>
    <row r="579" spans="1:72">
      <c r="A579" s="25">
        <f t="shared" si="348"/>
        <v>575</v>
      </c>
      <c r="B579" s="26" t="s">
        <v>36</v>
      </c>
      <c r="C579" s="56">
        <v>42003</v>
      </c>
      <c r="D579" s="12">
        <v>42006</v>
      </c>
      <c r="E579" s="12">
        <v>42024</v>
      </c>
      <c r="F579" s="36">
        <v>187.20500000000001</v>
      </c>
      <c r="G579" s="36"/>
      <c r="H579" s="36"/>
      <c r="I579" s="36">
        <v>184.78</v>
      </c>
      <c r="J579" s="36">
        <v>178.376</v>
      </c>
      <c r="K579" s="5" t="s">
        <v>2</v>
      </c>
      <c r="M579" s="16">
        <f>(F579-I579)*100</f>
        <v>242.50000000000114</v>
      </c>
      <c r="N579" s="15"/>
      <c r="O579" s="16">
        <f>(I579-J579)*100</f>
        <v>640.39999999999964</v>
      </c>
      <c r="Q579" s="22">
        <f>((S578*U579)/M579)*O579</f>
        <v>122928481.13147356</v>
      </c>
      <c r="R579" s="15"/>
      <c r="S579" s="3">
        <f>Q579+S578</f>
        <v>1798702435.344106</v>
      </c>
      <c r="U579" s="4">
        <f>$AC$4/W579</f>
        <v>2.7777777777777776E-2</v>
      </c>
      <c r="W579" s="2">
        <v>9</v>
      </c>
      <c r="Y579" s="30">
        <f>E579-D579+1</f>
        <v>19</v>
      </c>
      <c r="Z579" s="30"/>
      <c r="AA579" s="4">
        <f>(S579-S578)/S578</f>
        <v>7.3356242840778532E-2</v>
      </c>
      <c r="AD579" s="40">
        <f>IF(E578&gt;D579,IF(E578&gt;E579,Y579,E578-D579+1),0)</f>
        <v>0</v>
      </c>
      <c r="AF579" s="40">
        <f t="shared" si="349"/>
        <v>0</v>
      </c>
      <c r="AG579" s="40">
        <f t="shared" si="350"/>
        <v>0</v>
      </c>
      <c r="AH579" s="40">
        <f t="shared" si="351"/>
        <v>0</v>
      </c>
      <c r="AI579" s="40">
        <f t="shared" si="352"/>
        <v>0</v>
      </c>
      <c r="AJ579" s="40">
        <f t="shared" si="353"/>
        <v>0</v>
      </c>
      <c r="AK579" s="40">
        <f t="shared" si="354"/>
        <v>0</v>
      </c>
      <c r="AL579" s="40">
        <f t="shared" si="355"/>
        <v>0</v>
      </c>
      <c r="AM579" s="40">
        <f t="shared" si="356"/>
        <v>0</v>
      </c>
      <c r="AN579" s="40">
        <f t="shared" si="357"/>
        <v>0</v>
      </c>
      <c r="AO579" s="40">
        <f t="shared" si="358"/>
        <v>0</v>
      </c>
      <c r="AP579" s="40">
        <f t="shared" si="359"/>
        <v>0</v>
      </c>
      <c r="AQ579" s="40">
        <f t="shared" si="360"/>
        <v>0</v>
      </c>
      <c r="AR579" s="40">
        <f t="shared" si="361"/>
        <v>0</v>
      </c>
      <c r="AS579" s="40">
        <f t="shared" si="362"/>
        <v>0</v>
      </c>
      <c r="AT579" s="40">
        <f t="shared" si="363"/>
        <v>0</v>
      </c>
      <c r="AU579" s="40">
        <f t="shared" si="364"/>
        <v>0</v>
      </c>
      <c r="AV579" s="40">
        <f t="shared" si="365"/>
        <v>0</v>
      </c>
      <c r="AW579" s="40">
        <f t="shared" si="366"/>
        <v>0</v>
      </c>
      <c r="AX579" s="40">
        <f t="shared" si="367"/>
        <v>0</v>
      </c>
      <c r="AY579" s="40">
        <f t="shared" si="368"/>
        <v>0</v>
      </c>
      <c r="AZ579" s="40">
        <f t="shared" si="369"/>
        <v>0</v>
      </c>
      <c r="BA579" s="40">
        <f t="shared" si="370"/>
        <v>0</v>
      </c>
      <c r="BB579" s="40">
        <f t="shared" si="371"/>
        <v>0</v>
      </c>
      <c r="BC579" s="40">
        <f t="shared" si="372"/>
        <v>0</v>
      </c>
      <c r="BD579" s="40">
        <f t="shared" si="373"/>
        <v>0</v>
      </c>
      <c r="BE579" s="40">
        <f t="shared" si="374"/>
        <v>0</v>
      </c>
      <c r="BF579" s="40">
        <f t="shared" si="375"/>
        <v>0</v>
      </c>
      <c r="BG579" s="40">
        <f t="shared" si="376"/>
        <v>0</v>
      </c>
      <c r="BH579" s="40">
        <f t="shared" si="377"/>
        <v>0</v>
      </c>
      <c r="BI579" s="40">
        <f t="shared" si="378"/>
        <v>0</v>
      </c>
      <c r="BJ579" s="40">
        <f t="shared" si="379"/>
        <v>0</v>
      </c>
      <c r="BK579" s="40">
        <f t="shared" si="380"/>
        <v>0</v>
      </c>
      <c r="BL579" s="40">
        <f t="shared" si="381"/>
        <v>0</v>
      </c>
      <c r="BM579" s="40">
        <f t="shared" si="382"/>
        <v>0</v>
      </c>
      <c r="BN579" s="40">
        <f t="shared" si="383"/>
        <v>0</v>
      </c>
      <c r="BO579" s="40">
        <f t="shared" si="384"/>
        <v>0</v>
      </c>
      <c r="BP579" s="40">
        <f t="shared" si="385"/>
        <v>0</v>
      </c>
      <c r="BQ579">
        <v>1</v>
      </c>
      <c r="BR579" s="63">
        <f t="shared" si="347"/>
        <v>2</v>
      </c>
      <c r="BT579" s="4">
        <f>(BP579*U542)+(BO579*U543)+(BN579*U544)+(BM579*U545)+(BL579*U546)+(BK579*U547)+(BJ579*U548)+(BI579*U549)+(BH579*U550)+(BG579*U551)+(BF579*U552)+(BE579*U553)+(BD579*U554)+(BC579*U555)+(BB579*U556)+(BA579*U557)+(AZ579*U558)+(AY579*U559)+(AX579*U560)+(AW579*U561)+(AV579*U562)+(AU579*U563)+(AT579*U564)+(AS579*U565)+(AR579*U566)+(AQ579*U567)+(AP579*U568)+(AO579*U569)+(AN579*U570)+(AM579*U571)+(AL579*U572)+(AK579*U573)+(AJ579*U574)+(AI579*U575)+(AH579*U576)+(AG579*U577)+(AF579*U578)+($U$510)+U579</f>
        <v>5.5555555555555552E-2</v>
      </c>
    </row>
    <row r="580" spans="1:72">
      <c r="A580" s="25">
        <f t="shared" si="348"/>
        <v>576</v>
      </c>
      <c r="B580" s="26" t="s">
        <v>36</v>
      </c>
      <c r="C580" s="56">
        <v>42024</v>
      </c>
      <c r="D580" s="12">
        <v>42041</v>
      </c>
      <c r="E580" s="12">
        <v>42055</v>
      </c>
      <c r="F580" s="36">
        <v>177.58099999999999</v>
      </c>
      <c r="G580" s="36">
        <v>180.423</v>
      </c>
      <c r="H580" s="36">
        <v>182.131</v>
      </c>
      <c r="I580" s="36"/>
      <c r="J580" s="36"/>
      <c r="K580" s="5" t="s">
        <v>2</v>
      </c>
      <c r="M580" s="16">
        <f>(G580-F580)*100</f>
        <v>284.2000000000013</v>
      </c>
      <c r="N580" s="15"/>
      <c r="O580" s="16">
        <f>(H580-G580)*100</f>
        <v>170.79999999999984</v>
      </c>
      <c r="Q580" s="22">
        <f>((S579*U580)/M580)*O580</f>
        <v>30027599.495344788</v>
      </c>
      <c r="R580" s="15"/>
      <c r="S580" s="3">
        <f>Q580+S579</f>
        <v>1828730034.8394508</v>
      </c>
      <c r="U580" s="4">
        <f>$AC$4/W580</f>
        <v>2.7777777777777776E-2</v>
      </c>
      <c r="W580" s="2">
        <v>9</v>
      </c>
      <c r="Y580" s="30">
        <f>E580-D580+1</f>
        <v>15</v>
      </c>
      <c r="Z580" s="30"/>
      <c r="AA580" s="4">
        <f>(S580-S579)/S579</f>
        <v>1.6694033935413202E-2</v>
      </c>
      <c r="AD580" s="40">
        <f>IF(E579&gt;D580,IF(E579&gt;E580,Y580,E579-D580+1),0)</f>
        <v>0</v>
      </c>
      <c r="AF580" s="40">
        <f t="shared" si="349"/>
        <v>0</v>
      </c>
      <c r="AG580" s="40">
        <f t="shared" si="350"/>
        <v>0</v>
      </c>
      <c r="AH580" s="40">
        <f t="shared" si="351"/>
        <v>0</v>
      </c>
      <c r="AI580" s="40">
        <f t="shared" si="352"/>
        <v>0</v>
      </c>
      <c r="AJ580" s="40">
        <f t="shared" si="353"/>
        <v>0</v>
      </c>
      <c r="AK580" s="40">
        <f t="shared" si="354"/>
        <v>0</v>
      </c>
      <c r="AL580" s="40">
        <f t="shared" si="355"/>
        <v>0</v>
      </c>
      <c r="AM580" s="40">
        <f t="shared" si="356"/>
        <v>0</v>
      </c>
      <c r="AN580" s="40">
        <f t="shared" si="357"/>
        <v>0</v>
      </c>
      <c r="AO580" s="40">
        <f t="shared" si="358"/>
        <v>0</v>
      </c>
      <c r="AP580" s="40">
        <f t="shared" si="359"/>
        <v>0</v>
      </c>
      <c r="AQ580" s="40">
        <f t="shared" si="360"/>
        <v>0</v>
      </c>
      <c r="AR580" s="40">
        <f t="shared" si="361"/>
        <v>0</v>
      </c>
      <c r="AS580" s="40">
        <f t="shared" si="362"/>
        <v>0</v>
      </c>
      <c r="AT580" s="40">
        <f t="shared" si="363"/>
        <v>0</v>
      </c>
      <c r="AU580" s="40">
        <f t="shared" si="364"/>
        <v>0</v>
      </c>
      <c r="AV580" s="40">
        <f t="shared" si="365"/>
        <v>0</v>
      </c>
      <c r="AW580" s="40">
        <f t="shared" si="366"/>
        <v>0</v>
      </c>
      <c r="AX580" s="40">
        <f t="shared" si="367"/>
        <v>0</v>
      </c>
      <c r="AY580" s="40">
        <f t="shared" si="368"/>
        <v>0</v>
      </c>
      <c r="AZ580" s="40">
        <f t="shared" si="369"/>
        <v>0</v>
      </c>
      <c r="BA580" s="40">
        <f t="shared" si="370"/>
        <v>0</v>
      </c>
      <c r="BB580" s="40">
        <f t="shared" si="371"/>
        <v>0</v>
      </c>
      <c r="BC580" s="40">
        <f t="shared" si="372"/>
        <v>0</v>
      </c>
      <c r="BD580" s="40">
        <f t="shared" si="373"/>
        <v>0</v>
      </c>
      <c r="BE580" s="40">
        <f t="shared" si="374"/>
        <v>0</v>
      </c>
      <c r="BF580" s="40">
        <f t="shared" si="375"/>
        <v>0</v>
      </c>
      <c r="BG580" s="40">
        <f t="shared" si="376"/>
        <v>0</v>
      </c>
      <c r="BH580" s="40">
        <f t="shared" si="377"/>
        <v>0</v>
      </c>
      <c r="BI580" s="40">
        <f t="shared" si="378"/>
        <v>0</v>
      </c>
      <c r="BJ580" s="40">
        <f t="shared" si="379"/>
        <v>0</v>
      </c>
      <c r="BK580" s="40">
        <f t="shared" si="380"/>
        <v>0</v>
      </c>
      <c r="BL580" s="40">
        <f t="shared" si="381"/>
        <v>0</v>
      </c>
      <c r="BM580" s="40">
        <f t="shared" si="382"/>
        <v>0</v>
      </c>
      <c r="BN580" s="40">
        <f t="shared" si="383"/>
        <v>0</v>
      </c>
      <c r="BO580" s="40">
        <f t="shared" si="384"/>
        <v>0</v>
      </c>
      <c r="BP580" s="40">
        <f t="shared" si="385"/>
        <v>0</v>
      </c>
      <c r="BQ580">
        <v>1</v>
      </c>
      <c r="BR580" s="63">
        <f t="shared" si="347"/>
        <v>2</v>
      </c>
      <c r="BT580" s="4">
        <f>(BP580*U543)+(BO580*U544)+(BN580*U545)+(BM580*U546)+(BL580*U547)+(BK580*U548)+(BJ580*U549)+(BI580*U550)+(BH580*U551)+(BG580*U552)+(BF580*U553)+(BE580*U554)+(BD580*U555)+(BC580*U556)+(BB580*U557)+(BA580*U558)+(AZ580*U559)+(AY580*U560)+(AX580*U561)+(AW580*U562)+(AV580*U563)+(AU580*U564)+(AT580*U565)+(AS580*U566)+(AR580*U567)+(AQ580*U568)+(AP580*U569)+(AO580*U570)+(AN580*U571)+(AM580*U572)+(AL580*U573)+(AK580*U574)+(AJ580*U575)+(AI580*U576)+(AH580*U577)+(AG580*U578)+(AF580*U579)+($U$510)+U580</f>
        <v>5.5555555555555552E-2</v>
      </c>
    </row>
    <row r="581" spans="1:72">
      <c r="A581" s="25">
        <f t="shared" si="348"/>
        <v>577</v>
      </c>
      <c r="B581" s="26" t="s">
        <v>32</v>
      </c>
      <c r="C581" s="56">
        <v>40667</v>
      </c>
      <c r="D581" s="12">
        <v>40668</v>
      </c>
      <c r="E581" s="12">
        <v>40687</v>
      </c>
      <c r="F581" s="14">
        <v>0.80020000000000002</v>
      </c>
      <c r="G581" s="14"/>
      <c r="H581" s="14"/>
      <c r="I581" s="14">
        <v>0.78779999999999994</v>
      </c>
      <c r="J581" s="14">
        <v>0.80020000000000002</v>
      </c>
      <c r="K581" s="5" t="s">
        <v>0</v>
      </c>
      <c r="M581" s="46">
        <f>(F581-I581)*10000</f>
        <v>124.00000000000078</v>
      </c>
      <c r="N581" s="47"/>
      <c r="O581" s="46">
        <f>(I581-J581)*10000</f>
        <v>-124.00000000000078</v>
      </c>
      <c r="Q581" s="22">
        <f>((S580*U581)/M581)*O581</f>
        <v>-35167885.285374053</v>
      </c>
      <c r="R581" s="15"/>
      <c r="S581" s="3">
        <f>Q581+S580</f>
        <v>1793562149.5540767</v>
      </c>
      <c r="U581" s="4">
        <f>$AC$4/W581</f>
        <v>1.9230769230769232E-2</v>
      </c>
      <c r="W581" s="2">
        <v>13</v>
      </c>
      <c r="Y581" s="30">
        <f>E581-D581+1</f>
        <v>20</v>
      </c>
      <c r="Z581" s="30"/>
      <c r="AA581" s="4">
        <f>(S581-S580)/S580</f>
        <v>-1.9230769230769291E-2</v>
      </c>
      <c r="AD581" s="40">
        <f>IF(E580&gt;D581,IF(E580&gt;E581,Y581,E580-D581+1),0)</f>
        <v>20</v>
      </c>
      <c r="AF581" s="40">
        <f t="shared" si="349"/>
        <v>1</v>
      </c>
      <c r="AG581" s="40">
        <f t="shared" si="350"/>
        <v>1</v>
      </c>
      <c r="AH581" s="40">
        <f t="shared" si="351"/>
        <v>1</v>
      </c>
      <c r="AI581" s="40">
        <f t="shared" si="352"/>
        <v>1</v>
      </c>
      <c r="AJ581" s="40">
        <f t="shared" si="353"/>
        <v>1</v>
      </c>
      <c r="AK581" s="40">
        <f t="shared" si="354"/>
        <v>1</v>
      </c>
      <c r="AL581" s="40">
        <f t="shared" si="355"/>
        <v>1</v>
      </c>
      <c r="AM581" s="40">
        <f t="shared" si="356"/>
        <v>1</v>
      </c>
      <c r="AN581" s="40">
        <f t="shared" si="357"/>
        <v>1</v>
      </c>
      <c r="AO581" s="40">
        <f t="shared" si="358"/>
        <v>1</v>
      </c>
      <c r="AP581" s="40">
        <f t="shared" si="359"/>
        <v>1</v>
      </c>
      <c r="AQ581" s="40">
        <f t="shared" si="360"/>
        <v>1</v>
      </c>
      <c r="AR581" s="40">
        <f t="shared" si="361"/>
        <v>1</v>
      </c>
      <c r="AS581" s="40">
        <f t="shared" si="362"/>
        <v>1</v>
      </c>
      <c r="AT581" s="40">
        <f t="shared" si="363"/>
        <v>1</v>
      </c>
      <c r="AU581" s="40">
        <f t="shared" si="364"/>
        <v>1</v>
      </c>
      <c r="AV581" s="40">
        <f t="shared" si="365"/>
        <v>1</v>
      </c>
      <c r="AW581" s="40">
        <f t="shared" si="366"/>
        <v>1</v>
      </c>
      <c r="AX581" s="40">
        <f t="shared" si="367"/>
        <v>1</v>
      </c>
      <c r="AY581" s="40">
        <f t="shared" si="368"/>
        <v>1</v>
      </c>
      <c r="AZ581" s="40">
        <f t="shared" si="369"/>
        <v>1</v>
      </c>
      <c r="BA581" s="40">
        <f t="shared" si="370"/>
        <v>1</v>
      </c>
      <c r="BB581" s="40">
        <f t="shared" si="371"/>
        <v>1</v>
      </c>
      <c r="BC581" s="40">
        <f t="shared" si="372"/>
        <v>1</v>
      </c>
      <c r="BD581" s="40">
        <f t="shared" si="373"/>
        <v>1</v>
      </c>
      <c r="BE581" s="40">
        <f t="shared" si="374"/>
        <v>1</v>
      </c>
      <c r="BF581" s="40">
        <f t="shared" si="375"/>
        <v>1</v>
      </c>
      <c r="BG581" s="40">
        <f t="shared" si="376"/>
        <v>1</v>
      </c>
      <c r="BH581" s="40">
        <f t="shared" si="377"/>
        <v>1</v>
      </c>
      <c r="BI581" s="40">
        <f t="shared" si="378"/>
        <v>1</v>
      </c>
      <c r="BJ581" s="40">
        <f t="shared" si="379"/>
        <v>1</v>
      </c>
      <c r="BK581" s="40">
        <f t="shared" si="380"/>
        <v>1</v>
      </c>
      <c r="BL581" s="40">
        <f t="shared" si="381"/>
        <v>1</v>
      </c>
      <c r="BM581" s="40">
        <f t="shared" si="382"/>
        <v>1</v>
      </c>
      <c r="BN581" s="40">
        <f t="shared" si="383"/>
        <v>1</v>
      </c>
      <c r="BO581" s="40">
        <f t="shared" si="384"/>
        <v>1</v>
      </c>
      <c r="BP581" s="40">
        <f t="shared" si="385"/>
        <v>1</v>
      </c>
      <c r="BQ581">
        <v>1</v>
      </c>
      <c r="BR581" s="63">
        <f t="shared" si="347"/>
        <v>39</v>
      </c>
      <c r="BT581" s="4">
        <f>(BP581*U544)+(BO581*U545)+(BN581*U546)+(BM581*U547)+(BL581*U548)+(BK581*U549)+(BJ581*U550)+(BI581*U551)+(BH581*U552)+(BG581*U553)+(BF581*U554)+(BE581*U555)+(BD581*U556)+(BC581*U557)+(BB581*U558)+(BA581*U559)+(AZ581*U560)+(AY581*U561)+(AX581*U562)+(AW581*U563)+(AV581*U564)+(AU581*U565)+(AT581*U566)+(AS581*U567)+(AR581*U568)+(AQ581*U569)+(AP581*U570)+(AO581*U571)+(AN581*U572)+(AM581*U573)+(AL581*U574)+(AK581*U575)+(AJ581*U576)+(AI581*U577)+(AH581*U578)+(AG581*U579)+(AF581*U580)+($U$510)+U581</f>
        <v>1.0747863247863247</v>
      </c>
    </row>
    <row r="582" spans="1:72">
      <c r="A582" s="25">
        <f t="shared" si="348"/>
        <v>578</v>
      </c>
      <c r="B582" s="26" t="s">
        <v>32</v>
      </c>
      <c r="C582" s="56">
        <v>40707</v>
      </c>
      <c r="D582" s="12">
        <v>40709</v>
      </c>
      <c r="E582" s="12">
        <v>40711</v>
      </c>
      <c r="F582" s="14">
        <v>0.82250000000000001</v>
      </c>
      <c r="G582" s="14"/>
      <c r="H582" s="14"/>
      <c r="I582" s="14">
        <v>0.81269999999999998</v>
      </c>
      <c r="J582" s="14">
        <v>0.80310000000000004</v>
      </c>
      <c r="K582" s="5" t="s">
        <v>2</v>
      </c>
      <c r="M582" s="46">
        <f>(F582-I582)*10000</f>
        <v>98.000000000000313</v>
      </c>
      <c r="N582" s="47"/>
      <c r="O582" s="46">
        <f>(I582-J582)*10000</f>
        <v>95.999999999999417</v>
      </c>
      <c r="Q582" s="22">
        <f>((S581*U582)/M582)*O582</f>
        <v>33787670.007297829</v>
      </c>
      <c r="R582" s="15"/>
      <c r="S582" s="3">
        <f>Q582+S581</f>
        <v>1827349819.5613744</v>
      </c>
      <c r="U582" s="4">
        <f>$AC$4/W582</f>
        <v>1.9230769230769232E-2</v>
      </c>
      <c r="W582" s="2">
        <v>13</v>
      </c>
      <c r="Y582" s="30">
        <f>E582-D582+1</f>
        <v>3</v>
      </c>
      <c r="Z582" s="30"/>
      <c r="AA582" s="4">
        <f>(S582-S581)/S581</f>
        <v>1.8838304552590047E-2</v>
      </c>
      <c r="AD582" s="40">
        <f>IF(E581&gt;D582,IF(E581&gt;E582,Y582,E581-D582+1),0)</f>
        <v>0</v>
      </c>
      <c r="AF582" s="40">
        <f t="shared" si="349"/>
        <v>0</v>
      </c>
      <c r="AG582" s="40">
        <f t="shared" si="350"/>
        <v>1</v>
      </c>
      <c r="AH582" s="40">
        <f t="shared" si="351"/>
        <v>1</v>
      </c>
      <c r="AI582" s="40">
        <f t="shared" si="352"/>
        <v>1</v>
      </c>
      <c r="AJ582" s="40">
        <f t="shared" si="353"/>
        <v>1</v>
      </c>
      <c r="AK582" s="40">
        <f t="shared" si="354"/>
        <v>1</v>
      </c>
      <c r="AL582" s="40">
        <f t="shared" si="355"/>
        <v>1</v>
      </c>
      <c r="AM582" s="40">
        <f t="shared" si="356"/>
        <v>1</v>
      </c>
      <c r="AN582" s="40">
        <f t="shared" si="357"/>
        <v>1</v>
      </c>
      <c r="AO582" s="40">
        <f t="shared" si="358"/>
        <v>1</v>
      </c>
      <c r="AP582" s="40">
        <f t="shared" si="359"/>
        <v>1</v>
      </c>
      <c r="AQ582" s="40">
        <f t="shared" si="360"/>
        <v>1</v>
      </c>
      <c r="AR582" s="40">
        <f t="shared" si="361"/>
        <v>1</v>
      </c>
      <c r="AS582" s="40">
        <f t="shared" si="362"/>
        <v>1</v>
      </c>
      <c r="AT582" s="40">
        <f t="shared" si="363"/>
        <v>1</v>
      </c>
      <c r="AU582" s="40">
        <f t="shared" si="364"/>
        <v>1</v>
      </c>
      <c r="AV582" s="40">
        <f t="shared" si="365"/>
        <v>1</v>
      </c>
      <c r="AW582" s="40">
        <f t="shared" si="366"/>
        <v>1</v>
      </c>
      <c r="AX582" s="40">
        <f t="shared" si="367"/>
        <v>1</v>
      </c>
      <c r="AY582" s="40">
        <f t="shared" si="368"/>
        <v>1</v>
      </c>
      <c r="AZ582" s="40">
        <f t="shared" si="369"/>
        <v>1</v>
      </c>
      <c r="BA582" s="40">
        <f t="shared" si="370"/>
        <v>1</v>
      </c>
      <c r="BB582" s="40">
        <f t="shared" si="371"/>
        <v>1</v>
      </c>
      <c r="BC582" s="40">
        <f t="shared" si="372"/>
        <v>1</v>
      </c>
      <c r="BD582" s="40">
        <f t="shared" si="373"/>
        <v>1</v>
      </c>
      <c r="BE582" s="40">
        <f t="shared" si="374"/>
        <v>1</v>
      </c>
      <c r="BF582" s="40">
        <f t="shared" si="375"/>
        <v>1</v>
      </c>
      <c r="BG582" s="40">
        <f t="shared" si="376"/>
        <v>1</v>
      </c>
      <c r="BH582" s="40">
        <f t="shared" si="377"/>
        <v>1</v>
      </c>
      <c r="BI582" s="40">
        <f t="shared" si="378"/>
        <v>1</v>
      </c>
      <c r="BJ582" s="40">
        <f t="shared" si="379"/>
        <v>1</v>
      </c>
      <c r="BK582" s="40">
        <f t="shared" si="380"/>
        <v>1</v>
      </c>
      <c r="BL582" s="40">
        <f t="shared" si="381"/>
        <v>1</v>
      </c>
      <c r="BM582" s="40">
        <f t="shared" si="382"/>
        <v>1</v>
      </c>
      <c r="BN582" s="40">
        <f t="shared" si="383"/>
        <v>1</v>
      </c>
      <c r="BO582" s="40">
        <f t="shared" si="384"/>
        <v>1</v>
      </c>
      <c r="BP582" s="40">
        <f t="shared" si="385"/>
        <v>1</v>
      </c>
      <c r="BQ582">
        <v>1</v>
      </c>
      <c r="BR582" s="63">
        <f t="shared" si="347"/>
        <v>38</v>
      </c>
      <c r="BT582" s="4">
        <f>(BP582*U545)+(BO582*U546)+(BN582*U547)+(BM582*U548)+(BL582*U549)+(BK582*U550)+(BJ582*U551)+(BI582*U552)+(BH582*U553)+(BG582*U554)+(BF582*U555)+(BE582*U556)+(BD582*U557)+(BC582*U558)+(BB582*U559)+(BA582*U560)+(AZ582*U561)+(AY582*U562)+(AX582*U563)+(AW582*U564)+(AV582*U565)+(AU582*U566)+(AT582*U567)+(AS582*U568)+(AR582*U569)+(AQ582*U570)+(AP582*U571)+(AO582*U572)+(AN582*U573)+(AM582*U574)+(AL582*U575)+(AK582*U576)+(AJ582*U577)+(AI582*U578)+(AH582*U579)+(AG582*U580)+(AF582*U581)+($U$510)+U582</f>
        <v>1.0470085470085471</v>
      </c>
    </row>
    <row r="583" spans="1:72">
      <c r="A583" s="25">
        <f t="shared" si="348"/>
        <v>579</v>
      </c>
      <c r="B583" s="26" t="s">
        <v>32</v>
      </c>
      <c r="C583" s="56">
        <v>40722</v>
      </c>
      <c r="D583" s="12">
        <v>40723</v>
      </c>
      <c r="E583" s="12">
        <v>40732</v>
      </c>
      <c r="F583" s="14">
        <v>0.80169999999999997</v>
      </c>
      <c r="G583" s="14">
        <v>0.81100000000000005</v>
      </c>
      <c r="H583" s="14">
        <v>0.82869999999999999</v>
      </c>
      <c r="I583" s="14"/>
      <c r="J583" s="14"/>
      <c r="K583" s="5" t="s">
        <v>2</v>
      </c>
      <c r="M583" s="16">
        <f>(G583-F583)*10000</f>
        <v>93.000000000000853</v>
      </c>
      <c r="N583" s="15"/>
      <c r="O583" s="16">
        <f>(H583-G583)*10000</f>
        <v>176.99999999999937</v>
      </c>
      <c r="Q583" s="22">
        <f>((S582*U583)/M583)*O583</f>
        <v>66881910.269305043</v>
      </c>
      <c r="R583" s="15"/>
      <c r="S583" s="3">
        <f>Q583+S582</f>
        <v>1894231729.8306794</v>
      </c>
      <c r="U583" s="4">
        <f>$AC$4/W583</f>
        <v>1.9230769230769232E-2</v>
      </c>
      <c r="W583" s="2">
        <v>13</v>
      </c>
      <c r="Y583" s="30">
        <f>E583-D583+1</f>
        <v>10</v>
      </c>
      <c r="Z583" s="30"/>
      <c r="AA583" s="4">
        <f>(S583-S582)/S582</f>
        <v>3.6600496277915139E-2</v>
      </c>
      <c r="AD583" s="40">
        <f>IF(E582&gt;D583,IF(E582&gt;E583,Y583,E582-D583+1),0)</f>
        <v>0</v>
      </c>
      <c r="AF583" s="40">
        <f t="shared" si="349"/>
        <v>0</v>
      </c>
      <c r="AG583" s="40">
        <f t="shared" si="350"/>
        <v>0</v>
      </c>
      <c r="AH583" s="40">
        <f t="shared" si="351"/>
        <v>1</v>
      </c>
      <c r="AI583" s="40">
        <f t="shared" si="352"/>
        <v>1</v>
      </c>
      <c r="AJ583" s="40">
        <f t="shared" si="353"/>
        <v>1</v>
      </c>
      <c r="AK583" s="40">
        <f t="shared" si="354"/>
        <v>1</v>
      </c>
      <c r="AL583" s="40">
        <f t="shared" si="355"/>
        <v>1</v>
      </c>
      <c r="AM583" s="40">
        <f t="shared" si="356"/>
        <v>1</v>
      </c>
      <c r="AN583" s="40">
        <f t="shared" si="357"/>
        <v>1</v>
      </c>
      <c r="AO583" s="40">
        <f t="shared" si="358"/>
        <v>1</v>
      </c>
      <c r="AP583" s="40">
        <f t="shared" si="359"/>
        <v>1</v>
      </c>
      <c r="AQ583" s="40">
        <f t="shared" si="360"/>
        <v>1</v>
      </c>
      <c r="AR583" s="40">
        <f t="shared" si="361"/>
        <v>1</v>
      </c>
      <c r="AS583" s="40">
        <f t="shared" si="362"/>
        <v>1</v>
      </c>
      <c r="AT583" s="40">
        <f t="shared" si="363"/>
        <v>1</v>
      </c>
      <c r="AU583" s="40">
        <f t="shared" si="364"/>
        <v>1</v>
      </c>
      <c r="AV583" s="40">
        <f t="shared" si="365"/>
        <v>1</v>
      </c>
      <c r="AW583" s="40">
        <f t="shared" si="366"/>
        <v>1</v>
      </c>
      <c r="AX583" s="40">
        <f t="shared" si="367"/>
        <v>1</v>
      </c>
      <c r="AY583" s="40">
        <f t="shared" si="368"/>
        <v>1</v>
      </c>
      <c r="AZ583" s="40">
        <f t="shared" si="369"/>
        <v>1</v>
      </c>
      <c r="BA583" s="40">
        <f t="shared" si="370"/>
        <v>1</v>
      </c>
      <c r="BB583" s="40">
        <f t="shared" si="371"/>
        <v>1</v>
      </c>
      <c r="BC583" s="40">
        <f t="shared" si="372"/>
        <v>1</v>
      </c>
      <c r="BD583" s="40">
        <f t="shared" si="373"/>
        <v>1</v>
      </c>
      <c r="BE583" s="40">
        <f t="shared" si="374"/>
        <v>1</v>
      </c>
      <c r="BF583" s="40">
        <f t="shared" si="375"/>
        <v>1</v>
      </c>
      <c r="BG583" s="40">
        <f t="shared" si="376"/>
        <v>1</v>
      </c>
      <c r="BH583" s="40">
        <f t="shared" si="377"/>
        <v>1</v>
      </c>
      <c r="BI583" s="40">
        <f t="shared" si="378"/>
        <v>1</v>
      </c>
      <c r="BJ583" s="40">
        <f t="shared" si="379"/>
        <v>1</v>
      </c>
      <c r="BK583" s="40">
        <f t="shared" si="380"/>
        <v>1</v>
      </c>
      <c r="BL583" s="40">
        <f t="shared" si="381"/>
        <v>1</v>
      </c>
      <c r="BM583" s="40">
        <f t="shared" si="382"/>
        <v>1</v>
      </c>
      <c r="BN583" s="40">
        <f t="shared" si="383"/>
        <v>1</v>
      </c>
      <c r="BO583" s="40">
        <f t="shared" si="384"/>
        <v>1</v>
      </c>
      <c r="BP583" s="40">
        <f t="shared" si="385"/>
        <v>1</v>
      </c>
      <c r="BQ583">
        <v>1</v>
      </c>
      <c r="BR583" s="63">
        <f t="shared" ref="BR583:BR646" si="386">SUM(AF583:BQ583)+1</f>
        <v>37</v>
      </c>
      <c r="BT583" s="4">
        <f>(BP583*U546)+(BO583*U547)+(BN583*U548)+(BM583*U549)+(BL583*U550)+(BK583*U551)+(BJ583*U552)+(BI583*U553)+(BH583*U554)+(BG583*U555)+(BF583*U556)+(BE583*U557)+(BD583*U558)+(BC583*U559)+(BB583*U560)+(BA583*U561)+(AZ583*U562)+(AY583*U563)+(AX583*U564)+(AW583*U565)+(AV583*U566)+(AU583*U567)+(AT583*U568)+(AS583*U569)+(AR583*U570)+(AQ583*U571)+(AP583*U572)+(AO583*U573)+(AN583*U574)+(AM583*U575)+(AL583*U576)+(AK583*U577)+(AJ583*U578)+(AI583*U579)+(AH583*U580)+(AG583*U581)+(AF583*U582)+($U$510)+U583</f>
        <v>1.0192307692307694</v>
      </c>
    </row>
    <row r="584" spans="1:72">
      <c r="A584" s="25">
        <f t="shared" si="348"/>
        <v>580</v>
      </c>
      <c r="B584" s="26" t="s">
        <v>32</v>
      </c>
      <c r="C584" s="56">
        <v>40736</v>
      </c>
      <c r="D584" s="12">
        <v>40764</v>
      </c>
      <c r="E584" s="12">
        <v>40764</v>
      </c>
      <c r="F584" s="14">
        <v>0.83089999999999997</v>
      </c>
      <c r="G584" s="14"/>
      <c r="H584" s="14"/>
      <c r="I584" s="14">
        <v>0.81230000000000002</v>
      </c>
      <c r="J584" s="14">
        <v>0.83089999999999997</v>
      </c>
      <c r="K584" s="5" t="s">
        <v>0</v>
      </c>
      <c r="M584" s="46">
        <f>(F584-I584)*10000</f>
        <v>185.99999999999949</v>
      </c>
      <c r="N584" s="47"/>
      <c r="O584" s="46">
        <f>(I584-J584)*10000</f>
        <v>-185.99999999999949</v>
      </c>
      <c r="Q584" s="22">
        <f>((S583*U584)/M584)*O584</f>
        <v>-36427533.265974604</v>
      </c>
      <c r="R584" s="15"/>
      <c r="S584" s="3">
        <f>Q584+S583</f>
        <v>1857804196.5647049</v>
      </c>
      <c r="U584" s="4">
        <f>$AC$4/W584</f>
        <v>1.9230769230769232E-2</v>
      </c>
      <c r="W584" s="2">
        <v>13</v>
      </c>
      <c r="Y584" s="30">
        <f>E584-D584+1</f>
        <v>1</v>
      </c>
      <c r="Z584" s="30"/>
      <c r="AA584" s="4">
        <f>(S584-S583)/S583</f>
        <v>-1.9230769230769187E-2</v>
      </c>
      <c r="AD584" s="40">
        <f>IF(E583&gt;D584,IF(E583&gt;E584,Y584,E583-D584+1),0)</f>
        <v>0</v>
      </c>
      <c r="AF584" s="40">
        <f t="shared" si="349"/>
        <v>0</v>
      </c>
      <c r="AG584" s="40">
        <f t="shared" si="350"/>
        <v>0</v>
      </c>
      <c r="AH584" s="40">
        <f t="shared" si="351"/>
        <v>0</v>
      </c>
      <c r="AI584" s="40">
        <f t="shared" si="352"/>
        <v>1</v>
      </c>
      <c r="AJ584" s="40">
        <f t="shared" si="353"/>
        <v>1</v>
      </c>
      <c r="AK584" s="40">
        <f t="shared" si="354"/>
        <v>1</v>
      </c>
      <c r="AL584" s="40">
        <f t="shared" si="355"/>
        <v>1</v>
      </c>
      <c r="AM584" s="40">
        <f t="shared" si="356"/>
        <v>1</v>
      </c>
      <c r="AN584" s="40">
        <f t="shared" si="357"/>
        <v>1</v>
      </c>
      <c r="AO584" s="40">
        <f t="shared" si="358"/>
        <v>1</v>
      </c>
      <c r="AP584" s="40">
        <f t="shared" si="359"/>
        <v>1</v>
      </c>
      <c r="AQ584" s="40">
        <f t="shared" si="360"/>
        <v>1</v>
      </c>
      <c r="AR584" s="40">
        <f t="shared" si="361"/>
        <v>1</v>
      </c>
      <c r="AS584" s="40">
        <f t="shared" si="362"/>
        <v>1</v>
      </c>
      <c r="AT584" s="40">
        <f t="shared" si="363"/>
        <v>1</v>
      </c>
      <c r="AU584" s="40">
        <f t="shared" si="364"/>
        <v>1</v>
      </c>
      <c r="AV584" s="40">
        <f t="shared" si="365"/>
        <v>1</v>
      </c>
      <c r="AW584" s="40">
        <f t="shared" si="366"/>
        <v>1</v>
      </c>
      <c r="AX584" s="40">
        <f t="shared" si="367"/>
        <v>1</v>
      </c>
      <c r="AY584" s="40">
        <f t="shared" si="368"/>
        <v>1</v>
      </c>
      <c r="AZ584" s="40">
        <f t="shared" si="369"/>
        <v>1</v>
      </c>
      <c r="BA584" s="40">
        <f t="shared" si="370"/>
        <v>1</v>
      </c>
      <c r="BB584" s="40">
        <f t="shared" si="371"/>
        <v>1</v>
      </c>
      <c r="BC584" s="40">
        <f t="shared" si="372"/>
        <v>1</v>
      </c>
      <c r="BD584" s="40">
        <f t="shared" si="373"/>
        <v>1</v>
      </c>
      <c r="BE584" s="40">
        <f t="shared" si="374"/>
        <v>1</v>
      </c>
      <c r="BF584" s="40">
        <f t="shared" si="375"/>
        <v>1</v>
      </c>
      <c r="BG584" s="40">
        <f t="shared" si="376"/>
        <v>1</v>
      </c>
      <c r="BH584" s="40">
        <f t="shared" si="377"/>
        <v>1</v>
      </c>
      <c r="BI584" s="40">
        <f t="shared" si="378"/>
        <v>1</v>
      </c>
      <c r="BJ584" s="40">
        <f t="shared" si="379"/>
        <v>1</v>
      </c>
      <c r="BK584" s="40">
        <f t="shared" si="380"/>
        <v>1</v>
      </c>
      <c r="BL584" s="40">
        <f t="shared" si="381"/>
        <v>1</v>
      </c>
      <c r="BM584" s="40">
        <f t="shared" si="382"/>
        <v>1</v>
      </c>
      <c r="BN584" s="40">
        <f t="shared" si="383"/>
        <v>1</v>
      </c>
      <c r="BO584" s="40">
        <f t="shared" si="384"/>
        <v>1</v>
      </c>
      <c r="BP584" s="40">
        <f t="shared" si="385"/>
        <v>1</v>
      </c>
      <c r="BQ584">
        <v>1</v>
      </c>
      <c r="BR584" s="63">
        <f t="shared" si="386"/>
        <v>36</v>
      </c>
      <c r="BT584" s="4">
        <f>(BP584*U547)+(BO584*U548)+(BN584*U549)+(BM584*U550)+(BL584*U551)+(BK584*U552)+(BJ584*U553)+(BI584*U554)+(BH584*U555)+(BG584*U556)+(BF584*U557)+(BE584*U558)+(BD584*U559)+(BC584*U560)+(BB584*U561)+(BA584*U562)+(AZ584*U563)+(AY584*U564)+(AX584*U565)+(AW584*U566)+(AV584*U567)+(AU584*U568)+(AT584*U569)+(AS584*U570)+(AR584*U571)+(AQ584*U572)+(AP584*U573)+(AO584*U574)+(AN584*U575)+(AM584*U576)+(AL584*U577)+(AK584*U578)+(AJ584*U579)+(AI584*U580)+(AH584*U581)+(AG584*U582)+(AF584*U583)+($U$510)+U584</f>
        <v>0.99145299145299182</v>
      </c>
    </row>
    <row r="585" spans="1:72">
      <c r="A585" s="25">
        <f t="shared" si="348"/>
        <v>581</v>
      </c>
      <c r="B585" s="26" t="s">
        <v>32</v>
      </c>
      <c r="C585" s="56">
        <v>40772</v>
      </c>
      <c r="D585" s="12">
        <v>40781</v>
      </c>
      <c r="E585" s="12">
        <v>40791</v>
      </c>
      <c r="F585" s="14">
        <v>0.83050000000000002</v>
      </c>
      <c r="G585" s="14">
        <v>0.84119999999999995</v>
      </c>
      <c r="H585" s="14">
        <v>0.83050000000000002</v>
      </c>
      <c r="I585" s="14"/>
      <c r="J585" s="14"/>
      <c r="K585" s="5" t="s">
        <v>0</v>
      </c>
      <c r="M585" s="16">
        <f>(G585-F585)*10000</f>
        <v>106.99999999999932</v>
      </c>
      <c r="N585" s="15"/>
      <c r="O585" s="16">
        <f>(H585-G585)*10000</f>
        <v>-106.99999999999932</v>
      </c>
      <c r="Q585" s="22">
        <f>((S584*U585)/M585)*O585</f>
        <v>-35727003.780090481</v>
      </c>
      <c r="R585" s="15"/>
      <c r="S585" s="3">
        <f>Q585+S584</f>
        <v>1822077192.7846143</v>
      </c>
      <c r="U585" s="4">
        <f>$AC$4/W585</f>
        <v>1.9230769230769232E-2</v>
      </c>
      <c r="W585" s="2">
        <v>13</v>
      </c>
      <c r="Y585" s="30">
        <f>E585-D585+1</f>
        <v>11</v>
      </c>
      <c r="Z585" s="30"/>
      <c r="AA585" s="4">
        <f>(S585-S584)/S584</f>
        <v>-1.923076923076928E-2</v>
      </c>
      <c r="AD585" s="40">
        <f>IF(E584&gt;D585,IF(E584&gt;E585,Y585,E584-D585+1),0)</f>
        <v>0</v>
      </c>
      <c r="AF585" s="40">
        <f t="shared" si="349"/>
        <v>0</v>
      </c>
      <c r="AG585" s="40">
        <f t="shared" si="350"/>
        <v>0</v>
      </c>
      <c r="AH585" s="40">
        <f t="shared" si="351"/>
        <v>0</v>
      </c>
      <c r="AI585" s="40">
        <f t="shared" si="352"/>
        <v>0</v>
      </c>
      <c r="AJ585" s="40">
        <f t="shared" si="353"/>
        <v>1</v>
      </c>
      <c r="AK585" s="40">
        <f t="shared" si="354"/>
        <v>1</v>
      </c>
      <c r="AL585" s="40">
        <f t="shared" si="355"/>
        <v>1</v>
      </c>
      <c r="AM585" s="40">
        <f t="shared" si="356"/>
        <v>1</v>
      </c>
      <c r="AN585" s="40">
        <f t="shared" si="357"/>
        <v>1</v>
      </c>
      <c r="AO585" s="40">
        <f t="shared" si="358"/>
        <v>1</v>
      </c>
      <c r="AP585" s="40">
        <f t="shared" si="359"/>
        <v>1</v>
      </c>
      <c r="AQ585" s="40">
        <f t="shared" si="360"/>
        <v>1</v>
      </c>
      <c r="AR585" s="40">
        <f t="shared" si="361"/>
        <v>1</v>
      </c>
      <c r="AS585" s="40">
        <f t="shared" si="362"/>
        <v>1</v>
      </c>
      <c r="AT585" s="40">
        <f t="shared" si="363"/>
        <v>1</v>
      </c>
      <c r="AU585" s="40">
        <f t="shared" si="364"/>
        <v>1</v>
      </c>
      <c r="AV585" s="40">
        <f t="shared" si="365"/>
        <v>1</v>
      </c>
      <c r="AW585" s="40">
        <f t="shared" si="366"/>
        <v>1</v>
      </c>
      <c r="AX585" s="40">
        <f t="shared" si="367"/>
        <v>1</v>
      </c>
      <c r="AY585" s="40">
        <f t="shared" si="368"/>
        <v>1</v>
      </c>
      <c r="AZ585" s="40">
        <f t="shared" si="369"/>
        <v>1</v>
      </c>
      <c r="BA585" s="40">
        <f t="shared" si="370"/>
        <v>1</v>
      </c>
      <c r="BB585" s="40">
        <f t="shared" si="371"/>
        <v>1</v>
      </c>
      <c r="BC585" s="40">
        <f t="shared" si="372"/>
        <v>1</v>
      </c>
      <c r="BD585" s="40">
        <f t="shared" si="373"/>
        <v>1</v>
      </c>
      <c r="BE585" s="40">
        <f t="shared" si="374"/>
        <v>1</v>
      </c>
      <c r="BF585" s="40">
        <f t="shared" si="375"/>
        <v>1</v>
      </c>
      <c r="BG585" s="40">
        <f t="shared" si="376"/>
        <v>1</v>
      </c>
      <c r="BH585" s="40">
        <f t="shared" si="377"/>
        <v>1</v>
      </c>
      <c r="BI585" s="40">
        <f t="shared" si="378"/>
        <v>1</v>
      </c>
      <c r="BJ585" s="40">
        <f t="shared" si="379"/>
        <v>1</v>
      </c>
      <c r="BK585" s="40">
        <f t="shared" si="380"/>
        <v>1</v>
      </c>
      <c r="BL585" s="40">
        <f t="shared" si="381"/>
        <v>1</v>
      </c>
      <c r="BM585" s="40">
        <f t="shared" si="382"/>
        <v>1</v>
      </c>
      <c r="BN585" s="40">
        <f t="shared" si="383"/>
        <v>1</v>
      </c>
      <c r="BO585" s="40">
        <f t="shared" si="384"/>
        <v>1</v>
      </c>
      <c r="BP585" s="40">
        <f t="shared" si="385"/>
        <v>1</v>
      </c>
      <c r="BQ585">
        <v>1</v>
      </c>
      <c r="BR585" s="63">
        <f t="shared" si="386"/>
        <v>35</v>
      </c>
      <c r="BT585" s="4">
        <f>(BP585*U548)+(BO585*U549)+(BN585*U550)+(BM585*U551)+(BL585*U552)+(BK585*U553)+(BJ585*U554)+(BI585*U555)+(BH585*U556)+(BG585*U557)+(BF585*U558)+(BE585*U559)+(BD585*U560)+(BC585*U561)+(BB585*U562)+(BA585*U563)+(AZ585*U564)+(AY585*U565)+(AX585*U566)+(AW585*U567)+(AV585*U568)+(AU585*U569)+(AT585*U570)+(AS585*U571)+(AR585*U572)+(AQ585*U573)+(AP585*U574)+(AO585*U575)+(AN585*U576)+(AM585*U577)+(AL585*U578)+(AK585*U579)+(AJ585*U580)+(AI585*U581)+(AH585*U582)+(AG585*U583)+(AF585*U584)+($U$510)+U585</f>
        <v>0.96367521367521403</v>
      </c>
    </row>
    <row r="586" spans="1:72">
      <c r="A586" s="25">
        <f t="shared" si="348"/>
        <v>582</v>
      </c>
      <c r="B586" s="26" t="s">
        <v>32</v>
      </c>
      <c r="C586" s="56">
        <v>40791</v>
      </c>
      <c r="D586" s="12">
        <v>40792</v>
      </c>
      <c r="E586" s="12">
        <v>40816</v>
      </c>
      <c r="F586" s="14">
        <v>0.84570000000000001</v>
      </c>
      <c r="G586" s="14"/>
      <c r="H586" s="14"/>
      <c r="I586" s="14">
        <v>0.83050000000000002</v>
      </c>
      <c r="J586" s="14">
        <v>0.76219999999999999</v>
      </c>
      <c r="K586" s="5" t="s">
        <v>1</v>
      </c>
      <c r="M586" s="46">
        <f>(F586-I586)*10000</f>
        <v>151.99999999999991</v>
      </c>
      <c r="N586" s="47"/>
      <c r="O586" s="46">
        <f>(I586-J586)*10000</f>
        <v>683.00000000000023</v>
      </c>
      <c r="Q586" s="22">
        <f>((S585*U586)/M586)*O586</f>
        <v>157449231.10727388</v>
      </c>
      <c r="R586" s="15"/>
      <c r="S586" s="3">
        <f>Q586+S585</f>
        <v>1979526423.8918881</v>
      </c>
      <c r="U586" s="4">
        <f>$AC$4/W586</f>
        <v>1.9230769230769232E-2</v>
      </c>
      <c r="W586" s="2">
        <v>13</v>
      </c>
      <c r="Y586" s="30">
        <f>E586-D586+1</f>
        <v>25</v>
      </c>
      <c r="Z586" s="30"/>
      <c r="AA586" s="4">
        <f>(S586-S585)/S585</f>
        <v>8.6411943319838105E-2</v>
      </c>
      <c r="AD586" s="40">
        <f>IF(E585&gt;D586,IF(E585&gt;E586,Y586,E585-D586+1),0)</f>
        <v>0</v>
      </c>
      <c r="AF586" s="40">
        <f t="shared" si="349"/>
        <v>0</v>
      </c>
      <c r="AG586" s="40">
        <f t="shared" si="350"/>
        <v>0</v>
      </c>
      <c r="AH586" s="40">
        <f t="shared" si="351"/>
        <v>0</v>
      </c>
      <c r="AI586" s="40">
        <f t="shared" si="352"/>
        <v>0</v>
      </c>
      <c r="AJ586" s="40">
        <f t="shared" si="353"/>
        <v>0</v>
      </c>
      <c r="AK586" s="40">
        <f t="shared" si="354"/>
        <v>1</v>
      </c>
      <c r="AL586" s="40">
        <f t="shared" si="355"/>
        <v>1</v>
      </c>
      <c r="AM586" s="40">
        <f t="shared" si="356"/>
        <v>1</v>
      </c>
      <c r="AN586" s="40">
        <f t="shared" si="357"/>
        <v>1</v>
      </c>
      <c r="AO586" s="40">
        <f t="shared" si="358"/>
        <v>1</v>
      </c>
      <c r="AP586" s="40">
        <f t="shared" si="359"/>
        <v>1</v>
      </c>
      <c r="AQ586" s="40">
        <f t="shared" si="360"/>
        <v>1</v>
      </c>
      <c r="AR586" s="40">
        <f t="shared" si="361"/>
        <v>1</v>
      </c>
      <c r="AS586" s="40">
        <f t="shared" si="362"/>
        <v>1</v>
      </c>
      <c r="AT586" s="40">
        <f t="shared" si="363"/>
        <v>1</v>
      </c>
      <c r="AU586" s="40">
        <f t="shared" si="364"/>
        <v>1</v>
      </c>
      <c r="AV586" s="40">
        <f t="shared" si="365"/>
        <v>1</v>
      </c>
      <c r="AW586" s="40">
        <f t="shared" si="366"/>
        <v>1</v>
      </c>
      <c r="AX586" s="40">
        <f t="shared" si="367"/>
        <v>1</v>
      </c>
      <c r="AY586" s="40">
        <f t="shared" si="368"/>
        <v>1</v>
      </c>
      <c r="AZ586" s="40">
        <f t="shared" si="369"/>
        <v>1</v>
      </c>
      <c r="BA586" s="40">
        <f t="shared" si="370"/>
        <v>1</v>
      </c>
      <c r="BB586" s="40">
        <f t="shared" si="371"/>
        <v>1</v>
      </c>
      <c r="BC586" s="40">
        <f t="shared" si="372"/>
        <v>1</v>
      </c>
      <c r="BD586" s="40">
        <f t="shared" si="373"/>
        <v>1</v>
      </c>
      <c r="BE586" s="40">
        <f t="shared" si="374"/>
        <v>1</v>
      </c>
      <c r="BF586" s="40">
        <f t="shared" si="375"/>
        <v>1</v>
      </c>
      <c r="BG586" s="40">
        <f t="shared" si="376"/>
        <v>1</v>
      </c>
      <c r="BH586" s="40">
        <f t="shared" si="377"/>
        <v>1</v>
      </c>
      <c r="BI586" s="40">
        <f t="shared" si="378"/>
        <v>1</v>
      </c>
      <c r="BJ586" s="40">
        <f t="shared" si="379"/>
        <v>1</v>
      </c>
      <c r="BK586" s="40">
        <f t="shared" si="380"/>
        <v>1</v>
      </c>
      <c r="BL586" s="40">
        <f t="shared" si="381"/>
        <v>1</v>
      </c>
      <c r="BM586" s="40">
        <f t="shared" si="382"/>
        <v>1</v>
      </c>
      <c r="BN586" s="40">
        <f t="shared" si="383"/>
        <v>1</v>
      </c>
      <c r="BO586" s="40">
        <f t="shared" si="384"/>
        <v>1</v>
      </c>
      <c r="BP586" s="40">
        <f t="shared" si="385"/>
        <v>1</v>
      </c>
      <c r="BQ586">
        <v>1</v>
      </c>
      <c r="BR586" s="63">
        <f t="shared" si="386"/>
        <v>34</v>
      </c>
      <c r="BT586" s="4">
        <f>(BP586*U549)+(BO586*U550)+(BN586*U551)+(BM586*U552)+(BL586*U553)+(BK586*U554)+(BJ586*U555)+(BI586*U556)+(BH586*U557)+(BG586*U558)+(BF586*U559)+(BE586*U560)+(BD586*U561)+(BC586*U562)+(BB586*U563)+(BA586*U564)+(AZ586*U565)+(AY586*U566)+(AX586*U567)+(AW586*U568)+(AV586*U569)+(AU586*U570)+(AT586*U571)+(AS586*U572)+(AR586*U573)+(AQ586*U574)+(AP586*U575)+(AO586*U576)+(AN586*U577)+(AM586*U578)+(AL586*U579)+(AK586*U580)+(AJ586*U581)+(AI586*U582)+(AH586*U583)+(AG586*U584)+(AF586*U585)+($U$510)+U586</f>
        <v>0.93589743589743624</v>
      </c>
    </row>
    <row r="587" spans="1:72">
      <c r="A587" s="25">
        <f t="shared" si="348"/>
        <v>583</v>
      </c>
      <c r="B587" s="26" t="s">
        <v>32</v>
      </c>
      <c r="C587" s="56">
        <v>40826</v>
      </c>
      <c r="D587" s="12">
        <v>40827</v>
      </c>
      <c r="E587" s="12">
        <v>40847</v>
      </c>
      <c r="F587" s="14">
        <v>0.76639999999999997</v>
      </c>
      <c r="G587" s="14">
        <v>0.78439999999999999</v>
      </c>
      <c r="H587" s="14">
        <v>0.80710000000000004</v>
      </c>
      <c r="I587" s="14"/>
      <c r="J587" s="14"/>
      <c r="K587" s="5" t="s">
        <v>2</v>
      </c>
      <c r="M587" s="16">
        <f>(G587-F587)*10000</f>
        <v>180.00000000000017</v>
      </c>
      <c r="N587" s="15"/>
      <c r="O587" s="16">
        <f>(H587-G587)*10000</f>
        <v>227.00000000000054</v>
      </c>
      <c r="Q587" s="22">
        <f>((S586*U587)/M587)*O587</f>
        <v>48007745.536694363</v>
      </c>
      <c r="R587" s="15"/>
      <c r="S587" s="3">
        <f>Q587+S586</f>
        <v>2027534169.4285824</v>
      </c>
      <c r="U587" s="4">
        <f>$AC$4/W587</f>
        <v>1.9230769230769232E-2</v>
      </c>
      <c r="W587" s="2">
        <v>13</v>
      </c>
      <c r="Y587" s="30">
        <f>E587-D587+1</f>
        <v>21</v>
      </c>
      <c r="Z587" s="30"/>
      <c r="AA587" s="4">
        <f>(S587-S586)/S586</f>
        <v>2.4252136752136749E-2</v>
      </c>
      <c r="AD587" s="40">
        <f>IF(E586&gt;D587,IF(E586&gt;E587,Y587,E586-D587+1),0)</f>
        <v>0</v>
      </c>
      <c r="AF587" s="40">
        <f t="shared" si="349"/>
        <v>0</v>
      </c>
      <c r="AG587" s="40">
        <f t="shared" si="350"/>
        <v>0</v>
      </c>
      <c r="AH587" s="40">
        <f t="shared" si="351"/>
        <v>0</v>
      </c>
      <c r="AI587" s="40">
        <f t="shared" si="352"/>
        <v>0</v>
      </c>
      <c r="AJ587" s="40">
        <f t="shared" si="353"/>
        <v>0</v>
      </c>
      <c r="AK587" s="40">
        <f t="shared" si="354"/>
        <v>0</v>
      </c>
      <c r="AL587" s="40">
        <f t="shared" si="355"/>
        <v>1</v>
      </c>
      <c r="AM587" s="40">
        <f t="shared" si="356"/>
        <v>1</v>
      </c>
      <c r="AN587" s="40">
        <f t="shared" si="357"/>
        <v>1</v>
      </c>
      <c r="AO587" s="40">
        <f t="shared" si="358"/>
        <v>1</v>
      </c>
      <c r="AP587" s="40">
        <f t="shared" si="359"/>
        <v>1</v>
      </c>
      <c r="AQ587" s="40">
        <f t="shared" si="360"/>
        <v>1</v>
      </c>
      <c r="AR587" s="40">
        <f t="shared" si="361"/>
        <v>1</v>
      </c>
      <c r="AS587" s="40">
        <f t="shared" si="362"/>
        <v>1</v>
      </c>
      <c r="AT587" s="40">
        <f t="shared" si="363"/>
        <v>1</v>
      </c>
      <c r="AU587" s="40">
        <f t="shared" si="364"/>
        <v>1</v>
      </c>
      <c r="AV587" s="40">
        <f t="shared" si="365"/>
        <v>1</v>
      </c>
      <c r="AW587" s="40">
        <f t="shared" si="366"/>
        <v>1</v>
      </c>
      <c r="AX587" s="40">
        <f t="shared" si="367"/>
        <v>1</v>
      </c>
      <c r="AY587" s="40">
        <f t="shared" si="368"/>
        <v>1</v>
      </c>
      <c r="AZ587" s="40">
        <f t="shared" si="369"/>
        <v>1</v>
      </c>
      <c r="BA587" s="40">
        <f t="shared" si="370"/>
        <v>1</v>
      </c>
      <c r="BB587" s="40">
        <f t="shared" si="371"/>
        <v>1</v>
      </c>
      <c r="BC587" s="40">
        <f t="shared" si="372"/>
        <v>1</v>
      </c>
      <c r="BD587" s="40">
        <f t="shared" si="373"/>
        <v>1</v>
      </c>
      <c r="BE587" s="40">
        <f t="shared" si="374"/>
        <v>1</v>
      </c>
      <c r="BF587" s="40">
        <f t="shared" si="375"/>
        <v>1</v>
      </c>
      <c r="BG587" s="40">
        <f t="shared" si="376"/>
        <v>1</v>
      </c>
      <c r="BH587" s="40">
        <f t="shared" si="377"/>
        <v>1</v>
      </c>
      <c r="BI587" s="40">
        <f t="shared" si="378"/>
        <v>1</v>
      </c>
      <c r="BJ587" s="40">
        <f t="shared" si="379"/>
        <v>1</v>
      </c>
      <c r="BK587" s="40">
        <f t="shared" si="380"/>
        <v>1</v>
      </c>
      <c r="BL587" s="40">
        <f t="shared" si="381"/>
        <v>1</v>
      </c>
      <c r="BM587" s="40">
        <f t="shared" si="382"/>
        <v>1</v>
      </c>
      <c r="BN587" s="40">
        <f t="shared" si="383"/>
        <v>1</v>
      </c>
      <c r="BO587" s="40">
        <f t="shared" si="384"/>
        <v>1</v>
      </c>
      <c r="BP587" s="40">
        <f t="shared" si="385"/>
        <v>1</v>
      </c>
      <c r="BQ587">
        <v>1</v>
      </c>
      <c r="BR587" s="63">
        <f t="shared" si="386"/>
        <v>33</v>
      </c>
      <c r="BT587" s="4">
        <f>(BP587*U550)+(BO587*U551)+(BN587*U552)+(BM587*U553)+(BL587*U554)+(BK587*U555)+(BJ587*U556)+(BI587*U557)+(BH587*U558)+(BG587*U559)+(BF587*U560)+(BE587*U561)+(BD587*U562)+(BC587*U563)+(BB587*U564)+(BA587*U565)+(AZ587*U566)+(AY587*U567)+(AX587*U568)+(AW587*U569)+(AV587*U570)+(AU587*U571)+(AT587*U572)+(AS587*U573)+(AR587*U574)+(AQ587*U575)+(AP587*U576)+(AO587*U577)+(AN587*U578)+(AM587*U579)+(AL587*U580)+(AK587*U581)+(AJ587*U582)+(AI587*U583)+(AH587*U584)+(AG587*U585)+(AF587*U586)+($U$510)+U587</f>
        <v>0.90811965811965845</v>
      </c>
    </row>
    <row r="588" spans="1:72">
      <c r="A588" s="25">
        <f t="shared" si="348"/>
        <v>584</v>
      </c>
      <c r="B588" s="26" t="s">
        <v>32</v>
      </c>
      <c r="C588" s="56">
        <v>40848</v>
      </c>
      <c r="D588" s="12">
        <v>40849</v>
      </c>
      <c r="E588" s="12">
        <v>40875</v>
      </c>
      <c r="F588" s="14">
        <v>0.81140000000000001</v>
      </c>
      <c r="G588" s="14"/>
      <c r="H588" s="14"/>
      <c r="I588" s="14">
        <v>0.79320000000000002</v>
      </c>
      <c r="J588" s="14">
        <v>0.75090000000000001</v>
      </c>
      <c r="K588" s="5" t="s">
        <v>2</v>
      </c>
      <c r="M588" s="46">
        <f>(F588-I588)*10000</f>
        <v>181.99999999999994</v>
      </c>
      <c r="N588" s="47"/>
      <c r="O588" s="46">
        <f>(I588-J588)*10000</f>
        <v>423.00000000000006</v>
      </c>
      <c r="Q588" s="22">
        <f>((S587*U588)/M588)*O588</f>
        <v>90622036.524544671</v>
      </c>
      <c r="R588" s="15"/>
      <c r="S588" s="3">
        <f>Q588+S587</f>
        <v>2118156205.9531271</v>
      </c>
      <c r="U588" s="4">
        <f>$AC$4/W588</f>
        <v>1.9230769230769232E-2</v>
      </c>
      <c r="W588" s="2">
        <v>13</v>
      </c>
      <c r="Y588" s="30">
        <f>E588-D588+1</f>
        <v>27</v>
      </c>
      <c r="Z588" s="30"/>
      <c r="AA588" s="4">
        <f>(S588-S587)/S587</f>
        <v>4.4695688926458199E-2</v>
      </c>
      <c r="AD588" s="40">
        <f>IF(E587&gt;D588,IF(E587&gt;E588,Y588,E587-D588+1),0)</f>
        <v>0</v>
      </c>
      <c r="AF588" s="40">
        <f t="shared" si="349"/>
        <v>0</v>
      </c>
      <c r="AG588" s="40">
        <f t="shared" si="350"/>
        <v>0</v>
      </c>
      <c r="AH588" s="40">
        <f t="shared" si="351"/>
        <v>0</v>
      </c>
      <c r="AI588" s="40">
        <f t="shared" si="352"/>
        <v>0</v>
      </c>
      <c r="AJ588" s="40">
        <f t="shared" si="353"/>
        <v>0</v>
      </c>
      <c r="AK588" s="40">
        <f t="shared" si="354"/>
        <v>0</v>
      </c>
      <c r="AL588" s="40">
        <f t="shared" si="355"/>
        <v>0</v>
      </c>
      <c r="AM588" s="40">
        <f t="shared" si="356"/>
        <v>1</v>
      </c>
      <c r="AN588" s="40">
        <f t="shared" si="357"/>
        <v>1</v>
      </c>
      <c r="AO588" s="40">
        <f t="shared" si="358"/>
        <v>1</v>
      </c>
      <c r="AP588" s="40">
        <f t="shared" si="359"/>
        <v>1</v>
      </c>
      <c r="AQ588" s="40">
        <f t="shared" si="360"/>
        <v>1</v>
      </c>
      <c r="AR588" s="40">
        <f t="shared" si="361"/>
        <v>1</v>
      </c>
      <c r="AS588" s="40">
        <f t="shared" si="362"/>
        <v>1</v>
      </c>
      <c r="AT588" s="40">
        <f t="shared" si="363"/>
        <v>1</v>
      </c>
      <c r="AU588" s="40">
        <f t="shared" si="364"/>
        <v>1</v>
      </c>
      <c r="AV588" s="40">
        <f t="shared" si="365"/>
        <v>1</v>
      </c>
      <c r="AW588" s="40">
        <f t="shared" si="366"/>
        <v>1</v>
      </c>
      <c r="AX588" s="40">
        <f t="shared" si="367"/>
        <v>1</v>
      </c>
      <c r="AY588" s="40">
        <f t="shared" si="368"/>
        <v>1</v>
      </c>
      <c r="AZ588" s="40">
        <f t="shared" si="369"/>
        <v>1</v>
      </c>
      <c r="BA588" s="40">
        <f t="shared" si="370"/>
        <v>1</v>
      </c>
      <c r="BB588" s="40">
        <f t="shared" si="371"/>
        <v>1</v>
      </c>
      <c r="BC588" s="40">
        <f t="shared" si="372"/>
        <v>1</v>
      </c>
      <c r="BD588" s="40">
        <f t="shared" si="373"/>
        <v>1</v>
      </c>
      <c r="BE588" s="40">
        <f t="shared" si="374"/>
        <v>1</v>
      </c>
      <c r="BF588" s="40">
        <f t="shared" si="375"/>
        <v>1</v>
      </c>
      <c r="BG588" s="40">
        <f t="shared" si="376"/>
        <v>1</v>
      </c>
      <c r="BH588" s="40">
        <f t="shared" si="377"/>
        <v>1</v>
      </c>
      <c r="BI588" s="40">
        <f t="shared" si="378"/>
        <v>1</v>
      </c>
      <c r="BJ588" s="40">
        <f t="shared" si="379"/>
        <v>1</v>
      </c>
      <c r="BK588" s="40">
        <f t="shared" si="380"/>
        <v>1</v>
      </c>
      <c r="BL588" s="40">
        <f t="shared" si="381"/>
        <v>1</v>
      </c>
      <c r="BM588" s="40">
        <f t="shared" si="382"/>
        <v>1</v>
      </c>
      <c r="BN588" s="40">
        <f t="shared" si="383"/>
        <v>1</v>
      </c>
      <c r="BO588" s="40">
        <f t="shared" si="384"/>
        <v>1</v>
      </c>
      <c r="BP588" s="40">
        <f t="shared" si="385"/>
        <v>1</v>
      </c>
      <c r="BQ588">
        <v>1</v>
      </c>
      <c r="BR588" s="63">
        <f t="shared" si="386"/>
        <v>32</v>
      </c>
      <c r="BT588" s="4">
        <f>(BP588*U551)+(BO588*U552)+(BN588*U553)+(BM588*U554)+(BL588*U555)+(BK588*U556)+(BJ588*U557)+(BI588*U558)+(BH588*U559)+(BG588*U560)+(BF588*U561)+(BE588*U562)+(BD588*U563)+(BC588*U564)+(BB588*U565)+(BA588*U566)+(AZ588*U567)+(AY588*U568)+(AX588*U569)+(AW588*U570)+(AV588*U571)+(AU588*U572)+(AT588*U573)+(AS588*U574)+(AR588*U575)+(AQ588*U576)+(AP588*U577)+(AO588*U578)+(AN588*U579)+(AM588*U580)+(AL588*U581)+(AK588*U582)+(AJ588*U583)+(AI588*U584)+(AH588*U585)+(AG588*U586)+(AF588*U587)+($U$510)+U588</f>
        <v>0.88034188034188066</v>
      </c>
    </row>
    <row r="589" spans="1:72">
      <c r="A589" s="25">
        <f t="shared" si="348"/>
        <v>585</v>
      </c>
      <c r="B589" s="26" t="s">
        <v>32</v>
      </c>
      <c r="C589" s="56">
        <v>40876</v>
      </c>
      <c r="D589" s="12">
        <v>40877</v>
      </c>
      <c r="E589" s="12">
        <v>40886</v>
      </c>
      <c r="F589" s="14">
        <v>0.75029999999999997</v>
      </c>
      <c r="G589" s="14">
        <v>0.76380000000000003</v>
      </c>
      <c r="H589" s="14">
        <v>0.76380000000000003</v>
      </c>
      <c r="I589" s="14"/>
      <c r="J589" s="14"/>
      <c r="K589" s="5" t="s">
        <v>17</v>
      </c>
      <c r="M589" s="16">
        <f>(G589-F589)*10000</f>
        <v>135.00000000000068</v>
      </c>
      <c r="N589" s="15"/>
      <c r="O589" s="16">
        <f>(H589-G589)*10000</f>
        <v>0</v>
      </c>
      <c r="Q589" s="22">
        <f>((S588*U589)/M589)*O589</f>
        <v>0</v>
      </c>
      <c r="R589" s="15"/>
      <c r="S589" s="3">
        <f>Q589+S588</f>
        <v>2118156205.9531271</v>
      </c>
      <c r="U589" s="4">
        <f>$AC$4/W589</f>
        <v>1.9230769230769232E-2</v>
      </c>
      <c r="W589" s="2">
        <v>13</v>
      </c>
      <c r="Y589" s="30">
        <f>E589-D589+1</f>
        <v>10</v>
      </c>
      <c r="Z589" s="30"/>
      <c r="AA589" s="4">
        <f>(S589-S588)/S588</f>
        <v>0</v>
      </c>
      <c r="AD589" s="40">
        <f>IF(E588&gt;D589,IF(E588&gt;E589,Y589,E588-D589+1),0)</f>
        <v>0</v>
      </c>
      <c r="AF589" s="40">
        <f t="shared" si="349"/>
        <v>0</v>
      </c>
      <c r="AG589" s="40">
        <f t="shared" si="350"/>
        <v>0</v>
      </c>
      <c r="AH589" s="40">
        <f t="shared" si="351"/>
        <v>0</v>
      </c>
      <c r="AI589" s="40">
        <f t="shared" si="352"/>
        <v>0</v>
      </c>
      <c r="AJ589" s="40">
        <f t="shared" si="353"/>
        <v>0</v>
      </c>
      <c r="AK589" s="40">
        <f t="shared" si="354"/>
        <v>0</v>
      </c>
      <c r="AL589" s="40">
        <f t="shared" si="355"/>
        <v>0</v>
      </c>
      <c r="AM589" s="40">
        <f t="shared" si="356"/>
        <v>0</v>
      </c>
      <c r="AN589" s="40">
        <f t="shared" si="357"/>
        <v>1</v>
      </c>
      <c r="AO589" s="40">
        <f t="shared" si="358"/>
        <v>1</v>
      </c>
      <c r="AP589" s="40">
        <f t="shared" si="359"/>
        <v>1</v>
      </c>
      <c r="AQ589" s="40">
        <f t="shared" si="360"/>
        <v>1</v>
      </c>
      <c r="AR589" s="40">
        <f t="shared" si="361"/>
        <v>1</v>
      </c>
      <c r="AS589" s="40">
        <f t="shared" si="362"/>
        <v>1</v>
      </c>
      <c r="AT589" s="40">
        <f t="shared" si="363"/>
        <v>1</v>
      </c>
      <c r="AU589" s="40">
        <f t="shared" si="364"/>
        <v>1</v>
      </c>
      <c r="AV589" s="40">
        <f t="shared" si="365"/>
        <v>1</v>
      </c>
      <c r="AW589" s="40">
        <f t="shared" si="366"/>
        <v>1</v>
      </c>
      <c r="AX589" s="40">
        <f t="shared" si="367"/>
        <v>1</v>
      </c>
      <c r="AY589" s="40">
        <f t="shared" si="368"/>
        <v>1</v>
      </c>
      <c r="AZ589" s="40">
        <f t="shared" si="369"/>
        <v>1</v>
      </c>
      <c r="BA589" s="40">
        <f t="shared" si="370"/>
        <v>1</v>
      </c>
      <c r="BB589" s="40">
        <f t="shared" si="371"/>
        <v>1</v>
      </c>
      <c r="BC589" s="40">
        <f t="shared" si="372"/>
        <v>1</v>
      </c>
      <c r="BD589" s="40">
        <f t="shared" si="373"/>
        <v>1</v>
      </c>
      <c r="BE589" s="40">
        <f t="shared" si="374"/>
        <v>1</v>
      </c>
      <c r="BF589" s="40">
        <f t="shared" si="375"/>
        <v>1</v>
      </c>
      <c r="BG589" s="40">
        <f t="shared" si="376"/>
        <v>1</v>
      </c>
      <c r="BH589" s="40">
        <f t="shared" si="377"/>
        <v>1</v>
      </c>
      <c r="BI589" s="40">
        <f t="shared" si="378"/>
        <v>1</v>
      </c>
      <c r="BJ589" s="40">
        <f t="shared" si="379"/>
        <v>1</v>
      </c>
      <c r="BK589" s="40">
        <f t="shared" si="380"/>
        <v>1</v>
      </c>
      <c r="BL589" s="40">
        <f t="shared" si="381"/>
        <v>1</v>
      </c>
      <c r="BM589" s="40">
        <f t="shared" si="382"/>
        <v>1</v>
      </c>
      <c r="BN589" s="40">
        <f t="shared" si="383"/>
        <v>1</v>
      </c>
      <c r="BO589" s="40">
        <f t="shared" si="384"/>
        <v>1</v>
      </c>
      <c r="BP589" s="40">
        <f t="shared" si="385"/>
        <v>1</v>
      </c>
      <c r="BQ589">
        <v>1</v>
      </c>
      <c r="BR589" s="63">
        <f t="shared" si="386"/>
        <v>31</v>
      </c>
      <c r="BT589" s="4">
        <f>(BP589*U552)+(BO589*U553)+(BN589*U554)+(BM589*U555)+(BL589*U556)+(BK589*U557)+(BJ589*U558)+(BI589*U559)+(BH589*U560)+(BG589*U561)+(BF589*U562)+(BE589*U563)+(BD589*U564)+(BC589*U565)+(BB589*U566)+(BA589*U567)+(AZ589*U568)+(AY589*U569)+(AX589*U570)+(AW589*U571)+(AV589*U572)+(AU589*U573)+(AT589*U574)+(AS589*U575)+(AR589*U576)+(AQ589*U577)+(AP589*U578)+(AO589*U579)+(AN589*U580)+(AM589*U581)+(AL589*U582)+(AK589*U583)+(AJ589*U584)+(AI589*U585)+(AH589*U586)+(AG589*U587)+(AF589*U588)+($U$510)+U589</f>
        <v>0.85256410256410287</v>
      </c>
    </row>
    <row r="590" spans="1:72">
      <c r="A590" s="25">
        <f t="shared" si="348"/>
        <v>586</v>
      </c>
      <c r="B590" s="26" t="s">
        <v>32</v>
      </c>
      <c r="C590" s="56">
        <v>40889</v>
      </c>
      <c r="D590" s="12">
        <v>40890</v>
      </c>
      <c r="E590" s="12">
        <v>40898</v>
      </c>
      <c r="F590" s="14">
        <v>0.77549999999999997</v>
      </c>
      <c r="G590" s="14"/>
      <c r="H590" s="14"/>
      <c r="I590" s="14">
        <v>0.76229999999999998</v>
      </c>
      <c r="J590" s="14">
        <v>0.77549999999999997</v>
      </c>
      <c r="K590" s="5" t="s">
        <v>0</v>
      </c>
      <c r="M590" s="46">
        <f>(F590-I590)*10000</f>
        <v>131.99999999999989</v>
      </c>
      <c r="N590" s="47"/>
      <c r="O590" s="46">
        <f>(I590-J590)*10000</f>
        <v>-131.99999999999989</v>
      </c>
      <c r="Q590" s="22">
        <f>((S589*U590)/M590)*O590</f>
        <v>-40733773.191406295</v>
      </c>
      <c r="R590" s="15"/>
      <c r="S590" s="3">
        <f>Q590+S589</f>
        <v>2077422432.7617209</v>
      </c>
      <c r="U590" s="4">
        <f>$AC$4/W590</f>
        <v>1.9230769230769232E-2</v>
      </c>
      <c r="W590" s="2">
        <v>13</v>
      </c>
      <c r="Y590" s="30">
        <f>E590-D590+1</f>
        <v>9</v>
      </c>
      <c r="Z590" s="30"/>
      <c r="AA590" s="4">
        <f>(S590-S589)/S589</f>
        <v>-1.9230769230769211E-2</v>
      </c>
      <c r="AD590" s="40">
        <f>IF(E589&gt;D590,IF(E589&gt;E590,Y590,E589-D590+1),0)</f>
        <v>0</v>
      </c>
      <c r="AF590" s="40">
        <f t="shared" si="349"/>
        <v>0</v>
      </c>
      <c r="AG590" s="40">
        <f t="shared" si="350"/>
        <v>0</v>
      </c>
      <c r="AH590" s="40">
        <f t="shared" si="351"/>
        <v>0</v>
      </c>
      <c r="AI590" s="40">
        <f t="shared" si="352"/>
        <v>0</v>
      </c>
      <c r="AJ590" s="40">
        <f t="shared" si="353"/>
        <v>0</v>
      </c>
      <c r="AK590" s="40">
        <f t="shared" si="354"/>
        <v>0</v>
      </c>
      <c r="AL590" s="40">
        <f t="shared" si="355"/>
        <v>0</v>
      </c>
      <c r="AM590" s="40">
        <f t="shared" si="356"/>
        <v>0</v>
      </c>
      <c r="AN590" s="40">
        <f t="shared" si="357"/>
        <v>0</v>
      </c>
      <c r="AO590" s="40">
        <f t="shared" si="358"/>
        <v>1</v>
      </c>
      <c r="AP590" s="40">
        <f t="shared" si="359"/>
        <v>1</v>
      </c>
      <c r="AQ590" s="40">
        <f t="shared" si="360"/>
        <v>1</v>
      </c>
      <c r="AR590" s="40">
        <f t="shared" si="361"/>
        <v>1</v>
      </c>
      <c r="AS590" s="40">
        <f t="shared" si="362"/>
        <v>1</v>
      </c>
      <c r="AT590" s="40">
        <f t="shared" si="363"/>
        <v>1</v>
      </c>
      <c r="AU590" s="40">
        <f t="shared" si="364"/>
        <v>1</v>
      </c>
      <c r="AV590" s="40">
        <f t="shared" si="365"/>
        <v>1</v>
      </c>
      <c r="AW590" s="40">
        <f t="shared" si="366"/>
        <v>1</v>
      </c>
      <c r="AX590" s="40">
        <f t="shared" si="367"/>
        <v>1</v>
      </c>
      <c r="AY590" s="40">
        <f t="shared" si="368"/>
        <v>1</v>
      </c>
      <c r="AZ590" s="40">
        <f t="shared" si="369"/>
        <v>1</v>
      </c>
      <c r="BA590" s="40">
        <f t="shared" si="370"/>
        <v>1</v>
      </c>
      <c r="BB590" s="40">
        <f t="shared" si="371"/>
        <v>1</v>
      </c>
      <c r="BC590" s="40">
        <f t="shared" si="372"/>
        <v>1</v>
      </c>
      <c r="BD590" s="40">
        <f t="shared" si="373"/>
        <v>1</v>
      </c>
      <c r="BE590" s="40">
        <f t="shared" si="374"/>
        <v>1</v>
      </c>
      <c r="BF590" s="40">
        <f t="shared" si="375"/>
        <v>1</v>
      </c>
      <c r="BG590" s="40">
        <f t="shared" si="376"/>
        <v>1</v>
      </c>
      <c r="BH590" s="40">
        <f t="shared" si="377"/>
        <v>1</v>
      </c>
      <c r="BI590" s="40">
        <f t="shared" si="378"/>
        <v>1</v>
      </c>
      <c r="BJ590" s="40">
        <f t="shared" si="379"/>
        <v>1</v>
      </c>
      <c r="BK590" s="40">
        <f t="shared" si="380"/>
        <v>1</v>
      </c>
      <c r="BL590" s="40">
        <f t="shared" si="381"/>
        <v>1</v>
      </c>
      <c r="BM590" s="40">
        <f t="shared" si="382"/>
        <v>1</v>
      </c>
      <c r="BN590" s="40">
        <f t="shared" si="383"/>
        <v>1</v>
      </c>
      <c r="BO590" s="40">
        <f t="shared" si="384"/>
        <v>1</v>
      </c>
      <c r="BP590" s="40">
        <f t="shared" si="385"/>
        <v>1</v>
      </c>
      <c r="BQ590">
        <v>1</v>
      </c>
      <c r="BR590" s="63">
        <f t="shared" si="386"/>
        <v>30</v>
      </c>
      <c r="BT590" s="4">
        <f>(BP590*U553)+(BO590*U554)+(BN590*U555)+(BM590*U556)+(BL590*U557)+(BK590*U558)+(BJ590*U559)+(BI590*U560)+(BH590*U561)+(BG590*U562)+(BF590*U563)+(BE590*U564)+(BD590*U565)+(BC590*U566)+(BB590*U567)+(BA590*U568)+(AZ590*U569)+(AY590*U570)+(AX590*U571)+(AW590*U572)+(AV590*U573)+(AU590*U574)+(AT590*U575)+(AS590*U576)+(AR590*U577)+(AQ590*U578)+(AP590*U579)+(AO590*U580)+(AN590*U581)+(AM590*U582)+(AL590*U583)+(AK590*U584)+(AJ590*U585)+(AI590*U586)+(AH590*U587)+(AG590*U588)+(AF590*U589)+($U$510)+U590</f>
        <v>0.82478632478632508</v>
      </c>
    </row>
    <row r="591" spans="1:72">
      <c r="A591" s="25">
        <f t="shared" si="348"/>
        <v>587</v>
      </c>
      <c r="B591" s="26" t="s">
        <v>32</v>
      </c>
      <c r="C591" s="56">
        <v>40906</v>
      </c>
      <c r="D591" s="12">
        <v>40907</v>
      </c>
      <c r="E591" s="12">
        <v>40914</v>
      </c>
      <c r="F591" s="14">
        <v>0.76449999999999996</v>
      </c>
      <c r="G591" s="14">
        <v>0.77049999999999996</v>
      </c>
      <c r="H591" s="14">
        <v>0.77800000000000002</v>
      </c>
      <c r="I591" s="14"/>
      <c r="J591" s="14"/>
      <c r="K591" s="5" t="s">
        <v>2</v>
      </c>
      <c r="M591" s="16">
        <f>(G591-F591)*10000</f>
        <v>60.000000000000057</v>
      </c>
      <c r="N591" s="15"/>
      <c r="O591" s="16">
        <f>(H591-G591)*10000</f>
        <v>75.000000000000625</v>
      </c>
      <c r="Q591" s="22">
        <f>((S590*U591)/M591)*O591</f>
        <v>49938039.249080203</v>
      </c>
      <c r="R591" s="15"/>
      <c r="S591" s="3">
        <f>Q591+S590</f>
        <v>2127360472.0108011</v>
      </c>
      <c r="U591" s="4">
        <f>$AC$4/W591</f>
        <v>1.9230769230769232E-2</v>
      </c>
      <c r="W591" s="2">
        <v>13</v>
      </c>
      <c r="Y591" s="30">
        <f>E591-D591+1</f>
        <v>8</v>
      </c>
      <c r="Z591" s="30"/>
      <c r="AA591" s="4">
        <f>(S591-S590)/S590</f>
        <v>2.4038461538461706E-2</v>
      </c>
      <c r="AD591" s="40">
        <f>IF(E590&gt;D591,IF(E590&gt;E591,Y591,E590-D591+1),0)</f>
        <v>0</v>
      </c>
      <c r="AF591" s="40">
        <f t="shared" si="349"/>
        <v>0</v>
      </c>
      <c r="AG591" s="40">
        <f t="shared" si="350"/>
        <v>0</v>
      </c>
      <c r="AH591" s="40">
        <f t="shared" si="351"/>
        <v>0</v>
      </c>
      <c r="AI591" s="40">
        <f t="shared" si="352"/>
        <v>0</v>
      </c>
      <c r="AJ591" s="40">
        <f t="shared" si="353"/>
        <v>0</v>
      </c>
      <c r="AK591" s="40">
        <f t="shared" si="354"/>
        <v>0</v>
      </c>
      <c r="AL591" s="40">
        <f t="shared" si="355"/>
        <v>0</v>
      </c>
      <c r="AM591" s="40">
        <f t="shared" si="356"/>
        <v>0</v>
      </c>
      <c r="AN591" s="40">
        <f t="shared" si="357"/>
        <v>0</v>
      </c>
      <c r="AO591" s="40">
        <f t="shared" si="358"/>
        <v>0</v>
      </c>
      <c r="AP591" s="40">
        <f t="shared" si="359"/>
        <v>1</v>
      </c>
      <c r="AQ591" s="40">
        <f t="shared" si="360"/>
        <v>1</v>
      </c>
      <c r="AR591" s="40">
        <f t="shared" si="361"/>
        <v>1</v>
      </c>
      <c r="AS591" s="40">
        <f t="shared" si="362"/>
        <v>1</v>
      </c>
      <c r="AT591" s="40">
        <f t="shared" si="363"/>
        <v>1</v>
      </c>
      <c r="AU591" s="40">
        <f t="shared" si="364"/>
        <v>1</v>
      </c>
      <c r="AV591" s="40">
        <f t="shared" si="365"/>
        <v>1</v>
      </c>
      <c r="AW591" s="40">
        <f t="shared" si="366"/>
        <v>1</v>
      </c>
      <c r="AX591" s="40">
        <f t="shared" si="367"/>
        <v>1</v>
      </c>
      <c r="AY591" s="40">
        <f t="shared" si="368"/>
        <v>1</v>
      </c>
      <c r="AZ591" s="40">
        <f t="shared" si="369"/>
        <v>1</v>
      </c>
      <c r="BA591" s="40">
        <f t="shared" si="370"/>
        <v>1</v>
      </c>
      <c r="BB591" s="40">
        <f t="shared" si="371"/>
        <v>1</v>
      </c>
      <c r="BC591" s="40">
        <f t="shared" si="372"/>
        <v>1</v>
      </c>
      <c r="BD591" s="40">
        <f t="shared" si="373"/>
        <v>1</v>
      </c>
      <c r="BE591" s="40">
        <f t="shared" si="374"/>
        <v>1</v>
      </c>
      <c r="BF591" s="40">
        <f t="shared" si="375"/>
        <v>1</v>
      </c>
      <c r="BG591" s="40">
        <f t="shared" si="376"/>
        <v>1</v>
      </c>
      <c r="BH591" s="40">
        <f t="shared" si="377"/>
        <v>1</v>
      </c>
      <c r="BI591" s="40">
        <f t="shared" si="378"/>
        <v>1</v>
      </c>
      <c r="BJ591" s="40">
        <f t="shared" si="379"/>
        <v>1</v>
      </c>
      <c r="BK591" s="40">
        <f t="shared" si="380"/>
        <v>1</v>
      </c>
      <c r="BL591" s="40">
        <f t="shared" si="381"/>
        <v>1</v>
      </c>
      <c r="BM591" s="40">
        <f t="shared" si="382"/>
        <v>1</v>
      </c>
      <c r="BN591" s="40">
        <f t="shared" si="383"/>
        <v>1</v>
      </c>
      <c r="BO591" s="40">
        <f t="shared" si="384"/>
        <v>1</v>
      </c>
      <c r="BP591" s="40">
        <f t="shared" si="385"/>
        <v>1</v>
      </c>
      <c r="BQ591">
        <v>1</v>
      </c>
      <c r="BR591" s="63">
        <f t="shared" si="386"/>
        <v>29</v>
      </c>
      <c r="BT591" s="4">
        <f>(BP591*U554)+(BO591*U555)+(BN591*U556)+(BM591*U557)+(BL591*U558)+(BK591*U559)+(BJ591*U560)+(BI591*U561)+(BH591*U562)+(BG591*U563)+(BF591*U564)+(BE591*U565)+(BD591*U566)+(BC591*U567)+(BB591*U568)+(BA591*U569)+(AZ591*U570)+(AY591*U571)+(AX591*U572)+(AW591*U573)+(AV591*U574)+(AU591*U575)+(AT591*U576)+(AS591*U577)+(AR591*U578)+(AQ591*U579)+(AP591*U580)+(AO591*U581)+(AN591*U582)+(AM591*U583)+(AL591*U584)+(AK591*U585)+(AJ591*U586)+(AI591*U587)+(AH591*U588)+(AG591*U589)+(AF591*U590)+($U$510)+U591</f>
        <v>0.79700854700854729</v>
      </c>
    </row>
    <row r="592" spans="1:72">
      <c r="A592" s="25">
        <f t="shared" ref="A592:A626" si="387">A591+1</f>
        <v>588</v>
      </c>
      <c r="B592" s="26" t="s">
        <v>32</v>
      </c>
      <c r="C592" s="56">
        <v>40949</v>
      </c>
      <c r="D592" s="12">
        <v>40955</v>
      </c>
      <c r="E592" s="12">
        <v>40956</v>
      </c>
      <c r="F592" s="14">
        <v>0.83489999999999998</v>
      </c>
      <c r="G592" s="14"/>
      <c r="H592" s="14"/>
      <c r="I592" s="14">
        <v>0.82620000000000005</v>
      </c>
      <c r="J592" s="14">
        <v>0.83489999999999998</v>
      </c>
      <c r="K592" s="5" t="s">
        <v>0</v>
      </c>
      <c r="M592" s="46">
        <f>(F592-I592)*10000</f>
        <v>86.999999999999304</v>
      </c>
      <c r="N592" s="47"/>
      <c r="O592" s="46">
        <f>(I592-J592)*10000</f>
        <v>-86.999999999999304</v>
      </c>
      <c r="Q592" s="22">
        <f>((S591*U592)/M592)*O592</f>
        <v>-40910778.307900026</v>
      </c>
      <c r="R592" s="15"/>
      <c r="S592" s="3">
        <f>Q592+S591</f>
        <v>2086449693.7029011</v>
      </c>
      <c r="U592" s="4">
        <f>$AC$4/W592</f>
        <v>1.9230769230769232E-2</v>
      </c>
      <c r="W592" s="2">
        <v>13</v>
      </c>
      <c r="Y592" s="30">
        <f>E592-D592+1</f>
        <v>2</v>
      </c>
      <c r="Z592" s="30"/>
      <c r="AA592" s="4">
        <f>(S592-S591)/S591</f>
        <v>-1.9230769230769197E-2</v>
      </c>
      <c r="AD592" s="40">
        <f>IF(E591&gt;D592,IF(E591&gt;E592,Y592,E591-D592+1),0)</f>
        <v>0</v>
      </c>
      <c r="AF592" s="40">
        <f t="shared" si="349"/>
        <v>0</v>
      </c>
      <c r="AG592" s="40">
        <f t="shared" si="350"/>
        <v>0</v>
      </c>
      <c r="AH592" s="40">
        <f t="shared" si="351"/>
        <v>0</v>
      </c>
      <c r="AI592" s="40">
        <f t="shared" si="352"/>
        <v>0</v>
      </c>
      <c r="AJ592" s="40">
        <f t="shared" si="353"/>
        <v>0</v>
      </c>
      <c r="AK592" s="40">
        <f t="shared" si="354"/>
        <v>0</v>
      </c>
      <c r="AL592" s="40">
        <f t="shared" si="355"/>
        <v>0</v>
      </c>
      <c r="AM592" s="40">
        <f t="shared" si="356"/>
        <v>0</v>
      </c>
      <c r="AN592" s="40">
        <f t="shared" si="357"/>
        <v>0</v>
      </c>
      <c r="AO592" s="40">
        <f t="shared" si="358"/>
        <v>0</v>
      </c>
      <c r="AP592" s="40">
        <f t="shared" si="359"/>
        <v>0</v>
      </c>
      <c r="AQ592" s="40">
        <f t="shared" si="360"/>
        <v>1</v>
      </c>
      <c r="AR592" s="40">
        <f t="shared" si="361"/>
        <v>1</v>
      </c>
      <c r="AS592" s="40">
        <f t="shared" si="362"/>
        <v>1</v>
      </c>
      <c r="AT592" s="40">
        <f t="shared" si="363"/>
        <v>1</v>
      </c>
      <c r="AU592" s="40">
        <f t="shared" si="364"/>
        <v>1</v>
      </c>
      <c r="AV592" s="40">
        <f t="shared" si="365"/>
        <v>1</v>
      </c>
      <c r="AW592" s="40">
        <f t="shared" si="366"/>
        <v>1</v>
      </c>
      <c r="AX592" s="40">
        <f t="shared" si="367"/>
        <v>1</v>
      </c>
      <c r="AY592" s="40">
        <f t="shared" si="368"/>
        <v>1</v>
      </c>
      <c r="AZ592" s="40">
        <f t="shared" si="369"/>
        <v>1</v>
      </c>
      <c r="BA592" s="40">
        <f t="shared" si="370"/>
        <v>1</v>
      </c>
      <c r="BB592" s="40">
        <f t="shared" si="371"/>
        <v>1</v>
      </c>
      <c r="BC592" s="40">
        <f t="shared" si="372"/>
        <v>1</v>
      </c>
      <c r="BD592" s="40">
        <f t="shared" si="373"/>
        <v>1</v>
      </c>
      <c r="BE592" s="40">
        <f t="shared" si="374"/>
        <v>1</v>
      </c>
      <c r="BF592" s="40">
        <f t="shared" si="375"/>
        <v>1</v>
      </c>
      <c r="BG592" s="40">
        <f t="shared" si="376"/>
        <v>1</v>
      </c>
      <c r="BH592" s="40">
        <f t="shared" si="377"/>
        <v>1</v>
      </c>
      <c r="BI592" s="40">
        <f t="shared" si="378"/>
        <v>1</v>
      </c>
      <c r="BJ592" s="40">
        <f t="shared" si="379"/>
        <v>1</v>
      </c>
      <c r="BK592" s="40">
        <f t="shared" si="380"/>
        <v>1</v>
      </c>
      <c r="BL592" s="40">
        <f t="shared" si="381"/>
        <v>1</v>
      </c>
      <c r="BM592" s="40">
        <f t="shared" si="382"/>
        <v>1</v>
      </c>
      <c r="BN592" s="40">
        <f t="shared" si="383"/>
        <v>1</v>
      </c>
      <c r="BO592" s="40">
        <f t="shared" si="384"/>
        <v>1</v>
      </c>
      <c r="BP592" s="40">
        <f t="shared" si="385"/>
        <v>1</v>
      </c>
      <c r="BQ592">
        <v>1</v>
      </c>
      <c r="BR592" s="63">
        <f t="shared" si="386"/>
        <v>28</v>
      </c>
      <c r="BT592" s="4">
        <f>(BP592*U555)+(BO592*U556)+(BN592*U557)+(BM592*U558)+(BL592*U559)+(BK592*U560)+(BJ592*U561)+(BI592*U562)+(BH592*U563)+(BG592*U564)+(BF592*U565)+(BE592*U566)+(BD592*U567)+(BC592*U568)+(BB592*U569)+(BA592*U570)+(AZ592*U571)+(AY592*U572)+(AX592*U573)+(AW592*U574)+(AV592*U575)+(AU592*U576)+(AT592*U577)+(AS592*U578)+(AR592*U579)+(AQ592*U580)+(AP592*U581)+(AO592*U582)+(AN592*U583)+(AM592*U584)+(AL592*U585)+(AK592*U586)+(AJ592*U587)+(AI592*U588)+(AH592*U589)+(AG592*U590)+(AF592*U591)+($U$510)+U592</f>
        <v>0.7692307692307695</v>
      </c>
    </row>
    <row r="593" spans="1:72">
      <c r="A593" s="25">
        <f t="shared" si="387"/>
        <v>589</v>
      </c>
      <c r="B593" s="26" t="s">
        <v>32</v>
      </c>
      <c r="C593" s="56">
        <v>40984</v>
      </c>
      <c r="D593" s="12">
        <v>40987</v>
      </c>
      <c r="E593" s="12">
        <v>40988</v>
      </c>
      <c r="F593" s="14">
        <v>0.81699999999999995</v>
      </c>
      <c r="G593" s="14">
        <v>0.82440000000000002</v>
      </c>
      <c r="H593" s="14">
        <v>0.81699999999999995</v>
      </c>
      <c r="I593" s="14"/>
      <c r="J593" s="14"/>
      <c r="K593" s="5" t="s">
        <v>0</v>
      </c>
      <c r="M593" s="16">
        <f>(G593-F593)*10000</f>
        <v>74.000000000000739</v>
      </c>
      <c r="N593" s="15"/>
      <c r="O593" s="16">
        <f>(H593-G593)*10000</f>
        <v>-74.000000000000739</v>
      </c>
      <c r="Q593" s="22">
        <f>((S592*U593)/M593)*O593</f>
        <v>-40124032.571209639</v>
      </c>
      <c r="R593" s="15"/>
      <c r="S593" s="3">
        <f>Q593+S592</f>
        <v>2046325661.1316915</v>
      </c>
      <c r="U593" s="4">
        <f>$AC$4/W593</f>
        <v>1.9230769230769232E-2</v>
      </c>
      <c r="W593" s="2">
        <v>13</v>
      </c>
      <c r="Y593" s="30">
        <f>E593-D593+1</f>
        <v>2</v>
      </c>
      <c r="Z593" s="30"/>
      <c r="AA593" s="4">
        <f>(S593-S592)/S592</f>
        <v>-1.9230769230769246E-2</v>
      </c>
      <c r="AD593" s="40">
        <f>IF(E592&gt;D593,IF(E592&gt;E593,Y593,E592-D593+1),0)</f>
        <v>0</v>
      </c>
      <c r="AF593" s="40">
        <f t="shared" si="349"/>
        <v>0</v>
      </c>
      <c r="AG593" s="40">
        <f t="shared" si="350"/>
        <v>0</v>
      </c>
      <c r="AH593" s="40">
        <f t="shared" si="351"/>
        <v>0</v>
      </c>
      <c r="AI593" s="40">
        <f t="shared" si="352"/>
        <v>0</v>
      </c>
      <c r="AJ593" s="40">
        <f t="shared" si="353"/>
        <v>0</v>
      </c>
      <c r="AK593" s="40">
        <f t="shared" si="354"/>
        <v>0</v>
      </c>
      <c r="AL593" s="40">
        <f t="shared" si="355"/>
        <v>0</v>
      </c>
      <c r="AM593" s="40">
        <f t="shared" si="356"/>
        <v>0</v>
      </c>
      <c r="AN593" s="40">
        <f t="shared" si="357"/>
        <v>0</v>
      </c>
      <c r="AO593" s="40">
        <f t="shared" si="358"/>
        <v>0</v>
      </c>
      <c r="AP593" s="40">
        <f t="shared" si="359"/>
        <v>0</v>
      </c>
      <c r="AQ593" s="40">
        <f t="shared" si="360"/>
        <v>0</v>
      </c>
      <c r="AR593" s="40">
        <f t="shared" si="361"/>
        <v>1</v>
      </c>
      <c r="AS593" s="40">
        <f t="shared" si="362"/>
        <v>1</v>
      </c>
      <c r="AT593" s="40">
        <f t="shared" si="363"/>
        <v>1</v>
      </c>
      <c r="AU593" s="40">
        <f t="shared" si="364"/>
        <v>1</v>
      </c>
      <c r="AV593" s="40">
        <f t="shared" si="365"/>
        <v>1</v>
      </c>
      <c r="AW593" s="40">
        <f t="shared" si="366"/>
        <v>1</v>
      </c>
      <c r="AX593" s="40">
        <f t="shared" si="367"/>
        <v>1</v>
      </c>
      <c r="AY593" s="40">
        <f t="shared" si="368"/>
        <v>1</v>
      </c>
      <c r="AZ593" s="40">
        <f t="shared" si="369"/>
        <v>1</v>
      </c>
      <c r="BA593" s="40">
        <f t="shared" si="370"/>
        <v>1</v>
      </c>
      <c r="BB593" s="40">
        <f t="shared" si="371"/>
        <v>1</v>
      </c>
      <c r="BC593" s="40">
        <f t="shared" si="372"/>
        <v>1</v>
      </c>
      <c r="BD593" s="40">
        <f t="shared" si="373"/>
        <v>1</v>
      </c>
      <c r="BE593" s="40">
        <f t="shared" si="374"/>
        <v>1</v>
      </c>
      <c r="BF593" s="40">
        <f t="shared" si="375"/>
        <v>1</v>
      </c>
      <c r="BG593" s="40">
        <f t="shared" si="376"/>
        <v>1</v>
      </c>
      <c r="BH593" s="40">
        <f t="shared" si="377"/>
        <v>1</v>
      </c>
      <c r="BI593" s="40">
        <f t="shared" si="378"/>
        <v>1</v>
      </c>
      <c r="BJ593" s="40">
        <f t="shared" si="379"/>
        <v>1</v>
      </c>
      <c r="BK593" s="40">
        <f t="shared" si="380"/>
        <v>1</v>
      </c>
      <c r="BL593" s="40">
        <f t="shared" si="381"/>
        <v>1</v>
      </c>
      <c r="BM593" s="40">
        <f t="shared" si="382"/>
        <v>1</v>
      </c>
      <c r="BN593" s="40">
        <f t="shared" si="383"/>
        <v>1</v>
      </c>
      <c r="BO593" s="40">
        <f t="shared" si="384"/>
        <v>1</v>
      </c>
      <c r="BP593" s="40">
        <f t="shared" si="385"/>
        <v>1</v>
      </c>
      <c r="BQ593">
        <v>1</v>
      </c>
      <c r="BR593" s="63">
        <f t="shared" si="386"/>
        <v>27</v>
      </c>
      <c r="BT593" s="4">
        <f>(BP593*U556)+(BO593*U557)+(BN593*U558)+(BM593*U559)+(BL593*U560)+(BK593*U561)+(BJ593*U562)+(BI593*U563)+(BH593*U564)+(BG593*U565)+(BF593*U566)+(BE593*U567)+(BD593*U568)+(BC593*U569)+(BB593*U570)+(BA593*U571)+(AZ593*U572)+(AY593*U573)+(AX593*U574)+(AW593*U575)+(AV593*U576)+(AU593*U577)+(AT593*U578)+(AS593*U579)+(AR593*U580)+(AQ593*U581)+(AP593*U582)+(AO593*U583)+(AN593*U584)+(AM593*U585)+(AL593*U586)+(AK593*U587)+(AJ593*U588)+(AI593*U589)+(AH593*U590)+(AG593*U591)+(AF593*U592)+($U$510)+U593</f>
        <v>0.74145299145299171</v>
      </c>
    </row>
    <row r="594" spans="1:72">
      <c r="A594" s="25">
        <f t="shared" si="387"/>
        <v>590</v>
      </c>
      <c r="B594" s="26" t="s">
        <v>32</v>
      </c>
      <c r="C594" s="56">
        <v>41009</v>
      </c>
      <c r="D594" s="12">
        <v>41018</v>
      </c>
      <c r="E594" s="12">
        <v>41047</v>
      </c>
      <c r="F594" s="14">
        <v>0.8246</v>
      </c>
      <c r="G594" s="14"/>
      <c r="H594" s="14"/>
      <c r="I594" s="14">
        <v>0.81330000000000002</v>
      </c>
      <c r="J594" s="14">
        <v>0.76129999999999998</v>
      </c>
      <c r="K594" s="5" t="s">
        <v>1</v>
      </c>
      <c r="M594" s="46">
        <f>(F594-I594)*10000</f>
        <v>112.99999999999977</v>
      </c>
      <c r="N594" s="47"/>
      <c r="O594" s="46">
        <f>(I594-J594)*10000</f>
        <v>520.00000000000045</v>
      </c>
      <c r="Q594" s="22">
        <f>((S593*U594)/M594)*O594</f>
        <v>181090766.47183165</v>
      </c>
      <c r="R594" s="15"/>
      <c r="S594" s="3">
        <f>Q594+S593</f>
        <v>2227416427.6035233</v>
      </c>
      <c r="U594" s="4">
        <f>$AC$4/W594</f>
        <v>1.9230769230769232E-2</v>
      </c>
      <c r="W594" s="2">
        <v>13</v>
      </c>
      <c r="Y594" s="30">
        <f>E594-D594+1</f>
        <v>30</v>
      </c>
      <c r="Z594" s="30"/>
      <c r="AA594" s="4">
        <f>(S594-S593)/S593</f>
        <v>8.8495575221239284E-2</v>
      </c>
      <c r="AD594" s="40">
        <f>IF(E593&gt;D594,IF(E593&gt;E594,Y594,E593-D594+1),0)</f>
        <v>0</v>
      </c>
      <c r="AF594" s="40">
        <f t="shared" si="349"/>
        <v>0</v>
      </c>
      <c r="AG594" s="40">
        <f t="shared" si="350"/>
        <v>0</v>
      </c>
      <c r="AH594" s="40">
        <f t="shared" si="351"/>
        <v>0</v>
      </c>
      <c r="AI594" s="40">
        <f t="shared" si="352"/>
        <v>0</v>
      </c>
      <c r="AJ594" s="40">
        <f t="shared" si="353"/>
        <v>0</v>
      </c>
      <c r="AK594" s="40">
        <f t="shared" si="354"/>
        <v>0</v>
      </c>
      <c r="AL594" s="40">
        <f t="shared" si="355"/>
        <v>0</v>
      </c>
      <c r="AM594" s="40">
        <f t="shared" si="356"/>
        <v>0</v>
      </c>
      <c r="AN594" s="40">
        <f t="shared" si="357"/>
        <v>0</v>
      </c>
      <c r="AO594" s="40">
        <f t="shared" si="358"/>
        <v>0</v>
      </c>
      <c r="AP594" s="40">
        <f t="shared" si="359"/>
        <v>0</v>
      </c>
      <c r="AQ594" s="40">
        <f t="shared" si="360"/>
        <v>0</v>
      </c>
      <c r="AR594" s="40">
        <f t="shared" si="361"/>
        <v>0</v>
      </c>
      <c r="AS594" s="40">
        <f t="shared" si="362"/>
        <v>1</v>
      </c>
      <c r="AT594" s="40">
        <f t="shared" si="363"/>
        <v>1</v>
      </c>
      <c r="AU594" s="40">
        <f t="shared" si="364"/>
        <v>1</v>
      </c>
      <c r="AV594" s="40">
        <f t="shared" si="365"/>
        <v>1</v>
      </c>
      <c r="AW594" s="40">
        <f t="shared" si="366"/>
        <v>1</v>
      </c>
      <c r="AX594" s="40">
        <f t="shared" si="367"/>
        <v>1</v>
      </c>
      <c r="AY594" s="40">
        <f t="shared" si="368"/>
        <v>1</v>
      </c>
      <c r="AZ594" s="40">
        <f t="shared" si="369"/>
        <v>1</v>
      </c>
      <c r="BA594" s="40">
        <f t="shared" si="370"/>
        <v>1</v>
      </c>
      <c r="BB594" s="40">
        <f t="shared" si="371"/>
        <v>1</v>
      </c>
      <c r="BC594" s="40">
        <f t="shared" si="372"/>
        <v>1</v>
      </c>
      <c r="BD594" s="40">
        <f t="shared" si="373"/>
        <v>1</v>
      </c>
      <c r="BE594" s="40">
        <f t="shared" si="374"/>
        <v>1</v>
      </c>
      <c r="BF594" s="40">
        <f t="shared" si="375"/>
        <v>1</v>
      </c>
      <c r="BG594" s="40">
        <f t="shared" si="376"/>
        <v>1</v>
      </c>
      <c r="BH594" s="40">
        <f t="shared" si="377"/>
        <v>1</v>
      </c>
      <c r="BI594" s="40">
        <f t="shared" si="378"/>
        <v>1</v>
      </c>
      <c r="BJ594" s="40">
        <f t="shared" si="379"/>
        <v>1</v>
      </c>
      <c r="BK594" s="40">
        <f t="shared" si="380"/>
        <v>1</v>
      </c>
      <c r="BL594" s="40">
        <f t="shared" si="381"/>
        <v>1</v>
      </c>
      <c r="BM594" s="40">
        <f t="shared" si="382"/>
        <v>1</v>
      </c>
      <c r="BN594" s="40">
        <f t="shared" si="383"/>
        <v>1</v>
      </c>
      <c r="BO594" s="40">
        <f t="shared" si="384"/>
        <v>1</v>
      </c>
      <c r="BP594" s="40">
        <f t="shared" si="385"/>
        <v>1</v>
      </c>
      <c r="BQ594">
        <v>1</v>
      </c>
      <c r="BR594" s="63">
        <f t="shared" si="386"/>
        <v>26</v>
      </c>
      <c r="BT594" s="4">
        <f>(BP594*U557)+(BO594*U558)+(BN594*U559)+(BM594*U560)+(BL594*U561)+(BK594*U562)+(BJ594*U563)+(BI594*U564)+(BH594*U565)+(BG594*U566)+(BF594*U567)+(BE594*U568)+(BD594*U569)+(BC594*U570)+(BB594*U571)+(BA594*U572)+(AZ594*U573)+(AY594*U574)+(AX594*U575)+(AW594*U576)+(AV594*U577)+(AU594*U578)+(AT594*U579)+(AS594*U580)+(AR594*U581)+(AQ594*U582)+(AP594*U583)+(AO594*U584)+(AN594*U585)+(AM594*U586)+(AL594*U587)+(AK594*U588)+(AJ594*U589)+(AI594*U590)+(AH594*U591)+(AG594*U592)+(AF594*U593)+($U$510)+U594</f>
        <v>0.71367521367521392</v>
      </c>
    </row>
    <row r="595" spans="1:72">
      <c r="A595" s="25">
        <f t="shared" si="387"/>
        <v>591</v>
      </c>
      <c r="B595" s="26" t="s">
        <v>32</v>
      </c>
      <c r="C595" s="56">
        <v>41064</v>
      </c>
      <c r="D595" s="12">
        <v>41065</v>
      </c>
      <c r="E595" s="12">
        <v>41081</v>
      </c>
      <c r="F595" s="14">
        <v>0.74929999999999997</v>
      </c>
      <c r="G595" s="14">
        <v>0.7581</v>
      </c>
      <c r="H595" s="14">
        <v>0.79930000000000001</v>
      </c>
      <c r="I595" s="14"/>
      <c r="J595" s="14"/>
      <c r="K595" s="5" t="s">
        <v>1</v>
      </c>
      <c r="M595" s="16">
        <f>(G595-F595)*10000</f>
        <v>88.000000000000298</v>
      </c>
      <c r="N595" s="15"/>
      <c r="O595" s="16">
        <f>(H595-G595)*10000</f>
        <v>412.00000000000017</v>
      </c>
      <c r="Q595" s="22">
        <f>((S594*U595)/M595)*O595</f>
        <v>200545360.17758936</v>
      </c>
      <c r="R595" s="15"/>
      <c r="S595" s="3">
        <f>Q595+S594</f>
        <v>2427961787.7811127</v>
      </c>
      <c r="U595" s="4">
        <f>$AC$4/W595</f>
        <v>1.9230769230769232E-2</v>
      </c>
      <c r="W595" s="2">
        <v>13</v>
      </c>
      <c r="Y595" s="30">
        <f>E595-D595+1</f>
        <v>17</v>
      </c>
      <c r="Z595" s="30"/>
      <c r="AA595" s="4">
        <f>(S595-S594)/S594</f>
        <v>9.0034965034964803E-2</v>
      </c>
      <c r="AD595" s="40">
        <f>IF(E594&gt;D595,IF(E594&gt;E595,Y595,E594-D595+1),0)</f>
        <v>0</v>
      </c>
      <c r="AF595" s="40">
        <f t="shared" si="349"/>
        <v>0</v>
      </c>
      <c r="AG595" s="40">
        <f t="shared" si="350"/>
        <v>0</v>
      </c>
      <c r="AH595" s="40">
        <f t="shared" si="351"/>
        <v>0</v>
      </c>
      <c r="AI595" s="40">
        <f t="shared" si="352"/>
        <v>0</v>
      </c>
      <c r="AJ595" s="40">
        <f t="shared" si="353"/>
        <v>0</v>
      </c>
      <c r="AK595" s="40">
        <f t="shared" si="354"/>
        <v>0</v>
      </c>
      <c r="AL595" s="40">
        <f t="shared" si="355"/>
        <v>0</v>
      </c>
      <c r="AM595" s="40">
        <f t="shared" si="356"/>
        <v>0</v>
      </c>
      <c r="AN595" s="40">
        <f t="shared" si="357"/>
        <v>0</v>
      </c>
      <c r="AO595" s="40">
        <f t="shared" si="358"/>
        <v>0</v>
      </c>
      <c r="AP595" s="40">
        <f t="shared" si="359"/>
        <v>0</v>
      </c>
      <c r="AQ595" s="40">
        <f t="shared" si="360"/>
        <v>0</v>
      </c>
      <c r="AR595" s="40">
        <f t="shared" si="361"/>
        <v>0</v>
      </c>
      <c r="AS595" s="40">
        <f t="shared" si="362"/>
        <v>0</v>
      </c>
      <c r="AT595" s="40">
        <f t="shared" si="363"/>
        <v>1</v>
      </c>
      <c r="AU595" s="40">
        <f t="shared" si="364"/>
        <v>1</v>
      </c>
      <c r="AV595" s="40">
        <f t="shared" si="365"/>
        <v>1</v>
      </c>
      <c r="AW595" s="40">
        <f t="shared" si="366"/>
        <v>1</v>
      </c>
      <c r="AX595" s="40">
        <f t="shared" si="367"/>
        <v>1</v>
      </c>
      <c r="AY595" s="40">
        <f t="shared" si="368"/>
        <v>1</v>
      </c>
      <c r="AZ595" s="40">
        <f t="shared" si="369"/>
        <v>1</v>
      </c>
      <c r="BA595" s="40">
        <f t="shared" si="370"/>
        <v>1</v>
      </c>
      <c r="BB595" s="40">
        <f t="shared" si="371"/>
        <v>1</v>
      </c>
      <c r="BC595" s="40">
        <f t="shared" si="372"/>
        <v>1</v>
      </c>
      <c r="BD595" s="40">
        <f t="shared" si="373"/>
        <v>1</v>
      </c>
      <c r="BE595" s="40">
        <f t="shared" si="374"/>
        <v>1</v>
      </c>
      <c r="BF595" s="40">
        <f t="shared" si="375"/>
        <v>1</v>
      </c>
      <c r="BG595" s="40">
        <f t="shared" si="376"/>
        <v>1</v>
      </c>
      <c r="BH595" s="40">
        <f t="shared" si="377"/>
        <v>1</v>
      </c>
      <c r="BI595" s="40">
        <f t="shared" si="378"/>
        <v>1</v>
      </c>
      <c r="BJ595" s="40">
        <f t="shared" si="379"/>
        <v>1</v>
      </c>
      <c r="BK595" s="40">
        <f t="shared" si="380"/>
        <v>1</v>
      </c>
      <c r="BL595" s="40">
        <f t="shared" si="381"/>
        <v>1</v>
      </c>
      <c r="BM595" s="40">
        <f t="shared" si="382"/>
        <v>1</v>
      </c>
      <c r="BN595" s="40">
        <f t="shared" si="383"/>
        <v>1</v>
      </c>
      <c r="BO595" s="40">
        <f t="shared" si="384"/>
        <v>1</v>
      </c>
      <c r="BP595" s="40">
        <f t="shared" si="385"/>
        <v>1</v>
      </c>
      <c r="BQ595">
        <v>1</v>
      </c>
      <c r="BR595" s="63">
        <f t="shared" si="386"/>
        <v>25</v>
      </c>
      <c r="BT595" s="4">
        <f>(BP595*U558)+(BO595*U559)+(BN595*U560)+(BM595*U561)+(BL595*U562)+(BK595*U563)+(BJ595*U564)+(BI595*U565)+(BH595*U566)+(BG595*U567)+(BF595*U568)+(BE595*U569)+(BD595*U570)+(BC595*U571)+(BB595*U572)+(BA595*U573)+(AZ595*U574)+(AY595*U575)+(AX595*U576)+(AW595*U577)+(AV595*U578)+(AU595*U579)+(AT595*U580)+(AS595*U581)+(AR595*U582)+(AQ595*U583)+(AP595*U584)+(AO595*U585)+(AN595*U586)+(AM595*U587)+(AL595*U588)+(AK595*U589)+(AJ595*U590)+(AI595*U591)+(AH595*U592)+(AG595*U593)+(AF595*U594)+($U$510)+U595</f>
        <v>0.68589743589743613</v>
      </c>
    </row>
    <row r="596" spans="1:72">
      <c r="A596" s="25">
        <f t="shared" si="387"/>
        <v>592</v>
      </c>
      <c r="B596" s="26" t="s">
        <v>32</v>
      </c>
      <c r="C596" s="56">
        <v>41100</v>
      </c>
      <c r="D596" s="12">
        <v>41101</v>
      </c>
      <c r="E596" s="12">
        <v>41101</v>
      </c>
      <c r="F596" s="14">
        <v>0.79949999999999999</v>
      </c>
      <c r="G596" s="14"/>
      <c r="H596" s="14"/>
      <c r="I596" s="14">
        <v>0.79420000000000002</v>
      </c>
      <c r="J596" s="14">
        <v>0.79420000000000002</v>
      </c>
      <c r="K596" s="5" t="s">
        <v>17</v>
      </c>
      <c r="M596" s="46">
        <f>(F596-I596)*10000</f>
        <v>52.999999999999716</v>
      </c>
      <c r="N596" s="47"/>
      <c r="O596" s="46">
        <f>(I596-J596)*10000</f>
        <v>0</v>
      </c>
      <c r="Q596" s="22">
        <f>((S595*U596)/M596)*O596</f>
        <v>0</v>
      </c>
      <c r="R596" s="15"/>
      <c r="S596" s="3">
        <f>Q596+S595</f>
        <v>2427961787.7811127</v>
      </c>
      <c r="U596" s="4">
        <f>$AC$4/W596</f>
        <v>1.9230769230769232E-2</v>
      </c>
      <c r="W596" s="2">
        <v>13</v>
      </c>
      <c r="Y596" s="30">
        <f>E596-D596+1</f>
        <v>1</v>
      </c>
      <c r="Z596" s="30"/>
      <c r="AA596" s="4">
        <f>(S596-S595)/S595</f>
        <v>0</v>
      </c>
      <c r="AD596" s="40">
        <f>IF(E595&gt;D596,IF(E595&gt;E596,Y596,E595-D596+1),0)</f>
        <v>0</v>
      </c>
      <c r="AF596" s="40">
        <f t="shared" si="349"/>
        <v>0</v>
      </c>
      <c r="AG596" s="40">
        <f t="shared" si="350"/>
        <v>0</v>
      </c>
      <c r="AH596" s="40">
        <f t="shared" si="351"/>
        <v>0</v>
      </c>
      <c r="AI596" s="40">
        <f t="shared" si="352"/>
        <v>0</v>
      </c>
      <c r="AJ596" s="40">
        <f t="shared" si="353"/>
        <v>0</v>
      </c>
      <c r="AK596" s="40">
        <f t="shared" si="354"/>
        <v>0</v>
      </c>
      <c r="AL596" s="40">
        <f t="shared" si="355"/>
        <v>0</v>
      </c>
      <c r="AM596" s="40">
        <f t="shared" si="356"/>
        <v>0</v>
      </c>
      <c r="AN596" s="40">
        <f t="shared" si="357"/>
        <v>0</v>
      </c>
      <c r="AO596" s="40">
        <f t="shared" si="358"/>
        <v>0</v>
      </c>
      <c r="AP596" s="40">
        <f t="shared" si="359"/>
        <v>0</v>
      </c>
      <c r="AQ596" s="40">
        <f t="shared" si="360"/>
        <v>0</v>
      </c>
      <c r="AR596" s="40">
        <f t="shared" si="361"/>
        <v>0</v>
      </c>
      <c r="AS596" s="40">
        <f t="shared" si="362"/>
        <v>0</v>
      </c>
      <c r="AT596" s="40">
        <f t="shared" si="363"/>
        <v>0</v>
      </c>
      <c r="AU596" s="40">
        <f t="shared" si="364"/>
        <v>1</v>
      </c>
      <c r="AV596" s="40">
        <f t="shared" si="365"/>
        <v>1</v>
      </c>
      <c r="AW596" s="40">
        <f t="shared" si="366"/>
        <v>1</v>
      </c>
      <c r="AX596" s="40">
        <f t="shared" si="367"/>
        <v>1</v>
      </c>
      <c r="AY596" s="40">
        <f t="shared" si="368"/>
        <v>1</v>
      </c>
      <c r="AZ596" s="40">
        <f t="shared" si="369"/>
        <v>1</v>
      </c>
      <c r="BA596" s="40">
        <f t="shared" si="370"/>
        <v>1</v>
      </c>
      <c r="BB596" s="40">
        <f t="shared" si="371"/>
        <v>1</v>
      </c>
      <c r="BC596" s="40">
        <f t="shared" si="372"/>
        <v>1</v>
      </c>
      <c r="BD596" s="40">
        <f t="shared" si="373"/>
        <v>1</v>
      </c>
      <c r="BE596" s="40">
        <f t="shared" si="374"/>
        <v>1</v>
      </c>
      <c r="BF596" s="40">
        <f t="shared" si="375"/>
        <v>1</v>
      </c>
      <c r="BG596" s="40">
        <f t="shared" si="376"/>
        <v>1</v>
      </c>
      <c r="BH596" s="40">
        <f t="shared" si="377"/>
        <v>1</v>
      </c>
      <c r="BI596" s="40">
        <f t="shared" si="378"/>
        <v>1</v>
      </c>
      <c r="BJ596" s="40">
        <f t="shared" si="379"/>
        <v>1</v>
      </c>
      <c r="BK596" s="40">
        <f t="shared" si="380"/>
        <v>1</v>
      </c>
      <c r="BL596" s="40">
        <f t="shared" si="381"/>
        <v>1</v>
      </c>
      <c r="BM596" s="40">
        <f t="shared" si="382"/>
        <v>1</v>
      </c>
      <c r="BN596" s="40">
        <f t="shared" si="383"/>
        <v>1</v>
      </c>
      <c r="BO596" s="40">
        <f t="shared" si="384"/>
        <v>1</v>
      </c>
      <c r="BP596" s="40">
        <f t="shared" si="385"/>
        <v>1</v>
      </c>
      <c r="BQ596">
        <v>1</v>
      </c>
      <c r="BR596" s="63">
        <f t="shared" si="386"/>
        <v>24</v>
      </c>
      <c r="BT596" s="4">
        <f>(BP596*U559)+(BO596*U560)+(BN596*U561)+(BM596*U562)+(BL596*U563)+(BK596*U564)+(BJ596*U565)+(BI596*U566)+(BH596*U567)+(BG596*U568)+(BF596*U569)+(BE596*U570)+(BD596*U571)+(BC596*U572)+(BB596*U573)+(BA596*U574)+(AZ596*U575)+(AY596*U576)+(AX596*U577)+(AW596*U578)+(AV596*U579)+(AU596*U580)+(AT596*U581)+(AS596*U582)+(AR596*U583)+(AQ596*U584)+(AP596*U585)+(AO596*U586)+(AN596*U587)+(AM596*U588)+(AL596*U589)+(AK596*U590)+(AJ596*U591)+(AI596*U592)+(AH596*U593)+(AG596*U594)+(AF596*U595)+($U$510)+U596</f>
        <v>0.65811965811965834</v>
      </c>
    </row>
    <row r="597" spans="1:72">
      <c r="A597" s="25">
        <f t="shared" si="387"/>
        <v>593</v>
      </c>
      <c r="B597" s="26" t="s">
        <v>32</v>
      </c>
      <c r="C597" s="56">
        <v>41116</v>
      </c>
      <c r="D597" s="12">
        <v>41117</v>
      </c>
      <c r="E597" s="12">
        <v>41172</v>
      </c>
      <c r="F597" s="14">
        <v>0.78649999999999998</v>
      </c>
      <c r="G597" s="14">
        <v>0.80159999999999998</v>
      </c>
      <c r="H597" s="14">
        <v>0.82599999999999996</v>
      </c>
      <c r="I597" s="14"/>
      <c r="J597" s="14"/>
      <c r="K597" s="5" t="s">
        <v>2</v>
      </c>
      <c r="M597" s="16">
        <f>(G597-F597)*10000</f>
        <v>151.00000000000003</v>
      </c>
      <c r="N597" s="15"/>
      <c r="O597" s="16">
        <f>(H597-G597)*10000</f>
        <v>243.99999999999977</v>
      </c>
      <c r="Q597" s="22">
        <f>((S596*U597)/M597)*O597</f>
        <v>75448634.261155233</v>
      </c>
      <c r="R597" s="15"/>
      <c r="S597" s="3">
        <f>Q597+S596</f>
        <v>2503410422.0422678</v>
      </c>
      <c r="U597" s="4">
        <f>$AC$4/W597</f>
        <v>1.9230769230769232E-2</v>
      </c>
      <c r="W597" s="2">
        <v>13</v>
      </c>
      <c r="Y597" s="30">
        <f>E597-D597+1</f>
        <v>56</v>
      </c>
      <c r="Z597" s="30"/>
      <c r="AA597" s="4">
        <f>(S597-S596)/S596</f>
        <v>3.1074885379521067E-2</v>
      </c>
      <c r="AD597" s="40">
        <f>IF(E596&gt;D597,IF(E596&gt;E597,Y597,E596-D597+1),0)</f>
        <v>0</v>
      </c>
      <c r="AF597" s="40">
        <f t="shared" si="349"/>
        <v>0</v>
      </c>
      <c r="AG597" s="40">
        <f t="shared" si="350"/>
        <v>0</v>
      </c>
      <c r="AH597" s="40">
        <f t="shared" si="351"/>
        <v>0</v>
      </c>
      <c r="AI597" s="40">
        <f t="shared" si="352"/>
        <v>0</v>
      </c>
      <c r="AJ597" s="40">
        <f t="shared" si="353"/>
        <v>0</v>
      </c>
      <c r="AK597" s="40">
        <f t="shared" si="354"/>
        <v>0</v>
      </c>
      <c r="AL597" s="40">
        <f t="shared" si="355"/>
        <v>0</v>
      </c>
      <c r="AM597" s="40">
        <f t="shared" si="356"/>
        <v>0</v>
      </c>
      <c r="AN597" s="40">
        <f t="shared" si="357"/>
        <v>0</v>
      </c>
      <c r="AO597" s="40">
        <f t="shared" si="358"/>
        <v>0</v>
      </c>
      <c r="AP597" s="40">
        <f t="shared" si="359"/>
        <v>0</v>
      </c>
      <c r="AQ597" s="40">
        <f t="shared" si="360"/>
        <v>0</v>
      </c>
      <c r="AR597" s="40">
        <f t="shared" si="361"/>
        <v>0</v>
      </c>
      <c r="AS597" s="40">
        <f t="shared" si="362"/>
        <v>0</v>
      </c>
      <c r="AT597" s="40">
        <f t="shared" si="363"/>
        <v>0</v>
      </c>
      <c r="AU597" s="40">
        <f t="shared" si="364"/>
        <v>0</v>
      </c>
      <c r="AV597" s="40">
        <f t="shared" si="365"/>
        <v>1</v>
      </c>
      <c r="AW597" s="40">
        <f t="shared" si="366"/>
        <v>1</v>
      </c>
      <c r="AX597" s="40">
        <f t="shared" si="367"/>
        <v>1</v>
      </c>
      <c r="AY597" s="40">
        <f t="shared" si="368"/>
        <v>1</v>
      </c>
      <c r="AZ597" s="40">
        <f t="shared" si="369"/>
        <v>1</v>
      </c>
      <c r="BA597" s="40">
        <f t="shared" si="370"/>
        <v>1</v>
      </c>
      <c r="BB597" s="40">
        <f t="shared" si="371"/>
        <v>1</v>
      </c>
      <c r="BC597" s="40">
        <f t="shared" si="372"/>
        <v>1</v>
      </c>
      <c r="BD597" s="40">
        <f t="shared" si="373"/>
        <v>1</v>
      </c>
      <c r="BE597" s="40">
        <f t="shared" si="374"/>
        <v>1</v>
      </c>
      <c r="BF597" s="40">
        <f t="shared" si="375"/>
        <v>1</v>
      </c>
      <c r="BG597" s="40">
        <f t="shared" si="376"/>
        <v>1</v>
      </c>
      <c r="BH597" s="40">
        <f t="shared" si="377"/>
        <v>1</v>
      </c>
      <c r="BI597" s="40">
        <f t="shared" si="378"/>
        <v>1</v>
      </c>
      <c r="BJ597" s="40">
        <f t="shared" si="379"/>
        <v>1</v>
      </c>
      <c r="BK597" s="40">
        <f t="shared" si="380"/>
        <v>1</v>
      </c>
      <c r="BL597" s="40">
        <f t="shared" si="381"/>
        <v>1</v>
      </c>
      <c r="BM597" s="40">
        <f t="shared" si="382"/>
        <v>1</v>
      </c>
      <c r="BN597" s="40">
        <f t="shared" si="383"/>
        <v>1</v>
      </c>
      <c r="BO597" s="40">
        <f t="shared" si="384"/>
        <v>1</v>
      </c>
      <c r="BP597" s="40">
        <f t="shared" si="385"/>
        <v>1</v>
      </c>
      <c r="BQ597">
        <v>1</v>
      </c>
      <c r="BR597" s="63">
        <f t="shared" si="386"/>
        <v>23</v>
      </c>
      <c r="BT597" s="4">
        <f>(BP597*U560)+(BO597*U561)+(BN597*U562)+(BM597*U563)+(BL597*U564)+(BK597*U565)+(BJ597*U566)+(BI597*U567)+(BH597*U568)+(BG597*U569)+(BF597*U570)+(BE597*U571)+(BD597*U572)+(BC597*U573)+(BB597*U574)+(BA597*U575)+(AZ597*U576)+(AY597*U577)+(AX597*U578)+(AW597*U579)+(AV597*U580)+(AU597*U581)+(AT597*U582)+(AS597*U583)+(AR597*U584)+(AQ597*U585)+(AP597*U586)+(AO597*U587)+(AN597*U588)+(AM597*U589)+(AL597*U590)+(AK597*U591)+(AJ597*U592)+(AI597*U593)+(AH597*U594)+(AG597*U595)+(AF597*U596)+($U$510)+U597</f>
        <v>0.63034188034188054</v>
      </c>
    </row>
    <row r="598" spans="1:72">
      <c r="A598" s="25">
        <f t="shared" si="387"/>
        <v>594</v>
      </c>
      <c r="B598" s="26" t="s">
        <v>32</v>
      </c>
      <c r="C598" s="56">
        <v>41177</v>
      </c>
      <c r="D598" s="12">
        <v>41178</v>
      </c>
      <c r="E598" s="12">
        <v>41179</v>
      </c>
      <c r="F598" s="14">
        <v>0.82899999999999996</v>
      </c>
      <c r="G598" s="14"/>
      <c r="H598" s="14"/>
      <c r="I598" s="14">
        <v>0.82140000000000002</v>
      </c>
      <c r="J598" s="14">
        <v>0.82899999999999996</v>
      </c>
      <c r="K598" s="5" t="s">
        <v>0</v>
      </c>
      <c r="M598" s="46">
        <f>(F598-I598)*10000</f>
        <v>75.999999999999403</v>
      </c>
      <c r="N598" s="47"/>
      <c r="O598" s="46">
        <f>(I598-J598)*10000</f>
        <v>-75.999999999999403</v>
      </c>
      <c r="Q598" s="22">
        <f>((S597*U598)/M598)*O598</f>
        <v>-48142508.116197459</v>
      </c>
      <c r="R598" s="15"/>
      <c r="S598" s="3">
        <f>Q598+S597</f>
        <v>2455267913.9260702</v>
      </c>
      <c r="U598" s="4">
        <f>$AC$4/W598</f>
        <v>1.9230769230769232E-2</v>
      </c>
      <c r="W598" s="2">
        <v>13</v>
      </c>
      <c r="Y598" s="30">
        <f>E598-D598+1</f>
        <v>2</v>
      </c>
      <c r="Z598" s="30"/>
      <c r="AA598" s="4">
        <f>(S598-S597)/S597</f>
        <v>-1.923076923076928E-2</v>
      </c>
      <c r="AD598" s="40">
        <f>IF(E597&gt;D598,IF(E597&gt;E598,Y598,E597-D598+1),0)</f>
        <v>0</v>
      </c>
      <c r="AF598" s="40">
        <f t="shared" si="349"/>
        <v>0</v>
      </c>
      <c r="AG598" s="40">
        <f t="shared" si="350"/>
        <v>0</v>
      </c>
      <c r="AH598" s="40">
        <f t="shared" si="351"/>
        <v>0</v>
      </c>
      <c r="AI598" s="40">
        <f t="shared" si="352"/>
        <v>0</v>
      </c>
      <c r="AJ598" s="40">
        <f t="shared" si="353"/>
        <v>0</v>
      </c>
      <c r="AK598" s="40">
        <f t="shared" si="354"/>
        <v>0</v>
      </c>
      <c r="AL598" s="40">
        <f t="shared" si="355"/>
        <v>0</v>
      </c>
      <c r="AM598" s="40">
        <f t="shared" si="356"/>
        <v>0</v>
      </c>
      <c r="AN598" s="40">
        <f t="shared" si="357"/>
        <v>0</v>
      </c>
      <c r="AO598" s="40">
        <f t="shared" si="358"/>
        <v>0</v>
      </c>
      <c r="AP598" s="40">
        <f t="shared" si="359"/>
        <v>0</v>
      </c>
      <c r="AQ598" s="40">
        <f t="shared" si="360"/>
        <v>0</v>
      </c>
      <c r="AR598" s="40">
        <f t="shared" si="361"/>
        <v>0</v>
      </c>
      <c r="AS598" s="40">
        <f t="shared" si="362"/>
        <v>0</v>
      </c>
      <c r="AT598" s="40">
        <f t="shared" si="363"/>
        <v>0</v>
      </c>
      <c r="AU598" s="40">
        <f t="shared" si="364"/>
        <v>0</v>
      </c>
      <c r="AV598" s="40">
        <f t="shared" si="365"/>
        <v>0</v>
      </c>
      <c r="AW598" s="40">
        <f t="shared" si="366"/>
        <v>1</v>
      </c>
      <c r="AX598" s="40">
        <f t="shared" si="367"/>
        <v>1</v>
      </c>
      <c r="AY598" s="40">
        <f t="shared" si="368"/>
        <v>1</v>
      </c>
      <c r="AZ598" s="40">
        <f t="shared" si="369"/>
        <v>1</v>
      </c>
      <c r="BA598" s="40">
        <f t="shared" si="370"/>
        <v>1</v>
      </c>
      <c r="BB598" s="40">
        <f t="shared" si="371"/>
        <v>1</v>
      </c>
      <c r="BC598" s="40">
        <f t="shared" si="372"/>
        <v>1</v>
      </c>
      <c r="BD598" s="40">
        <f t="shared" si="373"/>
        <v>1</v>
      </c>
      <c r="BE598" s="40">
        <f t="shared" si="374"/>
        <v>1</v>
      </c>
      <c r="BF598" s="40">
        <f t="shared" si="375"/>
        <v>1</v>
      </c>
      <c r="BG598" s="40">
        <f t="shared" si="376"/>
        <v>1</v>
      </c>
      <c r="BH598" s="40">
        <f t="shared" si="377"/>
        <v>1</v>
      </c>
      <c r="BI598" s="40">
        <f t="shared" si="378"/>
        <v>1</v>
      </c>
      <c r="BJ598" s="40">
        <f t="shared" si="379"/>
        <v>1</v>
      </c>
      <c r="BK598" s="40">
        <f t="shared" si="380"/>
        <v>1</v>
      </c>
      <c r="BL598" s="40">
        <f t="shared" si="381"/>
        <v>1</v>
      </c>
      <c r="BM598" s="40">
        <f t="shared" si="382"/>
        <v>1</v>
      </c>
      <c r="BN598" s="40">
        <f t="shared" si="383"/>
        <v>1</v>
      </c>
      <c r="BO598" s="40">
        <f t="shared" si="384"/>
        <v>1</v>
      </c>
      <c r="BP598" s="40">
        <f t="shared" si="385"/>
        <v>1</v>
      </c>
      <c r="BQ598">
        <v>1</v>
      </c>
      <c r="BR598" s="63">
        <f t="shared" si="386"/>
        <v>22</v>
      </c>
      <c r="BT598" s="4">
        <f>(BP598*U561)+(BO598*U562)+(BN598*U563)+(BM598*U564)+(BL598*U565)+(BK598*U566)+(BJ598*U567)+(BI598*U568)+(BH598*U569)+(BG598*U570)+(BF598*U571)+(BE598*U572)+(BD598*U573)+(BC598*U574)+(BB598*U575)+(BA598*U576)+(AZ598*U577)+(AY598*U578)+(AX598*U579)+(AW598*U580)+(AV598*U581)+(AU598*U582)+(AT598*U583)+(AS598*U584)+(AR598*U585)+(AQ598*U586)+(AP598*U587)+(AO598*U588)+(AN598*U589)+(AM598*U590)+(AL598*U591)+(AK598*U592)+(AJ598*U593)+(AI598*U594)+(AH598*U595)+(AG598*U596)+(AF598*U597)+($U$510)+U598</f>
        <v>0.60256410256410275</v>
      </c>
    </row>
    <row r="599" spans="1:72">
      <c r="A599" s="25">
        <f t="shared" si="387"/>
        <v>595</v>
      </c>
      <c r="B599" s="26" t="s">
        <v>32</v>
      </c>
      <c r="C599" s="56">
        <v>41199</v>
      </c>
      <c r="D599" s="12">
        <v>41200</v>
      </c>
      <c r="E599" s="12">
        <v>41205</v>
      </c>
      <c r="F599" s="14">
        <v>0.81320000000000003</v>
      </c>
      <c r="G599" s="14">
        <v>0.82130000000000003</v>
      </c>
      <c r="H599" s="14">
        <v>0.81320000000000003</v>
      </c>
      <c r="I599" s="14"/>
      <c r="J599" s="14"/>
      <c r="K599" s="5" t="s">
        <v>0</v>
      </c>
      <c r="M599" s="16">
        <f>(G599-F599)*10000</f>
        <v>80.999999999999957</v>
      </c>
      <c r="N599" s="15"/>
      <c r="O599" s="16">
        <f>(H599-G599)*10000</f>
        <v>-80.999999999999957</v>
      </c>
      <c r="Q599" s="22">
        <f>((S598*U599)/M599)*O599</f>
        <v>-47216690.652424432</v>
      </c>
      <c r="R599" s="15"/>
      <c r="S599" s="3">
        <f>Q599+S598</f>
        <v>2408051223.2736459</v>
      </c>
      <c r="U599" s="4">
        <f>$AC$4/W599</f>
        <v>1.9230769230769232E-2</v>
      </c>
      <c r="W599" s="2">
        <v>13</v>
      </c>
      <c r="Y599" s="30">
        <f>E599-D599+1</f>
        <v>6</v>
      </c>
      <c r="Z599" s="30"/>
      <c r="AA599" s="4">
        <f>(S599-S598)/S598</f>
        <v>-1.9230769230769194E-2</v>
      </c>
      <c r="AD599" s="40">
        <f>IF(E598&gt;D599,IF(E598&gt;E599,Y599,E598-D599+1),0)</f>
        <v>0</v>
      </c>
      <c r="AF599" s="40">
        <f t="shared" si="349"/>
        <v>0</v>
      </c>
      <c r="AG599" s="40">
        <f t="shared" si="350"/>
        <v>0</v>
      </c>
      <c r="AH599" s="40">
        <f t="shared" si="351"/>
        <v>0</v>
      </c>
      <c r="AI599" s="40">
        <f t="shared" si="352"/>
        <v>0</v>
      </c>
      <c r="AJ599" s="40">
        <f t="shared" si="353"/>
        <v>0</v>
      </c>
      <c r="AK599" s="40">
        <f t="shared" si="354"/>
        <v>0</v>
      </c>
      <c r="AL599" s="40">
        <f t="shared" si="355"/>
        <v>0</v>
      </c>
      <c r="AM599" s="40">
        <f t="shared" si="356"/>
        <v>0</v>
      </c>
      <c r="AN599" s="40">
        <f t="shared" si="357"/>
        <v>0</v>
      </c>
      <c r="AO599" s="40">
        <f t="shared" si="358"/>
        <v>0</v>
      </c>
      <c r="AP599" s="40">
        <f t="shared" si="359"/>
        <v>0</v>
      </c>
      <c r="AQ599" s="40">
        <f t="shared" si="360"/>
        <v>0</v>
      </c>
      <c r="AR599" s="40">
        <f t="shared" si="361"/>
        <v>0</v>
      </c>
      <c r="AS599" s="40">
        <f t="shared" si="362"/>
        <v>0</v>
      </c>
      <c r="AT599" s="40">
        <f t="shared" si="363"/>
        <v>0</v>
      </c>
      <c r="AU599" s="40">
        <f t="shared" si="364"/>
        <v>0</v>
      </c>
      <c r="AV599" s="40">
        <f t="shared" si="365"/>
        <v>0</v>
      </c>
      <c r="AW599" s="40">
        <f t="shared" si="366"/>
        <v>0</v>
      </c>
      <c r="AX599" s="40">
        <f t="shared" si="367"/>
        <v>1</v>
      </c>
      <c r="AY599" s="40">
        <f t="shared" si="368"/>
        <v>1</v>
      </c>
      <c r="AZ599" s="40">
        <f t="shared" si="369"/>
        <v>1</v>
      </c>
      <c r="BA599" s="40">
        <f t="shared" si="370"/>
        <v>1</v>
      </c>
      <c r="BB599" s="40">
        <f t="shared" si="371"/>
        <v>1</v>
      </c>
      <c r="BC599" s="40">
        <f t="shared" si="372"/>
        <v>1</v>
      </c>
      <c r="BD599" s="40">
        <f t="shared" si="373"/>
        <v>1</v>
      </c>
      <c r="BE599" s="40">
        <f t="shared" si="374"/>
        <v>1</v>
      </c>
      <c r="BF599" s="40">
        <f t="shared" si="375"/>
        <v>1</v>
      </c>
      <c r="BG599" s="40">
        <f t="shared" si="376"/>
        <v>1</v>
      </c>
      <c r="BH599" s="40">
        <f t="shared" si="377"/>
        <v>1</v>
      </c>
      <c r="BI599" s="40">
        <f t="shared" si="378"/>
        <v>1</v>
      </c>
      <c r="BJ599" s="40">
        <f t="shared" si="379"/>
        <v>1</v>
      </c>
      <c r="BK599" s="40">
        <f t="shared" si="380"/>
        <v>1</v>
      </c>
      <c r="BL599" s="40">
        <f t="shared" si="381"/>
        <v>1</v>
      </c>
      <c r="BM599" s="40">
        <f t="shared" si="382"/>
        <v>1</v>
      </c>
      <c r="BN599" s="40">
        <f t="shared" si="383"/>
        <v>1</v>
      </c>
      <c r="BO599" s="40">
        <f t="shared" si="384"/>
        <v>1</v>
      </c>
      <c r="BP599" s="40">
        <f t="shared" si="385"/>
        <v>1</v>
      </c>
      <c r="BQ599">
        <v>1</v>
      </c>
      <c r="BR599" s="63">
        <f t="shared" si="386"/>
        <v>21</v>
      </c>
      <c r="BT599" s="4">
        <f>(BP599*U562)+(BO599*U563)+(BN599*U564)+(BM599*U565)+(BL599*U566)+(BK599*U567)+(BJ599*U568)+(BI599*U569)+(BH599*U570)+(BG599*U571)+(BF599*U572)+(BE599*U573)+(BD599*U574)+(BC599*U575)+(BB599*U576)+(BA599*U577)+(AZ599*U578)+(AY599*U579)+(AX599*U580)+(AW599*U581)+(AV599*U582)+(AU599*U583)+(AT599*U584)+(AS599*U585)+(AR599*U586)+(AQ599*U587)+(AP599*U588)+(AO599*U589)+(AN599*U590)+(AM599*U591)+(AL599*U592)+(AK599*U593)+(AJ599*U594)+(AI599*U595)+(AH599*U596)+(AG599*U597)+(AF599*U598)+($U$510)+U599</f>
        <v>0.57478632478632496</v>
      </c>
    </row>
    <row r="600" spans="1:72">
      <c r="A600" s="25">
        <f t="shared" si="387"/>
        <v>596</v>
      </c>
      <c r="B600" s="26" t="s">
        <v>32</v>
      </c>
      <c r="C600" s="56">
        <v>41220</v>
      </c>
      <c r="D600" s="12">
        <v>41221</v>
      </c>
      <c r="E600" s="12">
        <v>41249</v>
      </c>
      <c r="F600" s="14">
        <v>0.83160000000000001</v>
      </c>
      <c r="G600" s="14"/>
      <c r="H600" s="14"/>
      <c r="I600" s="14">
        <v>0.81930000000000003</v>
      </c>
      <c r="J600" s="14">
        <v>0.83160000000000001</v>
      </c>
      <c r="K600" s="5" t="s">
        <v>0</v>
      </c>
      <c r="M600" s="46">
        <f>(F600-I600)*10000</f>
        <v>122.99999999999977</v>
      </c>
      <c r="N600" s="47"/>
      <c r="O600" s="46">
        <f>(I600-J600)*10000</f>
        <v>-122.99999999999977</v>
      </c>
      <c r="Q600" s="22">
        <f>((S599*U600)/M600)*O600</f>
        <v>-46308677.370647036</v>
      </c>
      <c r="R600" s="15"/>
      <c r="S600" s="3">
        <f>Q600+S599</f>
        <v>2361742545.9029989</v>
      </c>
      <c r="U600" s="4">
        <f>$AC$4/W600</f>
        <v>1.9230769230769232E-2</v>
      </c>
      <c r="W600" s="2">
        <v>13</v>
      </c>
      <c r="Y600" s="30">
        <f>E600-D600+1</f>
        <v>29</v>
      </c>
      <c r="Z600" s="30"/>
      <c r="AA600" s="4">
        <f>(S600-S599)/S599</f>
        <v>-1.9230769230769197E-2</v>
      </c>
      <c r="AD600" s="40">
        <f>IF(E599&gt;D600,IF(E599&gt;E600,Y600,E599-D600+1),0)</f>
        <v>0</v>
      </c>
      <c r="AF600" s="40">
        <f t="shared" si="349"/>
        <v>0</v>
      </c>
      <c r="AG600" s="40">
        <f t="shared" si="350"/>
        <v>0</v>
      </c>
      <c r="AH600" s="40">
        <f t="shared" si="351"/>
        <v>0</v>
      </c>
      <c r="AI600" s="40">
        <f t="shared" si="352"/>
        <v>0</v>
      </c>
      <c r="AJ600" s="40">
        <f t="shared" si="353"/>
        <v>0</v>
      </c>
      <c r="AK600" s="40">
        <f t="shared" si="354"/>
        <v>0</v>
      </c>
      <c r="AL600" s="40">
        <f t="shared" si="355"/>
        <v>0</v>
      </c>
      <c r="AM600" s="40">
        <f t="shared" si="356"/>
        <v>0</v>
      </c>
      <c r="AN600" s="40">
        <f t="shared" si="357"/>
        <v>0</v>
      </c>
      <c r="AO600" s="40">
        <f t="shared" si="358"/>
        <v>0</v>
      </c>
      <c r="AP600" s="40">
        <f t="shared" si="359"/>
        <v>0</v>
      </c>
      <c r="AQ600" s="40">
        <f t="shared" si="360"/>
        <v>0</v>
      </c>
      <c r="AR600" s="40">
        <f t="shared" si="361"/>
        <v>0</v>
      </c>
      <c r="AS600" s="40">
        <f t="shared" si="362"/>
        <v>0</v>
      </c>
      <c r="AT600" s="40">
        <f t="shared" si="363"/>
        <v>0</v>
      </c>
      <c r="AU600" s="40">
        <f t="shared" si="364"/>
        <v>0</v>
      </c>
      <c r="AV600" s="40">
        <f t="shared" si="365"/>
        <v>0</v>
      </c>
      <c r="AW600" s="40">
        <f t="shared" si="366"/>
        <v>0</v>
      </c>
      <c r="AX600" s="40">
        <f t="shared" si="367"/>
        <v>0</v>
      </c>
      <c r="AY600" s="40">
        <f t="shared" si="368"/>
        <v>1</v>
      </c>
      <c r="AZ600" s="40">
        <f t="shared" si="369"/>
        <v>1</v>
      </c>
      <c r="BA600" s="40">
        <f t="shared" si="370"/>
        <v>1</v>
      </c>
      <c r="BB600" s="40">
        <f t="shared" si="371"/>
        <v>1</v>
      </c>
      <c r="BC600" s="40">
        <f t="shared" si="372"/>
        <v>1</v>
      </c>
      <c r="BD600" s="40">
        <f t="shared" si="373"/>
        <v>1</v>
      </c>
      <c r="BE600" s="40">
        <f t="shared" si="374"/>
        <v>1</v>
      </c>
      <c r="BF600" s="40">
        <f t="shared" si="375"/>
        <v>1</v>
      </c>
      <c r="BG600" s="40">
        <f t="shared" si="376"/>
        <v>1</v>
      </c>
      <c r="BH600" s="40">
        <f t="shared" si="377"/>
        <v>1</v>
      </c>
      <c r="BI600" s="40">
        <f t="shared" si="378"/>
        <v>1</v>
      </c>
      <c r="BJ600" s="40">
        <f t="shared" si="379"/>
        <v>1</v>
      </c>
      <c r="BK600" s="40">
        <f t="shared" si="380"/>
        <v>1</v>
      </c>
      <c r="BL600" s="40">
        <f t="shared" si="381"/>
        <v>1</v>
      </c>
      <c r="BM600" s="40">
        <f t="shared" si="382"/>
        <v>1</v>
      </c>
      <c r="BN600" s="40">
        <f t="shared" si="383"/>
        <v>1</v>
      </c>
      <c r="BO600" s="40">
        <f t="shared" si="384"/>
        <v>1</v>
      </c>
      <c r="BP600" s="40">
        <f t="shared" si="385"/>
        <v>1</v>
      </c>
      <c r="BQ600">
        <v>1</v>
      </c>
      <c r="BR600" s="63">
        <f t="shared" si="386"/>
        <v>20</v>
      </c>
      <c r="BT600" s="4">
        <f>(BP600*U563)+(BO600*U564)+(BN600*U565)+(BM600*U566)+(BL600*U567)+(BK600*U568)+(BJ600*U569)+(BI600*U570)+(BH600*U571)+(BG600*U572)+(BF600*U573)+(BE600*U574)+(BD600*U575)+(BC600*U576)+(BB600*U577)+(BA600*U578)+(AZ600*U579)+(AY600*U580)+(AX600*U581)+(AW600*U582)+(AV600*U583)+(AU600*U584)+(AT600*U585)+(AS600*U586)+(AR600*U587)+(AQ600*U588)+(AP600*U589)+(AO600*U590)+(AN600*U591)+(AM600*U592)+(AL600*U593)+(AK600*U594)+(AJ600*U595)+(AI600*U596)+(AH600*U597)+(AG600*U598)+(AF600*U599)+($U$510)+U600</f>
        <v>0.54700854700854717</v>
      </c>
    </row>
    <row r="601" spans="1:72">
      <c r="A601" s="25">
        <f t="shared" si="387"/>
        <v>597</v>
      </c>
      <c r="B601" s="26" t="s">
        <v>32</v>
      </c>
      <c r="C601" s="56">
        <v>41262</v>
      </c>
      <c r="D601" s="12">
        <v>41263</v>
      </c>
      <c r="E601" s="12">
        <v>41274</v>
      </c>
      <c r="F601" s="14">
        <v>0.84230000000000005</v>
      </c>
      <c r="G601" s="14"/>
      <c r="H601" s="14"/>
      <c r="I601" s="14">
        <v>0.83440000000000003</v>
      </c>
      <c r="J601" s="14">
        <v>0.82609999999999995</v>
      </c>
      <c r="K601" s="5" t="s">
        <v>2</v>
      </c>
      <c r="M601" s="46">
        <f>(F601-I601)*10000</f>
        <v>79.000000000000185</v>
      </c>
      <c r="N601" s="47"/>
      <c r="O601" s="46">
        <f>(I601-J601)*10000</f>
        <v>83.000000000000853</v>
      </c>
      <c r="Q601" s="22">
        <f>((S600*U601)/M601)*O601</f>
        <v>47717777.826180741</v>
      </c>
      <c r="R601" s="15"/>
      <c r="S601" s="3">
        <f>Q601+S600</f>
        <v>2409460323.7291799</v>
      </c>
      <c r="U601" s="4">
        <f>$AC$4/W601</f>
        <v>1.9230769230769232E-2</v>
      </c>
      <c r="W601" s="2">
        <v>13</v>
      </c>
      <c r="Y601" s="30">
        <f>E601-D601+1</f>
        <v>12</v>
      </c>
      <c r="Z601" s="30"/>
      <c r="AA601" s="4">
        <f>(S601-S600)/S600</f>
        <v>2.0204479065238805E-2</v>
      </c>
      <c r="AD601" s="40">
        <f>IF(E600&gt;D601,IF(E600&gt;E601,Y601,E600-D601+1),0)</f>
        <v>0</v>
      </c>
      <c r="AF601" s="40">
        <f t="shared" si="349"/>
        <v>0</v>
      </c>
      <c r="AG601" s="40">
        <f t="shared" si="350"/>
        <v>0</v>
      </c>
      <c r="AH601" s="40">
        <f t="shared" si="351"/>
        <v>0</v>
      </c>
      <c r="AI601" s="40">
        <f t="shared" si="352"/>
        <v>0</v>
      </c>
      <c r="AJ601" s="40">
        <f t="shared" si="353"/>
        <v>0</v>
      </c>
      <c r="AK601" s="40">
        <f t="shared" si="354"/>
        <v>0</v>
      </c>
      <c r="AL601" s="40">
        <f t="shared" si="355"/>
        <v>0</v>
      </c>
      <c r="AM601" s="40">
        <f t="shared" si="356"/>
        <v>0</v>
      </c>
      <c r="AN601" s="40">
        <f t="shared" si="357"/>
        <v>0</v>
      </c>
      <c r="AO601" s="40">
        <f t="shared" si="358"/>
        <v>0</v>
      </c>
      <c r="AP601" s="40">
        <f t="shared" si="359"/>
        <v>0</v>
      </c>
      <c r="AQ601" s="40">
        <f t="shared" si="360"/>
        <v>0</v>
      </c>
      <c r="AR601" s="40">
        <f t="shared" si="361"/>
        <v>0</v>
      </c>
      <c r="AS601" s="40">
        <f t="shared" si="362"/>
        <v>0</v>
      </c>
      <c r="AT601" s="40">
        <f t="shared" si="363"/>
        <v>0</v>
      </c>
      <c r="AU601" s="40">
        <f t="shared" si="364"/>
        <v>0</v>
      </c>
      <c r="AV601" s="40">
        <f t="shared" si="365"/>
        <v>0</v>
      </c>
      <c r="AW601" s="40">
        <f t="shared" si="366"/>
        <v>0</v>
      </c>
      <c r="AX601" s="40">
        <f t="shared" si="367"/>
        <v>0</v>
      </c>
      <c r="AY601" s="40">
        <f t="shared" si="368"/>
        <v>0</v>
      </c>
      <c r="AZ601" s="40">
        <f t="shared" si="369"/>
        <v>1</v>
      </c>
      <c r="BA601" s="40">
        <f t="shared" si="370"/>
        <v>1</v>
      </c>
      <c r="BB601" s="40">
        <f t="shared" si="371"/>
        <v>1</v>
      </c>
      <c r="BC601" s="40">
        <f t="shared" si="372"/>
        <v>1</v>
      </c>
      <c r="BD601" s="40">
        <f t="shared" si="373"/>
        <v>1</v>
      </c>
      <c r="BE601" s="40">
        <f t="shared" si="374"/>
        <v>1</v>
      </c>
      <c r="BF601" s="40">
        <f t="shared" si="375"/>
        <v>1</v>
      </c>
      <c r="BG601" s="40">
        <f t="shared" si="376"/>
        <v>1</v>
      </c>
      <c r="BH601" s="40">
        <f t="shared" si="377"/>
        <v>1</v>
      </c>
      <c r="BI601" s="40">
        <f t="shared" si="378"/>
        <v>1</v>
      </c>
      <c r="BJ601" s="40">
        <f t="shared" si="379"/>
        <v>1</v>
      </c>
      <c r="BK601" s="40">
        <f t="shared" si="380"/>
        <v>1</v>
      </c>
      <c r="BL601" s="40">
        <f t="shared" si="381"/>
        <v>1</v>
      </c>
      <c r="BM601" s="40">
        <f t="shared" si="382"/>
        <v>1</v>
      </c>
      <c r="BN601" s="40">
        <f t="shared" si="383"/>
        <v>1</v>
      </c>
      <c r="BO601" s="40">
        <f t="shared" si="384"/>
        <v>1</v>
      </c>
      <c r="BP601" s="40">
        <f t="shared" si="385"/>
        <v>1</v>
      </c>
      <c r="BQ601">
        <v>1</v>
      </c>
      <c r="BR601" s="63">
        <f t="shared" si="386"/>
        <v>19</v>
      </c>
      <c r="BT601" s="4">
        <f>(BP601*U564)+(BO601*U565)+(BN601*U566)+(BM601*U567)+(BL601*U568)+(BK601*U569)+(BJ601*U570)+(BI601*U571)+(BH601*U572)+(BG601*U573)+(BF601*U574)+(BE601*U575)+(BD601*U576)+(BC601*U577)+(BB601*U578)+(BA601*U579)+(AZ601*U580)+(AY601*U581)+(AX601*U582)+(AW601*U583)+(AV601*U584)+(AU601*U585)+(AT601*U586)+(AS601*U587)+(AR601*U588)+(AQ601*U589)+(AP601*U590)+(AO601*U591)+(AN601*U592)+(AM601*U593)+(AL601*U594)+(AK601*U595)+(AJ601*U596)+(AI601*U597)+(AH601*U598)+(AG601*U599)+(AF601*U600)+($U$510)+U601</f>
        <v>0.51923076923076938</v>
      </c>
    </row>
    <row r="602" spans="1:72">
      <c r="A602" s="25">
        <f t="shared" si="387"/>
        <v>598</v>
      </c>
      <c r="B602" s="26" t="s">
        <v>32</v>
      </c>
      <c r="C602" s="56">
        <v>41276</v>
      </c>
      <c r="D602" s="12">
        <v>41282</v>
      </c>
      <c r="E602" s="12">
        <v>41331</v>
      </c>
      <c r="F602" s="14">
        <v>0.82530000000000003</v>
      </c>
      <c r="G602" s="14">
        <v>0.83830000000000005</v>
      </c>
      <c r="H602" s="14">
        <v>0.82530000000000003</v>
      </c>
      <c r="I602" s="14"/>
      <c r="J602" s="14"/>
      <c r="K602" s="5" t="s">
        <v>0</v>
      </c>
      <c r="M602" s="16">
        <f>(G602-F602)*10000</f>
        <v>130.00000000000011</v>
      </c>
      <c r="N602" s="15"/>
      <c r="O602" s="16">
        <f>(H602-G602)*10000</f>
        <v>-130.00000000000011</v>
      </c>
      <c r="Q602" s="22">
        <f>((S601*U602)/M602)*O602</f>
        <v>-46335775.456330381</v>
      </c>
      <c r="R602" s="15"/>
      <c r="S602" s="3">
        <f>Q602+S601</f>
        <v>2363124548.2728496</v>
      </c>
      <c r="U602" s="4">
        <f>$AC$4/W602</f>
        <v>1.9230769230769232E-2</v>
      </c>
      <c r="W602" s="2">
        <v>13</v>
      </c>
      <c r="Y602" s="30">
        <f>E602-D602+1</f>
        <v>50</v>
      </c>
      <c r="Z602" s="30"/>
      <c r="AA602" s="4">
        <f>(S602-S601)/S601</f>
        <v>-1.9230769230769197E-2</v>
      </c>
      <c r="AD602" s="40">
        <f>IF(E601&gt;D602,IF(E601&gt;E602,Y602,E601-D602+1),0)</f>
        <v>0</v>
      </c>
      <c r="AF602" s="40">
        <f t="shared" si="349"/>
        <v>0</v>
      </c>
      <c r="AG602" s="40">
        <f t="shared" si="350"/>
        <v>0</v>
      </c>
      <c r="AH602" s="40">
        <f t="shared" si="351"/>
        <v>0</v>
      </c>
      <c r="AI602" s="40">
        <f t="shared" si="352"/>
        <v>0</v>
      </c>
      <c r="AJ602" s="40">
        <f t="shared" si="353"/>
        <v>0</v>
      </c>
      <c r="AK602" s="40">
        <f t="shared" si="354"/>
        <v>0</v>
      </c>
      <c r="AL602" s="40">
        <f t="shared" si="355"/>
        <v>0</v>
      </c>
      <c r="AM602" s="40">
        <f t="shared" si="356"/>
        <v>0</v>
      </c>
      <c r="AN602" s="40">
        <f t="shared" si="357"/>
        <v>0</v>
      </c>
      <c r="AO602" s="40">
        <f t="shared" si="358"/>
        <v>0</v>
      </c>
      <c r="AP602" s="40">
        <f t="shared" si="359"/>
        <v>0</v>
      </c>
      <c r="AQ602" s="40">
        <f t="shared" si="360"/>
        <v>0</v>
      </c>
      <c r="AR602" s="40">
        <f t="shared" si="361"/>
        <v>0</v>
      </c>
      <c r="AS602" s="40">
        <f t="shared" si="362"/>
        <v>0</v>
      </c>
      <c r="AT602" s="40">
        <f t="shared" si="363"/>
        <v>0</v>
      </c>
      <c r="AU602" s="40">
        <f t="shared" si="364"/>
        <v>0</v>
      </c>
      <c r="AV602" s="40">
        <f t="shared" si="365"/>
        <v>0</v>
      </c>
      <c r="AW602" s="40">
        <f t="shared" si="366"/>
        <v>0</v>
      </c>
      <c r="AX602" s="40">
        <f t="shared" si="367"/>
        <v>0</v>
      </c>
      <c r="AY602" s="40">
        <f t="shared" si="368"/>
        <v>0</v>
      </c>
      <c r="AZ602" s="40">
        <f t="shared" si="369"/>
        <v>0</v>
      </c>
      <c r="BA602" s="40">
        <f t="shared" si="370"/>
        <v>1</v>
      </c>
      <c r="BB602" s="40">
        <f t="shared" si="371"/>
        <v>1</v>
      </c>
      <c r="BC602" s="40">
        <f t="shared" si="372"/>
        <v>1</v>
      </c>
      <c r="BD602" s="40">
        <f t="shared" si="373"/>
        <v>1</v>
      </c>
      <c r="BE602" s="40">
        <f t="shared" si="374"/>
        <v>1</v>
      </c>
      <c r="BF602" s="40">
        <f t="shared" si="375"/>
        <v>1</v>
      </c>
      <c r="BG602" s="40">
        <f t="shared" si="376"/>
        <v>1</v>
      </c>
      <c r="BH602" s="40">
        <f t="shared" si="377"/>
        <v>1</v>
      </c>
      <c r="BI602" s="40">
        <f t="shared" si="378"/>
        <v>1</v>
      </c>
      <c r="BJ602" s="40">
        <f t="shared" si="379"/>
        <v>1</v>
      </c>
      <c r="BK602" s="40">
        <f t="shared" si="380"/>
        <v>1</v>
      </c>
      <c r="BL602" s="40">
        <f t="shared" si="381"/>
        <v>1</v>
      </c>
      <c r="BM602" s="40">
        <f t="shared" si="382"/>
        <v>1</v>
      </c>
      <c r="BN602" s="40">
        <f t="shared" si="383"/>
        <v>1</v>
      </c>
      <c r="BO602" s="40">
        <f t="shared" si="384"/>
        <v>1</v>
      </c>
      <c r="BP602" s="40">
        <f t="shared" si="385"/>
        <v>1</v>
      </c>
      <c r="BQ602">
        <v>1</v>
      </c>
      <c r="BR602" s="63">
        <f t="shared" si="386"/>
        <v>18</v>
      </c>
      <c r="BT602" s="4">
        <f>(BP602*U565)+(BO602*U566)+(BN602*U567)+(BM602*U568)+(BL602*U569)+(BK602*U570)+(BJ602*U571)+(BI602*U572)+(BH602*U573)+(BG602*U574)+(BF602*U575)+(BE602*U576)+(BD602*U577)+(BC602*U578)+(BB602*U579)+(BA602*U580)+(AZ602*U581)+(AY602*U582)+(AX602*U583)+(AW602*U584)+(AV602*U585)+(AU602*U586)+(AT602*U587)+(AS602*U588)+(AR602*U589)+(AQ602*U590)+(AP602*U591)+(AO602*U592)+(AN602*U593)+(AM602*U594)+(AL602*U595)+(AK602*U596)+(AJ602*U597)+(AI602*U598)+(AH602*U599)+(AG602*U600)+(AF602*U601)+($U$510)+U602</f>
        <v>0.49145299145299159</v>
      </c>
    </row>
    <row r="603" spans="1:72">
      <c r="A603" s="25">
        <f t="shared" si="387"/>
        <v>599</v>
      </c>
      <c r="B603" s="26" t="s">
        <v>32</v>
      </c>
      <c r="C603" s="56">
        <v>41348</v>
      </c>
      <c r="D603" s="12">
        <v>41351</v>
      </c>
      <c r="E603" s="12">
        <v>41368</v>
      </c>
      <c r="F603" s="14">
        <v>0.81850000000000001</v>
      </c>
      <c r="G603" s="14">
        <v>0.82620000000000005</v>
      </c>
      <c r="H603" s="14">
        <v>0.83989999999999998</v>
      </c>
      <c r="I603" s="14"/>
      <c r="J603" s="14"/>
      <c r="K603" s="5" t="s">
        <v>2</v>
      </c>
      <c r="M603" s="16">
        <f>(G603-F603)*10000</f>
        <v>77.000000000000398</v>
      </c>
      <c r="N603" s="15"/>
      <c r="O603" s="16">
        <f>(H603-G603)*10000</f>
        <v>136.99999999999935</v>
      </c>
      <c r="Q603" s="22">
        <f>((S602*U603)/M603)*O603</f>
        <v>80856159.618725568</v>
      </c>
      <c r="R603" s="15"/>
      <c r="S603" s="3">
        <f>Q603+S602</f>
        <v>2443980707.8915753</v>
      </c>
      <c r="U603" s="4">
        <f>$AC$4/W603</f>
        <v>1.9230769230769232E-2</v>
      </c>
      <c r="W603" s="2">
        <v>13</v>
      </c>
      <c r="Y603" s="30">
        <f>E603-D603+1</f>
        <v>18</v>
      </c>
      <c r="Z603" s="30"/>
      <c r="AA603" s="4">
        <f>(S603-S602)/S602</f>
        <v>3.4215784215783966E-2</v>
      </c>
      <c r="AD603" s="40">
        <f>IF(E602&gt;D603,IF(E602&gt;E603,Y603,E602-D603+1),0)</f>
        <v>0</v>
      </c>
      <c r="AF603" s="40">
        <f t="shared" si="349"/>
        <v>0</v>
      </c>
      <c r="AG603" s="40">
        <f t="shared" si="350"/>
        <v>0</v>
      </c>
      <c r="AH603" s="40">
        <f t="shared" si="351"/>
        <v>0</v>
      </c>
      <c r="AI603" s="40">
        <f t="shared" si="352"/>
        <v>0</v>
      </c>
      <c r="AJ603" s="40">
        <f t="shared" si="353"/>
        <v>0</v>
      </c>
      <c r="AK603" s="40">
        <f t="shared" si="354"/>
        <v>0</v>
      </c>
      <c r="AL603" s="40">
        <f t="shared" si="355"/>
        <v>0</v>
      </c>
      <c r="AM603" s="40">
        <f t="shared" si="356"/>
        <v>0</v>
      </c>
      <c r="AN603" s="40">
        <f t="shared" si="357"/>
        <v>0</v>
      </c>
      <c r="AO603" s="40">
        <f t="shared" si="358"/>
        <v>0</v>
      </c>
      <c r="AP603" s="40">
        <f t="shared" si="359"/>
        <v>0</v>
      </c>
      <c r="AQ603" s="40">
        <f t="shared" si="360"/>
        <v>0</v>
      </c>
      <c r="AR603" s="40">
        <f t="shared" si="361"/>
        <v>0</v>
      </c>
      <c r="AS603" s="40">
        <f t="shared" si="362"/>
        <v>0</v>
      </c>
      <c r="AT603" s="40">
        <f t="shared" si="363"/>
        <v>0</v>
      </c>
      <c r="AU603" s="40">
        <f t="shared" si="364"/>
        <v>0</v>
      </c>
      <c r="AV603" s="40">
        <f t="shared" si="365"/>
        <v>0</v>
      </c>
      <c r="AW603" s="40">
        <f t="shared" si="366"/>
        <v>0</v>
      </c>
      <c r="AX603" s="40">
        <f t="shared" si="367"/>
        <v>0</v>
      </c>
      <c r="AY603" s="40">
        <f t="shared" si="368"/>
        <v>0</v>
      </c>
      <c r="AZ603" s="40">
        <f t="shared" si="369"/>
        <v>0</v>
      </c>
      <c r="BA603" s="40">
        <f t="shared" si="370"/>
        <v>0</v>
      </c>
      <c r="BB603" s="40">
        <f t="shared" si="371"/>
        <v>1</v>
      </c>
      <c r="BC603" s="40">
        <f t="shared" si="372"/>
        <v>1</v>
      </c>
      <c r="BD603" s="40">
        <f t="shared" si="373"/>
        <v>1</v>
      </c>
      <c r="BE603" s="40">
        <f t="shared" si="374"/>
        <v>1</v>
      </c>
      <c r="BF603" s="40">
        <f t="shared" si="375"/>
        <v>1</v>
      </c>
      <c r="BG603" s="40">
        <f t="shared" si="376"/>
        <v>1</v>
      </c>
      <c r="BH603" s="40">
        <f t="shared" si="377"/>
        <v>1</v>
      </c>
      <c r="BI603" s="40">
        <f t="shared" si="378"/>
        <v>1</v>
      </c>
      <c r="BJ603" s="40">
        <f t="shared" si="379"/>
        <v>1</v>
      </c>
      <c r="BK603" s="40">
        <f t="shared" si="380"/>
        <v>1</v>
      </c>
      <c r="BL603" s="40">
        <f t="shared" si="381"/>
        <v>1</v>
      </c>
      <c r="BM603" s="40">
        <f t="shared" si="382"/>
        <v>1</v>
      </c>
      <c r="BN603" s="40">
        <f t="shared" si="383"/>
        <v>1</v>
      </c>
      <c r="BO603" s="40">
        <f t="shared" si="384"/>
        <v>1</v>
      </c>
      <c r="BP603" s="40">
        <f t="shared" si="385"/>
        <v>1</v>
      </c>
      <c r="BQ603">
        <v>1</v>
      </c>
      <c r="BR603" s="63">
        <f t="shared" si="386"/>
        <v>17</v>
      </c>
      <c r="BT603" s="4">
        <f>(BP603*U566)+(BO603*U567)+(BN603*U568)+(BM603*U569)+(BL603*U570)+(BK603*U571)+(BJ603*U572)+(BI603*U573)+(BH603*U574)+(BG603*U575)+(BF603*U576)+(BE603*U577)+(BD603*U578)+(BC603*U579)+(BB603*U580)+(BA603*U581)+(AZ603*U582)+(AY603*U583)+(AX603*U584)+(AW603*U585)+(AV603*U586)+(AU603*U587)+(AT603*U588)+(AS603*U589)+(AR603*U590)+(AQ603*U591)+(AP603*U592)+(AO603*U593)+(AN603*U594)+(AM603*U595)+(AL603*U596)+(AK603*U597)+(AJ603*U598)+(AI603*U599)+(AH603*U600)+(AG603*U601)+(AF603*U602)+($U$510)+U603</f>
        <v>0.4636752136752138</v>
      </c>
    </row>
    <row r="604" spans="1:72">
      <c r="A604" s="25">
        <f t="shared" si="387"/>
        <v>600</v>
      </c>
      <c r="B604" s="26" t="s">
        <v>32</v>
      </c>
      <c r="C604" s="56">
        <v>41379</v>
      </c>
      <c r="D604" s="12">
        <v>41387</v>
      </c>
      <c r="E604" s="12">
        <v>41418</v>
      </c>
      <c r="F604" s="14">
        <v>0.85880000000000001</v>
      </c>
      <c r="G604" s="14"/>
      <c r="H604" s="14"/>
      <c r="I604" s="14">
        <v>0.83899999999999997</v>
      </c>
      <c r="J604" s="14">
        <v>0.81379999999999997</v>
      </c>
      <c r="K604" s="5" t="s">
        <v>2</v>
      </c>
      <c r="M604" s="46">
        <f>(F604-I604)*10000</f>
        <v>198.0000000000004</v>
      </c>
      <c r="N604" s="47"/>
      <c r="O604" s="46">
        <f>(I604-J604)*10000</f>
        <v>252</v>
      </c>
      <c r="Q604" s="22">
        <f>((S603*U604)/M604)*O604</f>
        <v>59817709.633709766</v>
      </c>
      <c r="R604" s="15"/>
      <c r="S604" s="3">
        <f>Q604+S603</f>
        <v>2503798417.5252852</v>
      </c>
      <c r="U604" s="4">
        <f>$AC$4/W604</f>
        <v>1.9230769230769232E-2</v>
      </c>
      <c r="W604" s="2">
        <v>13</v>
      </c>
      <c r="Y604" s="30">
        <f>E604-D604+1</f>
        <v>32</v>
      </c>
      <c r="Z604" s="30"/>
      <c r="AA604" s="4">
        <f>(S604-S603)/S603</f>
        <v>2.4475524475524483E-2</v>
      </c>
      <c r="AD604" s="40">
        <f>IF(E603&gt;D604,IF(E603&gt;E604,Y604,E603-D604+1),0)</f>
        <v>0</v>
      </c>
      <c r="AF604" s="40">
        <f t="shared" si="349"/>
        <v>0</v>
      </c>
      <c r="AG604" s="40">
        <f t="shared" si="350"/>
        <v>0</v>
      </c>
      <c r="AH604" s="40">
        <f t="shared" si="351"/>
        <v>0</v>
      </c>
      <c r="AI604" s="40">
        <f t="shared" si="352"/>
        <v>0</v>
      </c>
      <c r="AJ604" s="40">
        <f t="shared" si="353"/>
        <v>0</v>
      </c>
      <c r="AK604" s="40">
        <f t="shared" si="354"/>
        <v>0</v>
      </c>
      <c r="AL604" s="40">
        <f t="shared" si="355"/>
        <v>0</v>
      </c>
      <c r="AM604" s="40">
        <f t="shared" si="356"/>
        <v>0</v>
      </c>
      <c r="AN604" s="40">
        <f t="shared" si="357"/>
        <v>0</v>
      </c>
      <c r="AO604" s="40">
        <f t="shared" si="358"/>
        <v>0</v>
      </c>
      <c r="AP604" s="40">
        <f t="shared" si="359"/>
        <v>0</v>
      </c>
      <c r="AQ604" s="40">
        <f t="shared" si="360"/>
        <v>0</v>
      </c>
      <c r="AR604" s="40">
        <f t="shared" si="361"/>
        <v>0</v>
      </c>
      <c r="AS604" s="40">
        <f t="shared" si="362"/>
        <v>0</v>
      </c>
      <c r="AT604" s="40">
        <f t="shared" si="363"/>
        <v>0</v>
      </c>
      <c r="AU604" s="40">
        <f t="shared" si="364"/>
        <v>0</v>
      </c>
      <c r="AV604" s="40">
        <f t="shared" si="365"/>
        <v>0</v>
      </c>
      <c r="AW604" s="40">
        <f t="shared" si="366"/>
        <v>0</v>
      </c>
      <c r="AX604" s="40">
        <f t="shared" si="367"/>
        <v>0</v>
      </c>
      <c r="AY604" s="40">
        <f t="shared" si="368"/>
        <v>0</v>
      </c>
      <c r="AZ604" s="40">
        <f t="shared" si="369"/>
        <v>0</v>
      </c>
      <c r="BA604" s="40">
        <f t="shared" si="370"/>
        <v>0</v>
      </c>
      <c r="BB604" s="40">
        <f t="shared" si="371"/>
        <v>0</v>
      </c>
      <c r="BC604" s="40">
        <f t="shared" si="372"/>
        <v>1</v>
      </c>
      <c r="BD604" s="40">
        <f t="shared" si="373"/>
        <v>1</v>
      </c>
      <c r="BE604" s="40">
        <f t="shared" si="374"/>
        <v>1</v>
      </c>
      <c r="BF604" s="40">
        <f t="shared" si="375"/>
        <v>1</v>
      </c>
      <c r="BG604" s="40">
        <f t="shared" si="376"/>
        <v>1</v>
      </c>
      <c r="BH604" s="40">
        <f t="shared" si="377"/>
        <v>1</v>
      </c>
      <c r="BI604" s="40">
        <f t="shared" si="378"/>
        <v>1</v>
      </c>
      <c r="BJ604" s="40">
        <f t="shared" si="379"/>
        <v>1</v>
      </c>
      <c r="BK604" s="40">
        <f t="shared" si="380"/>
        <v>1</v>
      </c>
      <c r="BL604" s="40">
        <f t="shared" si="381"/>
        <v>1</v>
      </c>
      <c r="BM604" s="40">
        <f t="shared" si="382"/>
        <v>1</v>
      </c>
      <c r="BN604" s="40">
        <f t="shared" si="383"/>
        <v>1</v>
      </c>
      <c r="BO604" s="40">
        <f t="shared" si="384"/>
        <v>1</v>
      </c>
      <c r="BP604" s="40">
        <f t="shared" si="385"/>
        <v>1</v>
      </c>
      <c r="BQ604">
        <v>1</v>
      </c>
      <c r="BR604" s="63">
        <f t="shared" si="386"/>
        <v>16</v>
      </c>
      <c r="BT604" s="4">
        <f>(BP604*U567)+(BO604*U568)+(BN604*U569)+(BM604*U570)+(BL604*U571)+(BK604*U572)+(BJ604*U573)+(BI604*U574)+(BH604*U575)+(BG604*U576)+(BF604*U577)+(BE604*U578)+(BD604*U579)+(BC604*U580)+(BB604*U581)+(BA604*U582)+(AZ604*U583)+(AY604*U584)+(AX604*U585)+(AW604*U586)+(AV604*U587)+(AU604*U588)+(AT604*U589)+(AS604*U590)+(AR604*U591)+(AQ604*U592)+(AP604*U593)+(AO604*U594)+(AN604*U595)+(AM604*U596)+(AL604*U597)+(AK604*U598)+(AJ604*U599)+(AI604*U600)+(AH604*U601)+(AG604*U602)+(AF604*U603)+($U$510)+U604</f>
        <v>0.43589743589743601</v>
      </c>
    </row>
    <row r="605" spans="1:72">
      <c r="A605" s="25">
        <f t="shared" si="387"/>
        <v>601</v>
      </c>
      <c r="B605" s="26" t="s">
        <v>32</v>
      </c>
      <c r="C605" s="56">
        <v>41487</v>
      </c>
      <c r="D605" s="12">
        <v>41488</v>
      </c>
      <c r="E605" s="12">
        <v>41493</v>
      </c>
      <c r="F605" s="14">
        <v>0.79920000000000002</v>
      </c>
      <c r="G605" s="14"/>
      <c r="H605" s="14"/>
      <c r="I605" s="14">
        <v>0.78639999999999999</v>
      </c>
      <c r="J605" s="14">
        <v>0.79920000000000002</v>
      </c>
      <c r="K605" s="5" t="s">
        <v>0</v>
      </c>
      <c r="M605" s="46">
        <f>(F605-I605)*10000</f>
        <v>128.00000000000034</v>
      </c>
      <c r="N605" s="47"/>
      <c r="O605" s="46">
        <f>(I605-J605)*10000</f>
        <v>-128.00000000000034</v>
      </c>
      <c r="Q605" s="22">
        <f>((S604*U605)/M605)*O605</f>
        <v>-48149969.56779395</v>
      </c>
      <c r="R605" s="15"/>
      <c r="S605" s="3">
        <f>Q605+S604</f>
        <v>2455648447.9574914</v>
      </c>
      <c r="U605" s="4">
        <f>$AC$4/W605</f>
        <v>1.9230769230769232E-2</v>
      </c>
      <c r="W605" s="2">
        <v>13</v>
      </c>
      <c r="Y605" s="30">
        <f>E605-D605+1</f>
        <v>6</v>
      </c>
      <c r="Z605" s="30"/>
      <c r="AA605" s="4">
        <f>(S605-S604)/S604</f>
        <v>-1.923076923076919E-2</v>
      </c>
      <c r="AD605" s="40">
        <f>IF(E604&gt;D605,IF(E604&gt;E605,Y605,E604-D605+1),0)</f>
        <v>0</v>
      </c>
      <c r="AF605" s="40">
        <f t="shared" si="349"/>
        <v>0</v>
      </c>
      <c r="AG605" s="40">
        <f t="shared" si="350"/>
        <v>0</v>
      </c>
      <c r="AH605" s="40">
        <f t="shared" si="351"/>
        <v>0</v>
      </c>
      <c r="AI605" s="40">
        <f t="shared" si="352"/>
        <v>0</v>
      </c>
      <c r="AJ605" s="40">
        <f t="shared" si="353"/>
        <v>0</v>
      </c>
      <c r="AK605" s="40">
        <f t="shared" si="354"/>
        <v>0</v>
      </c>
      <c r="AL605" s="40">
        <f t="shared" si="355"/>
        <v>0</v>
      </c>
      <c r="AM605" s="40">
        <f t="shared" si="356"/>
        <v>0</v>
      </c>
      <c r="AN605" s="40">
        <f t="shared" si="357"/>
        <v>0</v>
      </c>
      <c r="AO605" s="40">
        <f t="shared" si="358"/>
        <v>0</v>
      </c>
      <c r="AP605" s="40">
        <f t="shared" si="359"/>
        <v>0</v>
      </c>
      <c r="AQ605" s="40">
        <f t="shared" si="360"/>
        <v>0</v>
      </c>
      <c r="AR605" s="40">
        <f t="shared" si="361"/>
        <v>0</v>
      </c>
      <c r="AS605" s="40">
        <f t="shared" si="362"/>
        <v>0</v>
      </c>
      <c r="AT605" s="40">
        <f t="shared" si="363"/>
        <v>0</v>
      </c>
      <c r="AU605" s="40">
        <f t="shared" si="364"/>
        <v>0</v>
      </c>
      <c r="AV605" s="40">
        <f t="shared" si="365"/>
        <v>0</v>
      </c>
      <c r="AW605" s="40">
        <f t="shared" si="366"/>
        <v>0</v>
      </c>
      <c r="AX605" s="40">
        <f t="shared" si="367"/>
        <v>0</v>
      </c>
      <c r="AY605" s="40">
        <f t="shared" si="368"/>
        <v>0</v>
      </c>
      <c r="AZ605" s="40">
        <f t="shared" si="369"/>
        <v>0</v>
      </c>
      <c r="BA605" s="40">
        <f t="shared" si="370"/>
        <v>0</v>
      </c>
      <c r="BB605" s="40">
        <f t="shared" si="371"/>
        <v>0</v>
      </c>
      <c r="BC605" s="40">
        <f t="shared" si="372"/>
        <v>0</v>
      </c>
      <c r="BD605" s="40">
        <f t="shared" si="373"/>
        <v>1</v>
      </c>
      <c r="BE605" s="40">
        <f t="shared" si="374"/>
        <v>1</v>
      </c>
      <c r="BF605" s="40">
        <f t="shared" si="375"/>
        <v>1</v>
      </c>
      <c r="BG605" s="40">
        <f t="shared" si="376"/>
        <v>1</v>
      </c>
      <c r="BH605" s="40">
        <f t="shared" si="377"/>
        <v>1</v>
      </c>
      <c r="BI605" s="40">
        <f t="shared" si="378"/>
        <v>1</v>
      </c>
      <c r="BJ605" s="40">
        <f t="shared" si="379"/>
        <v>1</v>
      </c>
      <c r="BK605" s="40">
        <f t="shared" si="380"/>
        <v>1</v>
      </c>
      <c r="BL605" s="40">
        <f t="shared" si="381"/>
        <v>1</v>
      </c>
      <c r="BM605" s="40">
        <f t="shared" si="382"/>
        <v>1</v>
      </c>
      <c r="BN605" s="40">
        <f t="shared" si="383"/>
        <v>1</v>
      </c>
      <c r="BO605" s="40">
        <f t="shared" si="384"/>
        <v>1</v>
      </c>
      <c r="BP605" s="40">
        <f t="shared" si="385"/>
        <v>1</v>
      </c>
      <c r="BQ605">
        <v>1</v>
      </c>
      <c r="BR605" s="63">
        <f t="shared" si="386"/>
        <v>15</v>
      </c>
      <c r="BT605" s="4">
        <f>(BP605*U568)+(BO605*U569)+(BN605*U570)+(BM605*U571)+(BL605*U572)+(BK605*U573)+(BJ605*U574)+(BI605*U575)+(BH605*U576)+(BG605*U577)+(BF605*U578)+(BE605*U579)+(BD605*U580)+(BC605*U581)+(BB605*U582)+(BA605*U583)+(AZ605*U584)+(AY605*U585)+(AX605*U586)+(AW605*U587)+(AV605*U588)+(AU605*U589)+(AT605*U590)+(AS605*U591)+(AR605*U592)+(AQ605*U593)+(AP605*U594)+(AO605*U595)+(AN605*U596)+(AM605*U597)+(AL605*U598)+(AK605*U599)+(AJ605*U600)+(AI605*U601)+(AH605*U602)+(AG605*U603)+(AF605*U604)+($U$510)+U605</f>
        <v>0.40811965811965822</v>
      </c>
    </row>
    <row r="606" spans="1:72">
      <c r="A606" s="25">
        <f t="shared" si="387"/>
        <v>602</v>
      </c>
      <c r="B606" s="26" t="s">
        <v>32</v>
      </c>
      <c r="C606" s="56">
        <v>41500</v>
      </c>
      <c r="D606" s="12">
        <v>41501</v>
      </c>
      <c r="E606" s="12">
        <v>41506</v>
      </c>
      <c r="F606" s="14">
        <v>0.79500000000000004</v>
      </c>
      <c r="G606" s="14">
        <v>0.80369999999999997</v>
      </c>
      <c r="H606" s="14">
        <v>0.79500000000000004</v>
      </c>
      <c r="I606" s="14"/>
      <c r="J606" s="14"/>
      <c r="K606" s="5" t="s">
        <v>0</v>
      </c>
      <c r="M606" s="16">
        <f>(G606-F606)*10000</f>
        <v>86.999999999999304</v>
      </c>
      <c r="N606" s="15"/>
      <c r="O606" s="16">
        <f>(H606-G606)*10000</f>
        <v>-86.999999999999304</v>
      </c>
      <c r="Q606" s="22">
        <f>((S605*U606)/M606)*O606</f>
        <v>-47224008.614567146</v>
      </c>
      <c r="R606" s="15"/>
      <c r="S606" s="3">
        <f>Q606+S605</f>
        <v>2408424439.3429241</v>
      </c>
      <c r="U606" s="4">
        <f>$AC$4/W606</f>
        <v>1.9230769230769232E-2</v>
      </c>
      <c r="W606" s="2">
        <v>13</v>
      </c>
      <c r="Y606" s="30">
        <f>E606-D606+1</f>
        <v>6</v>
      </c>
      <c r="Z606" s="30"/>
      <c r="AA606" s="4">
        <f>(S606-S605)/S605</f>
        <v>-1.9230769230769287E-2</v>
      </c>
      <c r="AD606" s="40">
        <f>IF(E605&gt;D606,IF(E605&gt;E606,Y606,E605-D606+1),0)</f>
        <v>0</v>
      </c>
      <c r="AF606" s="40">
        <f t="shared" si="349"/>
        <v>0</v>
      </c>
      <c r="AG606" s="40">
        <f t="shared" si="350"/>
        <v>0</v>
      </c>
      <c r="AH606" s="40">
        <f t="shared" si="351"/>
        <v>0</v>
      </c>
      <c r="AI606" s="40">
        <f t="shared" si="352"/>
        <v>0</v>
      </c>
      <c r="AJ606" s="40">
        <f t="shared" si="353"/>
        <v>0</v>
      </c>
      <c r="AK606" s="40">
        <f t="shared" si="354"/>
        <v>0</v>
      </c>
      <c r="AL606" s="40">
        <f t="shared" si="355"/>
        <v>0</v>
      </c>
      <c r="AM606" s="40">
        <f t="shared" si="356"/>
        <v>0</v>
      </c>
      <c r="AN606" s="40">
        <f t="shared" si="357"/>
        <v>0</v>
      </c>
      <c r="AO606" s="40">
        <f t="shared" si="358"/>
        <v>0</v>
      </c>
      <c r="AP606" s="40">
        <f t="shared" si="359"/>
        <v>0</v>
      </c>
      <c r="AQ606" s="40">
        <f t="shared" si="360"/>
        <v>0</v>
      </c>
      <c r="AR606" s="40">
        <f t="shared" si="361"/>
        <v>0</v>
      </c>
      <c r="AS606" s="40">
        <f t="shared" si="362"/>
        <v>0</v>
      </c>
      <c r="AT606" s="40">
        <f t="shared" si="363"/>
        <v>0</v>
      </c>
      <c r="AU606" s="40">
        <f t="shared" si="364"/>
        <v>0</v>
      </c>
      <c r="AV606" s="40">
        <f t="shared" si="365"/>
        <v>0</v>
      </c>
      <c r="AW606" s="40">
        <f t="shared" si="366"/>
        <v>0</v>
      </c>
      <c r="AX606" s="40">
        <f t="shared" si="367"/>
        <v>0</v>
      </c>
      <c r="AY606" s="40">
        <f t="shared" si="368"/>
        <v>0</v>
      </c>
      <c r="AZ606" s="40">
        <f t="shared" si="369"/>
        <v>0</v>
      </c>
      <c r="BA606" s="40">
        <f t="shared" si="370"/>
        <v>0</v>
      </c>
      <c r="BB606" s="40">
        <f t="shared" si="371"/>
        <v>0</v>
      </c>
      <c r="BC606" s="40">
        <f t="shared" si="372"/>
        <v>0</v>
      </c>
      <c r="BD606" s="40">
        <f t="shared" si="373"/>
        <v>0</v>
      </c>
      <c r="BE606" s="40">
        <f t="shared" si="374"/>
        <v>1</v>
      </c>
      <c r="BF606" s="40">
        <f t="shared" si="375"/>
        <v>1</v>
      </c>
      <c r="BG606" s="40">
        <f t="shared" si="376"/>
        <v>1</v>
      </c>
      <c r="BH606" s="40">
        <f t="shared" si="377"/>
        <v>1</v>
      </c>
      <c r="BI606" s="40">
        <f t="shared" si="378"/>
        <v>1</v>
      </c>
      <c r="BJ606" s="40">
        <f t="shared" si="379"/>
        <v>1</v>
      </c>
      <c r="BK606" s="40">
        <f t="shared" si="380"/>
        <v>1</v>
      </c>
      <c r="BL606" s="40">
        <f t="shared" si="381"/>
        <v>1</v>
      </c>
      <c r="BM606" s="40">
        <f t="shared" si="382"/>
        <v>1</v>
      </c>
      <c r="BN606" s="40">
        <f t="shared" si="383"/>
        <v>1</v>
      </c>
      <c r="BO606" s="40">
        <f t="shared" si="384"/>
        <v>1</v>
      </c>
      <c r="BP606" s="40">
        <f t="shared" si="385"/>
        <v>1</v>
      </c>
      <c r="BQ606">
        <v>1</v>
      </c>
      <c r="BR606" s="63">
        <f t="shared" si="386"/>
        <v>14</v>
      </c>
      <c r="BT606" s="4">
        <f>(BP606*U569)+(BO606*U570)+(BN606*U571)+(BM606*U572)+(BL606*U573)+(BK606*U574)+(BJ606*U575)+(BI606*U576)+(BH606*U577)+(BG606*U578)+(BF606*U579)+(BE606*U580)+(BD606*U581)+(BC606*U582)+(BB606*U583)+(BA606*U584)+(AZ606*U585)+(AY606*U586)+(AX606*U587)+(AW606*U588)+(AV606*U589)+(AU606*U590)+(AT606*U591)+(AS606*U592)+(AR606*U593)+(AQ606*U594)+(AP606*U595)+(AO606*U596)+(AN606*U597)+(AM606*U598)+(AL606*U599)+(AK606*U600)+(AJ606*U601)+(AI606*U602)+(AH606*U603)+(AG606*U604)+(AF606*U605)+($U$510)+U606</f>
        <v>0.38034188034188043</v>
      </c>
    </row>
    <row r="607" spans="1:72">
      <c r="A607" s="25">
        <f t="shared" si="387"/>
        <v>603</v>
      </c>
      <c r="B607" s="26" t="s">
        <v>32</v>
      </c>
      <c r="C607" s="56">
        <v>41506</v>
      </c>
      <c r="D607" s="12">
        <v>41507</v>
      </c>
      <c r="E607" s="12">
        <v>41519</v>
      </c>
      <c r="F607" s="14">
        <v>0.80810000000000004</v>
      </c>
      <c r="G607" s="14"/>
      <c r="H607" s="14"/>
      <c r="I607" s="14">
        <v>0.7964</v>
      </c>
      <c r="J607" s="14">
        <v>0.77949999999999997</v>
      </c>
      <c r="K607" s="5" t="s">
        <v>2</v>
      </c>
      <c r="M607" s="46">
        <f>(F607-I607)*10000</f>
        <v>117.00000000000044</v>
      </c>
      <c r="N607" s="47"/>
      <c r="O607" s="46">
        <f>(I607-J607)*10000</f>
        <v>169.00000000000026</v>
      </c>
      <c r="Q607" s="22">
        <f>((S606*U607)/M607)*O607</f>
        <v>66900678.870636635</v>
      </c>
      <c r="R607" s="15"/>
      <c r="S607" s="3">
        <f>Q607+S606</f>
        <v>2475325118.2135606</v>
      </c>
      <c r="U607" s="4">
        <f>$AC$4/W607</f>
        <v>1.9230769230769232E-2</v>
      </c>
      <c r="W607" s="2">
        <v>13</v>
      </c>
      <c r="Y607" s="30">
        <f>E607-D607+1</f>
        <v>13</v>
      </c>
      <c r="Z607" s="30"/>
      <c r="AA607" s="4">
        <f>(S607-S606)/S606</f>
        <v>2.7777777777777644E-2</v>
      </c>
      <c r="AD607" s="40">
        <f>IF(E606&gt;D607,IF(E606&gt;E607,Y607,E606-D607+1),0)</f>
        <v>0</v>
      </c>
      <c r="AF607" s="40">
        <f t="shared" si="349"/>
        <v>0</v>
      </c>
      <c r="AG607" s="40">
        <f t="shared" si="350"/>
        <v>0</v>
      </c>
      <c r="AH607" s="40">
        <f t="shared" si="351"/>
        <v>0</v>
      </c>
      <c r="AI607" s="40">
        <f t="shared" si="352"/>
        <v>0</v>
      </c>
      <c r="AJ607" s="40">
        <f t="shared" si="353"/>
        <v>0</v>
      </c>
      <c r="AK607" s="40">
        <f t="shared" si="354"/>
        <v>0</v>
      </c>
      <c r="AL607" s="40">
        <f t="shared" si="355"/>
        <v>0</v>
      </c>
      <c r="AM607" s="40">
        <f t="shared" si="356"/>
        <v>0</v>
      </c>
      <c r="AN607" s="40">
        <f t="shared" si="357"/>
        <v>0</v>
      </c>
      <c r="AO607" s="40">
        <f t="shared" si="358"/>
        <v>0</v>
      </c>
      <c r="AP607" s="40">
        <f t="shared" si="359"/>
        <v>0</v>
      </c>
      <c r="AQ607" s="40">
        <f t="shared" si="360"/>
        <v>0</v>
      </c>
      <c r="AR607" s="40">
        <f t="shared" si="361"/>
        <v>0</v>
      </c>
      <c r="AS607" s="40">
        <f t="shared" si="362"/>
        <v>0</v>
      </c>
      <c r="AT607" s="40">
        <f t="shared" si="363"/>
        <v>0</v>
      </c>
      <c r="AU607" s="40">
        <f t="shared" si="364"/>
        <v>0</v>
      </c>
      <c r="AV607" s="40">
        <f t="shared" si="365"/>
        <v>0</v>
      </c>
      <c r="AW607" s="40">
        <f t="shared" si="366"/>
        <v>0</v>
      </c>
      <c r="AX607" s="40">
        <f t="shared" si="367"/>
        <v>0</v>
      </c>
      <c r="AY607" s="40">
        <f t="shared" si="368"/>
        <v>0</v>
      </c>
      <c r="AZ607" s="40">
        <f t="shared" si="369"/>
        <v>0</v>
      </c>
      <c r="BA607" s="40">
        <f t="shared" si="370"/>
        <v>0</v>
      </c>
      <c r="BB607" s="40">
        <f t="shared" si="371"/>
        <v>0</v>
      </c>
      <c r="BC607" s="40">
        <f t="shared" si="372"/>
        <v>0</v>
      </c>
      <c r="BD607" s="40">
        <f t="shared" si="373"/>
        <v>0</v>
      </c>
      <c r="BE607" s="40">
        <f t="shared" si="374"/>
        <v>0</v>
      </c>
      <c r="BF607" s="40">
        <f t="shared" si="375"/>
        <v>1</v>
      </c>
      <c r="BG607" s="40">
        <f t="shared" si="376"/>
        <v>1</v>
      </c>
      <c r="BH607" s="40">
        <f t="shared" si="377"/>
        <v>1</v>
      </c>
      <c r="BI607" s="40">
        <f t="shared" si="378"/>
        <v>1</v>
      </c>
      <c r="BJ607" s="40">
        <f t="shared" si="379"/>
        <v>1</v>
      </c>
      <c r="BK607" s="40">
        <f t="shared" si="380"/>
        <v>1</v>
      </c>
      <c r="BL607" s="40">
        <f t="shared" si="381"/>
        <v>1</v>
      </c>
      <c r="BM607" s="40">
        <f t="shared" si="382"/>
        <v>1</v>
      </c>
      <c r="BN607" s="40">
        <f t="shared" si="383"/>
        <v>1</v>
      </c>
      <c r="BO607" s="40">
        <f t="shared" si="384"/>
        <v>1</v>
      </c>
      <c r="BP607" s="40">
        <f t="shared" si="385"/>
        <v>1</v>
      </c>
      <c r="BQ607">
        <v>1</v>
      </c>
      <c r="BR607" s="63">
        <f t="shared" si="386"/>
        <v>13</v>
      </c>
      <c r="BT607" s="4">
        <f>(BP607*U570)+(BO607*U571)+(BN607*U572)+(BM607*U573)+(BL607*U574)+(BK607*U575)+(BJ607*U576)+(BI607*U577)+(BH607*U578)+(BG607*U579)+(BF607*U580)+(BE607*U581)+(BD607*U582)+(BC607*U583)+(BB607*U584)+(BA607*U585)+(AZ607*U586)+(AY607*U587)+(AX607*U588)+(AW607*U589)+(AV607*U590)+(AU607*U591)+(AT607*U592)+(AS607*U593)+(AR607*U594)+(AQ607*U595)+(AP607*U596)+(AO607*U597)+(AN607*U598)+(AM607*U599)+(AL607*U600)+(AK607*U601)+(AJ607*U602)+(AI607*U603)+(AH607*U604)+(AG607*U605)+(AF607*U606)+($U$510)+U607</f>
        <v>0.35256410256410264</v>
      </c>
    </row>
    <row r="608" spans="1:72">
      <c r="A608" s="25">
        <f t="shared" si="387"/>
        <v>604</v>
      </c>
      <c r="B608" s="26" t="s">
        <v>32</v>
      </c>
      <c r="C608" s="56">
        <v>41521</v>
      </c>
      <c r="D608" s="12">
        <v>41522</v>
      </c>
      <c r="E608" s="12">
        <v>41541</v>
      </c>
      <c r="F608" s="14">
        <v>0.77849999999999997</v>
      </c>
      <c r="G608" s="14">
        <v>0.79139999999999999</v>
      </c>
      <c r="H608" s="14">
        <v>0.82950000000000002</v>
      </c>
      <c r="I608" s="14"/>
      <c r="J608" s="14"/>
      <c r="K608" s="5" t="s">
        <v>2</v>
      </c>
      <c r="M608" s="16">
        <f>(G608-F608)*10000</f>
        <v>129.00000000000023</v>
      </c>
      <c r="N608" s="15"/>
      <c r="O608" s="16">
        <f>(H608-G608)*10000</f>
        <v>381.00000000000023</v>
      </c>
      <c r="Q608" s="22">
        <f>((S607*U608)/M608)*O608</f>
        <v>140593152.95756793</v>
      </c>
      <c r="R608" s="15"/>
      <c r="S608" s="3">
        <f>Q608+S607</f>
        <v>2615918271.1711283</v>
      </c>
      <c r="U608" s="4">
        <f>$AC$4/W608</f>
        <v>1.9230769230769232E-2</v>
      </c>
      <c r="W608" s="2">
        <v>13</v>
      </c>
      <c r="Y608" s="30">
        <f>E608-D608+1</f>
        <v>20</v>
      </c>
      <c r="Z608" s="30"/>
      <c r="AA608" s="4">
        <f>(S608-S607)/S607</f>
        <v>5.6797853309481068E-2</v>
      </c>
      <c r="AD608" s="40">
        <f>IF(E607&gt;D608,IF(E607&gt;E608,Y608,E607-D608+1),0)</f>
        <v>0</v>
      </c>
      <c r="AF608" s="40">
        <f t="shared" si="349"/>
        <v>0</v>
      </c>
      <c r="AG608" s="40">
        <f t="shared" si="350"/>
        <v>0</v>
      </c>
      <c r="AH608" s="40">
        <f t="shared" si="351"/>
        <v>0</v>
      </c>
      <c r="AI608" s="40">
        <f t="shared" si="352"/>
        <v>0</v>
      </c>
      <c r="AJ608" s="40">
        <f t="shared" si="353"/>
        <v>0</v>
      </c>
      <c r="AK608" s="40">
        <f t="shared" si="354"/>
        <v>0</v>
      </c>
      <c r="AL608" s="40">
        <f t="shared" si="355"/>
        <v>0</v>
      </c>
      <c r="AM608" s="40">
        <f t="shared" si="356"/>
        <v>0</v>
      </c>
      <c r="AN608" s="40">
        <f t="shared" si="357"/>
        <v>0</v>
      </c>
      <c r="AO608" s="40">
        <f t="shared" si="358"/>
        <v>0</v>
      </c>
      <c r="AP608" s="40">
        <f t="shared" si="359"/>
        <v>0</v>
      </c>
      <c r="AQ608" s="40">
        <f t="shared" si="360"/>
        <v>0</v>
      </c>
      <c r="AR608" s="40">
        <f t="shared" si="361"/>
        <v>0</v>
      </c>
      <c r="AS608" s="40">
        <f t="shared" si="362"/>
        <v>0</v>
      </c>
      <c r="AT608" s="40">
        <f t="shared" si="363"/>
        <v>0</v>
      </c>
      <c r="AU608" s="40">
        <f t="shared" si="364"/>
        <v>0</v>
      </c>
      <c r="AV608" s="40">
        <f t="shared" si="365"/>
        <v>0</v>
      </c>
      <c r="AW608" s="40">
        <f t="shared" si="366"/>
        <v>0</v>
      </c>
      <c r="AX608" s="40">
        <f t="shared" si="367"/>
        <v>0</v>
      </c>
      <c r="AY608" s="40">
        <f t="shared" si="368"/>
        <v>0</v>
      </c>
      <c r="AZ608" s="40">
        <f t="shared" si="369"/>
        <v>0</v>
      </c>
      <c r="BA608" s="40">
        <f t="shared" si="370"/>
        <v>0</v>
      </c>
      <c r="BB608" s="40">
        <f t="shared" si="371"/>
        <v>0</v>
      </c>
      <c r="BC608" s="40">
        <f t="shared" si="372"/>
        <v>0</v>
      </c>
      <c r="BD608" s="40">
        <f t="shared" si="373"/>
        <v>0</v>
      </c>
      <c r="BE608" s="40">
        <f t="shared" si="374"/>
        <v>0</v>
      </c>
      <c r="BF608" s="40">
        <f t="shared" si="375"/>
        <v>0</v>
      </c>
      <c r="BG608" s="40">
        <f t="shared" si="376"/>
        <v>1</v>
      </c>
      <c r="BH608" s="40">
        <f t="shared" si="377"/>
        <v>1</v>
      </c>
      <c r="BI608" s="40">
        <f t="shared" si="378"/>
        <v>1</v>
      </c>
      <c r="BJ608" s="40">
        <f t="shared" si="379"/>
        <v>1</v>
      </c>
      <c r="BK608" s="40">
        <f t="shared" si="380"/>
        <v>1</v>
      </c>
      <c r="BL608" s="40">
        <f t="shared" si="381"/>
        <v>1</v>
      </c>
      <c r="BM608" s="40">
        <f t="shared" si="382"/>
        <v>1</v>
      </c>
      <c r="BN608" s="40">
        <f t="shared" si="383"/>
        <v>1</v>
      </c>
      <c r="BO608" s="40">
        <f t="shared" si="384"/>
        <v>1</v>
      </c>
      <c r="BP608" s="40">
        <f t="shared" si="385"/>
        <v>1</v>
      </c>
      <c r="BQ608">
        <v>1</v>
      </c>
      <c r="BR608" s="63">
        <f t="shared" si="386"/>
        <v>12</v>
      </c>
      <c r="BT608" s="4">
        <f>(BP608*U571)+(BO608*U572)+(BN608*U573)+(BM608*U574)+(BL608*U575)+(BK608*U576)+(BJ608*U577)+(BI608*U578)+(BH608*U579)+(BG608*U580)+(BF608*U581)+(BE608*U582)+(BD608*U583)+(BC608*U584)+(BB608*U585)+(BA608*U586)+(AZ608*U587)+(AY608*U588)+(AX608*U589)+(AW608*U590)+(AV608*U591)+(AU608*U592)+(AT608*U593)+(AS608*U594)+(AR608*U595)+(AQ608*U596)+(AP608*U597)+(AO608*U598)+(AN608*U599)+(AM608*U600)+(AL608*U601)+(AK608*U602)+(AJ608*U603)+(AI608*U604)+(AH608*U605)+(AG608*U606)+(AF608*U607)+($U$510)+U608</f>
        <v>0.32478632478632485</v>
      </c>
    </row>
    <row r="609" spans="1:72">
      <c r="A609" s="25">
        <f t="shared" si="387"/>
        <v>605</v>
      </c>
      <c r="B609" s="26" t="s">
        <v>32</v>
      </c>
      <c r="C609" s="56">
        <v>41548</v>
      </c>
      <c r="D609" s="12">
        <v>41549</v>
      </c>
      <c r="E609" s="12">
        <v>41551</v>
      </c>
      <c r="F609" s="14">
        <v>0.8347</v>
      </c>
      <c r="G609" s="14"/>
      <c r="H609" s="14"/>
      <c r="I609" s="14">
        <v>0.82589999999999997</v>
      </c>
      <c r="J609" s="14">
        <v>0.8347</v>
      </c>
      <c r="K609" s="5" t="s">
        <v>0</v>
      </c>
      <c r="M609" s="46">
        <f>(F609-I609)*10000</f>
        <v>88.000000000000298</v>
      </c>
      <c r="N609" s="47"/>
      <c r="O609" s="46">
        <f>(I609-J609)*10000</f>
        <v>-88.000000000000298</v>
      </c>
      <c r="Q609" s="22">
        <f>((S608*U609)/M609)*O609</f>
        <v>-50306120.599444777</v>
      </c>
      <c r="R609" s="15"/>
      <c r="S609" s="3">
        <f>Q609+S608</f>
        <v>2565612150.5716834</v>
      </c>
      <c r="U609" s="4">
        <f>$AC$4/W609</f>
        <v>1.9230769230769232E-2</v>
      </c>
      <c r="W609" s="2">
        <v>13</v>
      </c>
      <c r="Y609" s="30">
        <f>E609-D609+1</f>
        <v>3</v>
      </c>
      <c r="Z609" s="30"/>
      <c r="AA609" s="4">
        <f>(S609-S608)/S608</f>
        <v>-1.9230769230769267E-2</v>
      </c>
      <c r="AD609" s="40">
        <f>IF(E608&gt;D609,IF(E608&gt;E609,Y609,E608-D609+1),0)</f>
        <v>0</v>
      </c>
      <c r="AF609" s="40">
        <f t="shared" si="349"/>
        <v>0</v>
      </c>
      <c r="AG609" s="40">
        <f t="shared" si="350"/>
        <v>0</v>
      </c>
      <c r="AH609" s="40">
        <f t="shared" si="351"/>
        <v>0</v>
      </c>
      <c r="AI609" s="40">
        <f t="shared" si="352"/>
        <v>0</v>
      </c>
      <c r="AJ609" s="40">
        <f t="shared" si="353"/>
        <v>0</v>
      </c>
      <c r="AK609" s="40">
        <f t="shared" si="354"/>
        <v>0</v>
      </c>
      <c r="AL609" s="40">
        <f t="shared" si="355"/>
        <v>0</v>
      </c>
      <c r="AM609" s="40">
        <f t="shared" si="356"/>
        <v>0</v>
      </c>
      <c r="AN609" s="40">
        <f t="shared" si="357"/>
        <v>0</v>
      </c>
      <c r="AO609" s="40">
        <f t="shared" si="358"/>
        <v>0</v>
      </c>
      <c r="AP609" s="40">
        <f t="shared" si="359"/>
        <v>0</v>
      </c>
      <c r="AQ609" s="40">
        <f t="shared" si="360"/>
        <v>0</v>
      </c>
      <c r="AR609" s="40">
        <f t="shared" si="361"/>
        <v>0</v>
      </c>
      <c r="AS609" s="40">
        <f t="shared" si="362"/>
        <v>0</v>
      </c>
      <c r="AT609" s="40">
        <f t="shared" si="363"/>
        <v>0</v>
      </c>
      <c r="AU609" s="40">
        <f t="shared" si="364"/>
        <v>0</v>
      </c>
      <c r="AV609" s="40">
        <f t="shared" si="365"/>
        <v>0</v>
      </c>
      <c r="AW609" s="40">
        <f t="shared" si="366"/>
        <v>0</v>
      </c>
      <c r="AX609" s="40">
        <f t="shared" si="367"/>
        <v>0</v>
      </c>
      <c r="AY609" s="40">
        <f t="shared" si="368"/>
        <v>0</v>
      </c>
      <c r="AZ609" s="40">
        <f t="shared" si="369"/>
        <v>0</v>
      </c>
      <c r="BA609" s="40">
        <f t="shared" si="370"/>
        <v>0</v>
      </c>
      <c r="BB609" s="40">
        <f t="shared" si="371"/>
        <v>0</v>
      </c>
      <c r="BC609" s="40">
        <f t="shared" si="372"/>
        <v>0</v>
      </c>
      <c r="BD609" s="40">
        <f t="shared" si="373"/>
        <v>0</v>
      </c>
      <c r="BE609" s="40">
        <f t="shared" si="374"/>
        <v>0</v>
      </c>
      <c r="BF609" s="40">
        <f t="shared" si="375"/>
        <v>0</v>
      </c>
      <c r="BG609" s="40">
        <f t="shared" si="376"/>
        <v>0</v>
      </c>
      <c r="BH609" s="40">
        <f t="shared" si="377"/>
        <v>1</v>
      </c>
      <c r="BI609" s="40">
        <f t="shared" si="378"/>
        <v>1</v>
      </c>
      <c r="BJ609" s="40">
        <f t="shared" si="379"/>
        <v>1</v>
      </c>
      <c r="BK609" s="40">
        <f t="shared" si="380"/>
        <v>1</v>
      </c>
      <c r="BL609" s="40">
        <f t="shared" si="381"/>
        <v>1</v>
      </c>
      <c r="BM609" s="40">
        <f t="shared" si="382"/>
        <v>1</v>
      </c>
      <c r="BN609" s="40">
        <f t="shared" si="383"/>
        <v>1</v>
      </c>
      <c r="BO609" s="40">
        <f t="shared" si="384"/>
        <v>1</v>
      </c>
      <c r="BP609" s="40">
        <f t="shared" si="385"/>
        <v>1</v>
      </c>
      <c r="BQ609">
        <v>1</v>
      </c>
      <c r="BR609" s="63">
        <f t="shared" si="386"/>
        <v>11</v>
      </c>
      <c r="BT609" s="4">
        <f>(BP609*U572)+(BO609*U573)+(BN609*U574)+(BM609*U575)+(BL609*U576)+(BK609*U577)+(BJ609*U578)+(BI609*U579)+(BH609*U580)+(BG609*U581)+(BF609*U582)+(BE609*U583)+(BD609*U584)+(BC609*U585)+(BB609*U586)+(BA609*U587)+(AZ609*U588)+(AY609*U589)+(AX609*U590)+(AW609*U591)+(AV609*U592)+(AU609*U593)+(AT609*U594)+(AS609*U595)+(AR609*U596)+(AQ609*U597)+(AP609*U598)+(AO609*U599)+(AN609*U600)+(AM609*U601)+(AL609*U602)+(AK609*U603)+(AJ609*U604)+(AI609*U605)+(AH609*U606)+(AG609*U607)+(AF609*U608)+($U$510)+U609</f>
        <v>0.29700854700854706</v>
      </c>
    </row>
    <row r="610" spans="1:72">
      <c r="A610" s="25">
        <f t="shared" si="387"/>
        <v>606</v>
      </c>
      <c r="B610" s="26" t="s">
        <v>32</v>
      </c>
      <c r="C610" s="56">
        <v>41631</v>
      </c>
      <c r="D610" s="12">
        <v>41632</v>
      </c>
      <c r="E610" s="12">
        <v>41638</v>
      </c>
      <c r="F610" s="14">
        <v>0.82220000000000004</v>
      </c>
      <c r="G610" s="14"/>
      <c r="H610" s="14"/>
      <c r="I610" s="14">
        <v>0.82</v>
      </c>
      <c r="J610" s="14">
        <v>0.82220000000000004</v>
      </c>
      <c r="K610" s="5" t="s">
        <v>0</v>
      </c>
      <c r="M610" s="46">
        <f>(F610-I610)*10000</f>
        <v>22.000000000000909</v>
      </c>
      <c r="N610" s="47"/>
      <c r="O610" s="46">
        <f>(I610-J610)*10000</f>
        <v>-22.000000000000909</v>
      </c>
      <c r="Q610" s="22">
        <f>((S609*U610)/M610)*O610</f>
        <v>-49338695.203301609</v>
      </c>
      <c r="R610" s="15"/>
      <c r="S610" s="3">
        <f>Q610+S609</f>
        <v>2516273455.368382</v>
      </c>
      <c r="U610" s="4">
        <f>$AC$4/W610</f>
        <v>1.9230769230769232E-2</v>
      </c>
      <c r="W610" s="2">
        <v>13</v>
      </c>
      <c r="Y610" s="30">
        <f>E610-D610+1</f>
        <v>7</v>
      </c>
      <c r="Z610" s="30"/>
      <c r="AA610" s="4">
        <f>(S610-S609)/S609</f>
        <v>-1.9230769230769162E-2</v>
      </c>
      <c r="AD610" s="40">
        <f>IF(E609&gt;D610,IF(E609&gt;E610,Y610,E609-D610+1),0)</f>
        <v>0</v>
      </c>
      <c r="AF610" s="40">
        <f t="shared" si="349"/>
        <v>0</v>
      </c>
      <c r="AG610" s="40">
        <f t="shared" si="350"/>
        <v>0</v>
      </c>
      <c r="AH610" s="40">
        <f t="shared" si="351"/>
        <v>0</v>
      </c>
      <c r="AI610" s="40">
        <f t="shared" si="352"/>
        <v>0</v>
      </c>
      <c r="AJ610" s="40">
        <f t="shared" si="353"/>
        <v>0</v>
      </c>
      <c r="AK610" s="40">
        <f t="shared" si="354"/>
        <v>0</v>
      </c>
      <c r="AL610" s="40">
        <f t="shared" si="355"/>
        <v>0</v>
      </c>
      <c r="AM610" s="40">
        <f t="shared" si="356"/>
        <v>0</v>
      </c>
      <c r="AN610" s="40">
        <f t="shared" si="357"/>
        <v>0</v>
      </c>
      <c r="AO610" s="40">
        <f t="shared" si="358"/>
        <v>0</v>
      </c>
      <c r="AP610" s="40">
        <f t="shared" si="359"/>
        <v>0</v>
      </c>
      <c r="AQ610" s="40">
        <f t="shared" si="360"/>
        <v>0</v>
      </c>
      <c r="AR610" s="40">
        <f t="shared" si="361"/>
        <v>0</v>
      </c>
      <c r="AS610" s="40">
        <f t="shared" si="362"/>
        <v>0</v>
      </c>
      <c r="AT610" s="40">
        <f t="shared" si="363"/>
        <v>0</v>
      </c>
      <c r="AU610" s="40">
        <f t="shared" si="364"/>
        <v>0</v>
      </c>
      <c r="AV610" s="40">
        <f t="shared" si="365"/>
        <v>0</v>
      </c>
      <c r="AW610" s="40">
        <f t="shared" si="366"/>
        <v>0</v>
      </c>
      <c r="AX610" s="40">
        <f t="shared" si="367"/>
        <v>0</v>
      </c>
      <c r="AY610" s="40">
        <f t="shared" si="368"/>
        <v>0</v>
      </c>
      <c r="AZ610" s="40">
        <f t="shared" si="369"/>
        <v>0</v>
      </c>
      <c r="BA610" s="40">
        <f t="shared" si="370"/>
        <v>0</v>
      </c>
      <c r="BB610" s="40">
        <f t="shared" si="371"/>
        <v>0</v>
      </c>
      <c r="BC610" s="40">
        <f t="shared" si="372"/>
        <v>0</v>
      </c>
      <c r="BD610" s="40">
        <f t="shared" si="373"/>
        <v>0</v>
      </c>
      <c r="BE610" s="40">
        <f t="shared" si="374"/>
        <v>0</v>
      </c>
      <c r="BF610" s="40">
        <f t="shared" si="375"/>
        <v>0</v>
      </c>
      <c r="BG610" s="40">
        <f t="shared" si="376"/>
        <v>0</v>
      </c>
      <c r="BH610" s="40">
        <f t="shared" si="377"/>
        <v>0</v>
      </c>
      <c r="BI610" s="40">
        <f t="shared" si="378"/>
        <v>1</v>
      </c>
      <c r="BJ610" s="40">
        <f t="shared" si="379"/>
        <v>1</v>
      </c>
      <c r="BK610" s="40">
        <f t="shared" si="380"/>
        <v>1</v>
      </c>
      <c r="BL610" s="40">
        <f t="shared" si="381"/>
        <v>1</v>
      </c>
      <c r="BM610" s="40">
        <f t="shared" si="382"/>
        <v>1</v>
      </c>
      <c r="BN610" s="40">
        <f t="shared" si="383"/>
        <v>1</v>
      </c>
      <c r="BO610" s="40">
        <f t="shared" si="384"/>
        <v>1</v>
      </c>
      <c r="BP610" s="40">
        <f t="shared" si="385"/>
        <v>1</v>
      </c>
      <c r="BQ610">
        <v>1</v>
      </c>
      <c r="BR610" s="63">
        <f t="shared" si="386"/>
        <v>10</v>
      </c>
      <c r="BT610" s="4">
        <f>(BP610*U573)+(BO610*U574)+(BN610*U575)+(BM610*U576)+(BL610*U577)+(BK610*U578)+(BJ610*U579)+(BI610*U580)+(BH610*U581)+(BG610*U582)+(BF610*U583)+(BE610*U584)+(BD610*U585)+(BC610*U586)+(BB610*U587)+(BA610*U588)+(AZ610*U589)+(AY610*U590)+(AX610*U591)+(AW610*U592)+(AV610*U593)+(AU610*U594)+(AT610*U595)+(AS610*U596)+(AR610*U597)+(AQ610*U598)+(AP610*U599)+(AO610*U600)+(AN610*U601)+(AM610*U602)+(AL610*U603)+(AK610*U604)+(AJ610*U605)+(AI610*U606)+(AH610*U607)+(AG610*U608)+(AF610*U609)+($U$510)+U610</f>
        <v>0.26923076923076927</v>
      </c>
    </row>
    <row r="611" spans="1:72">
      <c r="A611" s="25">
        <f t="shared" si="387"/>
        <v>607</v>
      </c>
      <c r="B611" s="26" t="s">
        <v>32</v>
      </c>
      <c r="C611" s="56">
        <v>41638</v>
      </c>
      <c r="D611" s="12">
        <v>41639</v>
      </c>
      <c r="E611" s="12">
        <v>41655</v>
      </c>
      <c r="F611" s="14">
        <v>0.81089999999999995</v>
      </c>
      <c r="G611" s="14">
        <v>0.82089999999999996</v>
      </c>
      <c r="H611" s="14">
        <v>0.83169999999999999</v>
      </c>
      <c r="I611" s="14"/>
      <c r="J611" s="14"/>
      <c r="K611" s="5" t="s">
        <v>2</v>
      </c>
      <c r="M611" s="16">
        <f>(G611-F611)*10000</f>
        <v>100.00000000000009</v>
      </c>
      <c r="N611" s="15"/>
      <c r="O611" s="16">
        <f>(H611-G611)*10000</f>
        <v>108.00000000000031</v>
      </c>
      <c r="Q611" s="22">
        <f>((S610*U611)/M611)*O611</f>
        <v>52261064.073035739</v>
      </c>
      <c r="R611" s="15"/>
      <c r="S611" s="3">
        <f>Q611+S610</f>
        <v>2568534519.4414177</v>
      </c>
      <c r="U611" s="4">
        <f>$AC$4/W611</f>
        <v>1.9230769230769232E-2</v>
      </c>
      <c r="W611" s="2">
        <v>13</v>
      </c>
      <c r="Y611" s="30">
        <f>E611-D611+1</f>
        <v>17</v>
      </c>
      <c r="Z611" s="30"/>
      <c r="AA611" s="4">
        <f>(S611-S610)/S610</f>
        <v>2.0769230769230807E-2</v>
      </c>
      <c r="AD611" s="40">
        <f>IF(E610&gt;D611,IF(E610&gt;E611,Y611,E610-D611+1),0)</f>
        <v>0</v>
      </c>
      <c r="AF611" s="40">
        <f t="shared" si="349"/>
        <v>0</v>
      </c>
      <c r="AG611" s="40">
        <f t="shared" si="350"/>
        <v>0</v>
      </c>
      <c r="AH611" s="40">
        <f t="shared" si="351"/>
        <v>0</v>
      </c>
      <c r="AI611" s="40">
        <f t="shared" si="352"/>
        <v>0</v>
      </c>
      <c r="AJ611" s="40">
        <f t="shared" si="353"/>
        <v>0</v>
      </c>
      <c r="AK611" s="40">
        <f t="shared" si="354"/>
        <v>0</v>
      </c>
      <c r="AL611" s="40">
        <f t="shared" si="355"/>
        <v>0</v>
      </c>
      <c r="AM611" s="40">
        <f t="shared" si="356"/>
        <v>0</v>
      </c>
      <c r="AN611" s="40">
        <f t="shared" si="357"/>
        <v>0</v>
      </c>
      <c r="AO611" s="40">
        <f t="shared" si="358"/>
        <v>0</v>
      </c>
      <c r="AP611" s="40">
        <f t="shared" si="359"/>
        <v>0</v>
      </c>
      <c r="AQ611" s="40">
        <f t="shared" si="360"/>
        <v>0</v>
      </c>
      <c r="AR611" s="40">
        <f t="shared" si="361"/>
        <v>0</v>
      </c>
      <c r="AS611" s="40">
        <f t="shared" si="362"/>
        <v>0</v>
      </c>
      <c r="AT611" s="40">
        <f t="shared" si="363"/>
        <v>0</v>
      </c>
      <c r="AU611" s="40">
        <f t="shared" si="364"/>
        <v>0</v>
      </c>
      <c r="AV611" s="40">
        <f t="shared" si="365"/>
        <v>0</v>
      </c>
      <c r="AW611" s="40">
        <f t="shared" si="366"/>
        <v>0</v>
      </c>
      <c r="AX611" s="40">
        <f t="shared" si="367"/>
        <v>0</v>
      </c>
      <c r="AY611" s="40">
        <f t="shared" si="368"/>
        <v>0</v>
      </c>
      <c r="AZ611" s="40">
        <f t="shared" si="369"/>
        <v>0</v>
      </c>
      <c r="BA611" s="40">
        <f t="shared" si="370"/>
        <v>0</v>
      </c>
      <c r="BB611" s="40">
        <f t="shared" si="371"/>
        <v>0</v>
      </c>
      <c r="BC611" s="40">
        <f t="shared" si="372"/>
        <v>0</v>
      </c>
      <c r="BD611" s="40">
        <f t="shared" si="373"/>
        <v>0</v>
      </c>
      <c r="BE611" s="40">
        <f t="shared" si="374"/>
        <v>0</v>
      </c>
      <c r="BF611" s="40">
        <f t="shared" si="375"/>
        <v>0</v>
      </c>
      <c r="BG611" s="40">
        <f t="shared" si="376"/>
        <v>0</v>
      </c>
      <c r="BH611" s="40">
        <f t="shared" si="377"/>
        <v>0</v>
      </c>
      <c r="BI611" s="40">
        <f t="shared" si="378"/>
        <v>0</v>
      </c>
      <c r="BJ611" s="40">
        <f t="shared" si="379"/>
        <v>1</v>
      </c>
      <c r="BK611" s="40">
        <f t="shared" si="380"/>
        <v>1</v>
      </c>
      <c r="BL611" s="40">
        <f t="shared" si="381"/>
        <v>1</v>
      </c>
      <c r="BM611" s="40">
        <f t="shared" si="382"/>
        <v>1</v>
      </c>
      <c r="BN611" s="40">
        <f t="shared" si="383"/>
        <v>1</v>
      </c>
      <c r="BO611" s="40">
        <f t="shared" si="384"/>
        <v>1</v>
      </c>
      <c r="BP611" s="40">
        <f t="shared" si="385"/>
        <v>1</v>
      </c>
      <c r="BQ611">
        <v>1</v>
      </c>
      <c r="BR611" s="63">
        <f t="shared" si="386"/>
        <v>9</v>
      </c>
      <c r="BT611" s="4">
        <f>(BP611*U574)+(BO611*U575)+(BN611*U576)+(BM611*U577)+(BL611*U578)+(BK611*U579)+(BJ611*U580)+(BI611*U581)+(BH611*U582)+(BG611*U583)+(BF611*U584)+(BE611*U585)+(BD611*U586)+(BC611*U587)+(BB611*U588)+(BA611*U589)+(AZ611*U590)+(AY611*U591)+(AX611*U592)+(AW611*U593)+(AV611*U594)+(AU611*U595)+(AT611*U596)+(AS611*U597)+(AR611*U598)+(AQ611*U599)+(AP611*U600)+(AO611*U601)+(AN611*U602)+(AM611*U603)+(AL611*U604)+(AK611*U605)+(AJ611*U606)+(AI611*U607)+(AH611*U608)+(AG611*U609)+(AF611*U610)+($U$510)+U611</f>
        <v>0.24145299145299148</v>
      </c>
    </row>
    <row r="612" spans="1:72">
      <c r="A612" s="25">
        <f t="shared" si="387"/>
        <v>608</v>
      </c>
      <c r="B612" s="26" t="s">
        <v>32</v>
      </c>
      <c r="C612" s="56">
        <v>41656</v>
      </c>
      <c r="D612" s="12">
        <v>41659</v>
      </c>
      <c r="E612" s="12">
        <v>41674</v>
      </c>
      <c r="F612" s="14">
        <v>0.83630000000000004</v>
      </c>
      <c r="G612" s="14"/>
      <c r="H612" s="14"/>
      <c r="I612" s="14">
        <v>0.82599999999999996</v>
      </c>
      <c r="J612" s="14">
        <v>0.81820000000000004</v>
      </c>
      <c r="K612" s="5" t="s">
        <v>2</v>
      </c>
      <c r="M612" s="46">
        <f>(F612-I612)*10000</f>
        <v>103.00000000000087</v>
      </c>
      <c r="N612" s="47"/>
      <c r="O612" s="46">
        <f>(I612-J612)*10000</f>
        <v>77.999999999999176</v>
      </c>
      <c r="Q612" s="22">
        <f>((S611*U612)/M612)*O612</f>
        <v>37405842.516136445</v>
      </c>
      <c r="R612" s="15"/>
      <c r="S612" s="3">
        <f>Q612+S611</f>
        <v>2605940361.9575543</v>
      </c>
      <c r="U612" s="4">
        <f>$AC$4/W612</f>
        <v>1.9230769230769232E-2</v>
      </c>
      <c r="W612" s="2">
        <v>13</v>
      </c>
      <c r="Y612" s="30">
        <f>E612-D612+1</f>
        <v>16</v>
      </c>
      <c r="Z612" s="30"/>
      <c r="AA612" s="4">
        <f>(S612-S611)/S611</f>
        <v>1.4563106796116308E-2</v>
      </c>
      <c r="AD612" s="40">
        <f>IF(E611&gt;D612,IF(E611&gt;E612,Y612,E611-D612+1),0)</f>
        <v>0</v>
      </c>
      <c r="AF612" s="40">
        <f t="shared" si="349"/>
        <v>0</v>
      </c>
      <c r="AG612" s="40">
        <f t="shared" si="350"/>
        <v>0</v>
      </c>
      <c r="AH612" s="40">
        <f t="shared" si="351"/>
        <v>0</v>
      </c>
      <c r="AI612" s="40">
        <f t="shared" si="352"/>
        <v>0</v>
      </c>
      <c r="AJ612" s="40">
        <f t="shared" si="353"/>
        <v>0</v>
      </c>
      <c r="AK612" s="40">
        <f t="shared" si="354"/>
        <v>0</v>
      </c>
      <c r="AL612" s="40">
        <f t="shared" si="355"/>
        <v>0</v>
      </c>
      <c r="AM612" s="40">
        <f t="shared" si="356"/>
        <v>0</v>
      </c>
      <c r="AN612" s="40">
        <f t="shared" si="357"/>
        <v>0</v>
      </c>
      <c r="AO612" s="40">
        <f t="shared" si="358"/>
        <v>0</v>
      </c>
      <c r="AP612" s="40">
        <f t="shared" si="359"/>
        <v>0</v>
      </c>
      <c r="AQ612" s="40">
        <f t="shared" si="360"/>
        <v>0</v>
      </c>
      <c r="AR612" s="40">
        <f t="shared" si="361"/>
        <v>0</v>
      </c>
      <c r="AS612" s="40">
        <f t="shared" si="362"/>
        <v>0</v>
      </c>
      <c r="AT612" s="40">
        <f t="shared" si="363"/>
        <v>0</v>
      </c>
      <c r="AU612" s="40">
        <f t="shared" si="364"/>
        <v>0</v>
      </c>
      <c r="AV612" s="40">
        <f t="shared" si="365"/>
        <v>0</v>
      </c>
      <c r="AW612" s="40">
        <f t="shared" si="366"/>
        <v>0</v>
      </c>
      <c r="AX612" s="40">
        <f t="shared" si="367"/>
        <v>0</v>
      </c>
      <c r="AY612" s="40">
        <f t="shared" si="368"/>
        <v>0</v>
      </c>
      <c r="AZ612" s="40">
        <f t="shared" si="369"/>
        <v>0</v>
      </c>
      <c r="BA612" s="40">
        <f t="shared" si="370"/>
        <v>0</v>
      </c>
      <c r="BB612" s="40">
        <f t="shared" si="371"/>
        <v>0</v>
      </c>
      <c r="BC612" s="40">
        <f t="shared" si="372"/>
        <v>0</v>
      </c>
      <c r="BD612" s="40">
        <f t="shared" si="373"/>
        <v>0</v>
      </c>
      <c r="BE612" s="40">
        <f t="shared" si="374"/>
        <v>0</v>
      </c>
      <c r="BF612" s="40">
        <f t="shared" si="375"/>
        <v>0</v>
      </c>
      <c r="BG612" s="40">
        <f t="shared" si="376"/>
        <v>0</v>
      </c>
      <c r="BH612" s="40">
        <f t="shared" si="377"/>
        <v>0</v>
      </c>
      <c r="BI612" s="40">
        <f t="shared" si="378"/>
        <v>0</v>
      </c>
      <c r="BJ612" s="40">
        <f t="shared" si="379"/>
        <v>0</v>
      </c>
      <c r="BK612" s="40">
        <f t="shared" si="380"/>
        <v>1</v>
      </c>
      <c r="BL612" s="40">
        <f t="shared" si="381"/>
        <v>1</v>
      </c>
      <c r="BM612" s="40">
        <f t="shared" si="382"/>
        <v>1</v>
      </c>
      <c r="BN612" s="40">
        <f t="shared" si="383"/>
        <v>1</v>
      </c>
      <c r="BO612" s="40">
        <f t="shared" si="384"/>
        <v>1</v>
      </c>
      <c r="BP612" s="40">
        <f t="shared" si="385"/>
        <v>1</v>
      </c>
      <c r="BQ612">
        <v>1</v>
      </c>
      <c r="BR612" s="63">
        <f t="shared" si="386"/>
        <v>8</v>
      </c>
      <c r="BT612" s="4">
        <f>(BP612*U575)+(BO612*U576)+(BN612*U577)+(BM612*U578)+(BL612*U579)+(BK612*U580)+(BJ612*U581)+(BI612*U582)+(BH612*U583)+(BG612*U584)+(BF612*U585)+(BE612*U586)+(BD612*U587)+(BC612*U588)+(BB612*U589)+(BA612*U590)+(AZ612*U591)+(AY612*U592)+(AX612*U593)+(AW612*U594)+(AV612*U595)+(AU612*U596)+(AT612*U597)+(AS612*U598)+(AR612*U599)+(AQ612*U600)+(AP612*U601)+(AO612*U602)+(AN612*U603)+(AM612*U604)+(AL612*U605)+(AK612*U606)+(AJ612*U607)+(AI612*U608)+(AH612*U609)+(AG612*U610)+(AF612*U611)+($U$510)+U612</f>
        <v>0.21367521367521369</v>
      </c>
    </row>
    <row r="613" spans="1:72">
      <c r="A613" s="25">
        <f t="shared" si="387"/>
        <v>609</v>
      </c>
      <c r="B613" s="26" t="s">
        <v>32</v>
      </c>
      <c r="C613" s="56">
        <v>41674</v>
      </c>
      <c r="D613" s="12">
        <v>41675</v>
      </c>
      <c r="E613" s="12">
        <v>41717</v>
      </c>
      <c r="F613" s="14">
        <v>0.8044</v>
      </c>
      <c r="G613" s="14">
        <v>0.82420000000000004</v>
      </c>
      <c r="H613" s="14">
        <v>0.8538</v>
      </c>
      <c r="I613" s="14"/>
      <c r="J613" s="14"/>
      <c r="K613" s="5" t="s">
        <v>2</v>
      </c>
      <c r="M613" s="16">
        <f>(G613-F613)*10000</f>
        <v>198.0000000000004</v>
      </c>
      <c r="N613" s="15"/>
      <c r="O613" s="16">
        <f>(H613-G613)*10000</f>
        <v>295.9999999999996</v>
      </c>
      <c r="Q613" s="22">
        <f>((S612*U613)/M613)*O613</f>
        <v>74918254.384171858</v>
      </c>
      <c r="R613" s="15"/>
      <c r="S613" s="3">
        <f>Q613+S612</f>
        <v>2680858616.3417263</v>
      </c>
      <c r="U613" s="4">
        <f>$AC$4/W613</f>
        <v>1.9230769230769232E-2</v>
      </c>
      <c r="W613" s="2">
        <v>13</v>
      </c>
      <c r="Y613" s="30">
        <f>E613-D613+1</f>
        <v>43</v>
      </c>
      <c r="Z613" s="30"/>
      <c r="AA613" s="4">
        <f>(S613-S612)/S612</f>
        <v>2.8749028749028693E-2</v>
      </c>
      <c r="AD613" s="40">
        <f>IF(E612&gt;D613,IF(E612&gt;E613,Y613,E612-D613+1),0)</f>
        <v>0</v>
      </c>
      <c r="AF613" s="40">
        <f t="shared" si="349"/>
        <v>0</v>
      </c>
      <c r="AG613" s="40">
        <f t="shared" si="350"/>
        <v>0</v>
      </c>
      <c r="AH613" s="40">
        <f t="shared" si="351"/>
        <v>0</v>
      </c>
      <c r="AI613" s="40">
        <f t="shared" si="352"/>
        <v>0</v>
      </c>
      <c r="AJ613" s="40">
        <f t="shared" si="353"/>
        <v>0</v>
      </c>
      <c r="AK613" s="40">
        <f t="shared" si="354"/>
        <v>0</v>
      </c>
      <c r="AL613" s="40">
        <f t="shared" si="355"/>
        <v>0</v>
      </c>
      <c r="AM613" s="40">
        <f t="shared" si="356"/>
        <v>0</v>
      </c>
      <c r="AN613" s="40">
        <f t="shared" si="357"/>
        <v>0</v>
      </c>
      <c r="AO613" s="40">
        <f t="shared" si="358"/>
        <v>0</v>
      </c>
      <c r="AP613" s="40">
        <f t="shared" si="359"/>
        <v>0</v>
      </c>
      <c r="AQ613" s="40">
        <f t="shared" si="360"/>
        <v>0</v>
      </c>
      <c r="AR613" s="40">
        <f t="shared" si="361"/>
        <v>0</v>
      </c>
      <c r="AS613" s="40">
        <f t="shared" si="362"/>
        <v>0</v>
      </c>
      <c r="AT613" s="40">
        <f t="shared" si="363"/>
        <v>0</v>
      </c>
      <c r="AU613" s="40">
        <f t="shared" si="364"/>
        <v>0</v>
      </c>
      <c r="AV613" s="40">
        <f t="shared" si="365"/>
        <v>0</v>
      </c>
      <c r="AW613" s="40">
        <f t="shared" si="366"/>
        <v>0</v>
      </c>
      <c r="AX613" s="40">
        <f t="shared" si="367"/>
        <v>0</v>
      </c>
      <c r="AY613" s="40">
        <f t="shared" si="368"/>
        <v>0</v>
      </c>
      <c r="AZ613" s="40">
        <f t="shared" si="369"/>
        <v>0</v>
      </c>
      <c r="BA613" s="40">
        <f t="shared" si="370"/>
        <v>0</v>
      </c>
      <c r="BB613" s="40">
        <f t="shared" si="371"/>
        <v>0</v>
      </c>
      <c r="BC613" s="40">
        <f t="shared" si="372"/>
        <v>0</v>
      </c>
      <c r="BD613" s="40">
        <f t="shared" si="373"/>
        <v>0</v>
      </c>
      <c r="BE613" s="40">
        <f t="shared" si="374"/>
        <v>0</v>
      </c>
      <c r="BF613" s="40">
        <f t="shared" si="375"/>
        <v>0</v>
      </c>
      <c r="BG613" s="40">
        <f t="shared" si="376"/>
        <v>0</v>
      </c>
      <c r="BH613" s="40">
        <f t="shared" si="377"/>
        <v>0</v>
      </c>
      <c r="BI613" s="40">
        <f t="shared" si="378"/>
        <v>0</v>
      </c>
      <c r="BJ613" s="40">
        <f t="shared" si="379"/>
        <v>0</v>
      </c>
      <c r="BK613" s="40">
        <f t="shared" si="380"/>
        <v>0</v>
      </c>
      <c r="BL613" s="40">
        <f t="shared" si="381"/>
        <v>1</v>
      </c>
      <c r="BM613" s="40">
        <f t="shared" si="382"/>
        <v>1</v>
      </c>
      <c r="BN613" s="40">
        <f t="shared" si="383"/>
        <v>1</v>
      </c>
      <c r="BO613" s="40">
        <f t="shared" si="384"/>
        <v>1</v>
      </c>
      <c r="BP613" s="40">
        <f t="shared" si="385"/>
        <v>1</v>
      </c>
      <c r="BQ613">
        <v>1</v>
      </c>
      <c r="BR613" s="63">
        <f t="shared" si="386"/>
        <v>7</v>
      </c>
      <c r="BT613" s="4">
        <f>(BP613*U576)+(BO613*U577)+(BN613*U578)+(BM613*U579)+(BL613*U580)+(BK613*U581)+(BJ613*U582)+(BI613*U583)+(BH613*U584)+(BG613*U585)+(BF613*U586)+(BE613*U587)+(BD613*U588)+(BC613*U589)+(BB613*U590)+(BA613*U591)+(AZ613*U592)+(AY613*U593)+(AX613*U594)+(AW613*U595)+(AV613*U596)+(AU613*U597)+(AT613*U598)+(AS613*U599)+(AR613*U600)+(AQ613*U601)+(AP613*U602)+(AO613*U603)+(AN613*U604)+(AM613*U605)+(AL613*U606)+(AK613*U607)+(AJ613*U608)+(AI613*U609)+(AH613*U610)+(AG613*U611)+(AF613*U612)+($U$510)+U613</f>
        <v>0.1858974358974359</v>
      </c>
    </row>
    <row r="614" spans="1:72">
      <c r="A614" s="25">
        <f t="shared" si="387"/>
        <v>610</v>
      </c>
      <c r="B614" s="26" t="s">
        <v>32</v>
      </c>
      <c r="C614" s="56">
        <v>41759</v>
      </c>
      <c r="D614" s="12">
        <v>41760</v>
      </c>
      <c r="E614" s="12">
        <v>41767</v>
      </c>
      <c r="F614" s="14">
        <v>0.85389999999999999</v>
      </c>
      <c r="G614" s="14">
        <v>0.8619</v>
      </c>
      <c r="H614" s="14">
        <v>0.86470000000000002</v>
      </c>
      <c r="I614" s="14"/>
      <c r="J614" s="14"/>
      <c r="K614" s="5" t="s">
        <v>2</v>
      </c>
      <c r="M614" s="16">
        <f>(G614-F614)*10000</f>
        <v>80.000000000000071</v>
      </c>
      <c r="N614" s="15"/>
      <c r="O614" s="16">
        <f>(H614-G614)*10000</f>
        <v>28.000000000000249</v>
      </c>
      <c r="Q614" s="22">
        <f>((S613*U614)/M614)*O614</f>
        <v>18044240.686915614</v>
      </c>
      <c r="R614" s="15"/>
      <c r="S614" s="3">
        <f>Q614+S613</f>
        <v>2698902857.0286417</v>
      </c>
      <c r="U614" s="4">
        <f>$AC$4/W614</f>
        <v>1.9230769230769232E-2</v>
      </c>
      <c r="W614" s="2">
        <v>13</v>
      </c>
      <c r="Y614" s="30">
        <f>E614-D614+1</f>
        <v>8</v>
      </c>
      <c r="Z614" s="30"/>
      <c r="AA614" s="4">
        <f>(S614-S613)/S613</f>
        <v>6.7307692307692051E-3</v>
      </c>
      <c r="AD614" s="40">
        <f>IF(E613&gt;D614,IF(E613&gt;E614,Y614,E613-D614+1),0)</f>
        <v>0</v>
      </c>
      <c r="AF614" s="40">
        <f t="shared" si="349"/>
        <v>0</v>
      </c>
      <c r="AG614" s="40">
        <f t="shared" si="350"/>
        <v>0</v>
      </c>
      <c r="AH614" s="40">
        <f t="shared" si="351"/>
        <v>0</v>
      </c>
      <c r="AI614" s="40">
        <f t="shared" si="352"/>
        <v>0</v>
      </c>
      <c r="AJ614" s="40">
        <f t="shared" si="353"/>
        <v>0</v>
      </c>
      <c r="AK614" s="40">
        <f t="shared" si="354"/>
        <v>0</v>
      </c>
      <c r="AL614" s="40">
        <f t="shared" si="355"/>
        <v>0</v>
      </c>
      <c r="AM614" s="40">
        <f t="shared" si="356"/>
        <v>0</v>
      </c>
      <c r="AN614" s="40">
        <f t="shared" si="357"/>
        <v>0</v>
      </c>
      <c r="AO614" s="40">
        <f t="shared" si="358"/>
        <v>0</v>
      </c>
      <c r="AP614" s="40">
        <f t="shared" si="359"/>
        <v>0</v>
      </c>
      <c r="AQ614" s="40">
        <f t="shared" si="360"/>
        <v>0</v>
      </c>
      <c r="AR614" s="40">
        <f t="shared" si="361"/>
        <v>0</v>
      </c>
      <c r="AS614" s="40">
        <f t="shared" si="362"/>
        <v>0</v>
      </c>
      <c r="AT614" s="40">
        <f t="shared" si="363"/>
        <v>0</v>
      </c>
      <c r="AU614" s="40">
        <f t="shared" si="364"/>
        <v>0</v>
      </c>
      <c r="AV614" s="40">
        <f t="shared" si="365"/>
        <v>0</v>
      </c>
      <c r="AW614" s="40">
        <f t="shared" si="366"/>
        <v>0</v>
      </c>
      <c r="AX614" s="40">
        <f t="shared" si="367"/>
        <v>0</v>
      </c>
      <c r="AY614" s="40">
        <f t="shared" si="368"/>
        <v>0</v>
      </c>
      <c r="AZ614" s="40">
        <f t="shared" si="369"/>
        <v>0</v>
      </c>
      <c r="BA614" s="40">
        <f t="shared" si="370"/>
        <v>0</v>
      </c>
      <c r="BB614" s="40">
        <f t="shared" si="371"/>
        <v>0</v>
      </c>
      <c r="BC614" s="40">
        <f t="shared" si="372"/>
        <v>0</v>
      </c>
      <c r="BD614" s="40">
        <f t="shared" si="373"/>
        <v>0</v>
      </c>
      <c r="BE614" s="40">
        <f t="shared" si="374"/>
        <v>0</v>
      </c>
      <c r="BF614" s="40">
        <f t="shared" si="375"/>
        <v>0</v>
      </c>
      <c r="BG614" s="40">
        <f t="shared" si="376"/>
        <v>0</v>
      </c>
      <c r="BH614" s="40">
        <f t="shared" si="377"/>
        <v>0</v>
      </c>
      <c r="BI614" s="40">
        <f t="shared" si="378"/>
        <v>0</v>
      </c>
      <c r="BJ614" s="40">
        <f t="shared" si="379"/>
        <v>0</v>
      </c>
      <c r="BK614" s="40">
        <f t="shared" si="380"/>
        <v>0</v>
      </c>
      <c r="BL614" s="40">
        <f t="shared" si="381"/>
        <v>0</v>
      </c>
      <c r="BM614" s="40">
        <f t="shared" si="382"/>
        <v>1</v>
      </c>
      <c r="BN614" s="40">
        <f t="shared" si="383"/>
        <v>1</v>
      </c>
      <c r="BO614" s="40">
        <f t="shared" si="384"/>
        <v>1</v>
      </c>
      <c r="BP614" s="40">
        <f t="shared" si="385"/>
        <v>1</v>
      </c>
      <c r="BQ614">
        <v>1</v>
      </c>
      <c r="BR614" s="63">
        <f t="shared" si="386"/>
        <v>6</v>
      </c>
      <c r="BT614" s="4">
        <f>(BP614*U577)+(BO614*U578)+(BN614*U579)+(BM614*U580)+(BL614*U581)+(BK614*U582)+(BJ614*U583)+(BI614*U584)+(BH614*U585)+(BG614*U586)+(BF614*U587)+(BE614*U588)+(BD614*U589)+(BC614*U590)+(BB614*U591)+(BA614*U592)+(AZ614*U593)+(AY614*U594)+(AX614*U595)+(AW614*U596)+(AV614*U597)+(AU614*U598)+(AT614*U599)+(AS614*U600)+(AR614*U601)+(AQ614*U602)+(AP614*U603)+(AO614*U604)+(AN614*U605)+(AM614*U606)+(AL614*U607)+(AK614*U608)+(AJ614*U609)+(AI614*U610)+(AH614*U611)+(AG614*U612)+(AF614*U613)+($U$510)+U614</f>
        <v>0.15811965811965811</v>
      </c>
    </row>
    <row r="615" spans="1:72">
      <c r="A615" s="25">
        <f t="shared" si="387"/>
        <v>611</v>
      </c>
      <c r="B615" s="26" t="s">
        <v>32</v>
      </c>
      <c r="C615" s="56">
        <v>41774</v>
      </c>
      <c r="D615" s="12">
        <v>41775</v>
      </c>
      <c r="E615" s="12">
        <v>41795</v>
      </c>
      <c r="F615" s="14">
        <v>0.87019999999999997</v>
      </c>
      <c r="G615" s="14"/>
      <c r="H615" s="14"/>
      <c r="I615" s="14">
        <v>0.8639</v>
      </c>
      <c r="J615" s="14">
        <v>0.84860000000000002</v>
      </c>
      <c r="K615" s="5" t="s">
        <v>2</v>
      </c>
      <c r="M615" s="46">
        <f>(F615-I615)*10000</f>
        <v>62.999999999999723</v>
      </c>
      <c r="N615" s="47"/>
      <c r="O615" s="46">
        <f>(I615-J615)*10000</f>
        <v>152.9999999999998</v>
      </c>
      <c r="Q615" s="22">
        <f>((S614*U615)/M615)*O615</f>
        <v>126047660.90518421</v>
      </c>
      <c r="R615" s="15"/>
      <c r="S615" s="3">
        <f>Q615+S614</f>
        <v>2824950517.933826</v>
      </c>
      <c r="U615" s="4">
        <f>$AC$4/W615</f>
        <v>1.9230769230769232E-2</v>
      </c>
      <c r="W615" s="2">
        <v>13</v>
      </c>
      <c r="Y615" s="30">
        <f>E615-D615+1</f>
        <v>21</v>
      </c>
      <c r="Z615" s="30"/>
      <c r="AA615" s="4">
        <f>(S615-S614)/S614</f>
        <v>4.670329670329687E-2</v>
      </c>
      <c r="AD615" s="40">
        <f>IF(E614&gt;D615,IF(E614&gt;E615,Y615,E614-D615+1),0)</f>
        <v>0</v>
      </c>
      <c r="AF615" s="40">
        <f t="shared" si="349"/>
        <v>0</v>
      </c>
      <c r="AG615" s="40">
        <f t="shared" si="350"/>
        <v>0</v>
      </c>
      <c r="AH615" s="40">
        <f t="shared" si="351"/>
        <v>0</v>
      </c>
      <c r="AI615" s="40">
        <f t="shared" si="352"/>
        <v>0</v>
      </c>
      <c r="AJ615" s="40">
        <f t="shared" si="353"/>
        <v>0</v>
      </c>
      <c r="AK615" s="40">
        <f t="shared" si="354"/>
        <v>0</v>
      </c>
      <c r="AL615" s="40">
        <f t="shared" si="355"/>
        <v>0</v>
      </c>
      <c r="AM615" s="40">
        <f t="shared" si="356"/>
        <v>0</v>
      </c>
      <c r="AN615" s="40">
        <f t="shared" si="357"/>
        <v>0</v>
      </c>
      <c r="AO615" s="40">
        <f t="shared" si="358"/>
        <v>0</v>
      </c>
      <c r="AP615" s="40">
        <f t="shared" si="359"/>
        <v>0</v>
      </c>
      <c r="AQ615" s="40">
        <f t="shared" si="360"/>
        <v>0</v>
      </c>
      <c r="AR615" s="40">
        <f t="shared" si="361"/>
        <v>0</v>
      </c>
      <c r="AS615" s="40">
        <f t="shared" si="362"/>
        <v>0</v>
      </c>
      <c r="AT615" s="40">
        <f t="shared" si="363"/>
        <v>0</v>
      </c>
      <c r="AU615" s="40">
        <f t="shared" si="364"/>
        <v>0</v>
      </c>
      <c r="AV615" s="40">
        <f t="shared" si="365"/>
        <v>0</v>
      </c>
      <c r="AW615" s="40">
        <f t="shared" si="366"/>
        <v>0</v>
      </c>
      <c r="AX615" s="40">
        <f t="shared" si="367"/>
        <v>0</v>
      </c>
      <c r="AY615" s="40">
        <f t="shared" si="368"/>
        <v>0</v>
      </c>
      <c r="AZ615" s="40">
        <f t="shared" si="369"/>
        <v>0</v>
      </c>
      <c r="BA615" s="40">
        <f t="shared" si="370"/>
        <v>0</v>
      </c>
      <c r="BB615" s="40">
        <f t="shared" si="371"/>
        <v>0</v>
      </c>
      <c r="BC615" s="40">
        <f t="shared" si="372"/>
        <v>0</v>
      </c>
      <c r="BD615" s="40">
        <f t="shared" si="373"/>
        <v>0</v>
      </c>
      <c r="BE615" s="40">
        <f t="shared" si="374"/>
        <v>0</v>
      </c>
      <c r="BF615" s="40">
        <f t="shared" si="375"/>
        <v>0</v>
      </c>
      <c r="BG615" s="40">
        <f t="shared" si="376"/>
        <v>0</v>
      </c>
      <c r="BH615" s="40">
        <f t="shared" si="377"/>
        <v>0</v>
      </c>
      <c r="BI615" s="40">
        <f t="shared" si="378"/>
        <v>0</v>
      </c>
      <c r="BJ615" s="40">
        <f t="shared" si="379"/>
        <v>0</v>
      </c>
      <c r="BK615" s="40">
        <f t="shared" si="380"/>
        <v>0</v>
      </c>
      <c r="BL615" s="40">
        <f t="shared" si="381"/>
        <v>0</v>
      </c>
      <c r="BM615" s="40">
        <f t="shared" si="382"/>
        <v>0</v>
      </c>
      <c r="BN615" s="40">
        <f t="shared" si="383"/>
        <v>1</v>
      </c>
      <c r="BO615" s="40">
        <f t="shared" si="384"/>
        <v>1</v>
      </c>
      <c r="BP615" s="40">
        <f t="shared" si="385"/>
        <v>1</v>
      </c>
      <c r="BQ615">
        <v>1</v>
      </c>
      <c r="BR615" s="63">
        <f t="shared" si="386"/>
        <v>5</v>
      </c>
      <c r="BT615" s="4">
        <f>(BP615*U578)+(BO615*U579)+(BN615*U580)+(BM615*U581)+(BL615*U582)+(BK615*U583)+(BJ615*U584)+(BI615*U585)+(BH615*U586)+(BG615*U587)+(BF615*U588)+(BE615*U589)+(BD615*U590)+(BC615*U591)+(BB615*U592)+(BA615*U593)+(AZ615*U594)+(AY615*U595)+(AX615*U596)+(AW615*U597)+(AV615*U598)+(AU615*U599)+(AT615*U600)+(AS615*U601)+(AR615*U602)+(AQ615*U603)+(AP615*U604)+(AO615*U605)+(AN615*U606)+(AM615*U607)+(AL615*U608)+(AK615*U609)+(AJ615*U610)+(AI615*U611)+(AH615*U612)+(AG615*U613)+(AF615*U614)+($U$510)+U615</f>
        <v>0.13034188034188032</v>
      </c>
    </row>
    <row r="616" spans="1:72">
      <c r="A616" s="25">
        <f t="shared" si="387"/>
        <v>612</v>
      </c>
      <c r="B616" s="26" t="s">
        <v>32</v>
      </c>
      <c r="C616" s="56">
        <v>41795</v>
      </c>
      <c r="D616" s="12">
        <v>41796</v>
      </c>
      <c r="E616" s="12">
        <v>41814</v>
      </c>
      <c r="F616" s="14">
        <v>0.84099999999999997</v>
      </c>
      <c r="G616" s="14">
        <v>0.85</v>
      </c>
      <c r="H616" s="14">
        <v>0.86950000000000005</v>
      </c>
      <c r="I616" s="14"/>
      <c r="J616" s="14"/>
      <c r="K616" s="5" t="s">
        <v>2</v>
      </c>
      <c r="M616" s="16">
        <f>(G616-F616)*10000</f>
        <v>90.000000000000085</v>
      </c>
      <c r="N616" s="15"/>
      <c r="O616" s="16">
        <f>(H616-G616)*10000</f>
        <v>195.00000000000074</v>
      </c>
      <c r="Q616" s="22">
        <f>((S615*U616)/M616)*O616</f>
        <v>117706271.58057643</v>
      </c>
      <c r="R616" s="15"/>
      <c r="S616" s="3">
        <f>Q616+S615</f>
        <v>2942656789.5144024</v>
      </c>
      <c r="U616" s="4">
        <f>$AC$4/W616</f>
        <v>1.9230769230769232E-2</v>
      </c>
      <c r="W616" s="2">
        <v>13</v>
      </c>
      <c r="Y616" s="30">
        <f>E616-D616+1</f>
        <v>19</v>
      </c>
      <c r="Z616" s="30"/>
      <c r="AA616" s="4">
        <f>(S616-S615)/S615</f>
        <v>4.1666666666666789E-2</v>
      </c>
      <c r="AD616" s="40">
        <f>IF(E615&gt;D616,IF(E615&gt;E616,Y616,E615-D616+1),0)</f>
        <v>0</v>
      </c>
      <c r="AF616" s="40">
        <f t="shared" si="349"/>
        <v>0</v>
      </c>
      <c r="AG616" s="40">
        <f t="shared" si="350"/>
        <v>0</v>
      </c>
      <c r="AH616" s="40">
        <f t="shared" si="351"/>
        <v>0</v>
      </c>
      <c r="AI616" s="40">
        <f t="shared" si="352"/>
        <v>0</v>
      </c>
      <c r="AJ616" s="40">
        <f t="shared" si="353"/>
        <v>0</v>
      </c>
      <c r="AK616" s="40">
        <f t="shared" si="354"/>
        <v>0</v>
      </c>
      <c r="AL616" s="40">
        <f t="shared" si="355"/>
        <v>0</v>
      </c>
      <c r="AM616" s="40">
        <f t="shared" si="356"/>
        <v>0</v>
      </c>
      <c r="AN616" s="40">
        <f t="shared" si="357"/>
        <v>0</v>
      </c>
      <c r="AO616" s="40">
        <f t="shared" si="358"/>
        <v>0</v>
      </c>
      <c r="AP616" s="40">
        <f t="shared" si="359"/>
        <v>0</v>
      </c>
      <c r="AQ616" s="40">
        <f t="shared" si="360"/>
        <v>0</v>
      </c>
      <c r="AR616" s="40">
        <f t="shared" si="361"/>
        <v>0</v>
      </c>
      <c r="AS616" s="40">
        <f t="shared" si="362"/>
        <v>0</v>
      </c>
      <c r="AT616" s="40">
        <f t="shared" si="363"/>
        <v>0</v>
      </c>
      <c r="AU616" s="40">
        <f t="shared" si="364"/>
        <v>0</v>
      </c>
      <c r="AV616" s="40">
        <f t="shared" si="365"/>
        <v>0</v>
      </c>
      <c r="AW616" s="40">
        <f t="shared" si="366"/>
        <v>0</v>
      </c>
      <c r="AX616" s="40">
        <f t="shared" si="367"/>
        <v>0</v>
      </c>
      <c r="AY616" s="40">
        <f t="shared" si="368"/>
        <v>0</v>
      </c>
      <c r="AZ616" s="40">
        <f t="shared" si="369"/>
        <v>0</v>
      </c>
      <c r="BA616" s="40">
        <f t="shared" si="370"/>
        <v>0</v>
      </c>
      <c r="BB616" s="40">
        <f t="shared" si="371"/>
        <v>0</v>
      </c>
      <c r="BC616" s="40">
        <f t="shared" si="372"/>
        <v>0</v>
      </c>
      <c r="BD616" s="40">
        <f t="shared" si="373"/>
        <v>0</v>
      </c>
      <c r="BE616" s="40">
        <f t="shared" si="374"/>
        <v>0</v>
      </c>
      <c r="BF616" s="40">
        <f t="shared" si="375"/>
        <v>0</v>
      </c>
      <c r="BG616" s="40">
        <f t="shared" si="376"/>
        <v>0</v>
      </c>
      <c r="BH616" s="40">
        <f t="shared" si="377"/>
        <v>0</v>
      </c>
      <c r="BI616" s="40">
        <f t="shared" si="378"/>
        <v>0</v>
      </c>
      <c r="BJ616" s="40">
        <f t="shared" si="379"/>
        <v>0</v>
      </c>
      <c r="BK616" s="40">
        <f t="shared" si="380"/>
        <v>0</v>
      </c>
      <c r="BL616" s="40">
        <f t="shared" si="381"/>
        <v>0</v>
      </c>
      <c r="BM616" s="40">
        <f t="shared" si="382"/>
        <v>0</v>
      </c>
      <c r="BN616" s="40">
        <f t="shared" si="383"/>
        <v>0</v>
      </c>
      <c r="BO616" s="40">
        <f t="shared" si="384"/>
        <v>1</v>
      </c>
      <c r="BP616" s="40">
        <f t="shared" si="385"/>
        <v>1</v>
      </c>
      <c r="BR616" s="63">
        <f t="shared" si="386"/>
        <v>3</v>
      </c>
      <c r="BT616" s="4">
        <f>(BP616*U579)+(BO616*U580)+(BN616*U581)+(BM616*U582)+(BL616*U583)+(BK616*U584)+(BJ616*U585)+(BI616*U586)+(BH616*U587)+(BG616*U588)+(BF616*U589)+(BE616*U590)+(BD616*U591)+(BC616*U592)+(BB616*U593)+(BA616*U594)+(AZ616*U595)+(AY616*U596)+(AX616*U597)+(AW616*U598)+(AV616*U599)+(AU616*U600)+(AT616*U601)+(AS616*U602)+(AR616*U603)+(AQ616*U604)+(AP616*U605)+(AO616*U606)+(AN616*U607)+(AM616*U608)+(AL616*U609)+(AK616*U610)+(AJ616*U611)+(AI616*U612)+(AH616*U613)+(AG616*U614)+(AF616*U615)+U616</f>
        <v>7.4786324786324784E-2</v>
      </c>
    </row>
    <row r="617" spans="1:72">
      <c r="A617" s="25">
        <f t="shared" si="387"/>
        <v>613</v>
      </c>
      <c r="B617" s="26" t="s">
        <v>32</v>
      </c>
      <c r="C617" s="56">
        <v>41835</v>
      </c>
      <c r="D617" s="12">
        <v>41836</v>
      </c>
      <c r="E617" s="12">
        <v>41852</v>
      </c>
      <c r="F617" s="14">
        <v>0.88239999999999996</v>
      </c>
      <c r="G617" s="14"/>
      <c r="H617" s="14"/>
      <c r="I617" s="14">
        <v>0.87619999999999998</v>
      </c>
      <c r="J617" s="14">
        <v>0.84630000000000005</v>
      </c>
      <c r="K617" s="5" t="s">
        <v>1</v>
      </c>
      <c r="M617" s="46">
        <f>(F617-I617)*10000</f>
        <v>61.999999999999829</v>
      </c>
      <c r="N617" s="47"/>
      <c r="O617" s="46">
        <f>(I617-J617)*10000</f>
        <v>298.99999999999926</v>
      </c>
      <c r="Q617" s="22">
        <f>((S616*U617)/M617)*O617</f>
        <v>272907686.12431967</v>
      </c>
      <c r="R617" s="15"/>
      <c r="S617" s="3">
        <f>Q617+S616</f>
        <v>3215564475.6387219</v>
      </c>
      <c r="U617" s="4">
        <f>$AC$4/W617</f>
        <v>1.9230769230769232E-2</v>
      </c>
      <c r="W617" s="2">
        <v>13</v>
      </c>
      <c r="Y617" s="30">
        <f>E617-D617+1</f>
        <v>17</v>
      </c>
      <c r="Z617" s="30"/>
      <c r="AA617" s="4">
        <f>(S617-S616)/S616</f>
        <v>9.2741935483870955E-2</v>
      </c>
      <c r="AD617" s="40">
        <f>IF(E616&gt;D617,IF(E616&gt;E617,Y617,E616-D617+1),0)</f>
        <v>0</v>
      </c>
      <c r="AF617" s="40">
        <f t="shared" si="349"/>
        <v>0</v>
      </c>
      <c r="AG617" s="40">
        <f t="shared" si="350"/>
        <v>0</v>
      </c>
      <c r="AH617" s="40">
        <f t="shared" si="351"/>
        <v>0</v>
      </c>
      <c r="AI617" s="40">
        <f t="shared" si="352"/>
        <v>0</v>
      </c>
      <c r="AJ617" s="40">
        <f t="shared" si="353"/>
        <v>0</v>
      </c>
      <c r="AK617" s="40">
        <f t="shared" si="354"/>
        <v>0</v>
      </c>
      <c r="AL617" s="40">
        <f t="shared" si="355"/>
        <v>0</v>
      </c>
      <c r="AM617" s="40">
        <f t="shared" si="356"/>
        <v>0</v>
      </c>
      <c r="AN617" s="40">
        <f t="shared" si="357"/>
        <v>0</v>
      </c>
      <c r="AO617" s="40">
        <f t="shared" si="358"/>
        <v>0</v>
      </c>
      <c r="AP617" s="40">
        <f t="shared" si="359"/>
        <v>0</v>
      </c>
      <c r="AQ617" s="40">
        <f t="shared" si="360"/>
        <v>0</v>
      </c>
      <c r="AR617" s="40">
        <f t="shared" si="361"/>
        <v>0</v>
      </c>
      <c r="AS617" s="40">
        <f t="shared" si="362"/>
        <v>0</v>
      </c>
      <c r="AT617" s="40">
        <f t="shared" si="363"/>
        <v>0</v>
      </c>
      <c r="AU617" s="40">
        <f t="shared" si="364"/>
        <v>0</v>
      </c>
      <c r="AV617" s="40">
        <f t="shared" si="365"/>
        <v>0</v>
      </c>
      <c r="AW617" s="40">
        <f t="shared" si="366"/>
        <v>0</v>
      </c>
      <c r="AX617" s="40">
        <f t="shared" si="367"/>
        <v>0</v>
      </c>
      <c r="AY617" s="40">
        <f t="shared" si="368"/>
        <v>0</v>
      </c>
      <c r="AZ617" s="40">
        <f t="shared" si="369"/>
        <v>0</v>
      </c>
      <c r="BA617" s="40">
        <f t="shared" si="370"/>
        <v>0</v>
      </c>
      <c r="BB617" s="40">
        <f t="shared" si="371"/>
        <v>0</v>
      </c>
      <c r="BC617" s="40">
        <f t="shared" si="372"/>
        <v>0</v>
      </c>
      <c r="BD617" s="40">
        <f t="shared" si="373"/>
        <v>0</v>
      </c>
      <c r="BE617" s="40">
        <f t="shared" si="374"/>
        <v>0</v>
      </c>
      <c r="BF617" s="40">
        <f t="shared" si="375"/>
        <v>0</v>
      </c>
      <c r="BG617" s="40">
        <f t="shared" si="376"/>
        <v>0</v>
      </c>
      <c r="BH617" s="40">
        <f t="shared" si="377"/>
        <v>0</v>
      </c>
      <c r="BI617" s="40">
        <f t="shared" si="378"/>
        <v>0</v>
      </c>
      <c r="BJ617" s="40">
        <f t="shared" si="379"/>
        <v>0</v>
      </c>
      <c r="BK617" s="40">
        <f t="shared" si="380"/>
        <v>0</v>
      </c>
      <c r="BL617" s="40">
        <f t="shared" si="381"/>
        <v>0</v>
      </c>
      <c r="BM617" s="40">
        <f t="shared" si="382"/>
        <v>0</v>
      </c>
      <c r="BN617" s="40">
        <f t="shared" si="383"/>
        <v>0</v>
      </c>
      <c r="BO617" s="40">
        <f t="shared" si="384"/>
        <v>0</v>
      </c>
      <c r="BP617" s="40">
        <f t="shared" si="385"/>
        <v>1</v>
      </c>
      <c r="BR617" s="63">
        <f t="shared" si="386"/>
        <v>2</v>
      </c>
      <c r="BT617" s="4">
        <f>(BP617*U580)+(BO617*U581)+(BN617*U582)+(BM617*U583)+(BL617*U584)+(BK617*U585)+(BJ617*U586)+(BI617*U587)+(BH617*U588)+(BG617*U589)+(BF617*U590)+(BE617*U591)+(BD617*U592)+(BC617*U593)+(BB617*U594)+(BA617*U595)+(AZ617*U596)+(AY617*U597)+(AX617*U598)+(AW617*U599)+(AV617*U600)+(AU617*U601)+(AT617*U602)+(AS617*U603)+(AR617*U604)+(AQ617*U605)+(AP617*U606)+(AO617*U607)+(AN617*U608)+(AM617*U609)+(AL617*U610)+(AK617*U611)+(AJ617*U612)+(AI617*U613)+(AH617*U614)+(AG617*U615)+(AF617*U616)+U617</f>
        <v>4.7008547008547008E-2</v>
      </c>
    </row>
    <row r="618" spans="1:72">
      <c r="A618" s="25">
        <f t="shared" si="387"/>
        <v>614</v>
      </c>
      <c r="B618" s="26" t="s">
        <v>32</v>
      </c>
      <c r="C618" s="56">
        <v>41865</v>
      </c>
      <c r="D618" s="12">
        <v>41866</v>
      </c>
      <c r="E618" s="12">
        <v>41870</v>
      </c>
      <c r="F618" s="14">
        <v>0.84470000000000001</v>
      </c>
      <c r="G618" s="14">
        <v>0.85009999999999997</v>
      </c>
      <c r="H618" s="14">
        <v>0.84470000000000001</v>
      </c>
      <c r="I618" s="14"/>
      <c r="J618" s="14"/>
      <c r="K618" s="5" t="s">
        <v>0</v>
      </c>
      <c r="M618" s="16">
        <f>(G618-F618)*10000</f>
        <v>53.999999999999602</v>
      </c>
      <c r="N618" s="15"/>
      <c r="O618" s="16">
        <f>(H618-G618)*10000</f>
        <v>-53.999999999999602</v>
      </c>
      <c r="Q618" s="22">
        <f>((S617*U618)/M618)*O618</f>
        <v>-61837778.377667733</v>
      </c>
      <c r="R618" s="15"/>
      <c r="S618" s="3">
        <f>Q618+S617</f>
        <v>3153726697.261054</v>
      </c>
      <c r="U618" s="4">
        <f>$AC$4/W618</f>
        <v>1.9230769230769232E-2</v>
      </c>
      <c r="W618" s="2">
        <v>13</v>
      </c>
      <c r="Y618" s="30">
        <f>E618-D618+1</f>
        <v>5</v>
      </c>
      <c r="Z618" s="30"/>
      <c r="AA618" s="4">
        <f>(S618-S617)/S617</f>
        <v>-1.9230769230769284E-2</v>
      </c>
      <c r="AD618" s="40">
        <f>IF(E617&gt;D618,IF(E617&gt;E618,Y618,E617-D618+1),0)</f>
        <v>0</v>
      </c>
      <c r="AF618" s="40">
        <f t="shared" si="349"/>
        <v>0</v>
      </c>
      <c r="AG618" s="40">
        <f t="shared" si="350"/>
        <v>0</v>
      </c>
      <c r="AH618" s="40">
        <f t="shared" si="351"/>
        <v>0</v>
      </c>
      <c r="AI618" s="40">
        <f t="shared" si="352"/>
        <v>0</v>
      </c>
      <c r="AJ618" s="40">
        <f t="shared" si="353"/>
        <v>0</v>
      </c>
      <c r="AK618" s="40">
        <f t="shared" si="354"/>
        <v>0</v>
      </c>
      <c r="AL618" s="40">
        <f t="shared" si="355"/>
        <v>0</v>
      </c>
      <c r="AM618" s="40">
        <f t="shared" si="356"/>
        <v>0</v>
      </c>
      <c r="AN618" s="40">
        <f t="shared" si="357"/>
        <v>0</v>
      </c>
      <c r="AO618" s="40">
        <f t="shared" si="358"/>
        <v>0</v>
      </c>
      <c r="AP618" s="40">
        <f t="shared" si="359"/>
        <v>0</v>
      </c>
      <c r="AQ618" s="40">
        <f t="shared" si="360"/>
        <v>0</v>
      </c>
      <c r="AR618" s="40">
        <f t="shared" si="361"/>
        <v>0</v>
      </c>
      <c r="AS618" s="40">
        <f t="shared" si="362"/>
        <v>0</v>
      </c>
      <c r="AT618" s="40">
        <f t="shared" si="363"/>
        <v>0</v>
      </c>
      <c r="AU618" s="40">
        <f t="shared" si="364"/>
        <v>0</v>
      </c>
      <c r="AV618" s="40">
        <f t="shared" si="365"/>
        <v>0</v>
      </c>
      <c r="AW618" s="40">
        <f t="shared" si="366"/>
        <v>0</v>
      </c>
      <c r="AX618" s="40">
        <f t="shared" si="367"/>
        <v>0</v>
      </c>
      <c r="AY618" s="40">
        <f t="shared" si="368"/>
        <v>0</v>
      </c>
      <c r="AZ618" s="40">
        <f t="shared" si="369"/>
        <v>0</v>
      </c>
      <c r="BA618" s="40">
        <f t="shared" si="370"/>
        <v>0</v>
      </c>
      <c r="BB618" s="40">
        <f t="shared" si="371"/>
        <v>0</v>
      </c>
      <c r="BC618" s="40">
        <f t="shared" si="372"/>
        <v>0</v>
      </c>
      <c r="BD618" s="40">
        <f t="shared" si="373"/>
        <v>0</v>
      </c>
      <c r="BE618" s="40">
        <f t="shared" si="374"/>
        <v>0</v>
      </c>
      <c r="BF618" s="40">
        <f t="shared" si="375"/>
        <v>0</v>
      </c>
      <c r="BG618" s="40">
        <f t="shared" si="376"/>
        <v>0</v>
      </c>
      <c r="BH618" s="40">
        <f t="shared" si="377"/>
        <v>0</v>
      </c>
      <c r="BI618" s="40">
        <f t="shared" si="378"/>
        <v>0</v>
      </c>
      <c r="BJ618" s="40">
        <f t="shared" si="379"/>
        <v>0</v>
      </c>
      <c r="BK618" s="40">
        <f t="shared" si="380"/>
        <v>0</v>
      </c>
      <c r="BL618" s="40">
        <f t="shared" si="381"/>
        <v>0</v>
      </c>
      <c r="BM618" s="40">
        <f t="shared" si="382"/>
        <v>0</v>
      </c>
      <c r="BN618" s="40">
        <f t="shared" si="383"/>
        <v>0</v>
      </c>
      <c r="BO618" s="40">
        <f t="shared" si="384"/>
        <v>0</v>
      </c>
      <c r="BP618" s="40">
        <f t="shared" si="385"/>
        <v>0</v>
      </c>
      <c r="BR618" s="63">
        <f t="shared" si="386"/>
        <v>1</v>
      </c>
      <c r="BT618" s="4">
        <f>(BP618*U581)+(BO618*U582)+(BN618*U583)+(BM618*U584)+(BL618*U585)+(BK618*U586)+(BJ618*U587)+(BI618*U588)+(BH618*U589)+(BG618*U590)+(BF618*U591)+(BE618*U592)+(BD618*U593)+(BC618*U594)+(BB618*U595)+(BA618*U596)+(AZ618*U597)+(AY618*U598)+(AX618*U599)+(AW618*U600)+(AV618*U601)+(AU618*U602)+(AT618*U603)+(AS618*U604)+(AR618*U605)+(AQ618*U606)+(AP618*U607)+(AO618*U608)+(AN618*U609)+(AM618*U610)+(AL618*U611)+(AK618*U612)+(AJ618*U613)+(AI618*U614)+(AH618*U615)+(AG618*U616)+(AF618*U617)+U618</f>
        <v>1.9230769230769232E-2</v>
      </c>
    </row>
    <row r="619" spans="1:72">
      <c r="A619" s="25">
        <f t="shared" si="387"/>
        <v>615</v>
      </c>
      <c r="B619" s="26" t="s">
        <v>32</v>
      </c>
      <c r="C619" s="56">
        <v>41941</v>
      </c>
      <c r="D619" s="12">
        <v>41942</v>
      </c>
      <c r="E619" s="12">
        <v>42038</v>
      </c>
      <c r="F619" s="14">
        <v>0.79830000000000001</v>
      </c>
      <c r="G619" s="14"/>
      <c r="H619" s="14"/>
      <c r="I619" s="14">
        <v>0.77810000000000001</v>
      </c>
      <c r="J619" s="14">
        <v>0.73540000000000005</v>
      </c>
      <c r="K619" s="5" t="s">
        <v>2</v>
      </c>
      <c r="M619" s="46">
        <f>(F619-I619)*10000</f>
        <v>201.99999999999994</v>
      </c>
      <c r="N619" s="47"/>
      <c r="O619" s="46">
        <f>(I619-J619)*10000</f>
        <v>426.9999999999996</v>
      </c>
      <c r="Q619" s="22">
        <f>((S618*U619)/M619)*O619</f>
        <v>128202713.22643462</v>
      </c>
      <c r="R619" s="15"/>
      <c r="S619" s="3">
        <f>Q619+S618</f>
        <v>3281929410.4874887</v>
      </c>
      <c r="U619" s="4">
        <f>$AC$4/W619</f>
        <v>1.9230769230769232E-2</v>
      </c>
      <c r="W619" s="2">
        <v>13</v>
      </c>
      <c r="Y619" s="59">
        <f>E619-D619+1</f>
        <v>97</v>
      </c>
      <c r="Z619" s="30"/>
      <c r="AA619" s="4">
        <f>(S619-S618)/S618</f>
        <v>4.0651180502665654E-2</v>
      </c>
      <c r="AD619" s="40">
        <f>IF(E618&gt;D619,IF(E618&gt;E619,Y619,E618-D619+1),0)</f>
        <v>0</v>
      </c>
      <c r="AF619" s="40">
        <f t="shared" ref="AF619:AF675" si="388">IF(E618&gt;=D619,1,0)</f>
        <v>0</v>
      </c>
      <c r="AG619" s="40">
        <f t="shared" ref="AG619:AG675" si="389">IF(E617&gt;=D619,1,0)</f>
        <v>0</v>
      </c>
      <c r="AH619" s="40">
        <f t="shared" ref="AH619:AH675" si="390">IF(E616&gt;=D619,1,0)</f>
        <v>0</v>
      </c>
      <c r="AI619" s="40">
        <f t="shared" ref="AI619:AI675" si="391">IF(E615&gt;=D619,1,0)</f>
        <v>0</v>
      </c>
      <c r="AJ619" s="40">
        <f t="shared" ref="AJ619:AJ675" si="392">IF(E614&gt;=D619,1,0)</f>
        <v>0</v>
      </c>
      <c r="AK619" s="40">
        <f t="shared" ref="AK619:AK675" si="393">IF(E613&gt;=D619,1,0)</f>
        <v>0</v>
      </c>
      <c r="AL619" s="40">
        <f t="shared" ref="AL619:AL675" si="394">IF(E612&gt;=D619,1,0)</f>
        <v>0</v>
      </c>
      <c r="AM619" s="40">
        <f t="shared" ref="AM619:AM675" si="395">IF(E611&gt;=D619,1,0)</f>
        <v>0</v>
      </c>
      <c r="AN619" s="40">
        <f t="shared" ref="AN619:AN675" si="396">IF(E610&gt;=D619,1,0)</f>
        <v>0</v>
      </c>
      <c r="AO619" s="40">
        <f t="shared" ref="AO619:AO675" si="397">IF(E609&gt;=D619,1,0)</f>
        <v>0</v>
      </c>
      <c r="AP619" s="40">
        <f t="shared" ref="AP619:AP675" si="398">IF(E608&gt;=D619,1,0)</f>
        <v>0</v>
      </c>
      <c r="AQ619" s="40">
        <f t="shared" ref="AQ619:AQ675" si="399">IF(E607&gt;=D619,1,0)</f>
        <v>0</v>
      </c>
      <c r="AR619" s="40">
        <f t="shared" ref="AR619:AR675" si="400">IF(E606&gt;=D619,1,0)</f>
        <v>0</v>
      </c>
      <c r="AS619" s="40">
        <f t="shared" ref="AS619:AS675" si="401">IF(E605&gt;=D619,1,0)</f>
        <v>0</v>
      </c>
      <c r="AT619" s="40">
        <f t="shared" ref="AT619:AT675" si="402">IF(E604&gt;=D619,1,0)</f>
        <v>0</v>
      </c>
      <c r="AU619" s="40">
        <f t="shared" ref="AU619:AU675" si="403">IF(E603&gt;=D619,1,0)</f>
        <v>0</v>
      </c>
      <c r="AV619" s="40">
        <f t="shared" ref="AV619:AV675" si="404">IF(E602&gt;=D619,1,0)</f>
        <v>0</v>
      </c>
      <c r="AW619" s="40">
        <f t="shared" ref="AW619:AW675" si="405">IF(E601&gt;=D619,1,0)</f>
        <v>0</v>
      </c>
      <c r="AX619" s="40">
        <f t="shared" ref="AX619:AX675" si="406">IF(E600&gt;=D619,1,0)</f>
        <v>0</v>
      </c>
      <c r="AY619" s="40">
        <f t="shared" ref="AY619:AY675" si="407">IF(E599&gt;=D619,1,0)</f>
        <v>0</v>
      </c>
      <c r="AZ619" s="40">
        <f t="shared" ref="AZ619:AZ675" si="408">IF(E598&gt;=D619,1,0)</f>
        <v>0</v>
      </c>
      <c r="BA619" s="40">
        <f t="shared" ref="BA619:BA675" si="409">IF(E597&gt;=D619,1,0)</f>
        <v>0</v>
      </c>
      <c r="BB619" s="40">
        <f t="shared" ref="BB619:BB675" si="410">IF(E596&gt;=D619,1,0)</f>
        <v>0</v>
      </c>
      <c r="BC619" s="40">
        <f t="shared" ref="BC619:BC675" si="411">IF(E595&gt;=D619,1,0)</f>
        <v>0</v>
      </c>
      <c r="BD619" s="40">
        <f t="shared" ref="BD619:BD675" si="412">IF(E594&gt;=D619,1,0)</f>
        <v>0</v>
      </c>
      <c r="BE619" s="40">
        <f t="shared" ref="BE619:BE675" si="413">IF(E593&gt;=D619,1,0)</f>
        <v>0</v>
      </c>
      <c r="BF619" s="40">
        <f t="shared" ref="BF619:BF675" si="414">IF(E592&gt;=D619,1,0)</f>
        <v>0</v>
      </c>
      <c r="BG619" s="40">
        <f t="shared" ref="BG619:BG675" si="415">IF(E591&gt;=D619,1,0)</f>
        <v>0</v>
      </c>
      <c r="BH619" s="40">
        <f t="shared" ref="BH619:BH675" si="416">IF(E590&gt;=D619,1,0)</f>
        <v>0</v>
      </c>
      <c r="BI619" s="40">
        <f t="shared" ref="BI619:BI675" si="417">IF(E589&gt;=D619,1,0)</f>
        <v>0</v>
      </c>
      <c r="BJ619" s="40">
        <f t="shared" ref="BJ619:BJ675" si="418">IF(E588&gt;=D619,1,0)</f>
        <v>0</v>
      </c>
      <c r="BK619" s="40">
        <f t="shared" ref="BK619:BK675" si="419">IF(E587&gt;=D619,1,0)</f>
        <v>0</v>
      </c>
      <c r="BL619" s="40">
        <f t="shared" ref="BL619:BL675" si="420">IF(E586&gt;=D619,1,0)</f>
        <v>0</v>
      </c>
      <c r="BM619" s="40">
        <f t="shared" ref="BM619:BM675" si="421">IF(E585&gt;=D619,1,0)</f>
        <v>0</v>
      </c>
      <c r="BN619" s="40">
        <f t="shared" ref="BN619:BN675" si="422">IF(E584&gt;=D619,1,0)</f>
        <v>0</v>
      </c>
      <c r="BO619" s="40">
        <f t="shared" ref="BO619:BO675" si="423">IF(E583&gt;=D619,1,0)</f>
        <v>0</v>
      </c>
      <c r="BP619" s="40">
        <f t="shared" ref="BP619:BP675" si="424">IF(E582&gt;=D619,1,0)</f>
        <v>0</v>
      </c>
      <c r="BR619" s="63">
        <f t="shared" si="386"/>
        <v>1</v>
      </c>
      <c r="BT619" s="4">
        <f>(BP619*U582)+(BO619*U583)+(BN619*U584)+(BM619*U585)+(BL619*U586)+(BK619*U587)+(BJ619*U588)+(BI619*U589)+(BH619*U590)+(BG619*U591)+(BF619*U592)+(BE619*U593)+(BD619*U594)+(BC619*U595)+(BB619*U596)+(BA619*U597)+(AZ619*U598)+(AY619*U599)+(AX619*U600)+(AW619*U601)+(AV619*U602)+(AU619*U603)+(AT619*U604)+(AS619*U605)+(AR619*U606)+(AQ619*U607)+(AP619*U608)+(AO619*U609)+(AN619*U610)+(AM619*U611)+(AL619*U612)+(AK619*U613)+(AJ619*U614)+(AI619*U615)+(AH619*U616)+(AG619*U617)+(AF619*U618)+U619</f>
        <v>1.9230769230769232E-2</v>
      </c>
    </row>
    <row r="620" spans="1:72">
      <c r="A620" s="25">
        <f t="shared" si="387"/>
        <v>616</v>
      </c>
      <c r="B620" s="26" t="s">
        <v>32</v>
      </c>
      <c r="C620" s="56">
        <v>42040</v>
      </c>
      <c r="D620" s="12">
        <v>42041</v>
      </c>
      <c r="E620" s="12">
        <v>42047</v>
      </c>
      <c r="F620" s="14">
        <v>0.73340000000000005</v>
      </c>
      <c r="G620" s="14">
        <v>0.74129999999999996</v>
      </c>
      <c r="H620" s="14">
        <v>0.73340000000000005</v>
      </c>
      <c r="I620" s="14"/>
      <c r="J620" s="14"/>
      <c r="K620" s="5" t="s">
        <v>0</v>
      </c>
      <c r="M620" s="16">
        <f>(G620-F620)*10000</f>
        <v>78.999999999999076</v>
      </c>
      <c r="N620" s="15"/>
      <c r="O620" s="16">
        <f>(H620-G620)*10000</f>
        <v>-78.999999999999076</v>
      </c>
      <c r="Q620" s="22">
        <f>((S619*U620)/M620)*O620</f>
        <v>-63114027.124759406</v>
      </c>
      <c r="R620" s="15"/>
      <c r="S620" s="3">
        <f>Q620+S619</f>
        <v>3218815383.3627295</v>
      </c>
      <c r="U620" s="4">
        <f>$AC$4/W620</f>
        <v>1.9230769230769232E-2</v>
      </c>
      <c r="W620" s="2">
        <v>13</v>
      </c>
      <c r="Y620" s="30">
        <f>E620-D620+1</f>
        <v>7</v>
      </c>
      <c r="Z620" s="30"/>
      <c r="AA620" s="4">
        <f>(S620-S619)/S619</f>
        <v>-1.9230769230769169E-2</v>
      </c>
      <c r="AD620" s="40">
        <f>IF(E619&gt;D620,IF(E619&gt;E620,Y620,E619-D620+1),0)</f>
        <v>0</v>
      </c>
      <c r="AF620" s="40">
        <f t="shared" si="388"/>
        <v>0</v>
      </c>
      <c r="AG620" s="40">
        <f t="shared" si="389"/>
        <v>0</v>
      </c>
      <c r="AH620" s="40">
        <f t="shared" si="390"/>
        <v>0</v>
      </c>
      <c r="AI620" s="40">
        <f t="shared" si="391"/>
        <v>0</v>
      </c>
      <c r="AJ620" s="40">
        <f t="shared" si="392"/>
        <v>0</v>
      </c>
      <c r="AK620" s="40">
        <f t="shared" si="393"/>
        <v>0</v>
      </c>
      <c r="AL620" s="40">
        <f t="shared" si="394"/>
        <v>0</v>
      </c>
      <c r="AM620" s="40">
        <f t="shared" si="395"/>
        <v>0</v>
      </c>
      <c r="AN620" s="40">
        <f t="shared" si="396"/>
        <v>0</v>
      </c>
      <c r="AO620" s="40">
        <f t="shared" si="397"/>
        <v>0</v>
      </c>
      <c r="AP620" s="40">
        <f t="shared" si="398"/>
        <v>0</v>
      </c>
      <c r="AQ620" s="40">
        <f t="shared" si="399"/>
        <v>0</v>
      </c>
      <c r="AR620" s="40">
        <f t="shared" si="400"/>
        <v>0</v>
      </c>
      <c r="AS620" s="40">
        <f t="shared" si="401"/>
        <v>0</v>
      </c>
      <c r="AT620" s="40">
        <f t="shared" si="402"/>
        <v>0</v>
      </c>
      <c r="AU620" s="40">
        <f t="shared" si="403"/>
        <v>0</v>
      </c>
      <c r="AV620" s="40">
        <f t="shared" si="404"/>
        <v>0</v>
      </c>
      <c r="AW620" s="40">
        <f t="shared" si="405"/>
        <v>0</v>
      </c>
      <c r="AX620" s="40">
        <f t="shared" si="406"/>
        <v>0</v>
      </c>
      <c r="AY620" s="40">
        <f t="shared" si="407"/>
        <v>0</v>
      </c>
      <c r="AZ620" s="40">
        <f t="shared" si="408"/>
        <v>0</v>
      </c>
      <c r="BA620" s="40">
        <f t="shared" si="409"/>
        <v>0</v>
      </c>
      <c r="BB620" s="40">
        <f t="shared" si="410"/>
        <v>0</v>
      </c>
      <c r="BC620" s="40">
        <f t="shared" si="411"/>
        <v>0</v>
      </c>
      <c r="BD620" s="40">
        <f t="shared" si="412"/>
        <v>0</v>
      </c>
      <c r="BE620" s="40">
        <f t="shared" si="413"/>
        <v>0</v>
      </c>
      <c r="BF620" s="40">
        <f t="shared" si="414"/>
        <v>0</v>
      </c>
      <c r="BG620" s="40">
        <f t="shared" si="415"/>
        <v>0</v>
      </c>
      <c r="BH620" s="40">
        <f t="shared" si="416"/>
        <v>0</v>
      </c>
      <c r="BI620" s="40">
        <f t="shared" si="417"/>
        <v>0</v>
      </c>
      <c r="BJ620" s="40">
        <f t="shared" si="418"/>
        <v>0</v>
      </c>
      <c r="BK620" s="40">
        <f t="shared" si="419"/>
        <v>0</v>
      </c>
      <c r="BL620" s="40">
        <f t="shared" si="420"/>
        <v>0</v>
      </c>
      <c r="BM620" s="40">
        <f t="shared" si="421"/>
        <v>0</v>
      </c>
      <c r="BN620" s="40">
        <f t="shared" si="422"/>
        <v>0</v>
      </c>
      <c r="BO620" s="40">
        <f t="shared" si="423"/>
        <v>0</v>
      </c>
      <c r="BP620" s="40">
        <f t="shared" si="424"/>
        <v>0</v>
      </c>
      <c r="BR620" s="63">
        <f t="shared" si="386"/>
        <v>1</v>
      </c>
      <c r="BT620" s="4">
        <f>(BP620*U583)+(BO620*U584)+(BN620*U585)+(BM620*U586)+(BL620*U587)+(BK620*U588)+(BJ620*U589)+(BI620*U590)+(BH620*U591)+(BG620*U592)+(BF620*U593)+(BE620*U594)+(BD620*U595)+(BC620*U596)+(BB620*U597)+(BA620*U598)+(AZ620*U599)+(AY620*U600)+(AX620*U601)+(AW620*U602)+(AV620*U603)+(AU620*U604)+(AT620*U605)+(AS620*U606)+(AR620*U607)+(AQ620*U608)+(AP620*U609)+(AO620*U610)+(AN620*U611)+(AM620*U612)+(AL620*U613)+(AK620*U614)+(AJ620*U615)+(AI620*U616)+(AH620*U617)+(AG620*U618)+(AF620*U619)+U620</f>
        <v>1.9230769230769232E-2</v>
      </c>
    </row>
    <row r="621" spans="1:72">
      <c r="A621" s="25">
        <f t="shared" si="387"/>
        <v>617</v>
      </c>
      <c r="B621" s="26" t="s">
        <v>37</v>
      </c>
      <c r="C621" s="56">
        <v>40634</v>
      </c>
      <c r="D621" s="13">
        <v>40637</v>
      </c>
      <c r="E621" s="13">
        <v>40645</v>
      </c>
      <c r="F621" s="14">
        <v>0.96795999999999993</v>
      </c>
      <c r="G621" s="14"/>
      <c r="H621" s="14"/>
      <c r="I621" s="14">
        <v>0.96214</v>
      </c>
      <c r="J621" s="14">
        <v>0.95331999999999995</v>
      </c>
      <c r="K621" s="5" t="s">
        <v>2</v>
      </c>
      <c r="M621" s="46">
        <f>(F621-I621)*10000</f>
        <v>58.199999999999363</v>
      </c>
      <c r="N621" s="47"/>
      <c r="O621" s="46">
        <f>(I621-J621)*10000</f>
        <v>88.2000000000005</v>
      </c>
      <c r="Q621" s="22">
        <f>((S620*U621)/M621)*O621</f>
        <v>174214234.66654238</v>
      </c>
      <c r="R621" s="15"/>
      <c r="S621" s="3">
        <f>Q621+S620</f>
        <v>3393029618.0292721</v>
      </c>
      <c r="U621" s="4">
        <f>$AC$4/W621</f>
        <v>3.5714285714285712E-2</v>
      </c>
      <c r="W621" s="2">
        <v>7</v>
      </c>
      <c r="Y621" s="30">
        <f>E621-D621+1</f>
        <v>9</v>
      </c>
      <c r="Z621" s="30"/>
      <c r="AA621" s="4">
        <f>(S621-S620)/S620</f>
        <v>5.4123711340207131E-2</v>
      </c>
      <c r="AD621" s="40">
        <f>IF(E620&gt;D621,IF(E620&gt;E621,Y621,E620-D621+1),0)</f>
        <v>9</v>
      </c>
      <c r="AF621" s="40">
        <f t="shared" si="388"/>
        <v>1</v>
      </c>
      <c r="AG621" s="40">
        <f t="shared" si="389"/>
        <v>1</v>
      </c>
      <c r="AH621" s="40">
        <f t="shared" si="390"/>
        <v>1</v>
      </c>
      <c r="AI621" s="40">
        <f t="shared" si="391"/>
        <v>1</v>
      </c>
      <c r="AJ621" s="40">
        <f t="shared" si="392"/>
        <v>1</v>
      </c>
      <c r="AK621" s="40">
        <f t="shared" si="393"/>
        <v>1</v>
      </c>
      <c r="AL621" s="40">
        <f t="shared" si="394"/>
        <v>1</v>
      </c>
      <c r="AM621" s="40">
        <f t="shared" si="395"/>
        <v>1</v>
      </c>
      <c r="AN621" s="40">
        <f t="shared" si="396"/>
        <v>1</v>
      </c>
      <c r="AO621" s="40">
        <f t="shared" si="397"/>
        <v>1</v>
      </c>
      <c r="AP621" s="40">
        <f t="shared" si="398"/>
        <v>1</v>
      </c>
      <c r="AQ621" s="40">
        <f t="shared" si="399"/>
        <v>1</v>
      </c>
      <c r="AR621" s="40">
        <f t="shared" si="400"/>
        <v>1</v>
      </c>
      <c r="AS621" s="40">
        <f t="shared" si="401"/>
        <v>1</v>
      </c>
      <c r="AT621" s="40">
        <f t="shared" si="402"/>
        <v>1</v>
      </c>
      <c r="AU621" s="40">
        <f t="shared" si="403"/>
        <v>1</v>
      </c>
      <c r="AV621" s="40">
        <f t="shared" si="404"/>
        <v>1</v>
      </c>
      <c r="AW621" s="40">
        <f t="shared" si="405"/>
        <v>1</v>
      </c>
      <c r="AX621" s="40">
        <f t="shared" si="406"/>
        <v>1</v>
      </c>
      <c r="AY621" s="40">
        <f t="shared" si="407"/>
        <v>1</v>
      </c>
      <c r="AZ621" s="40">
        <f t="shared" si="408"/>
        <v>1</v>
      </c>
      <c r="BA621" s="40">
        <f t="shared" si="409"/>
        <v>1</v>
      </c>
      <c r="BB621" s="40">
        <f t="shared" si="410"/>
        <v>1</v>
      </c>
      <c r="BC621" s="40">
        <f t="shared" si="411"/>
        <v>1</v>
      </c>
      <c r="BD621" s="40">
        <f t="shared" si="412"/>
        <v>1</v>
      </c>
      <c r="BE621" s="40">
        <f t="shared" si="413"/>
        <v>1</v>
      </c>
      <c r="BF621" s="40">
        <f t="shared" si="414"/>
        <v>1</v>
      </c>
      <c r="BG621" s="40">
        <f t="shared" si="415"/>
        <v>1</v>
      </c>
      <c r="BH621" s="40">
        <f t="shared" si="416"/>
        <v>1</v>
      </c>
      <c r="BI621" s="40">
        <f t="shared" si="417"/>
        <v>1</v>
      </c>
      <c r="BJ621" s="40">
        <f t="shared" si="418"/>
        <v>1</v>
      </c>
      <c r="BK621" s="40">
        <f t="shared" si="419"/>
        <v>1</v>
      </c>
      <c r="BL621" s="40">
        <f t="shared" si="420"/>
        <v>1</v>
      </c>
      <c r="BM621" s="40">
        <f t="shared" si="421"/>
        <v>1</v>
      </c>
      <c r="BN621" s="40">
        <f t="shared" si="422"/>
        <v>1</v>
      </c>
      <c r="BO621" s="40">
        <f t="shared" si="423"/>
        <v>1</v>
      </c>
      <c r="BP621" s="40">
        <f t="shared" si="424"/>
        <v>1</v>
      </c>
      <c r="BR621" s="63">
        <f t="shared" si="386"/>
        <v>38</v>
      </c>
      <c r="BT621" s="4">
        <f>(BP621*U584)+(BO621*U585)+(BN621*U586)+(BM621*U587)+(BL621*U588)+(BK621*U589)+(BJ621*U590)+(BI621*U591)+(BH621*U592)+(BG621*U593)+(BF621*U594)+(BE621*U595)+(BD621*U596)+(BC621*U597)+(BB621*U598)+(BA621*U599)+(AZ621*U600)+(AY621*U601)+(AX621*U602)+(AW621*U603)+(AV621*U604)+(AU621*U605)+(AT621*U606)+(AS621*U607)+(AR621*U608)+(AQ621*U609)+(AP621*U610)+(AO621*U611)+(AN621*U612)+(AM621*U613)+(AL621*U614)+(AK621*U615)+(AJ621*U616)+(AI621*U617)+(AH621*U618)+(AG621*U619)+(AF621*U620)+U621</f>
        <v>0.74725274725274748</v>
      </c>
    </row>
    <row r="622" spans="1:72">
      <c r="A622" s="25">
        <f t="shared" si="387"/>
        <v>618</v>
      </c>
      <c r="B622" s="26" t="s">
        <v>37</v>
      </c>
      <c r="C622" s="56">
        <v>40683</v>
      </c>
      <c r="D622" s="13">
        <v>40686</v>
      </c>
      <c r="E622" s="13">
        <v>40694</v>
      </c>
      <c r="F622" s="14">
        <v>0.96665000000000001</v>
      </c>
      <c r="G622" s="14">
        <v>0.97751999999999994</v>
      </c>
      <c r="H622" s="14">
        <v>0.96665000000000001</v>
      </c>
      <c r="I622" s="14"/>
      <c r="J622" s="14"/>
      <c r="K622" s="5" t="s">
        <v>0</v>
      </c>
      <c r="M622" s="16">
        <f>(G622-F622)*10000</f>
        <v>108.69999999999935</v>
      </c>
      <c r="N622" s="15"/>
      <c r="O622" s="16">
        <f>(H622-G622)*10000</f>
        <v>-108.69999999999935</v>
      </c>
      <c r="Q622" s="22">
        <f>((S621*U622)/M622)*O622</f>
        <v>-121179629.21533114</v>
      </c>
      <c r="R622" s="15"/>
      <c r="S622" s="3">
        <f>Q622+S621</f>
        <v>3271849988.813941</v>
      </c>
      <c r="U622" s="4">
        <f>$AC$4/W622</f>
        <v>3.5714285714285712E-2</v>
      </c>
      <c r="W622" s="2">
        <v>7</v>
      </c>
      <c r="Y622" s="30">
        <f>E622-D622+1</f>
        <v>9</v>
      </c>
      <c r="Z622" s="30"/>
      <c r="AA622" s="4">
        <f>(S622-S621)/S621</f>
        <v>-3.5714285714285691E-2</v>
      </c>
      <c r="AD622" s="40">
        <f>IF(E621&gt;D622,IF(E621&gt;E622,Y622,E621-D622+1),0)</f>
        <v>0</v>
      </c>
      <c r="AF622" s="40">
        <f t="shared" si="388"/>
        <v>0</v>
      </c>
      <c r="AG622" s="40">
        <f t="shared" si="389"/>
        <v>1</v>
      </c>
      <c r="AH622" s="40">
        <f t="shared" si="390"/>
        <v>1</v>
      </c>
      <c r="AI622" s="40">
        <f t="shared" si="391"/>
        <v>1</v>
      </c>
      <c r="AJ622" s="40">
        <f t="shared" si="392"/>
        <v>1</v>
      </c>
      <c r="AK622" s="40">
        <f t="shared" si="393"/>
        <v>1</v>
      </c>
      <c r="AL622" s="40">
        <f t="shared" si="394"/>
        <v>1</v>
      </c>
      <c r="AM622" s="40">
        <f t="shared" si="395"/>
        <v>1</v>
      </c>
      <c r="AN622" s="40">
        <f t="shared" si="396"/>
        <v>1</v>
      </c>
      <c r="AO622" s="40">
        <f t="shared" si="397"/>
        <v>1</v>
      </c>
      <c r="AP622" s="40">
        <f t="shared" si="398"/>
        <v>1</v>
      </c>
      <c r="AQ622" s="40">
        <f t="shared" si="399"/>
        <v>1</v>
      </c>
      <c r="AR622" s="40">
        <f t="shared" si="400"/>
        <v>1</v>
      </c>
      <c r="AS622" s="40">
        <f t="shared" si="401"/>
        <v>1</v>
      </c>
      <c r="AT622" s="40">
        <f t="shared" si="402"/>
        <v>1</v>
      </c>
      <c r="AU622" s="40">
        <f t="shared" si="403"/>
        <v>1</v>
      </c>
      <c r="AV622" s="40">
        <f t="shared" si="404"/>
        <v>1</v>
      </c>
      <c r="AW622" s="40">
        <f t="shared" si="405"/>
        <v>1</v>
      </c>
      <c r="AX622" s="40">
        <f t="shared" si="406"/>
        <v>1</v>
      </c>
      <c r="AY622" s="40">
        <f t="shared" si="407"/>
        <v>1</v>
      </c>
      <c r="AZ622" s="40">
        <f t="shared" si="408"/>
        <v>1</v>
      </c>
      <c r="BA622" s="40">
        <f t="shared" si="409"/>
        <v>1</v>
      </c>
      <c r="BB622" s="40">
        <f t="shared" si="410"/>
        <v>1</v>
      </c>
      <c r="BC622" s="40">
        <f t="shared" si="411"/>
        <v>1</v>
      </c>
      <c r="BD622" s="40">
        <f t="shared" si="412"/>
        <v>1</v>
      </c>
      <c r="BE622" s="40">
        <f t="shared" si="413"/>
        <v>1</v>
      </c>
      <c r="BF622" s="40">
        <f t="shared" si="414"/>
        <v>1</v>
      </c>
      <c r="BG622" s="40">
        <f t="shared" si="415"/>
        <v>1</v>
      </c>
      <c r="BH622" s="40">
        <f t="shared" si="416"/>
        <v>1</v>
      </c>
      <c r="BI622" s="40">
        <f t="shared" si="417"/>
        <v>1</v>
      </c>
      <c r="BJ622" s="40">
        <f t="shared" si="418"/>
        <v>1</v>
      </c>
      <c r="BK622" s="40">
        <f t="shared" si="419"/>
        <v>1</v>
      </c>
      <c r="BL622" s="40">
        <f t="shared" si="420"/>
        <v>1</v>
      </c>
      <c r="BM622" s="40">
        <f t="shared" si="421"/>
        <v>1</v>
      </c>
      <c r="BN622" s="40">
        <f t="shared" si="422"/>
        <v>1</v>
      </c>
      <c r="BO622" s="40">
        <f t="shared" si="423"/>
        <v>1</v>
      </c>
      <c r="BP622" s="40">
        <f t="shared" si="424"/>
        <v>1</v>
      </c>
      <c r="BR622" s="63">
        <f t="shared" si="386"/>
        <v>37</v>
      </c>
      <c r="BT622" s="4">
        <f>(BP622*U585)+(BO622*U586)+(BN622*U587)+(BM622*U588)+(BL622*U589)+(BK622*U590)+(BJ622*U591)+(BI622*U592)+(BH622*U593)+(BG622*U594)+(BF622*U595)+(BE622*U596)+(BD622*U597)+(BC622*U598)+(BB622*U599)+(BA622*U600)+(AZ622*U601)+(AY622*U602)+(AX622*U603)+(AW622*U604)+(AV622*U605)+(AU622*U606)+(AT622*U607)+(AS622*U608)+(AR622*U609)+(AQ622*U610)+(AP622*U611)+(AO622*U612)+(AN622*U613)+(AM622*U614)+(AL622*U615)+(AK622*U616)+(AJ622*U617)+(AI622*U618)+(AH622*U619)+(AG622*U620)+(AF622*U621)+U622</f>
        <v>0.72802197802197821</v>
      </c>
    </row>
    <row r="623" spans="1:72">
      <c r="A623" s="25">
        <f t="shared" si="387"/>
        <v>619</v>
      </c>
      <c r="B623" s="26" t="s">
        <v>37</v>
      </c>
      <c r="C623" s="56">
        <v>40737</v>
      </c>
      <c r="D623" s="13">
        <v>40738</v>
      </c>
      <c r="E623" s="13">
        <v>40753</v>
      </c>
      <c r="F623" s="14">
        <v>0.96401999999999999</v>
      </c>
      <c r="G623" s="14"/>
      <c r="H623" s="14"/>
      <c r="I623" s="14">
        <v>0.95706999999999998</v>
      </c>
      <c r="J623" s="14">
        <v>0.95094999999999996</v>
      </c>
      <c r="K623" s="5" t="s">
        <v>2</v>
      </c>
      <c r="M623" s="46">
        <f>(F623-I623)*10000</f>
        <v>69.500000000000114</v>
      </c>
      <c r="N623" s="47"/>
      <c r="O623" s="46">
        <f>(I623-J623)*10000</f>
        <v>61.200000000000145</v>
      </c>
      <c r="Q623" s="22">
        <f>((S622*U623)/M623)*O623</f>
        <v>102896823.90309009</v>
      </c>
      <c r="R623" s="15"/>
      <c r="S623" s="3">
        <f>Q623+S622</f>
        <v>3374746812.717031</v>
      </c>
      <c r="U623" s="4">
        <f>$AC$4/W623</f>
        <v>3.5714285714285712E-2</v>
      </c>
      <c r="W623" s="2">
        <v>7</v>
      </c>
      <c r="Y623" s="30">
        <f>E623-D623+1</f>
        <v>16</v>
      </c>
      <c r="Z623" s="30"/>
      <c r="AA623" s="4">
        <f>(S623-S622)/S622</f>
        <v>3.1449126413155185E-2</v>
      </c>
      <c r="AD623" s="40">
        <f>IF(E622&gt;D623,IF(E622&gt;E623,Y623,E622-D623+1),0)</f>
        <v>0</v>
      </c>
      <c r="AF623" s="40">
        <f t="shared" si="388"/>
        <v>0</v>
      </c>
      <c r="AG623" s="40">
        <f t="shared" si="389"/>
        <v>0</v>
      </c>
      <c r="AH623" s="40">
        <f t="shared" si="390"/>
        <v>1</v>
      </c>
      <c r="AI623" s="40">
        <f t="shared" si="391"/>
        <v>1</v>
      </c>
      <c r="AJ623" s="40">
        <f t="shared" si="392"/>
        <v>1</v>
      </c>
      <c r="AK623" s="40">
        <f t="shared" si="393"/>
        <v>1</v>
      </c>
      <c r="AL623" s="40">
        <f t="shared" si="394"/>
        <v>1</v>
      </c>
      <c r="AM623" s="40">
        <f t="shared" si="395"/>
        <v>1</v>
      </c>
      <c r="AN623" s="40">
        <f t="shared" si="396"/>
        <v>1</v>
      </c>
      <c r="AO623" s="40">
        <f t="shared" si="397"/>
        <v>1</v>
      </c>
      <c r="AP623" s="40">
        <f t="shared" si="398"/>
        <v>1</v>
      </c>
      <c r="AQ623" s="40">
        <f t="shared" si="399"/>
        <v>1</v>
      </c>
      <c r="AR623" s="40">
        <f t="shared" si="400"/>
        <v>1</v>
      </c>
      <c r="AS623" s="40">
        <f t="shared" si="401"/>
        <v>1</v>
      </c>
      <c r="AT623" s="40">
        <f t="shared" si="402"/>
        <v>1</v>
      </c>
      <c r="AU623" s="40">
        <f t="shared" si="403"/>
        <v>1</v>
      </c>
      <c r="AV623" s="40">
        <f t="shared" si="404"/>
        <v>1</v>
      </c>
      <c r="AW623" s="40">
        <f t="shared" si="405"/>
        <v>1</v>
      </c>
      <c r="AX623" s="40">
        <f t="shared" si="406"/>
        <v>1</v>
      </c>
      <c r="AY623" s="40">
        <f t="shared" si="407"/>
        <v>1</v>
      </c>
      <c r="AZ623" s="40">
        <f t="shared" si="408"/>
        <v>1</v>
      </c>
      <c r="BA623" s="40">
        <f t="shared" si="409"/>
        <v>1</v>
      </c>
      <c r="BB623" s="40">
        <f t="shared" si="410"/>
        <v>1</v>
      </c>
      <c r="BC623" s="40">
        <f t="shared" si="411"/>
        <v>1</v>
      </c>
      <c r="BD623" s="40">
        <f t="shared" si="412"/>
        <v>1</v>
      </c>
      <c r="BE623" s="40">
        <f t="shared" si="413"/>
        <v>1</v>
      </c>
      <c r="BF623" s="40">
        <f t="shared" si="414"/>
        <v>1</v>
      </c>
      <c r="BG623" s="40">
        <f t="shared" si="415"/>
        <v>1</v>
      </c>
      <c r="BH623" s="40">
        <f t="shared" si="416"/>
        <v>1</v>
      </c>
      <c r="BI623" s="40">
        <f t="shared" si="417"/>
        <v>1</v>
      </c>
      <c r="BJ623" s="40">
        <f t="shared" si="418"/>
        <v>1</v>
      </c>
      <c r="BK623" s="40">
        <f t="shared" si="419"/>
        <v>1</v>
      </c>
      <c r="BL623" s="40">
        <f t="shared" si="420"/>
        <v>1</v>
      </c>
      <c r="BM623" s="40">
        <f t="shared" si="421"/>
        <v>1</v>
      </c>
      <c r="BN623" s="40">
        <f t="shared" si="422"/>
        <v>1</v>
      </c>
      <c r="BO623" s="40">
        <f t="shared" si="423"/>
        <v>1</v>
      </c>
      <c r="BP623" s="40">
        <f t="shared" si="424"/>
        <v>1</v>
      </c>
      <c r="BR623" s="63">
        <f t="shared" si="386"/>
        <v>36</v>
      </c>
      <c r="BT623" s="4">
        <f>(BP623*U586)+(BO623*U587)+(BN623*U588)+(BM623*U589)+(BL623*U590)+(BK623*U591)+(BJ623*U592)+(BI623*U593)+(BH623*U594)+(BG623*U595)+(BF623*U596)+(BE623*U597)+(BD623*U598)+(BC623*U599)+(BB623*U600)+(BA623*U601)+(AZ623*U602)+(AY623*U603)+(AX623*U604)+(AW623*U605)+(AV623*U606)+(AU623*U607)+(AT623*U608)+(AS623*U609)+(AR623*U610)+(AQ623*U611)+(AP623*U612)+(AO623*U613)+(AN623*U614)+(AM623*U615)+(AL623*U616)+(AK623*U617)+(AJ623*U618)+(AI623*U619)+(AH623*U620)+(AG623*U621)+(AF623*U622)+U623</f>
        <v>0.70879120879120894</v>
      </c>
    </row>
    <row r="624" spans="1:72">
      <c r="A624" s="25">
        <f t="shared" si="387"/>
        <v>620</v>
      </c>
      <c r="B624" s="26" t="s">
        <v>37</v>
      </c>
      <c r="C624" s="56">
        <v>40767</v>
      </c>
      <c r="D624" s="13">
        <v>40773</v>
      </c>
      <c r="E624" s="13">
        <v>40774</v>
      </c>
      <c r="F624" s="14">
        <v>0.98591000000000006</v>
      </c>
      <c r="G624" s="14">
        <v>0.99224000000000001</v>
      </c>
      <c r="H624" s="14">
        <v>0.98591000000000006</v>
      </c>
      <c r="I624" s="14"/>
      <c r="J624" s="14"/>
      <c r="K624" s="5" t="s">
        <v>0</v>
      </c>
      <c r="M624" s="16">
        <f>(G624-F624)*10000</f>
        <v>63.299999999999471</v>
      </c>
      <c r="N624" s="15"/>
      <c r="O624" s="16">
        <f>(H624-G624)*10000</f>
        <v>-63.299999999999471</v>
      </c>
      <c r="Q624" s="22">
        <f>((S623*U624)/M624)*O624</f>
        <v>-120526671.88275111</v>
      </c>
      <c r="R624" s="15"/>
      <c r="S624" s="3">
        <f>Q624+S623</f>
        <v>3254220140.83428</v>
      </c>
      <c r="U624" s="4">
        <f>$AC$4/W624</f>
        <v>3.5714285714285712E-2</v>
      </c>
      <c r="W624" s="2">
        <v>7</v>
      </c>
      <c r="Y624" s="30">
        <f>E624-D624+1</f>
        <v>2</v>
      </c>
      <c r="Z624" s="30"/>
      <c r="AA624" s="4">
        <f>(S624-S623)/S623</f>
        <v>-3.5714285714285678E-2</v>
      </c>
      <c r="AD624" s="40">
        <f>IF(E623&gt;D624,IF(E623&gt;E624,Y624,E623-D624+1),0)</f>
        <v>0</v>
      </c>
      <c r="AF624" s="40">
        <f t="shared" si="388"/>
        <v>0</v>
      </c>
      <c r="AG624" s="40">
        <f t="shared" si="389"/>
        <v>0</v>
      </c>
      <c r="AH624" s="40">
        <f t="shared" si="390"/>
        <v>0</v>
      </c>
      <c r="AI624" s="40">
        <f t="shared" si="391"/>
        <v>1</v>
      </c>
      <c r="AJ624" s="40">
        <f t="shared" si="392"/>
        <v>1</v>
      </c>
      <c r="AK624" s="40">
        <f t="shared" si="393"/>
        <v>1</v>
      </c>
      <c r="AL624" s="40">
        <f t="shared" si="394"/>
        <v>1</v>
      </c>
      <c r="AM624" s="40">
        <f t="shared" si="395"/>
        <v>1</v>
      </c>
      <c r="AN624" s="40">
        <f t="shared" si="396"/>
        <v>1</v>
      </c>
      <c r="AO624" s="40">
        <f t="shared" si="397"/>
        <v>1</v>
      </c>
      <c r="AP624" s="40">
        <f t="shared" si="398"/>
        <v>1</v>
      </c>
      <c r="AQ624" s="40">
        <f t="shared" si="399"/>
        <v>1</v>
      </c>
      <c r="AR624" s="40">
        <f t="shared" si="400"/>
        <v>1</v>
      </c>
      <c r="AS624" s="40">
        <f t="shared" si="401"/>
        <v>1</v>
      </c>
      <c r="AT624" s="40">
        <f t="shared" si="402"/>
        <v>1</v>
      </c>
      <c r="AU624" s="40">
        <f t="shared" si="403"/>
        <v>1</v>
      </c>
      <c r="AV624" s="40">
        <f t="shared" si="404"/>
        <v>1</v>
      </c>
      <c r="AW624" s="40">
        <f t="shared" si="405"/>
        <v>1</v>
      </c>
      <c r="AX624" s="40">
        <f t="shared" si="406"/>
        <v>1</v>
      </c>
      <c r="AY624" s="40">
        <f t="shared" si="407"/>
        <v>1</v>
      </c>
      <c r="AZ624" s="40">
        <f t="shared" si="408"/>
        <v>1</v>
      </c>
      <c r="BA624" s="40">
        <f t="shared" si="409"/>
        <v>1</v>
      </c>
      <c r="BB624" s="40">
        <f t="shared" si="410"/>
        <v>1</v>
      </c>
      <c r="BC624" s="40">
        <f t="shared" si="411"/>
        <v>1</v>
      </c>
      <c r="BD624" s="40">
        <f t="shared" si="412"/>
        <v>1</v>
      </c>
      <c r="BE624" s="40">
        <f t="shared" si="413"/>
        <v>1</v>
      </c>
      <c r="BF624" s="40">
        <f t="shared" si="414"/>
        <v>1</v>
      </c>
      <c r="BG624" s="40">
        <f t="shared" si="415"/>
        <v>1</v>
      </c>
      <c r="BH624" s="40">
        <f t="shared" si="416"/>
        <v>1</v>
      </c>
      <c r="BI624" s="40">
        <f t="shared" si="417"/>
        <v>1</v>
      </c>
      <c r="BJ624" s="40">
        <f t="shared" si="418"/>
        <v>1</v>
      </c>
      <c r="BK624" s="40">
        <f t="shared" si="419"/>
        <v>1</v>
      </c>
      <c r="BL624" s="40">
        <f t="shared" si="420"/>
        <v>1</v>
      </c>
      <c r="BM624" s="40">
        <f t="shared" si="421"/>
        <v>1</v>
      </c>
      <c r="BN624" s="40">
        <f t="shared" si="422"/>
        <v>1</v>
      </c>
      <c r="BO624" s="40">
        <f t="shared" si="423"/>
        <v>1</v>
      </c>
      <c r="BP624" s="40">
        <f t="shared" si="424"/>
        <v>1</v>
      </c>
      <c r="BR624" s="63">
        <f t="shared" si="386"/>
        <v>35</v>
      </c>
      <c r="BT624" s="4">
        <f>(BP624*U587)+(BO624*U588)+(BN624*U589)+(BM624*U590)+(BL624*U591)+(BK624*U592)+(BJ624*U593)+(BI624*U594)+(BH624*U595)+(BG624*U596)+(BF624*U597)+(BE624*U598)+(BD624*U599)+(BC624*U600)+(BB624*U601)+(BA624*U602)+(AZ624*U603)+(AY624*U604)+(AX624*U605)+(AW624*U606)+(AV624*U607)+(AU624*U608)+(AT624*U609)+(AS624*U610)+(AR624*U611)+(AQ624*U612)+(AP624*U613)+(AO624*U614)+(AN624*U615)+(AM624*U616)+(AL624*U617)+(AK624*U618)+(AJ624*U619)+(AI624*U620)+(AH624*U621)+(AG624*U622)+(AF624*U623)+U624</f>
        <v>0.68956043956043966</v>
      </c>
    </row>
    <row r="625" spans="1:72">
      <c r="A625" s="25">
        <f t="shared" si="387"/>
        <v>621</v>
      </c>
      <c r="B625" s="26" t="s">
        <v>37</v>
      </c>
      <c r="C625" s="56">
        <v>40805</v>
      </c>
      <c r="D625" s="13">
        <v>40806</v>
      </c>
      <c r="E625" s="13">
        <v>40820</v>
      </c>
      <c r="F625" s="14">
        <v>0.98313000000000006</v>
      </c>
      <c r="G625" s="14">
        <v>0.99266999999999994</v>
      </c>
      <c r="H625" s="14">
        <v>1.0654399999999999</v>
      </c>
      <c r="I625" s="14"/>
      <c r="J625" s="14"/>
      <c r="K625" s="5" t="s">
        <v>1</v>
      </c>
      <c r="M625" s="16">
        <f>(G625-F625)*10000</f>
        <v>95.399999999998812</v>
      </c>
      <c r="N625" s="15"/>
      <c r="O625" s="16">
        <f>(H625-G625)*10000</f>
        <v>727.7</v>
      </c>
      <c r="Q625" s="22">
        <f>((S624*U625)/M625)*O625</f>
        <v>886528899.55268621</v>
      </c>
      <c r="R625" s="15"/>
      <c r="S625" s="3">
        <f>Q625+S624</f>
        <v>4140749040.3869662</v>
      </c>
      <c r="U625" s="4">
        <f>$AC$4/W625</f>
        <v>3.5714285714285712E-2</v>
      </c>
      <c r="W625" s="2">
        <v>7</v>
      </c>
      <c r="Y625" s="30">
        <f>E625-D625+1</f>
        <v>15</v>
      </c>
      <c r="Z625" s="30"/>
      <c r="AA625" s="4">
        <f>(S625-S624)/S624</f>
        <v>0.27242437855645746</v>
      </c>
      <c r="AD625" s="40">
        <f>IF(E624&gt;D625,IF(E624&gt;E625,Y625,E624-D625+1),0)</f>
        <v>0</v>
      </c>
      <c r="AF625" s="40">
        <f t="shared" si="388"/>
        <v>0</v>
      </c>
      <c r="AG625" s="40">
        <f t="shared" si="389"/>
        <v>0</v>
      </c>
      <c r="AH625" s="40">
        <f t="shared" si="390"/>
        <v>0</v>
      </c>
      <c r="AI625" s="40">
        <f t="shared" si="391"/>
        <v>0</v>
      </c>
      <c r="AJ625" s="40">
        <f t="shared" si="392"/>
        <v>1</v>
      </c>
      <c r="AK625" s="40">
        <f t="shared" si="393"/>
        <v>1</v>
      </c>
      <c r="AL625" s="40">
        <f t="shared" si="394"/>
        <v>1</v>
      </c>
      <c r="AM625" s="40">
        <f t="shared" si="395"/>
        <v>1</v>
      </c>
      <c r="AN625" s="40">
        <f t="shared" si="396"/>
        <v>1</v>
      </c>
      <c r="AO625" s="40">
        <f t="shared" si="397"/>
        <v>1</v>
      </c>
      <c r="AP625" s="40">
        <f t="shared" si="398"/>
        <v>1</v>
      </c>
      <c r="AQ625" s="40">
        <f t="shared" si="399"/>
        <v>1</v>
      </c>
      <c r="AR625" s="40">
        <f t="shared" si="400"/>
        <v>1</v>
      </c>
      <c r="AS625" s="40">
        <f t="shared" si="401"/>
        <v>1</v>
      </c>
      <c r="AT625" s="40">
        <f t="shared" si="402"/>
        <v>1</v>
      </c>
      <c r="AU625" s="40">
        <f t="shared" si="403"/>
        <v>1</v>
      </c>
      <c r="AV625" s="40">
        <f t="shared" si="404"/>
        <v>1</v>
      </c>
      <c r="AW625" s="40">
        <f t="shared" si="405"/>
        <v>1</v>
      </c>
      <c r="AX625" s="40">
        <f t="shared" si="406"/>
        <v>1</v>
      </c>
      <c r="AY625" s="40">
        <f t="shared" si="407"/>
        <v>1</v>
      </c>
      <c r="AZ625" s="40">
        <f t="shared" si="408"/>
        <v>1</v>
      </c>
      <c r="BA625" s="40">
        <f t="shared" si="409"/>
        <v>1</v>
      </c>
      <c r="BB625" s="40">
        <f t="shared" si="410"/>
        <v>1</v>
      </c>
      <c r="BC625" s="40">
        <f t="shared" si="411"/>
        <v>1</v>
      </c>
      <c r="BD625" s="40">
        <f t="shared" si="412"/>
        <v>1</v>
      </c>
      <c r="BE625" s="40">
        <f t="shared" si="413"/>
        <v>1</v>
      </c>
      <c r="BF625" s="40">
        <f t="shared" si="414"/>
        <v>1</v>
      </c>
      <c r="BG625" s="40">
        <f t="shared" si="415"/>
        <v>1</v>
      </c>
      <c r="BH625" s="40">
        <f t="shared" si="416"/>
        <v>1</v>
      </c>
      <c r="BI625" s="40">
        <f t="shared" si="417"/>
        <v>1</v>
      </c>
      <c r="BJ625" s="40">
        <f t="shared" si="418"/>
        <v>1</v>
      </c>
      <c r="BK625" s="40">
        <f t="shared" si="419"/>
        <v>1</v>
      </c>
      <c r="BL625" s="40">
        <f t="shared" si="420"/>
        <v>1</v>
      </c>
      <c r="BM625" s="40">
        <f t="shared" si="421"/>
        <v>1</v>
      </c>
      <c r="BN625" s="40">
        <f t="shared" si="422"/>
        <v>1</v>
      </c>
      <c r="BO625" s="40">
        <f t="shared" si="423"/>
        <v>1</v>
      </c>
      <c r="BP625" s="40">
        <f t="shared" si="424"/>
        <v>1</v>
      </c>
      <c r="BR625" s="63">
        <f t="shared" si="386"/>
        <v>34</v>
      </c>
      <c r="BT625" s="4">
        <f>(BP625*U588)+(BO625*U589)+(BN625*U590)+(BM625*U591)+(BL625*U592)+(BK625*U593)+(BJ625*U594)+(BI625*U595)+(BH625*U596)+(BG625*U597)+(BF625*U598)+(BE625*U599)+(BD625*U600)+(BC625*U601)+(BB625*U602)+(BA625*U603)+(AZ625*U604)+(AY625*U605)+(AX625*U606)+(AW625*U607)+(AV625*U608)+(AU625*U609)+(AT625*U610)+(AS625*U611)+(AR625*U612)+(AQ625*U613)+(AP625*U614)+(AO625*U615)+(AN625*U616)+(AM625*U617)+(AL625*U618)+(AK625*U619)+(AJ625*U620)+(AI625*U621)+(AH625*U622)+(AG625*U623)+(AF625*U624)+U625</f>
        <v>0.67032967032967039</v>
      </c>
    </row>
    <row r="626" spans="1:72">
      <c r="A626" s="25">
        <f t="shared" si="387"/>
        <v>622</v>
      </c>
      <c r="B626" s="26" t="s">
        <v>37</v>
      </c>
      <c r="C626" s="12">
        <v>40836</v>
      </c>
      <c r="D626" s="13">
        <v>40837</v>
      </c>
      <c r="E626" s="13">
        <v>40841</v>
      </c>
      <c r="F626" s="14">
        <v>1.02199</v>
      </c>
      <c r="G626" s="14"/>
      <c r="H626" s="14"/>
      <c r="I626" s="14">
        <v>1.01271</v>
      </c>
      <c r="J626" s="14">
        <v>1.01271</v>
      </c>
      <c r="K626" s="6" t="s">
        <v>17</v>
      </c>
      <c r="M626" s="46">
        <f>(F626-I626)*10000</f>
        <v>92.799999999999557</v>
      </c>
      <c r="N626" s="47"/>
      <c r="O626" s="46">
        <f>(I626-J626)*10000</f>
        <v>0</v>
      </c>
      <c r="Q626" s="22">
        <f>((S625*U626)/M626)*O626</f>
        <v>0</v>
      </c>
      <c r="R626" s="15"/>
      <c r="S626" s="3">
        <f>Q626+S625</f>
        <v>4140749040.3869662</v>
      </c>
      <c r="U626" s="4">
        <f>$AC$4/W626</f>
        <v>3.5714285714285712E-2</v>
      </c>
      <c r="W626" s="2">
        <v>7</v>
      </c>
      <c r="Y626" s="30">
        <f>E626-D626+1</f>
        <v>5</v>
      </c>
      <c r="Z626" s="30"/>
      <c r="AA626" s="4">
        <f>(S626-S625)/S625</f>
        <v>0</v>
      </c>
      <c r="AD626" s="40">
        <f>IF(E625&gt;D626,IF(E625&gt;E626,Y626,E625-D626+1),0)</f>
        <v>0</v>
      </c>
      <c r="AF626" s="40">
        <f t="shared" si="388"/>
        <v>0</v>
      </c>
      <c r="AG626" s="40">
        <f t="shared" si="389"/>
        <v>0</v>
      </c>
      <c r="AH626" s="40">
        <f t="shared" si="390"/>
        <v>0</v>
      </c>
      <c r="AI626" s="40">
        <f t="shared" si="391"/>
        <v>0</v>
      </c>
      <c r="AJ626" s="40">
        <f t="shared" si="392"/>
        <v>0</v>
      </c>
      <c r="AK626" s="40">
        <f t="shared" si="393"/>
        <v>1</v>
      </c>
      <c r="AL626" s="40">
        <f t="shared" si="394"/>
        <v>1</v>
      </c>
      <c r="AM626" s="40">
        <f t="shared" si="395"/>
        <v>1</v>
      </c>
      <c r="AN626" s="40">
        <f t="shared" si="396"/>
        <v>1</v>
      </c>
      <c r="AO626" s="40">
        <f t="shared" si="397"/>
        <v>1</v>
      </c>
      <c r="AP626" s="40">
        <f t="shared" si="398"/>
        <v>1</v>
      </c>
      <c r="AQ626" s="40">
        <f t="shared" si="399"/>
        <v>1</v>
      </c>
      <c r="AR626" s="40">
        <f t="shared" si="400"/>
        <v>1</v>
      </c>
      <c r="AS626" s="40">
        <f t="shared" si="401"/>
        <v>1</v>
      </c>
      <c r="AT626" s="40">
        <f t="shared" si="402"/>
        <v>1</v>
      </c>
      <c r="AU626" s="40">
        <f t="shared" si="403"/>
        <v>1</v>
      </c>
      <c r="AV626" s="40">
        <f t="shared" si="404"/>
        <v>1</v>
      </c>
      <c r="AW626" s="40">
        <f t="shared" si="405"/>
        <v>1</v>
      </c>
      <c r="AX626" s="40">
        <f t="shared" si="406"/>
        <v>1</v>
      </c>
      <c r="AY626" s="40">
        <f t="shared" si="407"/>
        <v>1</v>
      </c>
      <c r="AZ626" s="40">
        <f t="shared" si="408"/>
        <v>1</v>
      </c>
      <c r="BA626" s="40">
        <f t="shared" si="409"/>
        <v>1</v>
      </c>
      <c r="BB626" s="40">
        <f t="shared" si="410"/>
        <v>1</v>
      </c>
      <c r="BC626" s="40">
        <f t="shared" si="411"/>
        <v>1</v>
      </c>
      <c r="BD626" s="40">
        <f t="shared" si="412"/>
        <v>1</v>
      </c>
      <c r="BE626" s="40">
        <f t="shared" si="413"/>
        <v>1</v>
      </c>
      <c r="BF626" s="40">
        <f t="shared" si="414"/>
        <v>1</v>
      </c>
      <c r="BG626" s="40">
        <f t="shared" si="415"/>
        <v>1</v>
      </c>
      <c r="BH626" s="40">
        <f t="shared" si="416"/>
        <v>1</v>
      </c>
      <c r="BI626" s="40">
        <f t="shared" si="417"/>
        <v>1</v>
      </c>
      <c r="BJ626" s="40">
        <f t="shared" si="418"/>
        <v>1</v>
      </c>
      <c r="BK626" s="40">
        <f t="shared" si="419"/>
        <v>1</v>
      </c>
      <c r="BL626" s="40">
        <f t="shared" si="420"/>
        <v>1</v>
      </c>
      <c r="BM626" s="40">
        <f t="shared" si="421"/>
        <v>1</v>
      </c>
      <c r="BN626" s="40">
        <f t="shared" si="422"/>
        <v>1</v>
      </c>
      <c r="BO626" s="40">
        <f t="shared" si="423"/>
        <v>1</v>
      </c>
      <c r="BP626" s="40">
        <f t="shared" si="424"/>
        <v>1</v>
      </c>
      <c r="BR626" s="63">
        <f t="shared" si="386"/>
        <v>33</v>
      </c>
      <c r="BT626" s="4">
        <f>(BP626*U589)+(BO626*U590)+(BN626*U591)+(BM626*U592)+(BL626*U593)+(BK626*U594)+(BJ626*U595)+(BI626*U596)+(BH626*U597)+(BG626*U598)+(BF626*U599)+(BE626*U600)+(BD626*U601)+(BC626*U602)+(BB626*U603)+(BA626*U604)+(AZ626*U605)+(AY626*U606)+(AX626*U607)+(AW626*U608)+(AV626*U609)+(AU626*U610)+(AT626*U611)+(AS626*U612)+(AR626*U613)+(AQ626*U614)+(AP626*U615)+(AO626*U616)+(AN626*U617)+(AM626*U618)+(AL626*U619)+(AK626*U620)+(AJ626*U621)+(AI626*U622)+(AH626*U623)+(AG626*U624)+(AF626*U625)+U626</f>
        <v>0.65109890109890112</v>
      </c>
    </row>
    <row r="627" spans="1:72">
      <c r="A627" s="25">
        <f t="shared" ref="A627:A675" si="425">A626+1</f>
        <v>623</v>
      </c>
      <c r="B627" s="26" t="s">
        <v>37</v>
      </c>
      <c r="C627" s="17">
        <v>40861</v>
      </c>
      <c r="D627" s="18">
        <v>40862</v>
      </c>
      <c r="E627" s="18">
        <v>40875</v>
      </c>
      <c r="F627" s="14">
        <v>1.01051</v>
      </c>
      <c r="G627" s="14">
        <v>1.01979</v>
      </c>
      <c r="H627" s="14">
        <v>1.0341199999999999</v>
      </c>
      <c r="I627" s="14"/>
      <c r="J627" s="14"/>
      <c r="K627" s="5" t="s">
        <v>2</v>
      </c>
      <c r="M627" s="16">
        <f>(G627-F627)*10000</f>
        <v>92.799999999999557</v>
      </c>
      <c r="N627" s="15"/>
      <c r="O627" s="16">
        <f>(H627-G627)*10000</f>
        <v>143.29999999999953</v>
      </c>
      <c r="Q627" s="22">
        <f>((S626*U627)/M627)*O627</f>
        <v>228359504.88279444</v>
      </c>
      <c r="R627" s="15"/>
      <c r="S627" s="3">
        <f>Q627+S626</f>
        <v>4369108545.2697611</v>
      </c>
      <c r="U627" s="4">
        <f>$AC$4/W627</f>
        <v>3.5714285714285712E-2</v>
      </c>
      <c r="W627" s="2">
        <v>7</v>
      </c>
      <c r="Y627" s="30">
        <f>E627-D627+1</f>
        <v>14</v>
      </c>
      <c r="Z627" s="30"/>
      <c r="AA627" s="4">
        <f>(S627-S626)/S626</f>
        <v>5.5149322660098699E-2</v>
      </c>
      <c r="AD627" s="40">
        <f>IF(E626&gt;D627,IF(E626&gt;E627,Y627,E626-D627+1),0)</f>
        <v>0</v>
      </c>
      <c r="AF627" s="40">
        <f t="shared" si="388"/>
        <v>0</v>
      </c>
      <c r="AG627" s="40">
        <f t="shared" si="389"/>
        <v>0</v>
      </c>
      <c r="AH627" s="40">
        <f t="shared" si="390"/>
        <v>0</v>
      </c>
      <c r="AI627" s="40">
        <f t="shared" si="391"/>
        <v>0</v>
      </c>
      <c r="AJ627" s="40">
        <f t="shared" si="392"/>
        <v>0</v>
      </c>
      <c r="AK627" s="40">
        <f t="shared" si="393"/>
        <v>0</v>
      </c>
      <c r="AL627" s="40">
        <f t="shared" si="394"/>
        <v>1</v>
      </c>
      <c r="AM627" s="40">
        <f t="shared" si="395"/>
        <v>1</v>
      </c>
      <c r="AN627" s="40">
        <f t="shared" si="396"/>
        <v>1</v>
      </c>
      <c r="AO627" s="40">
        <f t="shared" si="397"/>
        <v>1</v>
      </c>
      <c r="AP627" s="40">
        <f t="shared" si="398"/>
        <v>1</v>
      </c>
      <c r="AQ627" s="40">
        <f t="shared" si="399"/>
        <v>1</v>
      </c>
      <c r="AR627" s="40">
        <f t="shared" si="400"/>
        <v>1</v>
      </c>
      <c r="AS627" s="40">
        <f t="shared" si="401"/>
        <v>1</v>
      </c>
      <c r="AT627" s="40">
        <f t="shared" si="402"/>
        <v>1</v>
      </c>
      <c r="AU627" s="40">
        <f t="shared" si="403"/>
        <v>1</v>
      </c>
      <c r="AV627" s="40">
        <f t="shared" si="404"/>
        <v>1</v>
      </c>
      <c r="AW627" s="40">
        <f t="shared" si="405"/>
        <v>1</v>
      </c>
      <c r="AX627" s="40">
        <f t="shared" si="406"/>
        <v>1</v>
      </c>
      <c r="AY627" s="40">
        <f t="shared" si="407"/>
        <v>1</v>
      </c>
      <c r="AZ627" s="40">
        <f t="shared" si="408"/>
        <v>1</v>
      </c>
      <c r="BA627" s="40">
        <f t="shared" si="409"/>
        <v>1</v>
      </c>
      <c r="BB627" s="40">
        <f t="shared" si="410"/>
        <v>1</v>
      </c>
      <c r="BC627" s="40">
        <f t="shared" si="411"/>
        <v>1</v>
      </c>
      <c r="BD627" s="40">
        <f t="shared" si="412"/>
        <v>1</v>
      </c>
      <c r="BE627" s="40">
        <f t="shared" si="413"/>
        <v>1</v>
      </c>
      <c r="BF627" s="40">
        <f t="shared" si="414"/>
        <v>1</v>
      </c>
      <c r="BG627" s="40">
        <f t="shared" si="415"/>
        <v>1</v>
      </c>
      <c r="BH627" s="40">
        <f t="shared" si="416"/>
        <v>1</v>
      </c>
      <c r="BI627" s="40">
        <f t="shared" si="417"/>
        <v>1</v>
      </c>
      <c r="BJ627" s="40">
        <f t="shared" si="418"/>
        <v>1</v>
      </c>
      <c r="BK627" s="40">
        <f t="shared" si="419"/>
        <v>1</v>
      </c>
      <c r="BL627" s="40">
        <f t="shared" si="420"/>
        <v>1</v>
      </c>
      <c r="BM627" s="40">
        <f t="shared" si="421"/>
        <v>1</v>
      </c>
      <c r="BN627" s="40">
        <f t="shared" si="422"/>
        <v>1</v>
      </c>
      <c r="BO627" s="40">
        <f t="shared" si="423"/>
        <v>1</v>
      </c>
      <c r="BP627" s="40">
        <f t="shared" si="424"/>
        <v>1</v>
      </c>
      <c r="BR627" s="63">
        <f t="shared" si="386"/>
        <v>32</v>
      </c>
      <c r="BT627" s="4">
        <f>(BP627*U590)+(BO627*U591)+(BN627*U592)+(BM627*U593)+(BL627*U594)+(BK627*U595)+(BJ627*U596)+(BI627*U597)+(BH627*U598)+(BG627*U599)+(BF627*U600)+(BE627*U601)+(BD627*U602)+(BC627*U603)+(BB627*U604)+(BA627*U605)+(AZ627*U606)+(AY627*U607)+(AX627*U608)+(AW627*U609)+(AV627*U610)+(AU627*U611)+(AT627*U612)+(AS627*U613)+(AR627*U614)+(AQ627*U615)+(AP627*U616)+(AO627*U617)+(AN627*U618)+(AM627*U619)+(AL627*U620)+(AK627*U621)+(AJ627*U622)+(AI627*U623)+(AH627*U624)+(AG627*U625)+(AF627*U626)+U627</f>
        <v>0.63186813186813184</v>
      </c>
    </row>
    <row r="628" spans="1:72">
      <c r="A628" s="25">
        <f t="shared" si="425"/>
        <v>624</v>
      </c>
      <c r="B628" s="26" t="s">
        <v>37</v>
      </c>
      <c r="C628" s="12">
        <v>40898</v>
      </c>
      <c r="D628" s="13">
        <v>40899</v>
      </c>
      <c r="E628" s="13">
        <v>40913</v>
      </c>
      <c r="F628" s="14">
        <v>1.0282800000000001</v>
      </c>
      <c r="G628" s="14"/>
      <c r="H628" s="14"/>
      <c r="I628" s="14">
        <v>1.0204500000000001</v>
      </c>
      <c r="J628" s="14">
        <v>1.01779</v>
      </c>
      <c r="K628" s="5" t="s">
        <v>2</v>
      </c>
      <c r="M628" s="46">
        <f>(F628-I628)*10000</f>
        <v>78.30000000000004</v>
      </c>
      <c r="N628" s="47"/>
      <c r="O628" s="46">
        <f>(I628-J628)*10000</f>
        <v>26.600000000001067</v>
      </c>
      <c r="Q628" s="22">
        <f>((S627*U628)/M628)*O628</f>
        <v>53009618.365344018</v>
      </c>
      <c r="R628" s="15"/>
      <c r="S628" s="3">
        <f>Q628+S627</f>
        <v>4422118163.6351051</v>
      </c>
      <c r="U628" s="4">
        <f>$AC$4/W628</f>
        <v>3.5714285714285712E-2</v>
      </c>
      <c r="W628" s="2">
        <v>7</v>
      </c>
      <c r="Y628" s="30">
        <f>E628-D628+1</f>
        <v>15</v>
      </c>
      <c r="Z628" s="30"/>
      <c r="AA628" s="4">
        <f>(S628-S627)/S627</f>
        <v>1.2132822477650549E-2</v>
      </c>
      <c r="AD628" s="40">
        <f>IF(E627&gt;D628,IF(E627&gt;E628,Y628,E627-D628+1),0)</f>
        <v>0</v>
      </c>
      <c r="AF628" s="40">
        <f t="shared" si="388"/>
        <v>0</v>
      </c>
      <c r="AG628" s="40">
        <f t="shared" si="389"/>
        <v>0</v>
      </c>
      <c r="AH628" s="40">
        <f t="shared" si="390"/>
        <v>0</v>
      </c>
      <c r="AI628" s="40">
        <f t="shared" si="391"/>
        <v>0</v>
      </c>
      <c r="AJ628" s="40">
        <f t="shared" si="392"/>
        <v>0</v>
      </c>
      <c r="AK628" s="40">
        <f t="shared" si="393"/>
        <v>0</v>
      </c>
      <c r="AL628" s="40">
        <f t="shared" si="394"/>
        <v>0</v>
      </c>
      <c r="AM628" s="40">
        <f t="shared" si="395"/>
        <v>1</v>
      </c>
      <c r="AN628" s="40">
        <f t="shared" si="396"/>
        <v>1</v>
      </c>
      <c r="AO628" s="40">
        <f t="shared" si="397"/>
        <v>1</v>
      </c>
      <c r="AP628" s="40">
        <f t="shared" si="398"/>
        <v>1</v>
      </c>
      <c r="AQ628" s="40">
        <f t="shared" si="399"/>
        <v>1</v>
      </c>
      <c r="AR628" s="40">
        <f t="shared" si="400"/>
        <v>1</v>
      </c>
      <c r="AS628" s="40">
        <f t="shared" si="401"/>
        <v>1</v>
      </c>
      <c r="AT628" s="40">
        <f t="shared" si="402"/>
        <v>1</v>
      </c>
      <c r="AU628" s="40">
        <f t="shared" si="403"/>
        <v>1</v>
      </c>
      <c r="AV628" s="40">
        <f t="shared" si="404"/>
        <v>1</v>
      </c>
      <c r="AW628" s="40">
        <f t="shared" si="405"/>
        <v>1</v>
      </c>
      <c r="AX628" s="40">
        <f t="shared" si="406"/>
        <v>1</v>
      </c>
      <c r="AY628" s="40">
        <f t="shared" si="407"/>
        <v>1</v>
      </c>
      <c r="AZ628" s="40">
        <f t="shared" si="408"/>
        <v>1</v>
      </c>
      <c r="BA628" s="40">
        <f t="shared" si="409"/>
        <v>1</v>
      </c>
      <c r="BB628" s="40">
        <f t="shared" si="410"/>
        <v>1</v>
      </c>
      <c r="BC628" s="40">
        <f t="shared" si="411"/>
        <v>1</v>
      </c>
      <c r="BD628" s="40">
        <f t="shared" si="412"/>
        <v>1</v>
      </c>
      <c r="BE628" s="40">
        <f t="shared" si="413"/>
        <v>1</v>
      </c>
      <c r="BF628" s="40">
        <f t="shared" si="414"/>
        <v>1</v>
      </c>
      <c r="BG628" s="40">
        <f t="shared" si="415"/>
        <v>1</v>
      </c>
      <c r="BH628" s="40">
        <f t="shared" si="416"/>
        <v>1</v>
      </c>
      <c r="BI628" s="40">
        <f t="shared" si="417"/>
        <v>1</v>
      </c>
      <c r="BJ628" s="40">
        <f t="shared" si="418"/>
        <v>1</v>
      </c>
      <c r="BK628" s="40">
        <f t="shared" si="419"/>
        <v>1</v>
      </c>
      <c r="BL628" s="40">
        <f t="shared" si="420"/>
        <v>1</v>
      </c>
      <c r="BM628" s="40">
        <f t="shared" si="421"/>
        <v>1</v>
      </c>
      <c r="BN628" s="40">
        <f t="shared" si="422"/>
        <v>1</v>
      </c>
      <c r="BO628" s="40">
        <f t="shared" si="423"/>
        <v>1</v>
      </c>
      <c r="BP628" s="40">
        <f t="shared" si="424"/>
        <v>1</v>
      </c>
      <c r="BR628" s="63">
        <f t="shared" si="386"/>
        <v>31</v>
      </c>
      <c r="BT628" s="4">
        <f>(BP628*U591)+(BO628*U592)+(BN628*U593)+(BM628*U594)+(BL628*U595)+(BK628*U596)+(BJ628*U597)+(BI628*U598)+(BH628*U599)+(BG628*U600)+(BF628*U601)+(BE628*U602)+(BD628*U603)+(BC628*U604)+(BB628*U605)+(BA628*U606)+(AZ628*U607)+(AY628*U608)+(AX628*U609)+(AW628*U610)+(AV628*U611)+(AU628*U612)+(AT628*U613)+(AS628*U614)+(AR628*U615)+(AQ628*U616)+(AP628*U617)+(AO628*U618)+(AN628*U619)+(AM628*U620)+(AL628*U621)+(AK628*U622)+(AJ628*U623)+(AI628*U624)+(AH628*U625)+(AG628*U626)+(AF628*U627)+U628</f>
        <v>0.61263736263736257</v>
      </c>
    </row>
    <row r="629" spans="1:72">
      <c r="A629" s="25">
        <f t="shared" si="425"/>
        <v>625</v>
      </c>
      <c r="B629" s="26" t="s">
        <v>37</v>
      </c>
      <c r="C629" s="12">
        <v>40917</v>
      </c>
      <c r="D629" s="13">
        <v>40918</v>
      </c>
      <c r="E629" s="13">
        <v>40949</v>
      </c>
      <c r="F629" s="14">
        <v>1.02928</v>
      </c>
      <c r="G629" s="14"/>
      <c r="H629" s="14"/>
      <c r="I629" s="14">
        <v>1.0220899999999999</v>
      </c>
      <c r="J629" s="14">
        <v>0.99946999999999997</v>
      </c>
      <c r="K629" s="5" t="s">
        <v>2</v>
      </c>
      <c r="M629" s="46">
        <f>(F629-I629)*10000</f>
        <v>71.90000000000029</v>
      </c>
      <c r="N629" s="47"/>
      <c r="O629" s="46">
        <f>(I629-J629)*10000</f>
        <v>226.19999999999973</v>
      </c>
      <c r="Q629" s="22">
        <f>((S628*U629)/M629)*O629</f>
        <v>496862273.30332583</v>
      </c>
      <c r="R629" s="15"/>
      <c r="S629" s="3">
        <f>Q629+S628</f>
        <v>4918980436.9384308</v>
      </c>
      <c r="U629" s="4">
        <f>$AC$4/W629</f>
        <v>3.5714285714285712E-2</v>
      </c>
      <c r="W629" s="2">
        <v>7</v>
      </c>
      <c r="Y629" s="30">
        <f>E629-D629+1</f>
        <v>32</v>
      </c>
      <c r="Z629" s="30"/>
      <c r="AA629" s="4">
        <f>(S629-S628)/S628</f>
        <v>0.11235843433339894</v>
      </c>
      <c r="AD629" s="40">
        <f>IF(E628&gt;D629,IF(E628&gt;E629,Y629,E628-D629+1),0)</f>
        <v>0</v>
      </c>
      <c r="AF629" s="40">
        <f t="shared" si="388"/>
        <v>0</v>
      </c>
      <c r="AG629" s="40">
        <f t="shared" si="389"/>
        <v>0</v>
      </c>
      <c r="AH629" s="40">
        <f t="shared" si="390"/>
        <v>0</v>
      </c>
      <c r="AI629" s="40">
        <f t="shared" si="391"/>
        <v>0</v>
      </c>
      <c r="AJ629" s="40">
        <f t="shared" si="392"/>
        <v>0</v>
      </c>
      <c r="AK629" s="40">
        <f t="shared" si="393"/>
        <v>0</v>
      </c>
      <c r="AL629" s="40">
        <f t="shared" si="394"/>
        <v>0</v>
      </c>
      <c r="AM629" s="40">
        <f t="shared" si="395"/>
        <v>0</v>
      </c>
      <c r="AN629" s="40">
        <f t="shared" si="396"/>
        <v>1</v>
      </c>
      <c r="AO629" s="40">
        <f t="shared" si="397"/>
        <v>1</v>
      </c>
      <c r="AP629" s="40">
        <f t="shared" si="398"/>
        <v>1</v>
      </c>
      <c r="AQ629" s="40">
        <f t="shared" si="399"/>
        <v>1</v>
      </c>
      <c r="AR629" s="40">
        <f t="shared" si="400"/>
        <v>1</v>
      </c>
      <c r="AS629" s="40">
        <f t="shared" si="401"/>
        <v>1</v>
      </c>
      <c r="AT629" s="40">
        <f t="shared" si="402"/>
        <v>1</v>
      </c>
      <c r="AU629" s="40">
        <f t="shared" si="403"/>
        <v>1</v>
      </c>
      <c r="AV629" s="40">
        <f t="shared" si="404"/>
        <v>1</v>
      </c>
      <c r="AW629" s="40">
        <f t="shared" si="405"/>
        <v>1</v>
      </c>
      <c r="AX629" s="40">
        <f t="shared" si="406"/>
        <v>1</v>
      </c>
      <c r="AY629" s="40">
        <f t="shared" si="407"/>
        <v>1</v>
      </c>
      <c r="AZ629" s="40">
        <f t="shared" si="408"/>
        <v>1</v>
      </c>
      <c r="BA629" s="40">
        <f t="shared" si="409"/>
        <v>1</v>
      </c>
      <c r="BB629" s="40">
        <f t="shared" si="410"/>
        <v>1</v>
      </c>
      <c r="BC629" s="40">
        <f t="shared" si="411"/>
        <v>1</v>
      </c>
      <c r="BD629" s="40">
        <f t="shared" si="412"/>
        <v>1</v>
      </c>
      <c r="BE629" s="40">
        <f t="shared" si="413"/>
        <v>1</v>
      </c>
      <c r="BF629" s="40">
        <f t="shared" si="414"/>
        <v>1</v>
      </c>
      <c r="BG629" s="40">
        <f t="shared" si="415"/>
        <v>1</v>
      </c>
      <c r="BH629" s="40">
        <f t="shared" si="416"/>
        <v>1</v>
      </c>
      <c r="BI629" s="40">
        <f t="shared" si="417"/>
        <v>1</v>
      </c>
      <c r="BJ629" s="40">
        <f t="shared" si="418"/>
        <v>1</v>
      </c>
      <c r="BK629" s="40">
        <f t="shared" si="419"/>
        <v>1</v>
      </c>
      <c r="BL629" s="40">
        <f t="shared" si="420"/>
        <v>1</v>
      </c>
      <c r="BM629" s="40">
        <f t="shared" si="421"/>
        <v>1</v>
      </c>
      <c r="BN629" s="40">
        <f t="shared" si="422"/>
        <v>1</v>
      </c>
      <c r="BO629" s="40">
        <f t="shared" si="423"/>
        <v>1</v>
      </c>
      <c r="BP629" s="40">
        <f t="shared" si="424"/>
        <v>1</v>
      </c>
      <c r="BR629" s="63">
        <f t="shared" si="386"/>
        <v>30</v>
      </c>
      <c r="BT629" s="4">
        <f>(BP629*U592)+(BO629*U593)+(BN629*U594)+(BM629*U595)+(BL629*U596)+(BK629*U597)+(BJ629*U598)+(BI629*U599)+(BH629*U600)+(BG629*U601)+(BF629*U602)+(BE629*U603)+(BD629*U604)+(BC629*U605)+(BB629*U606)+(BA629*U607)+(AZ629*U608)+(AY629*U609)+(AX629*U610)+(AW629*U611)+(AV629*U612)+(AU629*U613)+(AT629*U614)+(AS629*U615)+(AR629*U616)+(AQ629*U617)+(AP629*U618)+(AO629*U619)+(AN629*U620)+(AM629*U621)+(AL629*U622)+(AK629*U623)+(AJ629*U624)+(AI629*U625)+(AH629*U626)+(AG629*U627)+(AF629*U628)+U629</f>
        <v>0.5934065934065933</v>
      </c>
    </row>
    <row r="630" spans="1:72">
      <c r="A630" s="25">
        <f t="shared" si="425"/>
        <v>626</v>
      </c>
      <c r="B630" s="26" t="s">
        <v>37</v>
      </c>
      <c r="C630" s="12">
        <v>40995</v>
      </c>
      <c r="D630" s="13">
        <v>40996</v>
      </c>
      <c r="E630" s="13">
        <v>40998</v>
      </c>
      <c r="F630" s="14">
        <v>0.99258000000000002</v>
      </c>
      <c r="G630" s="14">
        <v>0.99593999999999994</v>
      </c>
      <c r="H630" s="14">
        <v>0.99593999999999994</v>
      </c>
      <c r="I630" s="14"/>
      <c r="J630" s="14"/>
      <c r="K630" s="5" t="s">
        <v>17</v>
      </c>
      <c r="M630" s="16">
        <f>(G630-F630)*10000</f>
        <v>33.599999999999184</v>
      </c>
      <c r="N630" s="15"/>
      <c r="O630" s="16">
        <f>(H630-G630)*10000</f>
        <v>0</v>
      </c>
      <c r="Q630" s="22">
        <f>((S629*U630)/M630)*O630</f>
        <v>0</v>
      </c>
      <c r="R630" s="15"/>
      <c r="S630" s="3">
        <f>Q630+S629</f>
        <v>4918980436.9384308</v>
      </c>
      <c r="U630" s="4">
        <f>$AC$4/W630</f>
        <v>3.5714285714285712E-2</v>
      </c>
      <c r="W630" s="2">
        <v>7</v>
      </c>
      <c r="Y630" s="30">
        <f>E630-D630+1</f>
        <v>3</v>
      </c>
      <c r="Z630" s="30"/>
      <c r="AA630" s="4">
        <f>(S630-S629)/S629</f>
        <v>0</v>
      </c>
      <c r="AD630" s="40">
        <f>IF(E629&gt;D630,IF(E629&gt;E630,Y630,E629-D630+1),0)</f>
        <v>0</v>
      </c>
      <c r="AF630" s="40">
        <f t="shared" si="388"/>
        <v>0</v>
      </c>
      <c r="AG630" s="40">
        <f t="shared" si="389"/>
        <v>0</v>
      </c>
      <c r="AH630" s="40">
        <f t="shared" si="390"/>
        <v>0</v>
      </c>
      <c r="AI630" s="40">
        <f t="shared" si="391"/>
        <v>0</v>
      </c>
      <c r="AJ630" s="40">
        <f t="shared" si="392"/>
        <v>0</v>
      </c>
      <c r="AK630" s="40">
        <f t="shared" si="393"/>
        <v>0</v>
      </c>
      <c r="AL630" s="40">
        <f t="shared" si="394"/>
        <v>0</v>
      </c>
      <c r="AM630" s="40">
        <f t="shared" si="395"/>
        <v>0</v>
      </c>
      <c r="AN630" s="40">
        <f t="shared" si="396"/>
        <v>0</v>
      </c>
      <c r="AO630" s="40">
        <f t="shared" si="397"/>
        <v>1</v>
      </c>
      <c r="AP630" s="40">
        <f t="shared" si="398"/>
        <v>1</v>
      </c>
      <c r="AQ630" s="40">
        <f t="shared" si="399"/>
        <v>1</v>
      </c>
      <c r="AR630" s="40">
        <f t="shared" si="400"/>
        <v>1</v>
      </c>
      <c r="AS630" s="40">
        <f t="shared" si="401"/>
        <v>1</v>
      </c>
      <c r="AT630" s="40">
        <f t="shared" si="402"/>
        <v>1</v>
      </c>
      <c r="AU630" s="40">
        <f t="shared" si="403"/>
        <v>1</v>
      </c>
      <c r="AV630" s="40">
        <f t="shared" si="404"/>
        <v>1</v>
      </c>
      <c r="AW630" s="40">
        <f t="shared" si="405"/>
        <v>1</v>
      </c>
      <c r="AX630" s="40">
        <f t="shared" si="406"/>
        <v>1</v>
      </c>
      <c r="AY630" s="40">
        <f t="shared" si="407"/>
        <v>1</v>
      </c>
      <c r="AZ630" s="40">
        <f t="shared" si="408"/>
        <v>1</v>
      </c>
      <c r="BA630" s="40">
        <f t="shared" si="409"/>
        <v>1</v>
      </c>
      <c r="BB630" s="40">
        <f t="shared" si="410"/>
        <v>1</v>
      </c>
      <c r="BC630" s="40">
        <f t="shared" si="411"/>
        <v>1</v>
      </c>
      <c r="BD630" s="40">
        <f t="shared" si="412"/>
        <v>1</v>
      </c>
      <c r="BE630" s="40">
        <f t="shared" si="413"/>
        <v>1</v>
      </c>
      <c r="BF630" s="40">
        <f t="shared" si="414"/>
        <v>1</v>
      </c>
      <c r="BG630" s="40">
        <f t="shared" si="415"/>
        <v>1</v>
      </c>
      <c r="BH630" s="40">
        <f t="shared" si="416"/>
        <v>1</v>
      </c>
      <c r="BI630" s="40">
        <f t="shared" si="417"/>
        <v>1</v>
      </c>
      <c r="BJ630" s="40">
        <f t="shared" si="418"/>
        <v>1</v>
      </c>
      <c r="BK630" s="40">
        <f t="shared" si="419"/>
        <v>1</v>
      </c>
      <c r="BL630" s="40">
        <f t="shared" si="420"/>
        <v>1</v>
      </c>
      <c r="BM630" s="40">
        <f t="shared" si="421"/>
        <v>1</v>
      </c>
      <c r="BN630" s="40">
        <f t="shared" si="422"/>
        <v>1</v>
      </c>
      <c r="BO630" s="40">
        <f t="shared" si="423"/>
        <v>1</v>
      </c>
      <c r="BP630" s="40">
        <f t="shared" si="424"/>
        <v>0</v>
      </c>
      <c r="BR630" s="63">
        <f t="shared" si="386"/>
        <v>28</v>
      </c>
      <c r="BT630" s="4">
        <f>(BP630*U593)+(BO630*U594)+(BN630*U595)+(BM630*U596)+(BL630*U597)+(BK630*U598)+(BJ630*U599)+(BI630*U600)+(BH630*U601)+(BG630*U602)+(BF630*U603)+(BE630*U604)+(BD630*U605)+(BC630*U606)+(BB630*U607)+(BA630*U608)+(AZ630*U609)+(AY630*U610)+(AX630*U611)+(AW630*U612)+(AV630*U613)+(AU630*U614)+(AT630*U615)+(AS630*U616)+(AR630*U617)+(AQ630*U618)+(AP630*U619)+(AO630*U620)+(AN630*U621)+(AM630*U622)+(AL630*U623)+(AK630*U624)+(AJ630*U625)+(AI630*U626)+(AH630*U627)+(AG630*U628)+(AF630*U629)+U630</f>
        <v>0.55494505494505475</v>
      </c>
    </row>
    <row r="631" spans="1:72">
      <c r="A631" s="25">
        <f t="shared" si="425"/>
        <v>627</v>
      </c>
      <c r="B631" s="26" t="s">
        <v>37</v>
      </c>
      <c r="C631" s="12">
        <v>41044</v>
      </c>
      <c r="D631" s="13">
        <v>41045</v>
      </c>
      <c r="E631" s="13">
        <v>41066</v>
      </c>
      <c r="F631" s="14">
        <v>1.00153</v>
      </c>
      <c r="G631" s="14">
        <v>1.0077</v>
      </c>
      <c r="H631" s="14">
        <v>1.0320199999999999</v>
      </c>
      <c r="I631" s="14"/>
      <c r="J631" s="14"/>
      <c r="K631" s="5" t="s">
        <v>2</v>
      </c>
      <c r="M631" s="16">
        <f>(G631-F631)*10000</f>
        <v>61.700000000000088</v>
      </c>
      <c r="N631" s="15"/>
      <c r="O631" s="16">
        <f>(H631-G631)*10000</f>
        <v>243.19999999999897</v>
      </c>
      <c r="Q631" s="22">
        <f>((S630*U631)/M631)*O631</f>
        <v>692461242.33816826</v>
      </c>
      <c r="R631" s="15"/>
      <c r="S631" s="3">
        <f>Q631+S630</f>
        <v>5611441679.2765989</v>
      </c>
      <c r="U631" s="4">
        <f>$AC$4/W631</f>
        <v>3.5714285714285712E-2</v>
      </c>
      <c r="W631" s="2">
        <v>7</v>
      </c>
      <c r="Y631" s="30">
        <f>E631-D631+1</f>
        <v>22</v>
      </c>
      <c r="Z631" s="30"/>
      <c r="AA631" s="4">
        <f>(S631-S630)/S630</f>
        <v>0.14077332715906377</v>
      </c>
      <c r="AD631" s="40">
        <f>IF(E630&gt;D631,IF(E630&gt;E631,Y631,E630-D631+1),0)</f>
        <v>0</v>
      </c>
      <c r="AF631" s="40">
        <f t="shared" si="388"/>
        <v>0</v>
      </c>
      <c r="AG631" s="40">
        <f t="shared" si="389"/>
        <v>0</v>
      </c>
      <c r="AH631" s="40">
        <f t="shared" si="390"/>
        <v>0</v>
      </c>
      <c r="AI631" s="40">
        <f t="shared" si="391"/>
        <v>0</v>
      </c>
      <c r="AJ631" s="40">
        <f t="shared" si="392"/>
        <v>0</v>
      </c>
      <c r="AK631" s="40">
        <f t="shared" si="393"/>
        <v>0</v>
      </c>
      <c r="AL631" s="40">
        <f t="shared" si="394"/>
        <v>0</v>
      </c>
      <c r="AM631" s="40">
        <f t="shared" si="395"/>
        <v>0</v>
      </c>
      <c r="AN631" s="40">
        <f t="shared" si="396"/>
        <v>0</v>
      </c>
      <c r="AO631" s="40">
        <f t="shared" si="397"/>
        <v>0</v>
      </c>
      <c r="AP631" s="40">
        <f t="shared" si="398"/>
        <v>1</v>
      </c>
      <c r="AQ631" s="40">
        <f t="shared" si="399"/>
        <v>1</v>
      </c>
      <c r="AR631" s="40">
        <f t="shared" si="400"/>
        <v>1</v>
      </c>
      <c r="AS631" s="40">
        <f t="shared" si="401"/>
        <v>1</v>
      </c>
      <c r="AT631" s="40">
        <f t="shared" si="402"/>
        <v>1</v>
      </c>
      <c r="AU631" s="40">
        <f t="shared" si="403"/>
        <v>1</v>
      </c>
      <c r="AV631" s="40">
        <f t="shared" si="404"/>
        <v>1</v>
      </c>
      <c r="AW631" s="40">
        <f t="shared" si="405"/>
        <v>1</v>
      </c>
      <c r="AX631" s="40">
        <f t="shared" si="406"/>
        <v>1</v>
      </c>
      <c r="AY631" s="40">
        <f t="shared" si="407"/>
        <v>1</v>
      </c>
      <c r="AZ631" s="40">
        <f t="shared" si="408"/>
        <v>1</v>
      </c>
      <c r="BA631" s="40">
        <f t="shared" si="409"/>
        <v>1</v>
      </c>
      <c r="BB631" s="40">
        <f t="shared" si="410"/>
        <v>1</v>
      </c>
      <c r="BC631" s="40">
        <f t="shared" si="411"/>
        <v>1</v>
      </c>
      <c r="BD631" s="40">
        <f t="shared" si="412"/>
        <v>1</v>
      </c>
      <c r="BE631" s="40">
        <f t="shared" si="413"/>
        <v>1</v>
      </c>
      <c r="BF631" s="40">
        <f t="shared" si="414"/>
        <v>1</v>
      </c>
      <c r="BG631" s="40">
        <f t="shared" si="415"/>
        <v>1</v>
      </c>
      <c r="BH631" s="40">
        <f t="shared" si="416"/>
        <v>1</v>
      </c>
      <c r="BI631" s="40">
        <f t="shared" si="417"/>
        <v>1</v>
      </c>
      <c r="BJ631" s="40">
        <f t="shared" si="418"/>
        <v>1</v>
      </c>
      <c r="BK631" s="40">
        <f t="shared" si="419"/>
        <v>1</v>
      </c>
      <c r="BL631" s="40">
        <f t="shared" si="420"/>
        <v>1</v>
      </c>
      <c r="BM631" s="40">
        <f t="shared" si="421"/>
        <v>1</v>
      </c>
      <c r="BN631" s="40">
        <f t="shared" si="422"/>
        <v>1</v>
      </c>
      <c r="BO631" s="40">
        <f t="shared" si="423"/>
        <v>1</v>
      </c>
      <c r="BP631" s="40">
        <f t="shared" si="424"/>
        <v>1</v>
      </c>
      <c r="BR631" s="63">
        <f t="shared" si="386"/>
        <v>28</v>
      </c>
      <c r="BT631" s="4">
        <f>(BP631*U594)+(BO631*U595)+(BN631*U596)+(BM631*U597)+(BL631*U598)+(BK631*U599)+(BJ631*U600)+(BI631*U601)+(BH631*U602)+(BG631*U603)+(BF631*U604)+(BE631*U605)+(BD631*U606)+(BC631*U607)+(BB631*U608)+(BA631*U609)+(AZ631*U610)+(AY631*U611)+(AX631*U612)+(AW631*U613)+(AV631*U614)+(AU631*U615)+(AT631*U616)+(AS631*U617)+(AR631*U618)+(AQ631*U619)+(AP631*U620)+(AO631*U621)+(AN631*U622)+(AM631*U623)+(AL631*U624)+(AK631*U625)+(AJ631*U626)+(AI631*U627)+(AH631*U628)+(AG631*U629)+(AF631*U630)+U631</f>
        <v>0.55494505494505475</v>
      </c>
    </row>
    <row r="632" spans="1:72">
      <c r="A632" s="25">
        <f t="shared" si="425"/>
        <v>628</v>
      </c>
      <c r="B632" s="26" t="s">
        <v>37</v>
      </c>
      <c r="C632" s="12">
        <v>41355</v>
      </c>
      <c r="D632" s="13">
        <v>41358</v>
      </c>
      <c r="E632" s="13">
        <v>41369</v>
      </c>
      <c r="F632" s="14">
        <v>1.0237399999999999</v>
      </c>
      <c r="G632" s="14"/>
      <c r="H632" s="14"/>
      <c r="I632" s="14">
        <v>1.0215400000000001</v>
      </c>
      <c r="J632" s="14">
        <v>1.0167900000000001</v>
      </c>
      <c r="K632" s="6" t="s">
        <v>2</v>
      </c>
      <c r="M632" s="46">
        <f>(F632-I632)*10000</f>
        <v>21.999999999997577</v>
      </c>
      <c r="N632" s="47"/>
      <c r="O632" s="46">
        <f>(I632-J632)*10000</f>
        <v>47.50000000000032</v>
      </c>
      <c r="Q632" s="22">
        <f>((S631*U632)/M632)*O632</f>
        <v>432700454.165048</v>
      </c>
      <c r="R632" s="15"/>
      <c r="S632" s="3">
        <f>Q632+S631</f>
        <v>6044142133.4416466</v>
      </c>
      <c r="U632" s="4">
        <f>$AC$4/W632</f>
        <v>3.5714285714285712E-2</v>
      </c>
      <c r="W632" s="2">
        <v>7</v>
      </c>
      <c r="Y632" s="30">
        <f>E632-D632+1</f>
        <v>12</v>
      </c>
      <c r="Z632" s="30"/>
      <c r="AA632" s="4">
        <f>(S632-S631)/S631</f>
        <v>7.7110389610398553E-2</v>
      </c>
      <c r="AD632" s="40">
        <f>IF(E631&gt;D632,IF(E631&gt;E632,Y632,E631-D632+1),0)</f>
        <v>0</v>
      </c>
      <c r="AF632" s="40">
        <f t="shared" si="388"/>
        <v>0</v>
      </c>
      <c r="AG632" s="40">
        <f t="shared" si="389"/>
        <v>0</v>
      </c>
      <c r="AH632" s="40">
        <f t="shared" si="390"/>
        <v>0</v>
      </c>
      <c r="AI632" s="40">
        <f t="shared" si="391"/>
        <v>0</v>
      </c>
      <c r="AJ632" s="40">
        <f t="shared" si="392"/>
        <v>0</v>
      </c>
      <c r="AK632" s="40">
        <f t="shared" si="393"/>
        <v>0</v>
      </c>
      <c r="AL632" s="40">
        <f t="shared" si="394"/>
        <v>0</v>
      </c>
      <c r="AM632" s="40">
        <f t="shared" si="395"/>
        <v>0</v>
      </c>
      <c r="AN632" s="40">
        <f t="shared" si="396"/>
        <v>0</v>
      </c>
      <c r="AO632" s="40">
        <f t="shared" si="397"/>
        <v>0</v>
      </c>
      <c r="AP632" s="40">
        <f t="shared" si="398"/>
        <v>0</v>
      </c>
      <c r="AQ632" s="40">
        <f t="shared" si="399"/>
        <v>1</v>
      </c>
      <c r="AR632" s="40">
        <f t="shared" si="400"/>
        <v>1</v>
      </c>
      <c r="AS632" s="40">
        <f t="shared" si="401"/>
        <v>1</v>
      </c>
      <c r="AT632" s="40">
        <f t="shared" si="402"/>
        <v>1</v>
      </c>
      <c r="AU632" s="40">
        <f t="shared" si="403"/>
        <v>1</v>
      </c>
      <c r="AV632" s="40">
        <f t="shared" si="404"/>
        <v>1</v>
      </c>
      <c r="AW632" s="40">
        <f t="shared" si="405"/>
        <v>1</v>
      </c>
      <c r="AX632" s="40">
        <f t="shared" si="406"/>
        <v>1</v>
      </c>
      <c r="AY632" s="40">
        <f t="shared" si="407"/>
        <v>1</v>
      </c>
      <c r="AZ632" s="40">
        <f t="shared" si="408"/>
        <v>1</v>
      </c>
      <c r="BA632" s="40">
        <f t="shared" si="409"/>
        <v>1</v>
      </c>
      <c r="BB632" s="40">
        <f t="shared" si="410"/>
        <v>1</v>
      </c>
      <c r="BC632" s="40">
        <f t="shared" si="411"/>
        <v>1</v>
      </c>
      <c r="BD632" s="40">
        <f t="shared" si="412"/>
        <v>1</v>
      </c>
      <c r="BE632" s="40">
        <f t="shared" si="413"/>
        <v>1</v>
      </c>
      <c r="BF632" s="40">
        <f t="shared" si="414"/>
        <v>1</v>
      </c>
      <c r="BG632" s="40">
        <f t="shared" si="415"/>
        <v>1</v>
      </c>
      <c r="BH632" s="40">
        <f t="shared" si="416"/>
        <v>1</v>
      </c>
      <c r="BI632" s="40">
        <f t="shared" si="417"/>
        <v>0</v>
      </c>
      <c r="BJ632" s="40">
        <f t="shared" si="418"/>
        <v>0</v>
      </c>
      <c r="BK632" s="40">
        <f t="shared" si="419"/>
        <v>0</v>
      </c>
      <c r="BL632" s="40">
        <f t="shared" si="420"/>
        <v>0</v>
      </c>
      <c r="BM632" s="40">
        <f t="shared" si="421"/>
        <v>0</v>
      </c>
      <c r="BN632" s="40">
        <f t="shared" si="422"/>
        <v>0</v>
      </c>
      <c r="BO632" s="40">
        <f t="shared" si="423"/>
        <v>0</v>
      </c>
      <c r="BP632" s="40">
        <f t="shared" si="424"/>
        <v>0</v>
      </c>
      <c r="BR632" s="63">
        <f t="shared" si="386"/>
        <v>19</v>
      </c>
      <c r="BT632" s="4">
        <f>(BP632*U595)+(BO632*U596)+(BN632*U597)+(BM632*U598)+(BL632*U599)+(BK632*U600)+(BJ632*U601)+(BI632*U602)+(BH632*U603)+(BG632*U604)+(BF632*U605)+(BE632*U606)+(BD632*U607)+(BC632*U608)+(BB632*U609)+(BA632*U610)+(AZ632*U611)+(AY632*U612)+(AX632*U613)+(AW632*U614)+(AV632*U615)+(AU632*U616)+(AT632*U617)+(AS632*U618)+(AR632*U619)+(AQ632*U620)+(AP632*U621)+(AO632*U622)+(AN632*U623)+(AM632*U624)+(AL632*U625)+(AK632*U626)+(AJ632*U627)+(AI632*U628)+(AH632*U629)+(AG632*U630)+(AF632*U631)+U632</f>
        <v>0.38186813186813173</v>
      </c>
    </row>
    <row r="633" spans="1:72">
      <c r="A633" s="25">
        <f t="shared" si="425"/>
        <v>629</v>
      </c>
      <c r="B633" s="26" t="s">
        <v>37</v>
      </c>
      <c r="C633" s="12">
        <v>41397</v>
      </c>
      <c r="D633" s="13">
        <v>41400</v>
      </c>
      <c r="E633" s="13">
        <v>41403</v>
      </c>
      <c r="F633" s="14">
        <v>1.0105299999999999</v>
      </c>
      <c r="G633" s="14"/>
      <c r="H633" s="14"/>
      <c r="I633" s="14">
        <v>1.0071399999999999</v>
      </c>
      <c r="J633" s="14">
        <v>1.0071399999999999</v>
      </c>
      <c r="K633" s="6" t="s">
        <v>17</v>
      </c>
      <c r="M633" s="46">
        <f>(F633-I633)*10000</f>
        <v>33.900000000000041</v>
      </c>
      <c r="N633" s="47"/>
      <c r="O633" s="46">
        <f>(I633-J633)*10000</f>
        <v>0</v>
      </c>
      <c r="Q633" s="22">
        <f>((S632*U633)/M633)*O633</f>
        <v>0</v>
      </c>
      <c r="R633" s="15"/>
      <c r="S633" s="3">
        <f>Q633+S632</f>
        <v>6044142133.4416466</v>
      </c>
      <c r="U633" s="4">
        <f>$AC$4/W633</f>
        <v>3.5714285714285712E-2</v>
      </c>
      <c r="W633" s="2">
        <v>7</v>
      </c>
      <c r="Y633" s="30">
        <f>E633-D633+1</f>
        <v>4</v>
      </c>
      <c r="Z633" s="30"/>
      <c r="AA633" s="4">
        <f>(S633-S632)/S632</f>
        <v>0</v>
      </c>
      <c r="AD633" s="40">
        <f>IF(E632&gt;D633,IF(E632&gt;E633,Y633,E632-D633+1),0)</f>
        <v>0</v>
      </c>
      <c r="AF633" s="40">
        <f t="shared" si="388"/>
        <v>0</v>
      </c>
      <c r="AG633" s="40">
        <f t="shared" si="389"/>
        <v>0</v>
      </c>
      <c r="AH633" s="40">
        <f t="shared" si="390"/>
        <v>0</v>
      </c>
      <c r="AI633" s="40">
        <f t="shared" si="391"/>
        <v>0</v>
      </c>
      <c r="AJ633" s="40">
        <f t="shared" si="392"/>
        <v>0</v>
      </c>
      <c r="AK633" s="40">
        <f t="shared" si="393"/>
        <v>0</v>
      </c>
      <c r="AL633" s="40">
        <f t="shared" si="394"/>
        <v>0</v>
      </c>
      <c r="AM633" s="40">
        <f t="shared" si="395"/>
        <v>0</v>
      </c>
      <c r="AN633" s="40">
        <f t="shared" si="396"/>
        <v>0</v>
      </c>
      <c r="AO633" s="40">
        <f t="shared" si="397"/>
        <v>0</v>
      </c>
      <c r="AP633" s="40">
        <f t="shared" si="398"/>
        <v>0</v>
      </c>
      <c r="AQ633" s="40">
        <f t="shared" si="399"/>
        <v>0</v>
      </c>
      <c r="AR633" s="40">
        <f t="shared" si="400"/>
        <v>1</v>
      </c>
      <c r="AS633" s="40">
        <f t="shared" si="401"/>
        <v>1</v>
      </c>
      <c r="AT633" s="40">
        <f t="shared" si="402"/>
        <v>1</v>
      </c>
      <c r="AU633" s="40">
        <f t="shared" si="403"/>
        <v>1</v>
      </c>
      <c r="AV633" s="40">
        <f t="shared" si="404"/>
        <v>1</v>
      </c>
      <c r="AW633" s="40">
        <f t="shared" si="405"/>
        <v>1</v>
      </c>
      <c r="AX633" s="40">
        <f t="shared" si="406"/>
        <v>1</v>
      </c>
      <c r="AY633" s="40">
        <f t="shared" si="407"/>
        <v>1</v>
      </c>
      <c r="AZ633" s="40">
        <f t="shared" si="408"/>
        <v>1</v>
      </c>
      <c r="BA633" s="40">
        <f t="shared" si="409"/>
        <v>1</v>
      </c>
      <c r="BB633" s="40">
        <f t="shared" si="410"/>
        <v>1</v>
      </c>
      <c r="BC633" s="40">
        <f t="shared" si="411"/>
        <v>1</v>
      </c>
      <c r="BD633" s="40">
        <f t="shared" si="412"/>
        <v>1</v>
      </c>
      <c r="BE633" s="40">
        <f t="shared" si="413"/>
        <v>1</v>
      </c>
      <c r="BF633" s="40">
        <f t="shared" si="414"/>
        <v>1</v>
      </c>
      <c r="BG633" s="40">
        <f t="shared" si="415"/>
        <v>1</v>
      </c>
      <c r="BH633" s="40">
        <f t="shared" si="416"/>
        <v>1</v>
      </c>
      <c r="BI633" s="40">
        <f t="shared" si="417"/>
        <v>0</v>
      </c>
      <c r="BJ633" s="40">
        <f t="shared" si="418"/>
        <v>0</v>
      </c>
      <c r="BK633" s="40">
        <f t="shared" si="419"/>
        <v>0</v>
      </c>
      <c r="BL633" s="40">
        <f t="shared" si="420"/>
        <v>0</v>
      </c>
      <c r="BM633" s="40">
        <f t="shared" si="421"/>
        <v>0</v>
      </c>
      <c r="BN633" s="40">
        <f t="shared" si="422"/>
        <v>0</v>
      </c>
      <c r="BO633" s="40">
        <f t="shared" si="423"/>
        <v>0</v>
      </c>
      <c r="BP633" s="40">
        <f t="shared" si="424"/>
        <v>0</v>
      </c>
      <c r="BR633" s="63">
        <f t="shared" si="386"/>
        <v>18</v>
      </c>
      <c r="BT633" s="4">
        <f>(BP633*U596)+(BO633*U597)+(BN633*U598)+(BM633*U599)+(BL633*U600)+(BK633*U601)+(BJ633*U602)+(BI633*U603)+(BH633*U604)+(BG633*U605)+(BF633*U606)+(BE633*U607)+(BD633*U608)+(BC633*U609)+(BB633*U610)+(BA633*U611)+(AZ633*U612)+(AY633*U613)+(AX633*U614)+(AW633*U615)+(AV633*U616)+(AU633*U617)+(AT633*U618)+(AS633*U619)+(AR633*U620)+(AQ633*U621)+(AP633*U622)+(AO633*U623)+(AN633*U624)+(AM633*U625)+(AL633*U626)+(AK633*U627)+(AJ633*U628)+(AI633*U629)+(AH633*U630)+(AG633*U631)+(AF633*U632)+U633</f>
        <v>0.36263736263736251</v>
      </c>
    </row>
    <row r="634" spans="1:72">
      <c r="A634" s="25">
        <f t="shared" si="425"/>
        <v>630</v>
      </c>
      <c r="B634" s="26" t="s">
        <v>37</v>
      </c>
      <c r="C634" s="12">
        <v>41457</v>
      </c>
      <c r="D634" s="13">
        <v>41460</v>
      </c>
      <c r="E634" s="13">
        <v>41464</v>
      </c>
      <c r="F634" s="14">
        <v>1.05162</v>
      </c>
      <c r="G634" s="14">
        <v>1.0580799999999999</v>
      </c>
      <c r="H634" s="14">
        <v>1.05162</v>
      </c>
      <c r="I634" s="14"/>
      <c r="J634" s="14"/>
      <c r="K634" s="5" t="s">
        <v>0</v>
      </c>
      <c r="M634" s="16">
        <f>(G634-F634)*10000</f>
        <v>64.599999999999099</v>
      </c>
      <c r="N634" s="15"/>
      <c r="O634" s="16">
        <f>(H634-G634)*10000</f>
        <v>-64.599999999999099</v>
      </c>
      <c r="Q634" s="22">
        <f>((S633*U634)/M634)*O634</f>
        <v>-215862219.05148736</v>
      </c>
      <c r="R634" s="15"/>
      <c r="S634" s="3">
        <f>Q634+S633</f>
        <v>5828279914.3901596</v>
      </c>
      <c r="U634" s="4">
        <f>$AC$4/W634</f>
        <v>3.5714285714285712E-2</v>
      </c>
      <c r="W634" s="2">
        <v>7</v>
      </c>
      <c r="Y634" s="30">
        <f>E634-D634+1</f>
        <v>5</v>
      </c>
      <c r="Z634" s="30"/>
      <c r="AA634" s="4">
        <f>(S634-S633)/S633</f>
        <v>-3.571428571428565E-2</v>
      </c>
      <c r="AD634" s="40">
        <f>IF(E633&gt;D634,IF(E633&gt;E634,Y634,E633-D634+1),0)</f>
        <v>0</v>
      </c>
      <c r="AF634" s="40">
        <f t="shared" si="388"/>
        <v>0</v>
      </c>
      <c r="AG634" s="40">
        <f t="shared" si="389"/>
        <v>0</v>
      </c>
      <c r="AH634" s="40">
        <f t="shared" si="390"/>
        <v>0</v>
      </c>
      <c r="AI634" s="40">
        <f t="shared" si="391"/>
        <v>0</v>
      </c>
      <c r="AJ634" s="40">
        <f t="shared" si="392"/>
        <v>0</v>
      </c>
      <c r="AK634" s="40">
        <f t="shared" si="393"/>
        <v>0</v>
      </c>
      <c r="AL634" s="40">
        <f t="shared" si="394"/>
        <v>0</v>
      </c>
      <c r="AM634" s="40">
        <f t="shared" si="395"/>
        <v>0</v>
      </c>
      <c r="AN634" s="40">
        <f t="shared" si="396"/>
        <v>0</v>
      </c>
      <c r="AO634" s="40">
        <f t="shared" si="397"/>
        <v>0</v>
      </c>
      <c r="AP634" s="40">
        <f t="shared" si="398"/>
        <v>0</v>
      </c>
      <c r="AQ634" s="40">
        <f t="shared" si="399"/>
        <v>0</v>
      </c>
      <c r="AR634" s="40">
        <f t="shared" si="400"/>
        <v>0</v>
      </c>
      <c r="AS634" s="40">
        <f t="shared" si="401"/>
        <v>1</v>
      </c>
      <c r="AT634" s="40">
        <f t="shared" si="402"/>
        <v>1</v>
      </c>
      <c r="AU634" s="40">
        <f t="shared" si="403"/>
        <v>1</v>
      </c>
      <c r="AV634" s="40">
        <f t="shared" si="404"/>
        <v>1</v>
      </c>
      <c r="AW634" s="40">
        <f t="shared" si="405"/>
        <v>1</v>
      </c>
      <c r="AX634" s="40">
        <f t="shared" si="406"/>
        <v>1</v>
      </c>
      <c r="AY634" s="40">
        <f t="shared" si="407"/>
        <v>1</v>
      </c>
      <c r="AZ634" s="40">
        <f t="shared" si="408"/>
        <v>1</v>
      </c>
      <c r="BA634" s="40">
        <f t="shared" si="409"/>
        <v>1</v>
      </c>
      <c r="BB634" s="40">
        <f t="shared" si="410"/>
        <v>1</v>
      </c>
      <c r="BC634" s="40">
        <f t="shared" si="411"/>
        <v>1</v>
      </c>
      <c r="BD634" s="40">
        <f t="shared" si="412"/>
        <v>1</v>
      </c>
      <c r="BE634" s="40">
        <f t="shared" si="413"/>
        <v>1</v>
      </c>
      <c r="BF634" s="40">
        <f t="shared" si="414"/>
        <v>1</v>
      </c>
      <c r="BG634" s="40">
        <f t="shared" si="415"/>
        <v>1</v>
      </c>
      <c r="BH634" s="40">
        <f t="shared" si="416"/>
        <v>1</v>
      </c>
      <c r="BI634" s="40">
        <f t="shared" si="417"/>
        <v>0</v>
      </c>
      <c r="BJ634" s="40">
        <f t="shared" si="418"/>
        <v>0</v>
      </c>
      <c r="BK634" s="40">
        <f t="shared" si="419"/>
        <v>0</v>
      </c>
      <c r="BL634" s="40">
        <f t="shared" si="420"/>
        <v>0</v>
      </c>
      <c r="BM634" s="40">
        <f t="shared" si="421"/>
        <v>0</v>
      </c>
      <c r="BN634" s="40">
        <f t="shared" si="422"/>
        <v>0</v>
      </c>
      <c r="BO634" s="40">
        <f t="shared" si="423"/>
        <v>0</v>
      </c>
      <c r="BP634" s="40">
        <f t="shared" si="424"/>
        <v>0</v>
      </c>
      <c r="BR634" s="63">
        <f t="shared" si="386"/>
        <v>17</v>
      </c>
      <c r="BT634" s="4">
        <f>(BP634*U597)+(BO634*U598)+(BN634*U599)+(BM634*U600)+(BL634*U601)+(BK634*U602)+(BJ634*U603)+(BI634*U604)+(BH634*U605)+(BG634*U606)+(BF634*U607)+(BE634*U608)+(BD634*U609)+(BC634*U610)+(BB634*U611)+(BA634*U612)+(AZ634*U613)+(AY634*U614)+(AX634*U615)+(AW634*U616)+(AV634*U617)+(AU634*U618)+(AT634*U619)+(AS634*U620)+(AR634*U621)+(AQ634*U622)+(AP634*U623)+(AO634*U624)+(AN634*U625)+(AM634*U626)+(AL634*U627)+(AK634*U628)+(AJ634*U629)+(AI634*U630)+(AH634*U631)+(AG634*U632)+(AF634*U633)+U634</f>
        <v>0.3434065934065933</v>
      </c>
    </row>
    <row r="635" spans="1:72">
      <c r="A635" s="25">
        <f t="shared" si="425"/>
        <v>631</v>
      </c>
      <c r="B635" s="26" t="s">
        <v>37</v>
      </c>
      <c r="C635" s="12">
        <v>41478</v>
      </c>
      <c r="D635" s="13">
        <v>41479</v>
      </c>
      <c r="E635" s="13">
        <v>41479</v>
      </c>
      <c r="F635" s="14">
        <v>1.0322100000000001</v>
      </c>
      <c r="G635" s="14"/>
      <c r="H635" s="14"/>
      <c r="I635" s="14">
        <v>1.0272600000000001</v>
      </c>
      <c r="J635" s="14">
        <v>1.0322100000000001</v>
      </c>
      <c r="K635" s="5" t="s">
        <v>0</v>
      </c>
      <c r="M635" s="46">
        <f>(F635-I635)*10000</f>
        <v>49.500000000000099</v>
      </c>
      <c r="N635" s="47"/>
      <c r="O635" s="46">
        <f>(I635-J635)*10000</f>
        <v>-49.500000000000099</v>
      </c>
      <c r="Q635" s="22">
        <f>((S634*U635)/M635)*O635</f>
        <v>-208152854.08536279</v>
      </c>
      <c r="R635" s="15"/>
      <c r="S635" s="3">
        <f>Q635+S634</f>
        <v>5620127060.3047972</v>
      </c>
      <c r="U635" s="4">
        <f>$AC$4/W635</f>
        <v>3.5714285714285712E-2</v>
      </c>
      <c r="W635" s="2">
        <v>7</v>
      </c>
      <c r="Y635" s="30">
        <f>E635-D635+1</f>
        <v>1</v>
      </c>
      <c r="Z635" s="30"/>
      <c r="AA635" s="4">
        <f>(S635-S634)/S634</f>
        <v>-3.5714285714285643E-2</v>
      </c>
      <c r="AD635" s="40">
        <f>IF(E634&gt;D635,IF(E634&gt;E635,Y635,E634-D635+1),0)</f>
        <v>0</v>
      </c>
      <c r="AF635" s="40">
        <f t="shared" si="388"/>
        <v>0</v>
      </c>
      <c r="AG635" s="40">
        <f t="shared" si="389"/>
        <v>0</v>
      </c>
      <c r="AH635" s="40">
        <f t="shared" si="390"/>
        <v>0</v>
      </c>
      <c r="AI635" s="40">
        <f t="shared" si="391"/>
        <v>0</v>
      </c>
      <c r="AJ635" s="40">
        <f t="shared" si="392"/>
        <v>0</v>
      </c>
      <c r="AK635" s="40">
        <f t="shared" si="393"/>
        <v>0</v>
      </c>
      <c r="AL635" s="40">
        <f t="shared" si="394"/>
        <v>0</v>
      </c>
      <c r="AM635" s="40">
        <f t="shared" si="395"/>
        <v>0</v>
      </c>
      <c r="AN635" s="40">
        <f t="shared" si="396"/>
        <v>0</v>
      </c>
      <c r="AO635" s="40">
        <f t="shared" si="397"/>
        <v>0</v>
      </c>
      <c r="AP635" s="40">
        <f t="shared" si="398"/>
        <v>0</v>
      </c>
      <c r="AQ635" s="40">
        <f t="shared" si="399"/>
        <v>0</v>
      </c>
      <c r="AR635" s="40">
        <f t="shared" si="400"/>
        <v>0</v>
      </c>
      <c r="AS635" s="40">
        <f t="shared" si="401"/>
        <v>0</v>
      </c>
      <c r="AT635" s="40">
        <f t="shared" si="402"/>
        <v>1</v>
      </c>
      <c r="AU635" s="40">
        <f t="shared" si="403"/>
        <v>1</v>
      </c>
      <c r="AV635" s="40">
        <f t="shared" si="404"/>
        <v>1</v>
      </c>
      <c r="AW635" s="40">
        <f t="shared" si="405"/>
        <v>1</v>
      </c>
      <c r="AX635" s="40">
        <f t="shared" si="406"/>
        <v>1</v>
      </c>
      <c r="AY635" s="40">
        <f t="shared" si="407"/>
        <v>1</v>
      </c>
      <c r="AZ635" s="40">
        <f t="shared" si="408"/>
        <v>1</v>
      </c>
      <c r="BA635" s="40">
        <f t="shared" si="409"/>
        <v>1</v>
      </c>
      <c r="BB635" s="40">
        <f t="shared" si="410"/>
        <v>1</v>
      </c>
      <c r="BC635" s="40">
        <f t="shared" si="411"/>
        <v>1</v>
      </c>
      <c r="BD635" s="40">
        <f t="shared" si="412"/>
        <v>1</v>
      </c>
      <c r="BE635" s="40">
        <f t="shared" si="413"/>
        <v>1</v>
      </c>
      <c r="BF635" s="40">
        <f t="shared" si="414"/>
        <v>1</v>
      </c>
      <c r="BG635" s="40">
        <f t="shared" si="415"/>
        <v>1</v>
      </c>
      <c r="BH635" s="40">
        <f t="shared" si="416"/>
        <v>1</v>
      </c>
      <c r="BI635" s="40">
        <f t="shared" si="417"/>
        <v>1</v>
      </c>
      <c r="BJ635" s="40">
        <f t="shared" si="418"/>
        <v>0</v>
      </c>
      <c r="BK635" s="40">
        <f t="shared" si="419"/>
        <v>0</v>
      </c>
      <c r="BL635" s="40">
        <f t="shared" si="420"/>
        <v>0</v>
      </c>
      <c r="BM635" s="40">
        <f t="shared" si="421"/>
        <v>0</v>
      </c>
      <c r="BN635" s="40">
        <f t="shared" si="422"/>
        <v>0</v>
      </c>
      <c r="BO635" s="40">
        <f t="shared" si="423"/>
        <v>0</v>
      </c>
      <c r="BP635" s="40">
        <f t="shared" si="424"/>
        <v>0</v>
      </c>
      <c r="BR635" s="63">
        <f t="shared" si="386"/>
        <v>17</v>
      </c>
      <c r="BT635" s="4">
        <f>(BP635*U598)+(BO635*U599)+(BN635*U600)+(BM635*U601)+(BL635*U602)+(BK635*U603)+(BJ635*U604)+(BI635*U605)+(BH635*U606)+(BG635*U607)+(BF635*U608)+(BE635*U609)+(BD635*U610)+(BC635*U611)+(BB635*U612)+(BA635*U613)+(AZ635*U614)+(AY635*U615)+(AX635*U616)+(AW635*U617)+(AV635*U618)+(AU635*U619)+(AT635*U620)+(AS635*U621)+(AR635*U622)+(AQ635*U623)+(AP635*U624)+(AO635*U625)+(AN635*U626)+(AM635*U627)+(AL635*U628)+(AK635*U629)+(AJ635*U630)+(AI635*U631)+(AH635*U632)+(AG635*U633)+(AF635*U634)+U635</f>
        <v>0.3434065934065933</v>
      </c>
    </row>
    <row r="636" spans="1:72">
      <c r="A636" s="25">
        <f t="shared" si="425"/>
        <v>632</v>
      </c>
      <c r="B636" s="26" t="s">
        <v>37</v>
      </c>
      <c r="C636" s="12">
        <v>41506</v>
      </c>
      <c r="D636" s="13">
        <v>41507</v>
      </c>
      <c r="E636" s="13">
        <v>41520</v>
      </c>
      <c r="F636" s="14">
        <v>1.0361800000000001</v>
      </c>
      <c r="G636" s="14">
        <v>1.0404599999999999</v>
      </c>
      <c r="H636" s="14">
        <v>1.0511999999999999</v>
      </c>
      <c r="I636" s="14"/>
      <c r="J636" s="14"/>
      <c r="K636" s="5" t="s">
        <v>2</v>
      </c>
      <c r="M636" s="16">
        <f>(G636-F636)*10000</f>
        <v>42.799999999998391</v>
      </c>
      <c r="N636" s="15"/>
      <c r="O636" s="16">
        <f>(H636-G636)*10000</f>
        <v>107.39999999999972</v>
      </c>
      <c r="Q636" s="22">
        <f>((S635*U636)/M636)*O636</f>
        <v>503672935.8117125</v>
      </c>
      <c r="R636" s="15"/>
      <c r="S636" s="3">
        <f>Q636+S635</f>
        <v>6123799996.1165094</v>
      </c>
      <c r="U636" s="4">
        <f>$AC$4/W636</f>
        <v>3.5714285714285712E-2</v>
      </c>
      <c r="W636" s="2">
        <v>7</v>
      </c>
      <c r="Y636" s="30">
        <f>E636-D636+1</f>
        <v>14</v>
      </c>
      <c r="Z636" s="30"/>
      <c r="AA636" s="4">
        <f>(S636-S635)/S635</f>
        <v>8.9619492656878921E-2</v>
      </c>
      <c r="AD636" s="40">
        <f>IF(E635&gt;D636,IF(E635&gt;E636,Y636,E635-D636+1),0)</f>
        <v>0</v>
      </c>
      <c r="AF636" s="40">
        <f t="shared" si="388"/>
        <v>0</v>
      </c>
      <c r="AG636" s="40">
        <f t="shared" si="389"/>
        <v>0</v>
      </c>
      <c r="AH636" s="40">
        <f t="shared" si="390"/>
        <v>0</v>
      </c>
      <c r="AI636" s="40">
        <f t="shared" si="391"/>
        <v>0</v>
      </c>
      <c r="AJ636" s="40">
        <f t="shared" si="392"/>
        <v>0</v>
      </c>
      <c r="AK636" s="40">
        <f t="shared" si="393"/>
        <v>0</v>
      </c>
      <c r="AL636" s="40">
        <f t="shared" si="394"/>
        <v>0</v>
      </c>
      <c r="AM636" s="40">
        <f t="shared" si="395"/>
        <v>0</v>
      </c>
      <c r="AN636" s="40">
        <f t="shared" si="396"/>
        <v>0</v>
      </c>
      <c r="AO636" s="40">
        <f t="shared" si="397"/>
        <v>0</v>
      </c>
      <c r="AP636" s="40">
        <f t="shared" si="398"/>
        <v>0</v>
      </c>
      <c r="AQ636" s="40">
        <f t="shared" si="399"/>
        <v>0</v>
      </c>
      <c r="AR636" s="40">
        <f t="shared" si="400"/>
        <v>0</v>
      </c>
      <c r="AS636" s="40">
        <f t="shared" si="401"/>
        <v>0</v>
      </c>
      <c r="AT636" s="40">
        <f t="shared" si="402"/>
        <v>0</v>
      </c>
      <c r="AU636" s="40">
        <f t="shared" si="403"/>
        <v>1</v>
      </c>
      <c r="AV636" s="40">
        <f t="shared" si="404"/>
        <v>1</v>
      </c>
      <c r="AW636" s="40">
        <f t="shared" si="405"/>
        <v>1</v>
      </c>
      <c r="AX636" s="40">
        <f t="shared" si="406"/>
        <v>1</v>
      </c>
      <c r="AY636" s="40">
        <f t="shared" si="407"/>
        <v>1</v>
      </c>
      <c r="AZ636" s="40">
        <f t="shared" si="408"/>
        <v>1</v>
      </c>
      <c r="BA636" s="40">
        <f t="shared" si="409"/>
        <v>1</v>
      </c>
      <c r="BB636" s="40">
        <f t="shared" si="410"/>
        <v>1</v>
      </c>
      <c r="BC636" s="40">
        <f t="shared" si="411"/>
        <v>1</v>
      </c>
      <c r="BD636" s="40">
        <f t="shared" si="412"/>
        <v>1</v>
      </c>
      <c r="BE636" s="40">
        <f t="shared" si="413"/>
        <v>1</v>
      </c>
      <c r="BF636" s="40">
        <f t="shared" si="414"/>
        <v>1</v>
      </c>
      <c r="BG636" s="40">
        <f t="shared" si="415"/>
        <v>1</v>
      </c>
      <c r="BH636" s="40">
        <f t="shared" si="416"/>
        <v>1</v>
      </c>
      <c r="BI636" s="40">
        <f t="shared" si="417"/>
        <v>0</v>
      </c>
      <c r="BJ636" s="40">
        <f t="shared" si="418"/>
        <v>0</v>
      </c>
      <c r="BK636" s="40">
        <f t="shared" si="419"/>
        <v>0</v>
      </c>
      <c r="BL636" s="40">
        <f t="shared" si="420"/>
        <v>0</v>
      </c>
      <c r="BM636" s="40">
        <f t="shared" si="421"/>
        <v>0</v>
      </c>
      <c r="BN636" s="40">
        <f t="shared" si="422"/>
        <v>0</v>
      </c>
      <c r="BO636" s="40">
        <f t="shared" si="423"/>
        <v>0</v>
      </c>
      <c r="BP636" s="40">
        <f t="shared" si="424"/>
        <v>0</v>
      </c>
      <c r="BR636" s="63">
        <f t="shared" si="386"/>
        <v>15</v>
      </c>
      <c r="BT636" s="4">
        <f>(BP636*U599)+(BO636*U600)+(BN636*U601)+(BM636*U602)+(BL636*U603)+(BK636*U604)+(BJ636*U605)+(BI636*U606)+(BH636*U607)+(BG636*U608)+(BF636*U609)+(BE636*U610)+(BD636*U611)+(BC636*U612)+(BB636*U613)+(BA636*U614)+(AZ636*U615)+(AY636*U616)+(AX636*U617)+(AW636*U618)+(AV636*U619)+(AU636*U620)+(AT636*U621)+(AS636*U622)+(AR636*U623)+(AQ636*U624)+(AP636*U625)+(AO636*U626)+(AN636*U627)+(AM636*U628)+(AL636*U629)+(AK636*U630)+(AJ636*U631)+(AI636*U632)+(AH636*U633)+(AG636*U634)+(AF636*U635)+U636</f>
        <v>0.30494505494505486</v>
      </c>
    </row>
    <row r="637" spans="1:72">
      <c r="A637" s="25">
        <f t="shared" si="425"/>
        <v>633</v>
      </c>
      <c r="B637" s="26" t="s">
        <v>37</v>
      </c>
      <c r="C637" s="12">
        <v>41534</v>
      </c>
      <c r="D637" s="13">
        <v>41535</v>
      </c>
      <c r="E637" s="13">
        <v>41537</v>
      </c>
      <c r="F637" s="14">
        <v>1.0307599999999999</v>
      </c>
      <c r="G637" s="14"/>
      <c r="H637" s="14"/>
      <c r="I637" s="14">
        <v>1.0269600000000001</v>
      </c>
      <c r="J637" s="14">
        <v>1.0269600000000001</v>
      </c>
      <c r="K637" s="6" t="s">
        <v>17</v>
      </c>
      <c r="M637" s="46">
        <f>(F637-I637)*10000</f>
        <v>37.999999999998039</v>
      </c>
      <c r="N637" s="47"/>
      <c r="O637" s="46">
        <f>(I637-J637)*10000</f>
        <v>0</v>
      </c>
      <c r="Q637" s="22">
        <f>((S636*U637)/M637)*O637</f>
        <v>0</v>
      </c>
      <c r="R637" s="15"/>
      <c r="S637" s="3">
        <f>Q637+S636</f>
        <v>6123799996.1165094</v>
      </c>
      <c r="U637" s="4">
        <f>$AC$4/W637</f>
        <v>3.5714285714285712E-2</v>
      </c>
      <c r="W637" s="2">
        <v>7</v>
      </c>
      <c r="Y637" s="30">
        <f>E637-D637+1</f>
        <v>3</v>
      </c>
      <c r="Z637" s="30"/>
      <c r="AA637" s="4">
        <f>(S637-S636)/S636</f>
        <v>0</v>
      </c>
      <c r="AD637" s="40">
        <f>IF(E636&gt;D637,IF(E636&gt;E637,Y637,E636-D637+1),0)</f>
        <v>0</v>
      </c>
      <c r="AF637" s="40">
        <f t="shared" si="388"/>
        <v>0</v>
      </c>
      <c r="AG637" s="40">
        <f t="shared" si="389"/>
        <v>0</v>
      </c>
      <c r="AH637" s="40">
        <f t="shared" si="390"/>
        <v>0</v>
      </c>
      <c r="AI637" s="40">
        <f t="shared" si="391"/>
        <v>0</v>
      </c>
      <c r="AJ637" s="40">
        <f t="shared" si="392"/>
        <v>0</v>
      </c>
      <c r="AK637" s="40">
        <f t="shared" si="393"/>
        <v>0</v>
      </c>
      <c r="AL637" s="40">
        <f t="shared" si="394"/>
        <v>0</v>
      </c>
      <c r="AM637" s="40">
        <f t="shared" si="395"/>
        <v>0</v>
      </c>
      <c r="AN637" s="40">
        <f t="shared" si="396"/>
        <v>0</v>
      </c>
      <c r="AO637" s="40">
        <f t="shared" si="397"/>
        <v>0</v>
      </c>
      <c r="AP637" s="40">
        <f t="shared" si="398"/>
        <v>0</v>
      </c>
      <c r="AQ637" s="40">
        <f t="shared" si="399"/>
        <v>0</v>
      </c>
      <c r="AR637" s="40">
        <f t="shared" si="400"/>
        <v>0</v>
      </c>
      <c r="AS637" s="40">
        <f t="shared" si="401"/>
        <v>0</v>
      </c>
      <c r="AT637" s="40">
        <f t="shared" si="402"/>
        <v>0</v>
      </c>
      <c r="AU637" s="40">
        <f t="shared" si="403"/>
        <v>0</v>
      </c>
      <c r="AV637" s="40">
        <f t="shared" si="404"/>
        <v>1</v>
      </c>
      <c r="AW637" s="40">
        <f t="shared" si="405"/>
        <v>1</v>
      </c>
      <c r="AX637" s="40">
        <f t="shared" si="406"/>
        <v>1</v>
      </c>
      <c r="AY637" s="40">
        <f t="shared" si="407"/>
        <v>1</v>
      </c>
      <c r="AZ637" s="40">
        <f t="shared" si="408"/>
        <v>1</v>
      </c>
      <c r="BA637" s="40">
        <f t="shared" si="409"/>
        <v>1</v>
      </c>
      <c r="BB637" s="40">
        <f t="shared" si="410"/>
        <v>1</v>
      </c>
      <c r="BC637" s="40">
        <f t="shared" si="411"/>
        <v>1</v>
      </c>
      <c r="BD637" s="40">
        <f t="shared" si="412"/>
        <v>1</v>
      </c>
      <c r="BE637" s="40">
        <f t="shared" si="413"/>
        <v>1</v>
      </c>
      <c r="BF637" s="40">
        <f t="shared" si="414"/>
        <v>1</v>
      </c>
      <c r="BG637" s="40">
        <f t="shared" si="415"/>
        <v>1</v>
      </c>
      <c r="BH637" s="40">
        <f t="shared" si="416"/>
        <v>1</v>
      </c>
      <c r="BI637" s="40">
        <f t="shared" si="417"/>
        <v>0</v>
      </c>
      <c r="BJ637" s="40">
        <f t="shared" si="418"/>
        <v>0</v>
      </c>
      <c r="BK637" s="40">
        <f t="shared" si="419"/>
        <v>0</v>
      </c>
      <c r="BL637" s="40">
        <f t="shared" si="420"/>
        <v>0</v>
      </c>
      <c r="BM637" s="40">
        <f t="shared" si="421"/>
        <v>0</v>
      </c>
      <c r="BN637" s="40">
        <f t="shared" si="422"/>
        <v>0</v>
      </c>
      <c r="BO637" s="40">
        <f t="shared" si="423"/>
        <v>0</v>
      </c>
      <c r="BP637" s="40">
        <f t="shared" si="424"/>
        <v>0</v>
      </c>
      <c r="BR637" s="63">
        <f t="shared" si="386"/>
        <v>14</v>
      </c>
      <c r="BT637" s="4">
        <f>(BP637*U600)+(BO637*U601)+(BN637*U602)+(BM637*U603)+(BL637*U604)+(BK637*U605)+(BJ637*U606)+(BI637*U607)+(BH637*U608)+(BG637*U609)+(BF637*U610)+(BE637*U611)+(BD637*U612)+(BC637*U613)+(BB637*U614)+(BA637*U615)+(AZ637*U616)+(AY637*U617)+(AX637*U618)+(AW637*U619)+(AV637*U620)+(AU637*U621)+(AT637*U622)+(AS637*U623)+(AR637*U624)+(AQ637*U625)+(AP637*U626)+(AO637*U627)+(AN637*U628)+(AM637*U629)+(AL637*U630)+(AK637*U631)+(AJ637*U632)+(AI637*U633)+(AH637*U634)+(AG637*U635)+(AF637*U636)+U637</f>
        <v>0.28571428571428564</v>
      </c>
    </row>
    <row r="638" spans="1:72">
      <c r="A638" s="25">
        <f t="shared" si="425"/>
        <v>634</v>
      </c>
      <c r="B638" s="26" t="s">
        <v>37</v>
      </c>
      <c r="C638" s="12">
        <v>41705</v>
      </c>
      <c r="D638" s="13">
        <v>41708</v>
      </c>
      <c r="E638" s="13">
        <v>41724</v>
      </c>
      <c r="F638" s="14">
        <v>1.1005499999999999</v>
      </c>
      <c r="G638" s="14">
        <v>1.1103700000000001</v>
      </c>
      <c r="H638" s="14">
        <v>1.1145100000000001</v>
      </c>
      <c r="I638" s="14"/>
      <c r="J638" s="14"/>
      <c r="K638" s="6" t="s">
        <v>2</v>
      </c>
      <c r="M638" s="16">
        <f>(G638-F638)*10000</f>
        <v>98.200000000001623</v>
      </c>
      <c r="N638" s="15"/>
      <c r="O638" s="16">
        <f>(H638-G638)*10000</f>
        <v>41.400000000000325</v>
      </c>
      <c r="Q638" s="22">
        <f>((S637*U638)/M638)*O638</f>
        <v>92204436.950545996</v>
      </c>
      <c r="R638" s="15"/>
      <c r="S638" s="3">
        <f>Q638+S637</f>
        <v>6216004433.0670557</v>
      </c>
      <c r="U638" s="4">
        <f>$AC$4/W638</f>
        <v>3.5714285714285712E-2</v>
      </c>
      <c r="W638" s="2">
        <v>7</v>
      </c>
      <c r="Y638" s="30">
        <f>E638-D638+1</f>
        <v>17</v>
      </c>
      <c r="Z638" s="30"/>
      <c r="AA638" s="4">
        <f>(S638-S637)/S637</f>
        <v>1.5056735525167208E-2</v>
      </c>
      <c r="AD638" s="40">
        <f>IF(E637&gt;D638,IF(E637&gt;E638,Y638,E637-D638+1),0)</f>
        <v>0</v>
      </c>
      <c r="AF638" s="40">
        <f t="shared" si="388"/>
        <v>0</v>
      </c>
      <c r="AG638" s="40">
        <f t="shared" si="389"/>
        <v>0</v>
      </c>
      <c r="AH638" s="40">
        <f t="shared" si="390"/>
        <v>0</v>
      </c>
      <c r="AI638" s="40">
        <f t="shared" si="391"/>
        <v>0</v>
      </c>
      <c r="AJ638" s="40">
        <f t="shared" si="392"/>
        <v>0</v>
      </c>
      <c r="AK638" s="40">
        <f t="shared" si="393"/>
        <v>0</v>
      </c>
      <c r="AL638" s="40">
        <f t="shared" si="394"/>
        <v>0</v>
      </c>
      <c r="AM638" s="40">
        <f t="shared" si="395"/>
        <v>0</v>
      </c>
      <c r="AN638" s="40">
        <f t="shared" si="396"/>
        <v>0</v>
      </c>
      <c r="AO638" s="40">
        <f t="shared" si="397"/>
        <v>0</v>
      </c>
      <c r="AP638" s="40">
        <f t="shared" si="398"/>
        <v>0</v>
      </c>
      <c r="AQ638" s="40">
        <f t="shared" si="399"/>
        <v>0</v>
      </c>
      <c r="AR638" s="40">
        <f t="shared" si="400"/>
        <v>0</v>
      </c>
      <c r="AS638" s="40">
        <f t="shared" si="401"/>
        <v>0</v>
      </c>
      <c r="AT638" s="40">
        <f t="shared" si="402"/>
        <v>0</v>
      </c>
      <c r="AU638" s="40">
        <f t="shared" si="403"/>
        <v>0</v>
      </c>
      <c r="AV638" s="40">
        <f t="shared" si="404"/>
        <v>0</v>
      </c>
      <c r="AW638" s="40">
        <f t="shared" si="405"/>
        <v>1</v>
      </c>
      <c r="AX638" s="40">
        <f t="shared" si="406"/>
        <v>1</v>
      </c>
      <c r="AY638" s="40">
        <f t="shared" si="407"/>
        <v>1</v>
      </c>
      <c r="AZ638" s="40">
        <f t="shared" si="408"/>
        <v>1</v>
      </c>
      <c r="BA638" s="40">
        <f t="shared" si="409"/>
        <v>1</v>
      </c>
      <c r="BB638" s="40">
        <f t="shared" si="410"/>
        <v>1</v>
      </c>
      <c r="BC638" s="40">
        <f t="shared" si="411"/>
        <v>1</v>
      </c>
      <c r="BD638" s="40">
        <f t="shared" si="412"/>
        <v>1</v>
      </c>
      <c r="BE638" s="40">
        <f t="shared" si="413"/>
        <v>0</v>
      </c>
      <c r="BF638" s="40">
        <f t="shared" si="414"/>
        <v>0</v>
      </c>
      <c r="BG638" s="40">
        <f t="shared" si="415"/>
        <v>0</v>
      </c>
      <c r="BH638" s="40">
        <f t="shared" si="416"/>
        <v>0</v>
      </c>
      <c r="BI638" s="40">
        <f t="shared" si="417"/>
        <v>0</v>
      </c>
      <c r="BJ638" s="40">
        <f t="shared" si="418"/>
        <v>0</v>
      </c>
      <c r="BK638" s="40">
        <f t="shared" si="419"/>
        <v>0</v>
      </c>
      <c r="BL638" s="40">
        <f t="shared" si="420"/>
        <v>0</v>
      </c>
      <c r="BM638" s="40">
        <f t="shared" si="421"/>
        <v>0</v>
      </c>
      <c r="BN638" s="40">
        <f t="shared" si="422"/>
        <v>0</v>
      </c>
      <c r="BO638" s="40">
        <f t="shared" si="423"/>
        <v>0</v>
      </c>
      <c r="BP638" s="40">
        <f t="shared" si="424"/>
        <v>0</v>
      </c>
      <c r="BR638" s="63">
        <f t="shared" si="386"/>
        <v>9</v>
      </c>
      <c r="BT638" s="4">
        <f>(BP638*U601)+(BO638*U602)+(BN638*U603)+(BM638*U604)+(BL638*U605)+(BK638*U606)+(BJ638*U607)+(BI638*U608)+(BH638*U609)+(BG638*U610)+(BF638*U611)+(BE638*U612)+(BD638*U613)+(BC638*U614)+(BB638*U615)+(BA638*U616)+(AZ638*U617)+(AY638*U618)+(AX638*U619)+(AW638*U620)+(AV638*U621)+(AU638*U622)+(AT638*U623)+(AS638*U624)+(AR638*U625)+(AQ638*U626)+(AP638*U627)+(AO638*U628)+(AN638*U629)+(AM638*U630)+(AL638*U631)+(AK638*U632)+(AJ638*U633)+(AI638*U634)+(AH638*U635)+(AG638*U636)+(AF638*U637)+U638</f>
        <v>0.18956043956043955</v>
      </c>
    </row>
    <row r="639" spans="1:72">
      <c r="A639" s="25">
        <f t="shared" si="425"/>
        <v>635</v>
      </c>
      <c r="B639" s="26" t="s">
        <v>37</v>
      </c>
      <c r="C639" s="12">
        <v>41736</v>
      </c>
      <c r="D639" s="13">
        <v>41737</v>
      </c>
      <c r="E639" s="13">
        <v>41740</v>
      </c>
      <c r="F639" s="14">
        <v>1.09826</v>
      </c>
      <c r="G639" s="14"/>
      <c r="H639" s="14"/>
      <c r="I639" s="14">
        <v>1.0956900000000001</v>
      </c>
      <c r="J639" s="14">
        <v>1.0956900000000001</v>
      </c>
      <c r="K639" s="5" t="s">
        <v>17</v>
      </c>
      <c r="M639" s="46">
        <f>(F639-I639)*10000</f>
        <v>25.699999999999612</v>
      </c>
      <c r="N639" s="47"/>
      <c r="O639" s="46">
        <f>(I639-J639)*10000</f>
        <v>0</v>
      </c>
      <c r="Q639" s="22">
        <f>((S638*U639)/M639)*O639</f>
        <v>0</v>
      </c>
      <c r="R639" s="15"/>
      <c r="S639" s="3">
        <f>Q639+S638</f>
        <v>6216004433.0670557</v>
      </c>
      <c r="U639" s="4">
        <f>$AC$4/W639</f>
        <v>3.5714285714285712E-2</v>
      </c>
      <c r="W639" s="2">
        <v>7</v>
      </c>
      <c r="Y639" s="30">
        <f>E639-D639+1</f>
        <v>4</v>
      </c>
      <c r="Z639" s="30"/>
      <c r="AA639" s="4">
        <f>(S639-S638)/S638</f>
        <v>0</v>
      </c>
      <c r="AD639" s="40">
        <f>IF(E638&gt;D639,IF(E638&gt;E639,Y639,E638-D639+1),0)</f>
        <v>0</v>
      </c>
      <c r="AF639" s="40">
        <f t="shared" si="388"/>
        <v>0</v>
      </c>
      <c r="AG639" s="40">
        <f t="shared" si="389"/>
        <v>0</v>
      </c>
      <c r="AH639" s="40">
        <f t="shared" si="390"/>
        <v>0</v>
      </c>
      <c r="AI639" s="40">
        <f t="shared" si="391"/>
        <v>0</v>
      </c>
      <c r="AJ639" s="40">
        <f t="shared" si="392"/>
        <v>0</v>
      </c>
      <c r="AK639" s="40">
        <f t="shared" si="393"/>
        <v>0</v>
      </c>
      <c r="AL639" s="40">
        <f t="shared" si="394"/>
        <v>0</v>
      </c>
      <c r="AM639" s="40">
        <f t="shared" si="395"/>
        <v>0</v>
      </c>
      <c r="AN639" s="40">
        <f t="shared" si="396"/>
        <v>0</v>
      </c>
      <c r="AO639" s="40">
        <f t="shared" si="397"/>
        <v>0</v>
      </c>
      <c r="AP639" s="40">
        <f t="shared" si="398"/>
        <v>0</v>
      </c>
      <c r="AQ639" s="40">
        <f t="shared" si="399"/>
        <v>0</v>
      </c>
      <c r="AR639" s="40">
        <f t="shared" si="400"/>
        <v>0</v>
      </c>
      <c r="AS639" s="40">
        <f t="shared" si="401"/>
        <v>0</v>
      </c>
      <c r="AT639" s="40">
        <f t="shared" si="402"/>
        <v>0</v>
      </c>
      <c r="AU639" s="40">
        <f t="shared" si="403"/>
        <v>0</v>
      </c>
      <c r="AV639" s="40">
        <f t="shared" si="404"/>
        <v>0</v>
      </c>
      <c r="AW639" s="40">
        <f t="shared" si="405"/>
        <v>0</v>
      </c>
      <c r="AX639" s="40">
        <f t="shared" si="406"/>
        <v>1</v>
      </c>
      <c r="AY639" s="40">
        <f t="shared" si="407"/>
        <v>1</v>
      </c>
      <c r="AZ639" s="40">
        <f t="shared" si="408"/>
        <v>1</v>
      </c>
      <c r="BA639" s="40">
        <f t="shared" si="409"/>
        <v>1</v>
      </c>
      <c r="BB639" s="40">
        <f t="shared" si="410"/>
        <v>1</v>
      </c>
      <c r="BC639" s="40">
        <f t="shared" si="411"/>
        <v>1</v>
      </c>
      <c r="BD639" s="40">
        <f t="shared" si="412"/>
        <v>1</v>
      </c>
      <c r="BE639" s="40">
        <f t="shared" si="413"/>
        <v>0</v>
      </c>
      <c r="BF639" s="40">
        <f t="shared" si="414"/>
        <v>0</v>
      </c>
      <c r="BG639" s="40">
        <f t="shared" si="415"/>
        <v>0</v>
      </c>
      <c r="BH639" s="40">
        <f t="shared" si="416"/>
        <v>0</v>
      </c>
      <c r="BI639" s="40">
        <f t="shared" si="417"/>
        <v>0</v>
      </c>
      <c r="BJ639" s="40">
        <f t="shared" si="418"/>
        <v>0</v>
      </c>
      <c r="BK639" s="40">
        <f t="shared" si="419"/>
        <v>0</v>
      </c>
      <c r="BL639" s="40">
        <f t="shared" si="420"/>
        <v>0</v>
      </c>
      <c r="BM639" s="40">
        <f t="shared" si="421"/>
        <v>0</v>
      </c>
      <c r="BN639" s="40">
        <f t="shared" si="422"/>
        <v>0</v>
      </c>
      <c r="BO639" s="40">
        <f t="shared" si="423"/>
        <v>0</v>
      </c>
      <c r="BP639" s="40">
        <f t="shared" si="424"/>
        <v>0</v>
      </c>
      <c r="BR639" s="63">
        <f t="shared" si="386"/>
        <v>8</v>
      </c>
      <c r="BT639" s="4">
        <f>(BP639*U602)+(BO639*U603)+(BN639*U604)+(BM639*U605)+(BL639*U606)+(BK639*U607)+(BJ639*U608)+(BI639*U609)+(BH639*U610)+(BG639*U611)+(BF639*U612)+(BE639*U613)+(BD639*U614)+(BC639*U615)+(BB639*U616)+(BA639*U617)+(AZ639*U618)+(AY639*U619)+(AX639*U620)+(AW639*U621)+(AV639*U622)+(AU639*U623)+(AT639*U624)+(AS639*U625)+(AR639*U626)+(AQ639*U627)+(AP639*U628)+(AO639*U629)+(AN639*U630)+(AM639*U631)+(AL639*U632)+(AK639*U633)+(AJ639*U634)+(AI639*U635)+(AH639*U636)+(AG639*U637)+(AF639*U638)+U639</f>
        <v>0.17032967032967034</v>
      </c>
    </row>
    <row r="640" spans="1:72">
      <c r="A640" s="25">
        <f t="shared" si="425"/>
        <v>636</v>
      </c>
      <c r="B640" s="26" t="s">
        <v>37</v>
      </c>
      <c r="C640" s="12">
        <v>41983</v>
      </c>
      <c r="D640" s="13">
        <v>41984</v>
      </c>
      <c r="E640" s="13">
        <v>41997</v>
      </c>
      <c r="F640" s="14">
        <v>1.1460900000000001</v>
      </c>
      <c r="G640" s="14">
        <v>1.1505300000000001</v>
      </c>
      <c r="H640" s="14">
        <v>1.15876</v>
      </c>
      <c r="I640" s="14"/>
      <c r="J640" s="14"/>
      <c r="K640" s="51" t="s">
        <v>2</v>
      </c>
      <c r="M640" s="16">
        <f>(G640-F640)*10000</f>
        <v>44.399999999999991</v>
      </c>
      <c r="N640" s="15"/>
      <c r="O640" s="16">
        <f>(H640-G640)*10000</f>
        <v>82.299999999999599</v>
      </c>
      <c r="Q640" s="22">
        <f>((S639*U640)/M640)*O640</f>
        <v>411500293.46960765</v>
      </c>
      <c r="R640" s="15"/>
      <c r="S640" s="3">
        <f>Q640+S639</f>
        <v>6627504726.5366631</v>
      </c>
      <c r="U640" s="4">
        <f>$AC$4/W640</f>
        <v>3.5714285714285712E-2</v>
      </c>
      <c r="W640" s="2">
        <v>7</v>
      </c>
      <c r="Y640" s="30">
        <f>E640-D640+1</f>
        <v>14</v>
      </c>
      <c r="Z640" s="30"/>
      <c r="AA640" s="4">
        <f>(S640-S639)/S639</f>
        <v>6.6200128700128341E-2</v>
      </c>
      <c r="AD640" s="40">
        <f>IF(E639&gt;D640,IF(E639&gt;E640,Y640,E639-D640+1),0)</f>
        <v>0</v>
      </c>
      <c r="AF640" s="40">
        <f t="shared" si="388"/>
        <v>0</v>
      </c>
      <c r="AG640" s="40">
        <f t="shared" si="389"/>
        <v>0</v>
      </c>
      <c r="AH640" s="40">
        <f t="shared" si="390"/>
        <v>0</v>
      </c>
      <c r="AI640" s="40">
        <f t="shared" si="391"/>
        <v>0</v>
      </c>
      <c r="AJ640" s="40">
        <f t="shared" si="392"/>
        <v>0</v>
      </c>
      <c r="AK640" s="40">
        <f t="shared" si="393"/>
        <v>0</v>
      </c>
      <c r="AL640" s="40">
        <f t="shared" si="394"/>
        <v>0</v>
      </c>
      <c r="AM640" s="40">
        <f t="shared" si="395"/>
        <v>0</v>
      </c>
      <c r="AN640" s="40">
        <f t="shared" si="396"/>
        <v>0</v>
      </c>
      <c r="AO640" s="40">
        <f t="shared" si="397"/>
        <v>0</v>
      </c>
      <c r="AP640" s="40">
        <f t="shared" si="398"/>
        <v>0</v>
      </c>
      <c r="AQ640" s="40">
        <f t="shared" si="399"/>
        <v>0</v>
      </c>
      <c r="AR640" s="40">
        <f t="shared" si="400"/>
        <v>0</v>
      </c>
      <c r="AS640" s="40">
        <f t="shared" si="401"/>
        <v>0</v>
      </c>
      <c r="AT640" s="40">
        <f t="shared" si="402"/>
        <v>0</v>
      </c>
      <c r="AU640" s="40">
        <f t="shared" si="403"/>
        <v>0</v>
      </c>
      <c r="AV640" s="40">
        <f t="shared" si="404"/>
        <v>0</v>
      </c>
      <c r="AW640" s="40">
        <f t="shared" si="405"/>
        <v>0</v>
      </c>
      <c r="AX640" s="40">
        <f t="shared" si="406"/>
        <v>0</v>
      </c>
      <c r="AY640" s="40">
        <f t="shared" si="407"/>
        <v>1</v>
      </c>
      <c r="AZ640" s="40">
        <f t="shared" si="408"/>
        <v>1</v>
      </c>
      <c r="BA640" s="40">
        <f t="shared" si="409"/>
        <v>0</v>
      </c>
      <c r="BB640" s="40">
        <f t="shared" si="410"/>
        <v>0</v>
      </c>
      <c r="BC640" s="40">
        <f t="shared" si="411"/>
        <v>0</v>
      </c>
      <c r="BD640" s="40">
        <f t="shared" si="412"/>
        <v>0</v>
      </c>
      <c r="BE640" s="40">
        <f t="shared" si="413"/>
        <v>0</v>
      </c>
      <c r="BF640" s="40">
        <f t="shared" si="414"/>
        <v>0</v>
      </c>
      <c r="BG640" s="40">
        <f t="shared" si="415"/>
        <v>0</v>
      </c>
      <c r="BH640" s="40">
        <f t="shared" si="416"/>
        <v>0</v>
      </c>
      <c r="BI640" s="40">
        <f t="shared" si="417"/>
        <v>0</v>
      </c>
      <c r="BJ640" s="40">
        <f t="shared" si="418"/>
        <v>0</v>
      </c>
      <c r="BK640" s="40">
        <f t="shared" si="419"/>
        <v>0</v>
      </c>
      <c r="BL640" s="40">
        <f t="shared" si="420"/>
        <v>0</v>
      </c>
      <c r="BM640" s="40">
        <f t="shared" si="421"/>
        <v>0</v>
      </c>
      <c r="BN640" s="40">
        <f t="shared" si="422"/>
        <v>0</v>
      </c>
      <c r="BO640" s="40">
        <f t="shared" si="423"/>
        <v>0</v>
      </c>
      <c r="BP640" s="40">
        <f t="shared" si="424"/>
        <v>0</v>
      </c>
      <c r="BR640" s="63">
        <f t="shared" si="386"/>
        <v>3</v>
      </c>
      <c r="BT640" s="4">
        <f>(BP640*U603)+(BO640*U604)+(BN640*U605)+(BM640*U606)+(BL640*U607)+(BK640*U608)+(BJ640*U609)+(BI640*U610)+(BH640*U611)+(BG640*U612)+(BF640*U613)+(BE640*U614)+(BD640*U615)+(BC640*U616)+(BB640*U617)+(BA640*U618)+(AZ640*U619)+(AY640*U620)+(AX640*U621)+(AW640*U622)+(AV640*U623)+(AU640*U624)+(AT640*U625)+(AS640*U626)+(AR640*U627)+(AQ640*U628)+(AP640*U629)+(AO640*U630)+(AN640*U631)+(AM640*U632)+(AL640*U633)+(AK640*U634)+(AJ640*U635)+(AI640*U636)+(AH640*U637)+(AG640*U638)+(AF640*U639)+U640</f>
        <v>7.4175824175824176E-2</v>
      </c>
    </row>
    <row r="641" spans="1:72">
      <c r="A641" s="25">
        <f t="shared" si="425"/>
        <v>637</v>
      </c>
      <c r="B641" s="26" t="s">
        <v>33</v>
      </c>
      <c r="C641" s="12">
        <v>40633</v>
      </c>
      <c r="D641" s="12">
        <v>40634</v>
      </c>
      <c r="E641" s="12">
        <v>40647</v>
      </c>
      <c r="F641" s="36">
        <v>82.55</v>
      </c>
      <c r="G641" s="36">
        <v>83.24</v>
      </c>
      <c r="H641" s="36">
        <v>83.24</v>
      </c>
      <c r="I641" s="36"/>
      <c r="J641" s="36"/>
      <c r="K641" s="5" t="s">
        <v>17</v>
      </c>
      <c r="M641" s="16">
        <f>(G641-F641)*100</f>
        <v>68.999999999999773</v>
      </c>
      <c r="N641" s="15"/>
      <c r="O641" s="16">
        <f>(H641-G641)*100</f>
        <v>0</v>
      </c>
      <c r="Q641" s="22">
        <f>((S640*U641)/M641)*O641</f>
        <v>0</v>
      </c>
      <c r="R641" s="15"/>
      <c r="S641" s="3">
        <f>Q641+S640</f>
        <v>6627504726.5366631</v>
      </c>
      <c r="U641" s="4">
        <f>$AC$4/W641</f>
        <v>2.7777777777777776E-2</v>
      </c>
      <c r="W641" s="2">
        <v>9</v>
      </c>
      <c r="Y641" s="30">
        <f>E641-D641+1</f>
        <v>14</v>
      </c>
      <c r="Z641" s="30"/>
      <c r="AA641" s="4">
        <f>(S641-S640)/S640</f>
        <v>0</v>
      </c>
      <c r="AD641" s="40">
        <f>IF(E640&gt;D641,IF(E640&gt;E641,Y641,E640-D641+1),0)</f>
        <v>14</v>
      </c>
      <c r="AF641" s="40">
        <f t="shared" si="388"/>
        <v>1</v>
      </c>
      <c r="AG641" s="40">
        <f t="shared" si="389"/>
        <v>1</v>
      </c>
      <c r="AH641" s="40">
        <f t="shared" si="390"/>
        <v>1</v>
      </c>
      <c r="AI641" s="40">
        <f t="shared" si="391"/>
        <v>1</v>
      </c>
      <c r="AJ641" s="40">
        <f t="shared" si="392"/>
        <v>1</v>
      </c>
      <c r="AK641" s="40">
        <f t="shared" si="393"/>
        <v>1</v>
      </c>
      <c r="AL641" s="40">
        <f t="shared" si="394"/>
        <v>1</v>
      </c>
      <c r="AM641" s="40">
        <f t="shared" si="395"/>
        <v>1</v>
      </c>
      <c r="AN641" s="40">
        <f t="shared" si="396"/>
        <v>1</v>
      </c>
      <c r="AO641" s="40">
        <f t="shared" si="397"/>
        <v>1</v>
      </c>
      <c r="AP641" s="40">
        <f t="shared" si="398"/>
        <v>1</v>
      </c>
      <c r="AQ641" s="40">
        <f t="shared" si="399"/>
        <v>1</v>
      </c>
      <c r="AR641" s="40">
        <f t="shared" si="400"/>
        <v>1</v>
      </c>
      <c r="AS641" s="40">
        <f t="shared" si="401"/>
        <v>1</v>
      </c>
      <c r="AT641" s="40">
        <f t="shared" si="402"/>
        <v>1</v>
      </c>
      <c r="AU641" s="40">
        <f t="shared" si="403"/>
        <v>1</v>
      </c>
      <c r="AV641" s="40">
        <f t="shared" si="404"/>
        <v>1</v>
      </c>
      <c r="AW641" s="40">
        <f t="shared" si="405"/>
        <v>1</v>
      </c>
      <c r="AX641" s="40">
        <f t="shared" si="406"/>
        <v>1</v>
      </c>
      <c r="AY641" s="40">
        <f t="shared" si="407"/>
        <v>1</v>
      </c>
      <c r="AZ641" s="40">
        <f t="shared" si="408"/>
        <v>1</v>
      </c>
      <c r="BA641" s="40">
        <f t="shared" si="409"/>
        <v>1</v>
      </c>
      <c r="BB641" s="40">
        <f t="shared" si="410"/>
        <v>1</v>
      </c>
      <c r="BC641" s="40">
        <f t="shared" si="411"/>
        <v>1</v>
      </c>
      <c r="BD641" s="40">
        <f t="shared" si="412"/>
        <v>1</v>
      </c>
      <c r="BE641" s="40">
        <f t="shared" si="413"/>
        <v>1</v>
      </c>
      <c r="BF641" s="40">
        <f t="shared" si="414"/>
        <v>1</v>
      </c>
      <c r="BG641" s="40">
        <f t="shared" si="415"/>
        <v>1</v>
      </c>
      <c r="BH641" s="40">
        <f t="shared" si="416"/>
        <v>1</v>
      </c>
      <c r="BI641" s="40">
        <f t="shared" si="417"/>
        <v>1</v>
      </c>
      <c r="BJ641" s="40">
        <f t="shared" si="418"/>
        <v>1</v>
      </c>
      <c r="BK641" s="40">
        <f t="shared" si="419"/>
        <v>1</v>
      </c>
      <c r="BL641" s="40">
        <f t="shared" si="420"/>
        <v>1</v>
      </c>
      <c r="BM641" s="40">
        <f t="shared" si="421"/>
        <v>1</v>
      </c>
      <c r="BN641" s="40">
        <f t="shared" si="422"/>
        <v>1</v>
      </c>
      <c r="BO641" s="40">
        <f t="shared" si="423"/>
        <v>1</v>
      </c>
      <c r="BP641" s="40">
        <f t="shared" si="424"/>
        <v>1</v>
      </c>
      <c r="BR641" s="63">
        <f t="shared" si="386"/>
        <v>38</v>
      </c>
      <c r="BT641" s="4">
        <f>(BP641*U604)+(BO641*U605)+(BN641*U606)+(BM641*U607)+(BL641*U608)+(BK641*U609)+(BJ641*U610)+(BI641*U611)+(BH641*U612)+(BG641*U613)+(BF641*U614)+(BE641*U615)+(BD641*U616)+(BC641*U617)+(BB641*U618)+(BA641*U619)+(AZ641*U620)+(AY641*U621)+(AX641*U622)+(AW641*U623)+(AV641*U624)+(AU641*U625)+(AT641*U626)+(AS641*U627)+(AR641*U628)+(AQ641*U629)+(AP641*U630)+(AO641*U631)+(AN641*U632)+(AM641*U633)+(AL641*U634)+(AK641*U635)+(AJ641*U636)+(AI641*U637)+(AH641*U638)+(AG641*U639)+(AF641*U640)+U641</f>
        <v>1.0689865689865687</v>
      </c>
    </row>
    <row r="642" spans="1:72">
      <c r="A642" s="25">
        <f t="shared" si="425"/>
        <v>638</v>
      </c>
      <c r="B642" s="26" t="s">
        <v>33</v>
      </c>
      <c r="C642" s="12">
        <v>40696</v>
      </c>
      <c r="D642" s="12">
        <v>40697</v>
      </c>
      <c r="E642" s="12">
        <v>40707</v>
      </c>
      <c r="F642" s="36">
        <v>81.33</v>
      </c>
      <c r="G642" s="36"/>
      <c r="H642" s="36"/>
      <c r="I642" s="36">
        <v>80.52</v>
      </c>
      <c r="J642" s="36">
        <v>80.52</v>
      </c>
      <c r="K642" s="5" t="s">
        <v>17</v>
      </c>
      <c r="M642" s="16">
        <f>(F642-I642)*100</f>
        <v>81.000000000000227</v>
      </c>
      <c r="N642" s="15"/>
      <c r="O642" s="16">
        <f>(I642-J642)*100</f>
        <v>0</v>
      </c>
      <c r="Q642" s="22">
        <f>((S641*U642)/M642)*O642</f>
        <v>0</v>
      </c>
      <c r="R642" s="15"/>
      <c r="S642" s="3">
        <f>Q642+S641</f>
        <v>6627504726.5366631</v>
      </c>
      <c r="U642" s="4">
        <f>$AC$4/W642</f>
        <v>2.7777777777777776E-2</v>
      </c>
      <c r="W642" s="2">
        <v>9</v>
      </c>
      <c r="Y642" s="30">
        <f>E642-D642+1</f>
        <v>11</v>
      </c>
      <c r="Z642" s="30"/>
      <c r="AA642" s="4">
        <f>(S642-S641)/S641</f>
        <v>0</v>
      </c>
      <c r="AD642" s="40">
        <f>IF(E641&gt;D642,IF(E641&gt;E642,Y642,E641-D642+1),0)</f>
        <v>0</v>
      </c>
      <c r="AF642" s="40">
        <f t="shared" si="388"/>
        <v>0</v>
      </c>
      <c r="AG642" s="40">
        <f t="shared" si="389"/>
        <v>1</v>
      </c>
      <c r="AH642" s="40">
        <f t="shared" si="390"/>
        <v>1</v>
      </c>
      <c r="AI642" s="40">
        <f t="shared" si="391"/>
        <v>1</v>
      </c>
      <c r="AJ642" s="40">
        <f t="shared" si="392"/>
        <v>1</v>
      </c>
      <c r="AK642" s="40">
        <f t="shared" si="393"/>
        <v>1</v>
      </c>
      <c r="AL642" s="40">
        <f t="shared" si="394"/>
        <v>1</v>
      </c>
      <c r="AM642" s="40">
        <f t="shared" si="395"/>
        <v>1</v>
      </c>
      <c r="AN642" s="40">
        <f t="shared" si="396"/>
        <v>1</v>
      </c>
      <c r="AO642" s="40">
        <f t="shared" si="397"/>
        <v>1</v>
      </c>
      <c r="AP642" s="40">
        <f t="shared" si="398"/>
        <v>1</v>
      </c>
      <c r="AQ642" s="40">
        <f t="shared" si="399"/>
        <v>1</v>
      </c>
      <c r="AR642" s="40">
        <f t="shared" si="400"/>
        <v>1</v>
      </c>
      <c r="AS642" s="40">
        <f t="shared" si="401"/>
        <v>1</v>
      </c>
      <c r="AT642" s="40">
        <f t="shared" si="402"/>
        <v>1</v>
      </c>
      <c r="AU642" s="40">
        <f t="shared" si="403"/>
        <v>1</v>
      </c>
      <c r="AV642" s="40">
        <f t="shared" si="404"/>
        <v>1</v>
      </c>
      <c r="AW642" s="40">
        <f t="shared" si="405"/>
        <v>1</v>
      </c>
      <c r="AX642" s="40">
        <f t="shared" si="406"/>
        <v>1</v>
      </c>
      <c r="AY642" s="40">
        <f t="shared" si="407"/>
        <v>0</v>
      </c>
      <c r="AZ642" s="40">
        <f t="shared" si="408"/>
        <v>0</v>
      </c>
      <c r="BA642" s="40">
        <f t="shared" si="409"/>
        <v>1</v>
      </c>
      <c r="BB642" s="40">
        <f t="shared" si="410"/>
        <v>1</v>
      </c>
      <c r="BC642" s="40">
        <f t="shared" si="411"/>
        <v>1</v>
      </c>
      <c r="BD642" s="40">
        <f t="shared" si="412"/>
        <v>1</v>
      </c>
      <c r="BE642" s="40">
        <f t="shared" si="413"/>
        <v>1</v>
      </c>
      <c r="BF642" s="40">
        <f t="shared" si="414"/>
        <v>1</v>
      </c>
      <c r="BG642" s="40">
        <f t="shared" si="415"/>
        <v>1</v>
      </c>
      <c r="BH642" s="40">
        <f t="shared" si="416"/>
        <v>1</v>
      </c>
      <c r="BI642" s="40">
        <f t="shared" si="417"/>
        <v>1</v>
      </c>
      <c r="BJ642" s="40">
        <f t="shared" si="418"/>
        <v>1</v>
      </c>
      <c r="BK642" s="40">
        <f t="shared" si="419"/>
        <v>1</v>
      </c>
      <c r="BL642" s="40">
        <f t="shared" si="420"/>
        <v>1</v>
      </c>
      <c r="BM642" s="40">
        <f t="shared" si="421"/>
        <v>1</v>
      </c>
      <c r="BN642" s="40">
        <f t="shared" si="422"/>
        <v>1</v>
      </c>
      <c r="BO642" s="40">
        <f t="shared" si="423"/>
        <v>1</v>
      </c>
      <c r="BP642" s="40">
        <f t="shared" si="424"/>
        <v>1</v>
      </c>
      <c r="BR642" s="63">
        <f t="shared" si="386"/>
        <v>35</v>
      </c>
      <c r="BT642" s="4">
        <f>(BP642*U605)+(BO642*U606)+(BN642*U607)+(BM642*U608)+(BL642*U609)+(BK642*U610)+(BJ642*U611)+(BI642*U612)+(BH642*U613)+(BG642*U614)+(BF642*U615)+(BE642*U616)+(BD642*U617)+(BC642*U618)+(BB642*U619)+(BA642*U620)+(AZ642*U621)+(AY642*U622)+(AX642*U623)+(AW642*U624)+(AV642*U625)+(AU642*U626)+(AT642*U627)+(AS642*U628)+(AR642*U629)+(AQ642*U630)+(AP642*U631)+(AO642*U632)+(AN642*U633)+(AM642*U634)+(AL642*U635)+(AK642*U636)+(AJ642*U637)+(AI642*U638)+(AH642*U639)+(AG642*U640)+(AF642*U641)+U642</f>
        <v>0.97832722832722796</v>
      </c>
    </row>
    <row r="643" spans="1:72">
      <c r="A643" s="25">
        <f t="shared" si="425"/>
        <v>639</v>
      </c>
      <c r="B643" s="26" t="s">
        <v>33</v>
      </c>
      <c r="C643" s="12">
        <v>40749</v>
      </c>
      <c r="D643" s="12">
        <v>40750</v>
      </c>
      <c r="E643" s="12">
        <v>40759</v>
      </c>
      <c r="F643" s="36">
        <v>78.56</v>
      </c>
      <c r="G643" s="36"/>
      <c r="H643" s="36"/>
      <c r="I643" s="36">
        <v>78.03</v>
      </c>
      <c r="J643" s="36">
        <v>78.03</v>
      </c>
      <c r="K643" s="6" t="s">
        <v>17</v>
      </c>
      <c r="M643" s="16">
        <f>(F643-I643)*100</f>
        <v>53.000000000000114</v>
      </c>
      <c r="N643" s="15"/>
      <c r="O643" s="16">
        <f>(I643-J643)*100</f>
        <v>0</v>
      </c>
      <c r="Q643" s="22">
        <f>((S642*U643)/M643)*O643</f>
        <v>0</v>
      </c>
      <c r="R643" s="15"/>
      <c r="S643" s="3">
        <f>Q643+S642</f>
        <v>6627504726.5366631</v>
      </c>
      <c r="U643" s="4">
        <f>$AC$4/W643</f>
        <v>2.7777777777777776E-2</v>
      </c>
      <c r="W643" s="2">
        <v>9</v>
      </c>
      <c r="Y643" s="30">
        <f>E643-D643+1</f>
        <v>10</v>
      </c>
      <c r="Z643" s="30"/>
      <c r="AA643" s="4">
        <f>(S643-S642)/S642</f>
        <v>0</v>
      </c>
      <c r="AD643" s="40">
        <f>IF(E642&gt;D643,IF(E642&gt;E643,Y643,E642-D643+1),0)</f>
        <v>0</v>
      </c>
      <c r="AF643" s="40">
        <f t="shared" si="388"/>
        <v>0</v>
      </c>
      <c r="AG643" s="40">
        <f t="shared" si="389"/>
        <v>0</v>
      </c>
      <c r="AH643" s="40">
        <f t="shared" si="390"/>
        <v>1</v>
      </c>
      <c r="AI643" s="40">
        <f t="shared" si="391"/>
        <v>1</v>
      </c>
      <c r="AJ643" s="40">
        <f t="shared" si="392"/>
        <v>1</v>
      </c>
      <c r="AK643" s="40">
        <f t="shared" si="393"/>
        <v>1</v>
      </c>
      <c r="AL643" s="40">
        <f t="shared" si="394"/>
        <v>1</v>
      </c>
      <c r="AM643" s="40">
        <f t="shared" si="395"/>
        <v>1</v>
      </c>
      <c r="AN643" s="40">
        <f t="shared" si="396"/>
        <v>1</v>
      </c>
      <c r="AO643" s="40">
        <f t="shared" si="397"/>
        <v>1</v>
      </c>
      <c r="AP643" s="40">
        <f t="shared" si="398"/>
        <v>1</v>
      </c>
      <c r="AQ643" s="40">
        <f t="shared" si="399"/>
        <v>1</v>
      </c>
      <c r="AR643" s="40">
        <f t="shared" si="400"/>
        <v>1</v>
      </c>
      <c r="AS643" s="40">
        <f t="shared" si="401"/>
        <v>1</v>
      </c>
      <c r="AT643" s="40">
        <f t="shared" si="402"/>
        <v>1</v>
      </c>
      <c r="AU643" s="40">
        <f t="shared" si="403"/>
        <v>1</v>
      </c>
      <c r="AV643" s="40">
        <f t="shared" si="404"/>
        <v>1</v>
      </c>
      <c r="AW643" s="40">
        <f t="shared" si="405"/>
        <v>1</v>
      </c>
      <c r="AX643" s="40">
        <f t="shared" si="406"/>
        <v>1</v>
      </c>
      <c r="AY643" s="40">
        <f t="shared" si="407"/>
        <v>1</v>
      </c>
      <c r="AZ643" s="40">
        <f t="shared" si="408"/>
        <v>0</v>
      </c>
      <c r="BA643" s="40">
        <f t="shared" si="409"/>
        <v>0</v>
      </c>
      <c r="BB643" s="40">
        <f t="shared" si="410"/>
        <v>1</v>
      </c>
      <c r="BC643" s="40">
        <f t="shared" si="411"/>
        <v>1</v>
      </c>
      <c r="BD643" s="40">
        <f t="shared" si="412"/>
        <v>1</v>
      </c>
      <c r="BE643" s="40">
        <f t="shared" si="413"/>
        <v>1</v>
      </c>
      <c r="BF643" s="40">
        <f t="shared" si="414"/>
        <v>1</v>
      </c>
      <c r="BG643" s="40">
        <f t="shared" si="415"/>
        <v>1</v>
      </c>
      <c r="BH643" s="40">
        <f t="shared" si="416"/>
        <v>1</v>
      </c>
      <c r="BI643" s="40">
        <f t="shared" si="417"/>
        <v>1</v>
      </c>
      <c r="BJ643" s="40">
        <f t="shared" si="418"/>
        <v>1</v>
      </c>
      <c r="BK643" s="40">
        <f t="shared" si="419"/>
        <v>1</v>
      </c>
      <c r="BL643" s="40">
        <f t="shared" si="420"/>
        <v>1</v>
      </c>
      <c r="BM643" s="40">
        <f t="shared" si="421"/>
        <v>1</v>
      </c>
      <c r="BN643" s="40">
        <f t="shared" si="422"/>
        <v>1</v>
      </c>
      <c r="BO643" s="40">
        <f t="shared" si="423"/>
        <v>1</v>
      </c>
      <c r="BP643" s="40">
        <f t="shared" si="424"/>
        <v>1</v>
      </c>
      <c r="BR643" s="63">
        <f t="shared" si="386"/>
        <v>34</v>
      </c>
      <c r="BT643" s="4">
        <f>(BP643*U606)+(BO643*U607)+(BN643*U608)+(BM643*U609)+(BL643*U610)+(BK643*U611)+(BJ643*U612)+(BI643*U613)+(BH643*U614)+(BG643*U615)+(BF643*U616)+(BE643*U617)+(BD643*U618)+(BC643*U619)+(BB643*U620)+(BA643*U621)+(AZ643*U622)+(AY643*U623)+(AX643*U624)+(AW643*U625)+(AV643*U626)+(AU643*U627)+(AT643*U628)+(AS643*U629)+(AR643*U630)+(AQ643*U631)+(AP643*U632)+(AO643*U633)+(AN643*U634)+(AM643*U635)+(AL643*U636)+(AK643*U637)+(AJ643*U638)+(AI643*U639)+(AH643*U640)+(AG643*U641)+(AF643*U642)+U643</f>
        <v>0.9590964590964588</v>
      </c>
    </row>
    <row r="644" spans="1:72">
      <c r="A644" s="25">
        <f t="shared" si="425"/>
        <v>640</v>
      </c>
      <c r="B644" s="26" t="s">
        <v>33</v>
      </c>
      <c r="C644" s="12">
        <v>40773</v>
      </c>
      <c r="D644" s="12">
        <v>40774</v>
      </c>
      <c r="E644" s="12">
        <v>40774</v>
      </c>
      <c r="F644" s="36">
        <v>76.72</v>
      </c>
      <c r="G644" s="36"/>
      <c r="H644" s="36"/>
      <c r="I644" s="36">
        <v>76.42</v>
      </c>
      <c r="J644" s="36">
        <v>76.42</v>
      </c>
      <c r="K644" s="6" t="s">
        <v>17</v>
      </c>
      <c r="M644" s="16">
        <f>(F644-I644)*100</f>
        <v>29.999999999999716</v>
      </c>
      <c r="N644" s="15"/>
      <c r="O644" s="16">
        <f>(I644-J644)*100</f>
        <v>0</v>
      </c>
      <c r="Q644" s="22">
        <f>((S643*U644)/M644)*O644</f>
        <v>0</v>
      </c>
      <c r="R644" s="15"/>
      <c r="S644" s="3">
        <f>Q644+S643</f>
        <v>6627504726.5366631</v>
      </c>
      <c r="U644" s="4">
        <f>$AC$4/W644</f>
        <v>2.7777777777777776E-2</v>
      </c>
      <c r="W644" s="2">
        <v>9</v>
      </c>
      <c r="Y644" s="30">
        <f>E644-D644+1</f>
        <v>1</v>
      </c>
      <c r="Z644" s="30"/>
      <c r="AA644" s="4">
        <f>(S644-S643)/S643</f>
        <v>0</v>
      </c>
      <c r="AD644" s="40">
        <f>IF(E643&gt;D644,IF(E643&gt;E644,Y644,E643-D644+1),0)</f>
        <v>0</v>
      </c>
      <c r="AF644" s="40">
        <f t="shared" si="388"/>
        <v>0</v>
      </c>
      <c r="AG644" s="40">
        <f t="shared" si="389"/>
        <v>0</v>
      </c>
      <c r="AH644" s="40">
        <f t="shared" si="390"/>
        <v>0</v>
      </c>
      <c r="AI644" s="40">
        <f t="shared" si="391"/>
        <v>1</v>
      </c>
      <c r="AJ644" s="40">
        <f t="shared" si="392"/>
        <v>1</v>
      </c>
      <c r="AK644" s="40">
        <f t="shared" si="393"/>
        <v>1</v>
      </c>
      <c r="AL644" s="40">
        <f t="shared" si="394"/>
        <v>1</v>
      </c>
      <c r="AM644" s="40">
        <f t="shared" si="395"/>
        <v>1</v>
      </c>
      <c r="AN644" s="40">
        <f t="shared" si="396"/>
        <v>1</v>
      </c>
      <c r="AO644" s="40">
        <f t="shared" si="397"/>
        <v>1</v>
      </c>
      <c r="AP644" s="40">
        <f t="shared" si="398"/>
        <v>1</v>
      </c>
      <c r="AQ644" s="40">
        <f t="shared" si="399"/>
        <v>1</v>
      </c>
      <c r="AR644" s="40">
        <f t="shared" si="400"/>
        <v>1</v>
      </c>
      <c r="AS644" s="40">
        <f t="shared" si="401"/>
        <v>1</v>
      </c>
      <c r="AT644" s="40">
        <f t="shared" si="402"/>
        <v>1</v>
      </c>
      <c r="AU644" s="40">
        <f t="shared" si="403"/>
        <v>1</v>
      </c>
      <c r="AV644" s="40">
        <f t="shared" si="404"/>
        <v>1</v>
      </c>
      <c r="AW644" s="40">
        <f t="shared" si="405"/>
        <v>1</v>
      </c>
      <c r="AX644" s="40">
        <f t="shared" si="406"/>
        <v>1</v>
      </c>
      <c r="AY644" s="40">
        <f t="shared" si="407"/>
        <v>1</v>
      </c>
      <c r="AZ644" s="40">
        <f t="shared" si="408"/>
        <v>0</v>
      </c>
      <c r="BA644" s="40">
        <f t="shared" si="409"/>
        <v>0</v>
      </c>
      <c r="BB644" s="40">
        <f t="shared" si="410"/>
        <v>0</v>
      </c>
      <c r="BC644" s="40">
        <f t="shared" si="411"/>
        <v>1</v>
      </c>
      <c r="BD644" s="40">
        <f t="shared" si="412"/>
        <v>1</v>
      </c>
      <c r="BE644" s="40">
        <f t="shared" si="413"/>
        <v>1</v>
      </c>
      <c r="BF644" s="40">
        <f t="shared" si="414"/>
        <v>1</v>
      </c>
      <c r="BG644" s="40">
        <f t="shared" si="415"/>
        <v>1</v>
      </c>
      <c r="BH644" s="40">
        <f t="shared" si="416"/>
        <v>1</v>
      </c>
      <c r="BI644" s="40">
        <f t="shared" si="417"/>
        <v>1</v>
      </c>
      <c r="BJ644" s="40">
        <f t="shared" si="418"/>
        <v>1</v>
      </c>
      <c r="BK644" s="40">
        <f t="shared" si="419"/>
        <v>1</v>
      </c>
      <c r="BL644" s="40">
        <f t="shared" si="420"/>
        <v>1</v>
      </c>
      <c r="BM644" s="40">
        <f t="shared" si="421"/>
        <v>1</v>
      </c>
      <c r="BN644" s="40">
        <f t="shared" si="422"/>
        <v>1</v>
      </c>
      <c r="BO644" s="40">
        <f t="shared" si="423"/>
        <v>1</v>
      </c>
      <c r="BP644" s="40">
        <f t="shared" si="424"/>
        <v>1</v>
      </c>
      <c r="BR644" s="63">
        <f t="shared" si="386"/>
        <v>32</v>
      </c>
      <c r="BT644" s="4">
        <f>(BP644*U607)+(BO644*U608)+(BN644*U609)+(BM644*U610)+(BL644*U611)+(BK644*U612)+(BJ644*U613)+(BI644*U614)+(BH644*U615)+(BG644*U616)+(BF644*U617)+(BE644*U618)+(BD644*U619)+(BC644*U620)+(BB644*U621)+(BA644*U622)+(AZ644*U623)+(AY644*U624)+(AX644*U625)+(AW644*U626)+(AV644*U627)+(AU644*U628)+(AT644*U629)+(AS644*U630)+(AR644*U631)+(AQ644*U632)+(AP644*U633)+(AO644*U634)+(AN644*U635)+(AM644*U636)+(AL644*U637)+(AK644*U638)+(AJ644*U639)+(AI644*U640)+(AH644*U641)+(AG644*U642)+(AF644*U643)+U644</f>
        <v>0.90415140415140383</v>
      </c>
    </row>
    <row r="645" spans="1:72">
      <c r="A645" s="25">
        <f t="shared" si="425"/>
        <v>641</v>
      </c>
      <c r="B645" s="26" t="s">
        <v>33</v>
      </c>
      <c r="C645" s="12">
        <v>40843</v>
      </c>
      <c r="D645" s="12">
        <v>40847</v>
      </c>
      <c r="E645" s="12">
        <v>40847</v>
      </c>
      <c r="F645" s="36">
        <v>76.3</v>
      </c>
      <c r="G645" s="36"/>
      <c r="H645" s="36"/>
      <c r="I645" s="36">
        <v>75.64</v>
      </c>
      <c r="J645" s="36">
        <v>76.3</v>
      </c>
      <c r="K645" s="5" t="s">
        <v>0</v>
      </c>
      <c r="M645" s="16">
        <f>(F645-I645)*100</f>
        <v>65.999999999999659</v>
      </c>
      <c r="N645" s="15"/>
      <c r="O645" s="16">
        <f>(I645-J645)*100</f>
        <v>-65.999999999999659</v>
      </c>
      <c r="Q645" s="22">
        <f>((S644*U645)/M645)*O645</f>
        <v>-184097353.5149073</v>
      </c>
      <c r="R645" s="15"/>
      <c r="S645" s="3">
        <f>Q645+S644</f>
        <v>6443407373.0217562</v>
      </c>
      <c r="U645" s="4">
        <f>$AC$4/W645</f>
        <v>2.7777777777777776E-2</v>
      </c>
      <c r="W645" s="2">
        <v>9</v>
      </c>
      <c r="Y645" s="30">
        <f>E645-D645+1</f>
        <v>1</v>
      </c>
      <c r="Z645" s="30"/>
      <c r="AA645" s="4">
        <f>(S645-S644)/S644</f>
        <v>-2.7777777777777714E-2</v>
      </c>
      <c r="AD645" s="40">
        <f>IF(E644&gt;D645,IF(E644&gt;E645,Y645,E644-D645+1),0)</f>
        <v>0</v>
      </c>
      <c r="AF645" s="40">
        <f t="shared" si="388"/>
        <v>0</v>
      </c>
      <c r="AG645" s="40">
        <f t="shared" si="389"/>
        <v>0</v>
      </c>
      <c r="AH645" s="40">
        <f t="shared" si="390"/>
        <v>0</v>
      </c>
      <c r="AI645" s="40">
        <f t="shared" si="391"/>
        <v>0</v>
      </c>
      <c r="AJ645" s="40">
        <f t="shared" si="392"/>
        <v>1</v>
      </c>
      <c r="AK645" s="40">
        <f t="shared" si="393"/>
        <v>1</v>
      </c>
      <c r="AL645" s="40">
        <f t="shared" si="394"/>
        <v>1</v>
      </c>
      <c r="AM645" s="40">
        <f t="shared" si="395"/>
        <v>1</v>
      </c>
      <c r="AN645" s="40">
        <f t="shared" si="396"/>
        <v>1</v>
      </c>
      <c r="AO645" s="40">
        <f t="shared" si="397"/>
        <v>1</v>
      </c>
      <c r="AP645" s="40">
        <f t="shared" si="398"/>
        <v>1</v>
      </c>
      <c r="AQ645" s="40">
        <f t="shared" si="399"/>
        <v>1</v>
      </c>
      <c r="AR645" s="40">
        <f t="shared" si="400"/>
        <v>1</v>
      </c>
      <c r="AS645" s="40">
        <f t="shared" si="401"/>
        <v>1</v>
      </c>
      <c r="AT645" s="40">
        <f t="shared" si="402"/>
        <v>1</v>
      </c>
      <c r="AU645" s="40">
        <f t="shared" si="403"/>
        <v>1</v>
      </c>
      <c r="AV645" s="40">
        <f t="shared" si="404"/>
        <v>1</v>
      </c>
      <c r="AW645" s="40">
        <f t="shared" si="405"/>
        <v>1</v>
      </c>
      <c r="AX645" s="40">
        <f t="shared" si="406"/>
        <v>0</v>
      </c>
      <c r="AY645" s="40">
        <f t="shared" si="407"/>
        <v>0</v>
      </c>
      <c r="AZ645" s="40">
        <f t="shared" si="408"/>
        <v>0</v>
      </c>
      <c r="BA645" s="40">
        <f t="shared" si="409"/>
        <v>0</v>
      </c>
      <c r="BB645" s="40">
        <f t="shared" si="410"/>
        <v>0</v>
      </c>
      <c r="BC645" s="40">
        <f t="shared" si="411"/>
        <v>0</v>
      </c>
      <c r="BD645" s="40">
        <f t="shared" si="412"/>
        <v>1</v>
      </c>
      <c r="BE645" s="40">
        <f t="shared" si="413"/>
        <v>1</v>
      </c>
      <c r="BF645" s="40">
        <f t="shared" si="414"/>
        <v>1</v>
      </c>
      <c r="BG645" s="40">
        <f t="shared" si="415"/>
        <v>1</v>
      </c>
      <c r="BH645" s="40">
        <f t="shared" si="416"/>
        <v>1</v>
      </c>
      <c r="BI645" s="40">
        <f t="shared" si="417"/>
        <v>1</v>
      </c>
      <c r="BJ645" s="40">
        <f t="shared" si="418"/>
        <v>1</v>
      </c>
      <c r="BK645" s="40">
        <f t="shared" si="419"/>
        <v>1</v>
      </c>
      <c r="BL645" s="40">
        <f t="shared" si="420"/>
        <v>1</v>
      </c>
      <c r="BM645" s="40">
        <f t="shared" si="421"/>
        <v>1</v>
      </c>
      <c r="BN645" s="40">
        <f t="shared" si="422"/>
        <v>1</v>
      </c>
      <c r="BO645" s="40">
        <f t="shared" si="423"/>
        <v>1</v>
      </c>
      <c r="BP645" s="40">
        <f t="shared" si="424"/>
        <v>1</v>
      </c>
      <c r="BR645" s="63">
        <f t="shared" si="386"/>
        <v>28</v>
      </c>
      <c r="BT645" s="4">
        <f>(BP645*U608)+(BO645*U609)+(BN645*U610)+(BM645*U611)+(BL645*U612)+(BK645*U613)+(BJ645*U614)+(BI645*U615)+(BH645*U616)+(BG645*U617)+(BF645*U618)+(BE645*U619)+(BD645*U620)+(BC645*U621)+(BB645*U622)+(BA645*U623)+(AZ645*U624)+(AY645*U625)+(AX645*U626)+(AW645*U627)+(AV645*U628)+(AU645*U629)+(AT645*U630)+(AS645*U631)+(AR645*U632)+(AQ645*U633)+(AP645*U634)+(AO645*U635)+(AN645*U636)+(AM645*U637)+(AL645*U638)+(AK645*U639)+(AJ645*U640)+(AI645*U641)+(AH645*U642)+(AG645*U643)+(AF645*U644)+U645</f>
        <v>0.77777777777777757</v>
      </c>
    </row>
    <row r="646" spans="1:72">
      <c r="A646" s="25">
        <f t="shared" si="425"/>
        <v>642</v>
      </c>
      <c r="B646" s="26" t="s">
        <v>33</v>
      </c>
      <c r="C646" s="12">
        <v>40864</v>
      </c>
      <c r="D646" s="12">
        <v>40865</v>
      </c>
      <c r="E646" s="12">
        <v>40868</v>
      </c>
      <c r="F646" s="36">
        <v>77.099999999999994</v>
      </c>
      <c r="G646" s="36"/>
      <c r="H646" s="36"/>
      <c r="I646" s="36">
        <v>76.89</v>
      </c>
      <c r="J646" s="36">
        <v>76.89</v>
      </c>
      <c r="K646" s="5" t="s">
        <v>17</v>
      </c>
      <c r="M646" s="16">
        <f>(F646-I646)*100</f>
        <v>20.999999999999375</v>
      </c>
      <c r="N646" s="15"/>
      <c r="O646" s="16">
        <f>(I646-J646)*100</f>
        <v>0</v>
      </c>
      <c r="Q646" s="22">
        <f>((S645*U646)/M646)*O646</f>
        <v>0</v>
      </c>
      <c r="R646" s="15"/>
      <c r="S646" s="3">
        <f>Q646+S645</f>
        <v>6443407373.0217562</v>
      </c>
      <c r="U646" s="4">
        <f>$AC$4/W646</f>
        <v>2.7777777777777776E-2</v>
      </c>
      <c r="W646" s="2">
        <v>9</v>
      </c>
      <c r="Y646" s="30">
        <f>E646-D646+1</f>
        <v>4</v>
      </c>
      <c r="Z646" s="30"/>
      <c r="AA646" s="4">
        <f>(S646-S645)/S645</f>
        <v>0</v>
      </c>
      <c r="AD646" s="40">
        <f>IF(E645&gt;D646,IF(E645&gt;E646,Y646,E645-D646+1),0)</f>
        <v>0</v>
      </c>
      <c r="AF646" s="40">
        <f t="shared" si="388"/>
        <v>0</v>
      </c>
      <c r="AG646" s="40">
        <f t="shared" si="389"/>
        <v>0</v>
      </c>
      <c r="AH646" s="40">
        <f t="shared" si="390"/>
        <v>0</v>
      </c>
      <c r="AI646" s="40">
        <f t="shared" si="391"/>
        <v>0</v>
      </c>
      <c r="AJ646" s="40">
        <f t="shared" si="392"/>
        <v>0</v>
      </c>
      <c r="AK646" s="40">
        <f t="shared" si="393"/>
        <v>1</v>
      </c>
      <c r="AL646" s="40">
        <f t="shared" si="394"/>
        <v>1</v>
      </c>
      <c r="AM646" s="40">
        <f t="shared" si="395"/>
        <v>1</v>
      </c>
      <c r="AN646" s="40">
        <f t="shared" si="396"/>
        <v>1</v>
      </c>
      <c r="AO646" s="40">
        <f t="shared" si="397"/>
        <v>1</v>
      </c>
      <c r="AP646" s="40">
        <f t="shared" si="398"/>
        <v>1</v>
      </c>
      <c r="AQ646" s="40">
        <f t="shared" si="399"/>
        <v>1</v>
      </c>
      <c r="AR646" s="40">
        <f t="shared" si="400"/>
        <v>1</v>
      </c>
      <c r="AS646" s="40">
        <f t="shared" si="401"/>
        <v>1</v>
      </c>
      <c r="AT646" s="40">
        <f t="shared" si="402"/>
        <v>1</v>
      </c>
      <c r="AU646" s="40">
        <f t="shared" si="403"/>
        <v>1</v>
      </c>
      <c r="AV646" s="40">
        <f t="shared" si="404"/>
        <v>1</v>
      </c>
      <c r="AW646" s="40">
        <f t="shared" si="405"/>
        <v>1</v>
      </c>
      <c r="AX646" s="40">
        <f t="shared" si="406"/>
        <v>1</v>
      </c>
      <c r="AY646" s="40">
        <f t="shared" si="407"/>
        <v>0</v>
      </c>
      <c r="AZ646" s="40">
        <f t="shared" si="408"/>
        <v>0</v>
      </c>
      <c r="BA646" s="40">
        <f t="shared" si="409"/>
        <v>0</v>
      </c>
      <c r="BB646" s="40">
        <f t="shared" si="410"/>
        <v>0</v>
      </c>
      <c r="BC646" s="40">
        <f t="shared" si="411"/>
        <v>0</v>
      </c>
      <c r="BD646" s="40">
        <f t="shared" si="412"/>
        <v>0</v>
      </c>
      <c r="BE646" s="40">
        <f t="shared" si="413"/>
        <v>1</v>
      </c>
      <c r="BF646" s="40">
        <f t="shared" si="414"/>
        <v>1</v>
      </c>
      <c r="BG646" s="40">
        <f t="shared" si="415"/>
        <v>1</v>
      </c>
      <c r="BH646" s="40">
        <f t="shared" si="416"/>
        <v>1</v>
      </c>
      <c r="BI646" s="40">
        <f t="shared" si="417"/>
        <v>1</v>
      </c>
      <c r="BJ646" s="40">
        <f t="shared" si="418"/>
        <v>1</v>
      </c>
      <c r="BK646" s="40">
        <f t="shared" si="419"/>
        <v>1</v>
      </c>
      <c r="BL646" s="40">
        <f t="shared" si="420"/>
        <v>1</v>
      </c>
      <c r="BM646" s="40">
        <f t="shared" si="421"/>
        <v>1</v>
      </c>
      <c r="BN646" s="40">
        <f t="shared" si="422"/>
        <v>1</v>
      </c>
      <c r="BO646" s="40">
        <f t="shared" si="423"/>
        <v>1</v>
      </c>
      <c r="BP646" s="40">
        <f t="shared" si="424"/>
        <v>1</v>
      </c>
      <c r="BR646" s="63">
        <f t="shared" si="386"/>
        <v>27</v>
      </c>
      <c r="BT646" s="4">
        <f>(BP646*U609)+(BO646*U610)+(BN646*U611)+(BM646*U612)+(BL646*U613)+(BK646*U614)+(BJ646*U615)+(BI646*U616)+(BH646*U617)+(BG646*U618)+(BF646*U619)+(BE646*U620)+(BD646*U621)+(BC646*U622)+(BB646*U623)+(BA646*U624)+(AZ646*U625)+(AY646*U626)+(AX646*U627)+(AW646*U628)+(AV646*U629)+(AU646*U630)+(AT646*U631)+(AS646*U632)+(AR646*U633)+(AQ646*U634)+(AP646*U635)+(AO646*U636)+(AN646*U637)+(AM646*U638)+(AL646*U639)+(AK646*U640)+(AJ646*U641)+(AI646*U642)+(AH646*U643)+(AG646*U644)+(AF646*U645)+U646</f>
        <v>0.75854700854700829</v>
      </c>
    </row>
    <row r="647" spans="1:72">
      <c r="A647" s="25">
        <f t="shared" si="425"/>
        <v>643</v>
      </c>
      <c r="B647" s="26" t="s">
        <v>33</v>
      </c>
      <c r="C647" s="12">
        <v>40879</v>
      </c>
      <c r="D647" s="12">
        <v>40882</v>
      </c>
      <c r="E647" s="12">
        <v>40883</v>
      </c>
      <c r="F647" s="36">
        <v>77.66</v>
      </c>
      <c r="G647" s="36">
        <v>78.09</v>
      </c>
      <c r="H647" s="36">
        <v>77.66</v>
      </c>
      <c r="I647" s="36"/>
      <c r="J647" s="36"/>
      <c r="K647" s="6" t="s">
        <v>0</v>
      </c>
      <c r="M647" s="16">
        <f>(G647-F647)*100</f>
        <v>43.000000000000682</v>
      </c>
      <c r="N647" s="15"/>
      <c r="O647" s="16">
        <f>(H647-G647)*100</f>
        <v>-43.000000000000682</v>
      </c>
      <c r="Q647" s="22">
        <f>((S646*U647)/M647)*O647</f>
        <v>-178983538.13949323</v>
      </c>
      <c r="R647" s="15"/>
      <c r="S647" s="3">
        <f>Q647+S646</f>
        <v>6264423834.8822632</v>
      </c>
      <c r="U647" s="4">
        <f>$AC$4/W647</f>
        <v>2.7777777777777776E-2</v>
      </c>
      <c r="W647" s="2">
        <v>9</v>
      </c>
      <c r="Y647" s="30">
        <f>E647-D647+1</f>
        <v>2</v>
      </c>
      <c r="Z647" s="30"/>
      <c r="AA647" s="4">
        <f>(S647-S646)/S646</f>
        <v>-2.7777777777777742E-2</v>
      </c>
      <c r="AD647" s="40">
        <f>IF(E646&gt;D647,IF(E646&gt;E647,Y647,E646-D647+1),0)</f>
        <v>0</v>
      </c>
      <c r="AF647" s="40">
        <f t="shared" si="388"/>
        <v>0</v>
      </c>
      <c r="AG647" s="40">
        <f t="shared" si="389"/>
        <v>0</v>
      </c>
      <c r="AH647" s="40">
        <f t="shared" si="390"/>
        <v>0</v>
      </c>
      <c r="AI647" s="40">
        <f t="shared" si="391"/>
        <v>0</v>
      </c>
      <c r="AJ647" s="40">
        <f t="shared" si="392"/>
        <v>0</v>
      </c>
      <c r="AK647" s="40">
        <f t="shared" si="393"/>
        <v>0</v>
      </c>
      <c r="AL647" s="40">
        <f t="shared" si="394"/>
        <v>1</v>
      </c>
      <c r="AM647" s="40">
        <f t="shared" si="395"/>
        <v>1</v>
      </c>
      <c r="AN647" s="40">
        <f t="shared" si="396"/>
        <v>1</v>
      </c>
      <c r="AO647" s="40">
        <f t="shared" si="397"/>
        <v>1</v>
      </c>
      <c r="AP647" s="40">
        <f t="shared" si="398"/>
        <v>1</v>
      </c>
      <c r="AQ647" s="40">
        <f t="shared" si="399"/>
        <v>1</v>
      </c>
      <c r="AR647" s="40">
        <f t="shared" si="400"/>
        <v>1</v>
      </c>
      <c r="AS647" s="40">
        <f t="shared" si="401"/>
        <v>1</v>
      </c>
      <c r="AT647" s="40">
        <f t="shared" si="402"/>
        <v>1</v>
      </c>
      <c r="AU647" s="40">
        <f t="shared" si="403"/>
        <v>1</v>
      </c>
      <c r="AV647" s="40">
        <f t="shared" si="404"/>
        <v>1</v>
      </c>
      <c r="AW647" s="40">
        <f t="shared" si="405"/>
        <v>1</v>
      </c>
      <c r="AX647" s="40">
        <f t="shared" si="406"/>
        <v>1</v>
      </c>
      <c r="AY647" s="40">
        <f t="shared" si="407"/>
        <v>0</v>
      </c>
      <c r="AZ647" s="40">
        <f t="shared" si="408"/>
        <v>0</v>
      </c>
      <c r="BA647" s="40">
        <f t="shared" si="409"/>
        <v>0</v>
      </c>
      <c r="BB647" s="40">
        <f t="shared" si="410"/>
        <v>0</v>
      </c>
      <c r="BC647" s="40">
        <f t="shared" si="411"/>
        <v>0</v>
      </c>
      <c r="BD647" s="40">
        <f t="shared" si="412"/>
        <v>0</v>
      </c>
      <c r="BE647" s="40">
        <f t="shared" si="413"/>
        <v>0</v>
      </c>
      <c r="BF647" s="40">
        <f t="shared" si="414"/>
        <v>1</v>
      </c>
      <c r="BG647" s="40">
        <f t="shared" si="415"/>
        <v>1</v>
      </c>
      <c r="BH647" s="40">
        <f t="shared" si="416"/>
        <v>1</v>
      </c>
      <c r="BI647" s="40">
        <f t="shared" si="417"/>
        <v>1</v>
      </c>
      <c r="BJ647" s="40">
        <f t="shared" si="418"/>
        <v>1</v>
      </c>
      <c r="BK647" s="40">
        <f t="shared" si="419"/>
        <v>1</v>
      </c>
      <c r="BL647" s="40">
        <f t="shared" si="420"/>
        <v>1</v>
      </c>
      <c r="BM647" s="40">
        <f t="shared" si="421"/>
        <v>1</v>
      </c>
      <c r="BN647" s="40">
        <f t="shared" si="422"/>
        <v>1</v>
      </c>
      <c r="BO647" s="40">
        <f t="shared" si="423"/>
        <v>1</v>
      </c>
      <c r="BP647" s="40">
        <f t="shared" si="424"/>
        <v>1</v>
      </c>
      <c r="BR647" s="63">
        <f t="shared" ref="BR647:BR675" si="426">SUM(AF647:BQ647)+1</f>
        <v>25</v>
      </c>
      <c r="BT647" s="4">
        <f>(BP647*U610)+(BO647*U611)+(BN647*U612)+(BM647*U613)+(BL647*U614)+(BK647*U615)+(BJ647*U616)+(BI647*U617)+(BH647*U618)+(BG647*U619)+(BF647*U620)+(BE647*U621)+(BD647*U622)+(BC647*U623)+(BB647*U624)+(BA647*U625)+(AZ647*U626)+(AY647*U627)+(AX647*U628)+(AW647*U629)+(AV647*U630)+(AU647*U631)+(AT647*U632)+(AS647*U633)+(AR647*U634)+(AQ647*U635)+(AP647*U636)+(AO647*U637)+(AN647*U638)+(AM647*U639)+(AL647*U640)+(AK647*U641)+(AJ647*U642)+(AI647*U643)+(AH647*U644)+(AG647*U645)+(AF647*U646)+U647</f>
        <v>0.70360195360195343</v>
      </c>
    </row>
    <row r="648" spans="1:72">
      <c r="A648" s="25">
        <f t="shared" si="425"/>
        <v>644</v>
      </c>
      <c r="B648" s="26" t="s">
        <v>33</v>
      </c>
      <c r="C648" s="12">
        <v>40899</v>
      </c>
      <c r="D648" s="12">
        <v>40900</v>
      </c>
      <c r="E648" s="12">
        <v>40900</v>
      </c>
      <c r="F648" s="36">
        <v>77.989999999999995</v>
      </c>
      <c r="G648" s="36">
        <v>78.22</v>
      </c>
      <c r="H648" s="36">
        <v>77.989999999999995</v>
      </c>
      <c r="I648" s="36"/>
      <c r="J648" s="36"/>
      <c r="K648" s="6" t="s">
        <v>0</v>
      </c>
      <c r="M648" s="16">
        <f>(G648-F648)*100</f>
        <v>23.000000000000398</v>
      </c>
      <c r="N648" s="15"/>
      <c r="O648" s="16">
        <f>(H648-G648)*100</f>
        <v>-23.000000000000398</v>
      </c>
      <c r="Q648" s="22">
        <f>((S647*U648)/M648)*O648</f>
        <v>-174011773.19117397</v>
      </c>
      <c r="R648" s="15"/>
      <c r="S648" s="3">
        <f>Q648+S647</f>
        <v>6090412061.6910896</v>
      </c>
      <c r="U648" s="4">
        <f>$AC$4/W648</f>
        <v>2.7777777777777776E-2</v>
      </c>
      <c r="W648" s="2">
        <v>9</v>
      </c>
      <c r="Y648" s="30">
        <f>E648-D648+1</f>
        <v>1</v>
      </c>
      <c r="Z648" s="30"/>
      <c r="AA648" s="4">
        <f>(S648-S647)/S647</f>
        <v>-2.777777777777771E-2</v>
      </c>
      <c r="AD648" s="40">
        <f>IF(E647&gt;D648,IF(E647&gt;E648,Y648,E647-D648+1),0)</f>
        <v>0</v>
      </c>
      <c r="AF648" s="40">
        <f t="shared" si="388"/>
        <v>0</v>
      </c>
      <c r="AG648" s="40">
        <f t="shared" si="389"/>
        <v>0</v>
      </c>
      <c r="AH648" s="40">
        <f t="shared" si="390"/>
        <v>0</v>
      </c>
      <c r="AI648" s="40">
        <f t="shared" si="391"/>
        <v>0</v>
      </c>
      <c r="AJ648" s="40">
        <f t="shared" si="392"/>
        <v>0</v>
      </c>
      <c r="AK648" s="40">
        <f t="shared" si="393"/>
        <v>0</v>
      </c>
      <c r="AL648" s="40">
        <f t="shared" si="394"/>
        <v>0</v>
      </c>
      <c r="AM648" s="40">
        <f t="shared" si="395"/>
        <v>1</v>
      </c>
      <c r="AN648" s="40">
        <f t="shared" si="396"/>
        <v>1</v>
      </c>
      <c r="AO648" s="40">
        <f t="shared" si="397"/>
        <v>1</v>
      </c>
      <c r="AP648" s="40">
        <f t="shared" si="398"/>
        <v>1</v>
      </c>
      <c r="AQ648" s="40">
        <f t="shared" si="399"/>
        <v>1</v>
      </c>
      <c r="AR648" s="40">
        <f t="shared" si="400"/>
        <v>1</v>
      </c>
      <c r="AS648" s="40">
        <f t="shared" si="401"/>
        <v>1</v>
      </c>
      <c r="AT648" s="40">
        <f t="shared" si="402"/>
        <v>1</v>
      </c>
      <c r="AU648" s="40">
        <f t="shared" si="403"/>
        <v>1</v>
      </c>
      <c r="AV648" s="40">
        <f t="shared" si="404"/>
        <v>1</v>
      </c>
      <c r="AW648" s="40">
        <f t="shared" si="405"/>
        <v>1</v>
      </c>
      <c r="AX648" s="40">
        <f t="shared" si="406"/>
        <v>1</v>
      </c>
      <c r="AY648" s="40">
        <f t="shared" si="407"/>
        <v>1</v>
      </c>
      <c r="AZ648" s="40">
        <f t="shared" si="408"/>
        <v>0</v>
      </c>
      <c r="BA648" s="40">
        <f t="shared" si="409"/>
        <v>0</v>
      </c>
      <c r="BB648" s="40">
        <f t="shared" si="410"/>
        <v>0</v>
      </c>
      <c r="BC648" s="40">
        <f t="shared" si="411"/>
        <v>0</v>
      </c>
      <c r="BD648" s="40">
        <f t="shared" si="412"/>
        <v>0</v>
      </c>
      <c r="BE648" s="40">
        <f t="shared" si="413"/>
        <v>0</v>
      </c>
      <c r="BF648" s="40">
        <f t="shared" si="414"/>
        <v>0</v>
      </c>
      <c r="BG648" s="40">
        <f t="shared" si="415"/>
        <v>1</v>
      </c>
      <c r="BH648" s="40">
        <f t="shared" si="416"/>
        <v>1</v>
      </c>
      <c r="BI648" s="40">
        <f t="shared" si="417"/>
        <v>1</v>
      </c>
      <c r="BJ648" s="40">
        <f t="shared" si="418"/>
        <v>1</v>
      </c>
      <c r="BK648" s="40">
        <f t="shared" si="419"/>
        <v>1</v>
      </c>
      <c r="BL648" s="40">
        <f t="shared" si="420"/>
        <v>1</v>
      </c>
      <c r="BM648" s="40">
        <f t="shared" si="421"/>
        <v>1</v>
      </c>
      <c r="BN648" s="40">
        <f t="shared" si="422"/>
        <v>1</v>
      </c>
      <c r="BO648" s="40">
        <f t="shared" si="423"/>
        <v>1</v>
      </c>
      <c r="BP648" s="40">
        <f t="shared" si="424"/>
        <v>1</v>
      </c>
      <c r="BR648" s="63">
        <f t="shared" si="426"/>
        <v>24</v>
      </c>
      <c r="BT648" s="4">
        <f>(BP648*U611)+(BO648*U612)+(BN648*U613)+(BM648*U614)+(BL648*U615)+(BK648*U616)+(BJ648*U617)+(BI648*U618)+(BH648*U619)+(BG648*U620)+(BF648*U621)+(BE648*U622)+(BD648*U623)+(BC648*U624)+(BB648*U625)+(BA648*U626)+(AZ648*U627)+(AY648*U628)+(AX648*U629)+(AW648*U630)+(AV648*U631)+(AU648*U632)+(AT648*U633)+(AS648*U634)+(AR648*U635)+(AQ648*U636)+(AP648*U637)+(AO648*U638)+(AN648*U639)+(AM648*U640)+(AL648*U641)+(AK648*U642)+(AJ648*U643)+(AI648*U644)+(AH648*U645)+(AG648*U646)+(AF648*U647)+U648</f>
        <v>0.68437118437118416</v>
      </c>
    </row>
    <row r="649" spans="1:72">
      <c r="A649" s="25">
        <f t="shared" si="425"/>
        <v>645</v>
      </c>
      <c r="B649" s="26" t="s">
        <v>33</v>
      </c>
      <c r="C649" s="12">
        <v>40917</v>
      </c>
      <c r="D649" s="12">
        <v>40920</v>
      </c>
      <c r="E649" s="12">
        <v>40921</v>
      </c>
      <c r="F649" s="36">
        <v>77.010000000000005</v>
      </c>
      <c r="G649" s="36"/>
      <c r="H649" s="36"/>
      <c r="I649" s="36">
        <v>76.75</v>
      </c>
      <c r="J649" s="36">
        <v>77.010000000000005</v>
      </c>
      <c r="K649" s="5" t="s">
        <v>0</v>
      </c>
      <c r="M649" s="16">
        <f>(F649-I649)*100</f>
        <v>26.000000000000512</v>
      </c>
      <c r="N649" s="15"/>
      <c r="O649" s="16">
        <f>(I649-J649)*100</f>
        <v>-26.000000000000512</v>
      </c>
      <c r="Q649" s="22">
        <f>((S648*U649)/M649)*O649</f>
        <v>-169178112.82475248</v>
      </c>
      <c r="R649" s="15"/>
      <c r="S649" s="3">
        <f>Q649+S648</f>
        <v>5921233948.8663368</v>
      </c>
      <c r="U649" s="4">
        <f>$AC$4/W649</f>
        <v>2.7777777777777776E-2</v>
      </c>
      <c r="W649" s="2">
        <v>9</v>
      </c>
      <c r="Y649" s="30">
        <f>E649-D649+1</f>
        <v>2</v>
      </c>
      <c r="Z649" s="30"/>
      <c r="AA649" s="4">
        <f>(S649-S648)/S648</f>
        <v>-2.7777777777777828E-2</v>
      </c>
      <c r="AD649" s="40">
        <f>IF(E648&gt;D649,IF(E648&gt;E649,Y649,E648-D649+1),0)</f>
        <v>0</v>
      </c>
      <c r="AF649" s="40">
        <f t="shared" si="388"/>
        <v>0</v>
      </c>
      <c r="AG649" s="40">
        <f t="shared" si="389"/>
        <v>0</v>
      </c>
      <c r="AH649" s="40">
        <f t="shared" si="390"/>
        <v>0</v>
      </c>
      <c r="AI649" s="40">
        <f t="shared" si="391"/>
        <v>0</v>
      </c>
      <c r="AJ649" s="40">
        <f t="shared" si="392"/>
        <v>0</v>
      </c>
      <c r="AK649" s="40">
        <f t="shared" si="393"/>
        <v>0</v>
      </c>
      <c r="AL649" s="40">
        <f t="shared" si="394"/>
        <v>0</v>
      </c>
      <c r="AM649" s="40">
        <f t="shared" si="395"/>
        <v>0</v>
      </c>
      <c r="AN649" s="40">
        <f t="shared" si="396"/>
        <v>1</v>
      </c>
      <c r="AO649" s="40">
        <f t="shared" si="397"/>
        <v>1</v>
      </c>
      <c r="AP649" s="40">
        <f t="shared" si="398"/>
        <v>1</v>
      </c>
      <c r="AQ649" s="40">
        <f t="shared" si="399"/>
        <v>1</v>
      </c>
      <c r="AR649" s="40">
        <f t="shared" si="400"/>
        <v>1</v>
      </c>
      <c r="AS649" s="40">
        <f t="shared" si="401"/>
        <v>1</v>
      </c>
      <c r="AT649" s="40">
        <f t="shared" si="402"/>
        <v>1</v>
      </c>
      <c r="AU649" s="40">
        <f t="shared" si="403"/>
        <v>1</v>
      </c>
      <c r="AV649" s="40">
        <f t="shared" si="404"/>
        <v>1</v>
      </c>
      <c r="AW649" s="40">
        <f t="shared" si="405"/>
        <v>1</v>
      </c>
      <c r="AX649" s="40">
        <f t="shared" si="406"/>
        <v>1</v>
      </c>
      <c r="AY649" s="40">
        <f t="shared" si="407"/>
        <v>1</v>
      </c>
      <c r="AZ649" s="40">
        <f t="shared" si="408"/>
        <v>0</v>
      </c>
      <c r="BA649" s="40">
        <f t="shared" si="409"/>
        <v>0</v>
      </c>
      <c r="BB649" s="40">
        <f t="shared" si="410"/>
        <v>0</v>
      </c>
      <c r="BC649" s="40">
        <f t="shared" si="411"/>
        <v>0</v>
      </c>
      <c r="BD649" s="40">
        <f t="shared" si="412"/>
        <v>0</v>
      </c>
      <c r="BE649" s="40">
        <f t="shared" si="413"/>
        <v>0</v>
      </c>
      <c r="BF649" s="40">
        <f t="shared" si="414"/>
        <v>0</v>
      </c>
      <c r="BG649" s="40">
        <f t="shared" si="415"/>
        <v>0</v>
      </c>
      <c r="BH649" s="40">
        <f t="shared" si="416"/>
        <v>1</v>
      </c>
      <c r="BI649" s="40">
        <f t="shared" si="417"/>
        <v>1</v>
      </c>
      <c r="BJ649" s="40">
        <f t="shared" si="418"/>
        <v>1</v>
      </c>
      <c r="BK649" s="40">
        <f t="shared" si="419"/>
        <v>1</v>
      </c>
      <c r="BL649" s="40">
        <f t="shared" si="420"/>
        <v>1</v>
      </c>
      <c r="BM649" s="40">
        <f t="shared" si="421"/>
        <v>1</v>
      </c>
      <c r="BN649" s="40">
        <f t="shared" si="422"/>
        <v>1</v>
      </c>
      <c r="BO649" s="40">
        <f t="shared" si="423"/>
        <v>1</v>
      </c>
      <c r="BP649" s="40">
        <f t="shared" si="424"/>
        <v>1</v>
      </c>
      <c r="BR649" s="63">
        <f t="shared" si="426"/>
        <v>22</v>
      </c>
      <c r="BT649" s="4">
        <f>(BP649*U612)+(BO649*U613)+(BN649*U614)+(BM649*U615)+(BL649*U616)+(BK649*U617)+(BJ649*U618)+(BI649*U619)+(BH649*U620)+(BG649*U621)+(BF649*U622)+(BE649*U623)+(BD649*U624)+(BC649*U625)+(BB649*U626)+(BA649*U627)+(AZ649*U628)+(AY649*U629)+(AX649*U630)+(AW649*U631)+(AV649*U632)+(AU649*U633)+(AT649*U634)+(AS649*U635)+(AR649*U636)+(AQ649*U637)+(AP649*U638)+(AO649*U639)+(AN649*U640)+(AM649*U641)+(AL649*U642)+(AK649*U643)+(AJ649*U644)+(AI649*U645)+(AH649*U646)+(AG649*U647)+(AF649*U648)+U649</f>
        <v>0.6294261294261293</v>
      </c>
    </row>
    <row r="650" spans="1:72">
      <c r="A650" s="25">
        <f t="shared" si="425"/>
        <v>646</v>
      </c>
      <c r="B650" s="26" t="s">
        <v>33</v>
      </c>
      <c r="C650" s="12">
        <v>40955</v>
      </c>
      <c r="D650" s="12">
        <v>40956</v>
      </c>
      <c r="E650" s="12">
        <v>40982</v>
      </c>
      <c r="F650" s="36">
        <v>78.349999999999994</v>
      </c>
      <c r="G650" s="36">
        <v>78.98</v>
      </c>
      <c r="H650" s="36">
        <v>83.68</v>
      </c>
      <c r="I650" s="36"/>
      <c r="J650" s="36"/>
      <c r="K650" s="6" t="s">
        <v>1</v>
      </c>
      <c r="M650" s="16">
        <f>(G650-F650)*100</f>
        <v>63.000000000000966</v>
      </c>
      <c r="N650" s="15"/>
      <c r="O650" s="16">
        <f>(H650-G650)*100</f>
        <v>470.00000000000028</v>
      </c>
      <c r="Q650" s="22">
        <f>((S649*U650)/M650)*O650</f>
        <v>1227063472.6486497</v>
      </c>
      <c r="R650" s="15"/>
      <c r="S650" s="3">
        <f>Q650+S649</f>
        <v>7148297421.514986</v>
      </c>
      <c r="U650" s="4">
        <f>$AC$4/W650</f>
        <v>2.7777777777777776E-2</v>
      </c>
      <c r="W650" s="2">
        <v>9</v>
      </c>
      <c r="Y650" s="30">
        <f>E650-D650+1</f>
        <v>27</v>
      </c>
      <c r="Z650" s="30"/>
      <c r="AA650" s="4">
        <f>(S650-S649)/S649</f>
        <v>0.20723104056437078</v>
      </c>
      <c r="AD650" s="40">
        <f>IF(E649&gt;D650,IF(E649&gt;E650,Y650,E649-D650+1),0)</f>
        <v>0</v>
      </c>
      <c r="AF650" s="40">
        <f t="shared" si="388"/>
        <v>0</v>
      </c>
      <c r="AG650" s="40">
        <f t="shared" si="389"/>
        <v>0</v>
      </c>
      <c r="AH650" s="40">
        <f t="shared" si="390"/>
        <v>0</v>
      </c>
      <c r="AI650" s="40">
        <f t="shared" si="391"/>
        <v>0</v>
      </c>
      <c r="AJ650" s="40">
        <f t="shared" si="392"/>
        <v>0</v>
      </c>
      <c r="AK650" s="40">
        <f t="shared" si="393"/>
        <v>0</v>
      </c>
      <c r="AL650" s="40">
        <f t="shared" si="394"/>
        <v>0</v>
      </c>
      <c r="AM650" s="40">
        <f t="shared" si="395"/>
        <v>0</v>
      </c>
      <c r="AN650" s="40">
        <f t="shared" si="396"/>
        <v>0</v>
      </c>
      <c r="AO650" s="40">
        <f t="shared" si="397"/>
        <v>1</v>
      </c>
      <c r="AP650" s="40">
        <f t="shared" si="398"/>
        <v>1</v>
      </c>
      <c r="AQ650" s="40">
        <f t="shared" si="399"/>
        <v>1</v>
      </c>
      <c r="AR650" s="40">
        <f t="shared" si="400"/>
        <v>1</v>
      </c>
      <c r="AS650" s="40">
        <f t="shared" si="401"/>
        <v>1</v>
      </c>
      <c r="AT650" s="40">
        <f t="shared" si="402"/>
        <v>1</v>
      </c>
      <c r="AU650" s="40">
        <f t="shared" si="403"/>
        <v>1</v>
      </c>
      <c r="AV650" s="40">
        <f t="shared" si="404"/>
        <v>1</v>
      </c>
      <c r="AW650" s="40">
        <f t="shared" si="405"/>
        <v>1</v>
      </c>
      <c r="AX650" s="40">
        <f t="shared" si="406"/>
        <v>1</v>
      </c>
      <c r="AY650" s="40">
        <f t="shared" si="407"/>
        <v>1</v>
      </c>
      <c r="AZ650" s="40">
        <f t="shared" si="408"/>
        <v>0</v>
      </c>
      <c r="BA650" s="40">
        <f t="shared" si="409"/>
        <v>0</v>
      </c>
      <c r="BB650" s="40">
        <f t="shared" si="410"/>
        <v>0</v>
      </c>
      <c r="BC650" s="40">
        <f t="shared" si="411"/>
        <v>0</v>
      </c>
      <c r="BD650" s="40">
        <f t="shared" si="412"/>
        <v>0</v>
      </c>
      <c r="BE650" s="40">
        <f t="shared" si="413"/>
        <v>0</v>
      </c>
      <c r="BF650" s="40">
        <f t="shared" si="414"/>
        <v>0</v>
      </c>
      <c r="BG650" s="40">
        <f t="shared" si="415"/>
        <v>0</v>
      </c>
      <c r="BH650" s="40">
        <f t="shared" si="416"/>
        <v>0</v>
      </c>
      <c r="BI650" s="40">
        <f t="shared" si="417"/>
        <v>1</v>
      </c>
      <c r="BJ650" s="40">
        <f t="shared" si="418"/>
        <v>1</v>
      </c>
      <c r="BK650" s="40">
        <f t="shared" si="419"/>
        <v>1</v>
      </c>
      <c r="BL650" s="40">
        <f t="shared" si="420"/>
        <v>1</v>
      </c>
      <c r="BM650" s="40">
        <f t="shared" si="421"/>
        <v>1</v>
      </c>
      <c r="BN650" s="40">
        <f t="shared" si="422"/>
        <v>1</v>
      </c>
      <c r="BO650" s="40">
        <f t="shared" si="423"/>
        <v>1</v>
      </c>
      <c r="BP650" s="40">
        <f t="shared" si="424"/>
        <v>1</v>
      </c>
      <c r="BR650" s="63">
        <f t="shared" si="426"/>
        <v>20</v>
      </c>
      <c r="BT650" s="4">
        <f>(BP650*U613)+(BO650*U614)+(BN650*U615)+(BM650*U616)+(BL650*U617)+(BK650*U618)+(BJ650*U619)+(BI650*U620)+(BH650*U621)+(BG650*U622)+(BF650*U623)+(BE650*U624)+(BD650*U625)+(BC650*U626)+(BB650*U627)+(BA650*U628)+(AZ650*U629)+(AY650*U630)+(AX650*U631)+(AW650*U632)+(AV650*U633)+(AU650*U634)+(AT650*U635)+(AS650*U636)+(AR650*U637)+(AQ650*U638)+(AP650*U639)+(AO650*U640)+(AN650*U641)+(AM650*U642)+(AL650*U643)+(AK650*U644)+(AJ650*U645)+(AI650*U646)+(AH650*U647)+(AG650*U648)+(AF650*U649)+U650</f>
        <v>0.57448107448107433</v>
      </c>
    </row>
    <row r="651" spans="1:72">
      <c r="A651" s="25">
        <f t="shared" si="425"/>
        <v>647</v>
      </c>
      <c r="B651" s="26" t="s">
        <v>33</v>
      </c>
      <c r="C651" s="12">
        <v>41100</v>
      </c>
      <c r="D651" s="12">
        <v>41100</v>
      </c>
      <c r="E651" s="12">
        <v>41100</v>
      </c>
      <c r="F651" s="36">
        <v>79.599999999999994</v>
      </c>
      <c r="G651" s="36"/>
      <c r="H651" s="36"/>
      <c r="I651" s="36">
        <v>79.19</v>
      </c>
      <c r="J651" s="36">
        <v>79.599999999999994</v>
      </c>
      <c r="K651" s="5" t="s">
        <v>0</v>
      </c>
      <c r="M651" s="16">
        <f>(F651-I651)*100</f>
        <v>40.999999999999659</v>
      </c>
      <c r="N651" s="15"/>
      <c r="O651" s="16">
        <f>(I651-J651)*100</f>
        <v>-40.999999999999659</v>
      </c>
      <c r="Q651" s="22">
        <f>((S650*U651)/M651)*O651</f>
        <v>-198563817.26430517</v>
      </c>
      <c r="R651" s="15"/>
      <c r="S651" s="3">
        <f>Q651+S650</f>
        <v>6949733604.2506809</v>
      </c>
      <c r="U651" s="4">
        <f>$AC$4/W651</f>
        <v>2.7777777777777776E-2</v>
      </c>
      <c r="W651" s="2">
        <v>9</v>
      </c>
      <c r="Y651" s="30">
        <f>E651-D651+1</f>
        <v>1</v>
      </c>
      <c r="Z651" s="30"/>
      <c r="AA651" s="4">
        <f>(S651-S650)/S650</f>
        <v>-2.7777777777777769E-2</v>
      </c>
      <c r="AD651" s="40">
        <f>IF(E650&gt;D651,IF(E650&gt;E651,Y651,E650-D651+1),0)</f>
        <v>0</v>
      </c>
      <c r="AF651" s="40">
        <f t="shared" si="388"/>
        <v>0</v>
      </c>
      <c r="AG651" s="40">
        <f t="shared" si="389"/>
        <v>0</v>
      </c>
      <c r="AH651" s="40">
        <f t="shared" si="390"/>
        <v>0</v>
      </c>
      <c r="AI651" s="40">
        <f t="shared" si="391"/>
        <v>0</v>
      </c>
      <c r="AJ651" s="40">
        <f t="shared" si="392"/>
        <v>0</v>
      </c>
      <c r="AK651" s="40">
        <f t="shared" si="393"/>
        <v>0</v>
      </c>
      <c r="AL651" s="40">
        <f t="shared" si="394"/>
        <v>0</v>
      </c>
      <c r="AM651" s="40">
        <f t="shared" si="395"/>
        <v>0</v>
      </c>
      <c r="AN651" s="40">
        <f t="shared" si="396"/>
        <v>0</v>
      </c>
      <c r="AO651" s="40">
        <f t="shared" si="397"/>
        <v>0</v>
      </c>
      <c r="AP651" s="40">
        <f t="shared" si="398"/>
        <v>1</v>
      </c>
      <c r="AQ651" s="40">
        <f t="shared" si="399"/>
        <v>1</v>
      </c>
      <c r="AR651" s="40">
        <f t="shared" si="400"/>
        <v>1</v>
      </c>
      <c r="AS651" s="40">
        <f t="shared" si="401"/>
        <v>1</v>
      </c>
      <c r="AT651" s="40">
        <f t="shared" si="402"/>
        <v>1</v>
      </c>
      <c r="AU651" s="40">
        <f t="shared" si="403"/>
        <v>1</v>
      </c>
      <c r="AV651" s="40">
        <f t="shared" si="404"/>
        <v>1</v>
      </c>
      <c r="AW651" s="40">
        <f t="shared" si="405"/>
        <v>1</v>
      </c>
      <c r="AX651" s="40">
        <f t="shared" si="406"/>
        <v>1</v>
      </c>
      <c r="AY651" s="40">
        <f t="shared" si="407"/>
        <v>0</v>
      </c>
      <c r="AZ651" s="40">
        <f t="shared" si="408"/>
        <v>0</v>
      </c>
      <c r="BA651" s="40">
        <f t="shared" si="409"/>
        <v>0</v>
      </c>
      <c r="BB651" s="40">
        <f t="shared" si="410"/>
        <v>0</v>
      </c>
      <c r="BC651" s="40">
        <f t="shared" si="411"/>
        <v>0</v>
      </c>
      <c r="BD651" s="40">
        <f t="shared" si="412"/>
        <v>0</v>
      </c>
      <c r="BE651" s="40">
        <f t="shared" si="413"/>
        <v>0</v>
      </c>
      <c r="BF651" s="40">
        <f t="shared" si="414"/>
        <v>0</v>
      </c>
      <c r="BG651" s="40">
        <f t="shared" si="415"/>
        <v>0</v>
      </c>
      <c r="BH651" s="40">
        <f t="shared" si="416"/>
        <v>0</v>
      </c>
      <c r="BI651" s="40">
        <f t="shared" si="417"/>
        <v>0</v>
      </c>
      <c r="BJ651" s="40">
        <f t="shared" si="418"/>
        <v>1</v>
      </c>
      <c r="BK651" s="40">
        <f t="shared" si="419"/>
        <v>1</v>
      </c>
      <c r="BL651" s="40">
        <f t="shared" si="420"/>
        <v>1</v>
      </c>
      <c r="BM651" s="40">
        <f t="shared" si="421"/>
        <v>1</v>
      </c>
      <c r="BN651" s="40">
        <f t="shared" si="422"/>
        <v>1</v>
      </c>
      <c r="BO651" s="40">
        <f t="shared" si="423"/>
        <v>1</v>
      </c>
      <c r="BP651" s="40">
        <f t="shared" si="424"/>
        <v>1</v>
      </c>
      <c r="BR651" s="63">
        <f t="shared" si="426"/>
        <v>17</v>
      </c>
      <c r="BT651" s="4">
        <f>(BP651*U614)+(BO651*U615)+(BN651*U616)+(BM651*U617)+(BL651*U618)+(BK651*U619)+(BJ651*U620)+(BI651*U621)+(BH651*U622)+(BG651*U623)+(BF651*U624)+(BE651*U625)+(BD651*U626)+(BC651*U627)+(BB651*U628)+(BA651*U629)+(AZ651*U630)+(AY651*U631)+(AX651*U632)+(AW651*U633)+(AV651*U634)+(AU651*U635)+(AT651*U636)+(AS651*U637)+(AR651*U638)+(AQ651*U639)+(AP651*U640)+(AO651*U641)+(AN651*U642)+(AM651*U643)+(AL651*U644)+(AK651*U645)+(AJ651*U646)+(AI651*U647)+(AH651*U648)+(AG651*U649)+(AF651*U650)+U651</f>
        <v>0.48382173382173371</v>
      </c>
    </row>
    <row r="652" spans="1:72">
      <c r="A652" s="25">
        <f t="shared" si="425"/>
        <v>648</v>
      </c>
      <c r="B652" s="26" t="s">
        <v>33</v>
      </c>
      <c r="C652" s="12">
        <v>41136</v>
      </c>
      <c r="D652" s="12">
        <v>41137</v>
      </c>
      <c r="E652" s="12">
        <v>41143</v>
      </c>
      <c r="F652" s="36">
        <v>78.58</v>
      </c>
      <c r="G652" s="36">
        <v>79.069999999999993</v>
      </c>
      <c r="H652" s="36">
        <v>79.069999999999993</v>
      </c>
      <c r="I652" s="36"/>
      <c r="J652" s="36"/>
      <c r="K652" s="5" t="s">
        <v>17</v>
      </c>
      <c r="M652" s="16">
        <f>(G652-F652)*100</f>
        <v>48.999999999999488</v>
      </c>
      <c r="N652" s="15"/>
      <c r="O652" s="16">
        <f>(H652-G652)*100</f>
        <v>0</v>
      </c>
      <c r="Q652" s="22">
        <f>((S651*U652)/M652)*O652</f>
        <v>0</v>
      </c>
      <c r="R652" s="15"/>
      <c r="S652" s="3">
        <f>Q652+S651</f>
        <v>6949733604.2506809</v>
      </c>
      <c r="U652" s="4">
        <f>$AC$4/W652</f>
        <v>2.7777777777777776E-2</v>
      </c>
      <c r="W652" s="2">
        <v>9</v>
      </c>
      <c r="Y652" s="30">
        <f>E652-D652+1</f>
        <v>7</v>
      </c>
      <c r="Z652" s="30"/>
      <c r="AA652" s="4">
        <f>(S652-S651)/S651</f>
        <v>0</v>
      </c>
      <c r="AD652" s="40">
        <f>IF(E651&gt;D652,IF(E651&gt;E652,Y652,E651-D652+1),0)</f>
        <v>0</v>
      </c>
      <c r="AF652" s="40">
        <f t="shared" si="388"/>
        <v>0</v>
      </c>
      <c r="AG652" s="40">
        <f t="shared" si="389"/>
        <v>0</v>
      </c>
      <c r="AH652" s="40">
        <f t="shared" si="390"/>
        <v>0</v>
      </c>
      <c r="AI652" s="40">
        <f t="shared" si="391"/>
        <v>0</v>
      </c>
      <c r="AJ652" s="40">
        <f t="shared" si="392"/>
        <v>0</v>
      </c>
      <c r="AK652" s="40">
        <f t="shared" si="393"/>
        <v>0</v>
      </c>
      <c r="AL652" s="40">
        <f t="shared" si="394"/>
        <v>0</v>
      </c>
      <c r="AM652" s="40">
        <f t="shared" si="395"/>
        <v>0</v>
      </c>
      <c r="AN652" s="40">
        <f t="shared" si="396"/>
        <v>0</v>
      </c>
      <c r="AO652" s="40">
        <f t="shared" si="397"/>
        <v>0</v>
      </c>
      <c r="AP652" s="40">
        <f t="shared" si="398"/>
        <v>0</v>
      </c>
      <c r="AQ652" s="40">
        <f t="shared" si="399"/>
        <v>1</v>
      </c>
      <c r="AR652" s="40">
        <f t="shared" si="400"/>
        <v>1</v>
      </c>
      <c r="AS652" s="40">
        <f t="shared" si="401"/>
        <v>1</v>
      </c>
      <c r="AT652" s="40">
        <f t="shared" si="402"/>
        <v>1</v>
      </c>
      <c r="AU652" s="40">
        <f t="shared" si="403"/>
        <v>1</v>
      </c>
      <c r="AV652" s="40">
        <f t="shared" si="404"/>
        <v>1</v>
      </c>
      <c r="AW652" s="40">
        <f t="shared" si="405"/>
        <v>1</v>
      </c>
      <c r="AX652" s="40">
        <f t="shared" si="406"/>
        <v>1</v>
      </c>
      <c r="AY652" s="40">
        <f t="shared" si="407"/>
        <v>1</v>
      </c>
      <c r="AZ652" s="40">
        <f t="shared" si="408"/>
        <v>0</v>
      </c>
      <c r="BA652" s="40">
        <f t="shared" si="409"/>
        <v>0</v>
      </c>
      <c r="BB652" s="40">
        <f t="shared" si="410"/>
        <v>0</v>
      </c>
      <c r="BC652" s="40">
        <f t="shared" si="411"/>
        <v>0</v>
      </c>
      <c r="BD652" s="40">
        <f t="shared" si="412"/>
        <v>0</v>
      </c>
      <c r="BE652" s="40">
        <f t="shared" si="413"/>
        <v>0</v>
      </c>
      <c r="BF652" s="40">
        <f t="shared" si="414"/>
        <v>0</v>
      </c>
      <c r="BG652" s="40">
        <f t="shared" si="415"/>
        <v>0</v>
      </c>
      <c r="BH652" s="40">
        <f t="shared" si="416"/>
        <v>0</v>
      </c>
      <c r="BI652" s="40">
        <f t="shared" si="417"/>
        <v>0</v>
      </c>
      <c r="BJ652" s="40">
        <f t="shared" si="418"/>
        <v>0</v>
      </c>
      <c r="BK652" s="40">
        <f t="shared" si="419"/>
        <v>1</v>
      </c>
      <c r="BL652" s="40">
        <f t="shared" si="420"/>
        <v>1</v>
      </c>
      <c r="BM652" s="40">
        <f t="shared" si="421"/>
        <v>1</v>
      </c>
      <c r="BN652" s="40">
        <f t="shared" si="422"/>
        <v>1</v>
      </c>
      <c r="BO652" s="40">
        <f t="shared" si="423"/>
        <v>1</v>
      </c>
      <c r="BP652" s="40">
        <f t="shared" si="424"/>
        <v>1</v>
      </c>
      <c r="BR652" s="63">
        <f t="shared" si="426"/>
        <v>16</v>
      </c>
      <c r="BT652" s="4">
        <f>(BP652*U615)+(BO652*U616)+(BN652*U617)+(BM652*U618)+(BL652*U619)+(BK652*U620)+(BJ652*U621)+(BI652*U622)+(BH652*U623)+(BG652*U624)+(BF652*U625)+(BE652*U626)+(BD652*U627)+(BC652*U628)+(BB652*U629)+(BA652*U630)+(AZ652*U631)+(AY652*U632)+(AX652*U633)+(AW652*U634)+(AV652*U635)+(AU652*U636)+(AT652*U637)+(AS652*U638)+(AR652*U639)+(AQ652*U640)+(AP652*U641)+(AO652*U642)+(AN652*U643)+(AM652*U644)+(AL652*U645)+(AK652*U646)+(AJ652*U647)+(AI652*U648)+(AH652*U649)+(AG652*U650)+(AF652*U651)+U652</f>
        <v>0.46459096459096449</v>
      </c>
    </row>
    <row r="653" spans="1:72">
      <c r="A653" s="25">
        <f t="shared" si="425"/>
        <v>649</v>
      </c>
      <c r="B653" s="26" t="s">
        <v>33</v>
      </c>
      <c r="C653" s="12">
        <v>41155</v>
      </c>
      <c r="D653" s="12">
        <v>41159</v>
      </c>
      <c r="E653" s="12">
        <v>41166</v>
      </c>
      <c r="F653" s="36">
        <v>78.41</v>
      </c>
      <c r="G653" s="36"/>
      <c r="H653" s="36"/>
      <c r="I653" s="36">
        <v>78.17</v>
      </c>
      <c r="J653" s="36">
        <v>78.17</v>
      </c>
      <c r="K653" s="5" t="s">
        <v>17</v>
      </c>
      <c r="M653" s="16">
        <f>(F653-I653)*100</f>
        <v>23.999999999999488</v>
      </c>
      <c r="N653" s="15"/>
      <c r="O653" s="16">
        <f>(I653-J653)*100</f>
        <v>0</v>
      </c>
      <c r="Q653" s="22">
        <f>((S652*U653)/M653)*O653</f>
        <v>0</v>
      </c>
      <c r="R653" s="15"/>
      <c r="S653" s="3">
        <f>Q653+S652</f>
        <v>6949733604.2506809</v>
      </c>
      <c r="U653" s="4">
        <f>$AC$4/W653</f>
        <v>2.7777777777777776E-2</v>
      </c>
      <c r="W653" s="2">
        <v>9</v>
      </c>
      <c r="Y653" s="30">
        <f>E653-D653+1</f>
        <v>8</v>
      </c>
      <c r="Z653" s="30"/>
      <c r="AA653" s="4">
        <f>(S653-S652)/S652</f>
        <v>0</v>
      </c>
      <c r="AD653" s="40">
        <f>IF(E652&gt;D653,IF(E652&gt;E653,Y653,E652-D653+1),0)</f>
        <v>0</v>
      </c>
      <c r="AF653" s="40">
        <f t="shared" si="388"/>
        <v>0</v>
      </c>
      <c r="AG653" s="40">
        <f t="shared" si="389"/>
        <v>0</v>
      </c>
      <c r="AH653" s="40">
        <f t="shared" si="390"/>
        <v>0</v>
      </c>
      <c r="AI653" s="40">
        <f t="shared" si="391"/>
        <v>0</v>
      </c>
      <c r="AJ653" s="40">
        <f t="shared" si="392"/>
        <v>0</v>
      </c>
      <c r="AK653" s="40">
        <f t="shared" si="393"/>
        <v>0</v>
      </c>
      <c r="AL653" s="40">
        <f t="shared" si="394"/>
        <v>0</v>
      </c>
      <c r="AM653" s="40">
        <f t="shared" si="395"/>
        <v>0</v>
      </c>
      <c r="AN653" s="40">
        <f t="shared" si="396"/>
        <v>0</v>
      </c>
      <c r="AO653" s="40">
        <f t="shared" si="397"/>
        <v>0</v>
      </c>
      <c r="AP653" s="40">
        <f t="shared" si="398"/>
        <v>0</v>
      </c>
      <c r="AQ653" s="40">
        <f t="shared" si="399"/>
        <v>0</v>
      </c>
      <c r="AR653" s="40">
        <f t="shared" si="400"/>
        <v>1</v>
      </c>
      <c r="AS653" s="40">
        <f t="shared" si="401"/>
        <v>1</v>
      </c>
      <c r="AT653" s="40">
        <f t="shared" si="402"/>
        <v>1</v>
      </c>
      <c r="AU653" s="40">
        <f t="shared" si="403"/>
        <v>1</v>
      </c>
      <c r="AV653" s="40">
        <f t="shared" si="404"/>
        <v>1</v>
      </c>
      <c r="AW653" s="40">
        <f t="shared" si="405"/>
        <v>1</v>
      </c>
      <c r="AX653" s="40">
        <f t="shared" si="406"/>
        <v>1</v>
      </c>
      <c r="AY653" s="40">
        <f t="shared" si="407"/>
        <v>1</v>
      </c>
      <c r="AZ653" s="40">
        <f t="shared" si="408"/>
        <v>1</v>
      </c>
      <c r="BA653" s="40">
        <f t="shared" si="409"/>
        <v>0</v>
      </c>
      <c r="BB653" s="40">
        <f t="shared" si="410"/>
        <v>0</v>
      </c>
      <c r="BC653" s="40">
        <f t="shared" si="411"/>
        <v>0</v>
      </c>
      <c r="BD653" s="40">
        <f t="shared" si="412"/>
        <v>0</v>
      </c>
      <c r="BE653" s="40">
        <f t="shared" si="413"/>
        <v>0</v>
      </c>
      <c r="BF653" s="40">
        <f t="shared" si="414"/>
        <v>0</v>
      </c>
      <c r="BG653" s="40">
        <f t="shared" si="415"/>
        <v>0</v>
      </c>
      <c r="BH653" s="40">
        <f t="shared" si="416"/>
        <v>0</v>
      </c>
      <c r="BI653" s="40">
        <f t="shared" si="417"/>
        <v>0</v>
      </c>
      <c r="BJ653" s="40">
        <f t="shared" si="418"/>
        <v>0</v>
      </c>
      <c r="BK653" s="40">
        <f t="shared" si="419"/>
        <v>0</v>
      </c>
      <c r="BL653" s="40">
        <f t="shared" si="420"/>
        <v>1</v>
      </c>
      <c r="BM653" s="40">
        <f t="shared" si="421"/>
        <v>1</v>
      </c>
      <c r="BN653" s="40">
        <f t="shared" si="422"/>
        <v>1</v>
      </c>
      <c r="BO653" s="40">
        <f t="shared" si="423"/>
        <v>1</v>
      </c>
      <c r="BP653" s="40">
        <f t="shared" si="424"/>
        <v>1</v>
      </c>
      <c r="BR653" s="63">
        <f t="shared" si="426"/>
        <v>15</v>
      </c>
      <c r="BT653" s="4">
        <f>(BP653*U616)+(BO653*U617)+(BN653*U618)+(BM653*U619)+(BL653*U620)+(BK653*U621)+(BJ653*U622)+(BI653*U623)+(BH653*U624)+(BG653*U625)+(BF653*U626)+(BE653*U627)+(BD653*U628)+(BC653*U629)+(BB653*U630)+(BA653*U631)+(AZ653*U632)+(AY653*U633)+(AX653*U634)+(AW653*U635)+(AV653*U636)+(AU653*U637)+(AT653*U638)+(AS653*U639)+(AR653*U640)+(AQ653*U641)+(AP653*U642)+(AO653*U643)+(AN653*U644)+(AM653*U645)+(AL653*U646)+(AK653*U647)+(AJ653*U648)+(AI653*U649)+(AH653*U650)+(AG653*U651)+(AF653*U652)+U653</f>
        <v>0.44536019536019528</v>
      </c>
    </row>
    <row r="654" spans="1:72">
      <c r="A654" s="25">
        <f t="shared" si="425"/>
        <v>650</v>
      </c>
      <c r="B654" s="26" t="s">
        <v>33</v>
      </c>
      <c r="C654" s="12">
        <v>41194</v>
      </c>
      <c r="D654" s="12">
        <v>41197</v>
      </c>
      <c r="E654" s="12">
        <v>41214</v>
      </c>
      <c r="F654" s="36">
        <v>78.27</v>
      </c>
      <c r="G654" s="36">
        <v>78.55</v>
      </c>
      <c r="H654" s="36">
        <v>80.459999999999994</v>
      </c>
      <c r="I654" s="36"/>
      <c r="J654" s="36"/>
      <c r="K654" s="6" t="s">
        <v>1</v>
      </c>
      <c r="M654" s="16">
        <f>(G654-F654)*100</f>
        <v>28.000000000000114</v>
      </c>
      <c r="N654" s="15"/>
      <c r="O654" s="16">
        <f>(H654-G654)*100</f>
        <v>190.99999999999966</v>
      </c>
      <c r="Q654" s="22">
        <f>((S653*U654)/M654)*O654</f>
        <v>1316864204.7736828</v>
      </c>
      <c r="R654" s="15"/>
      <c r="S654" s="3">
        <f>Q654+S653</f>
        <v>8266597809.0243635</v>
      </c>
      <c r="U654" s="4">
        <f>$AC$4/W654</f>
        <v>2.7777777777777776E-2</v>
      </c>
      <c r="W654" s="2">
        <v>9</v>
      </c>
      <c r="Y654" s="30">
        <f>E654-D654+1</f>
        <v>18</v>
      </c>
      <c r="Z654" s="30"/>
      <c r="AA654" s="4">
        <f>(S654-S653)/S653</f>
        <v>0.18948412698412584</v>
      </c>
      <c r="AD654" s="40">
        <f>IF(E653&gt;D654,IF(E653&gt;E654,Y654,E653-D654+1),0)</f>
        <v>0</v>
      </c>
      <c r="AF654" s="40">
        <f t="shared" si="388"/>
        <v>0</v>
      </c>
      <c r="AG654" s="40">
        <f t="shared" si="389"/>
        <v>0</v>
      </c>
      <c r="AH654" s="40">
        <f t="shared" si="390"/>
        <v>0</v>
      </c>
      <c r="AI654" s="40">
        <f t="shared" si="391"/>
        <v>0</v>
      </c>
      <c r="AJ654" s="40">
        <f t="shared" si="392"/>
        <v>0</v>
      </c>
      <c r="AK654" s="40">
        <f t="shared" si="393"/>
        <v>0</v>
      </c>
      <c r="AL654" s="40">
        <f t="shared" si="394"/>
        <v>0</v>
      </c>
      <c r="AM654" s="40">
        <f t="shared" si="395"/>
        <v>0</v>
      </c>
      <c r="AN654" s="40">
        <f t="shared" si="396"/>
        <v>0</v>
      </c>
      <c r="AO654" s="40">
        <f t="shared" si="397"/>
        <v>0</v>
      </c>
      <c r="AP654" s="40">
        <f t="shared" si="398"/>
        <v>0</v>
      </c>
      <c r="AQ654" s="40">
        <f t="shared" si="399"/>
        <v>0</v>
      </c>
      <c r="AR654" s="40">
        <f t="shared" si="400"/>
        <v>0</v>
      </c>
      <c r="AS654" s="40">
        <f t="shared" si="401"/>
        <v>1</v>
      </c>
      <c r="AT654" s="40">
        <f t="shared" si="402"/>
        <v>1</v>
      </c>
      <c r="AU654" s="40">
        <f t="shared" si="403"/>
        <v>1</v>
      </c>
      <c r="AV654" s="40">
        <f t="shared" si="404"/>
        <v>1</v>
      </c>
      <c r="AW654" s="40">
        <f t="shared" si="405"/>
        <v>1</v>
      </c>
      <c r="AX654" s="40">
        <f t="shared" si="406"/>
        <v>1</v>
      </c>
      <c r="AY654" s="40">
        <f t="shared" si="407"/>
        <v>1</v>
      </c>
      <c r="AZ654" s="40">
        <f t="shared" si="408"/>
        <v>1</v>
      </c>
      <c r="BA654" s="40">
        <f t="shared" si="409"/>
        <v>1</v>
      </c>
      <c r="BB654" s="40">
        <f t="shared" si="410"/>
        <v>0</v>
      </c>
      <c r="BC654" s="40">
        <f t="shared" si="411"/>
        <v>0</v>
      </c>
      <c r="BD654" s="40">
        <f t="shared" si="412"/>
        <v>0</v>
      </c>
      <c r="BE654" s="40">
        <f t="shared" si="413"/>
        <v>0</v>
      </c>
      <c r="BF654" s="40">
        <f t="shared" si="414"/>
        <v>0</v>
      </c>
      <c r="BG654" s="40">
        <f t="shared" si="415"/>
        <v>0</v>
      </c>
      <c r="BH654" s="40">
        <f t="shared" si="416"/>
        <v>0</v>
      </c>
      <c r="BI654" s="40">
        <f t="shared" si="417"/>
        <v>0</v>
      </c>
      <c r="BJ654" s="40">
        <f t="shared" si="418"/>
        <v>0</v>
      </c>
      <c r="BK654" s="40">
        <f t="shared" si="419"/>
        <v>0</v>
      </c>
      <c r="BL654" s="40">
        <f t="shared" si="420"/>
        <v>0</v>
      </c>
      <c r="BM654" s="40">
        <f t="shared" si="421"/>
        <v>1</v>
      </c>
      <c r="BN654" s="40">
        <f t="shared" si="422"/>
        <v>1</v>
      </c>
      <c r="BO654" s="40">
        <f t="shared" si="423"/>
        <v>1</v>
      </c>
      <c r="BP654" s="40">
        <f t="shared" si="424"/>
        <v>1</v>
      </c>
      <c r="BR654" s="63">
        <f t="shared" si="426"/>
        <v>14</v>
      </c>
      <c r="BT654" s="4">
        <f>(BP654*U617)+(BO654*U618)+(BN654*U619)+(BM654*U620)+(BL654*U621)+(BK654*U622)+(BJ654*U623)+(BI654*U624)+(BH654*U625)+(BG654*U626)+(BF654*U627)+(BE654*U628)+(BD654*U629)+(BC654*U630)+(BB654*U631)+(BA654*U632)+(AZ654*U633)+(AY654*U634)+(AX654*U635)+(AW654*U636)+(AV654*U637)+(AU654*U638)+(AT654*U639)+(AS654*U640)+(AR654*U641)+(AQ654*U642)+(AP654*U643)+(AO654*U644)+(AN654*U645)+(AM654*U646)+(AL654*U647)+(AK654*U648)+(AJ654*U649)+(AI654*U650)+(AH654*U651)+(AG654*U652)+(AF654*U653)+U654</f>
        <v>0.42612942612942606</v>
      </c>
    </row>
    <row r="655" spans="1:72">
      <c r="A655" s="25">
        <f t="shared" si="425"/>
        <v>651</v>
      </c>
      <c r="B655" s="26" t="s">
        <v>33</v>
      </c>
      <c r="C655" s="12">
        <v>41255</v>
      </c>
      <c r="D655" s="12">
        <v>41256</v>
      </c>
      <c r="E655" s="12">
        <v>41288</v>
      </c>
      <c r="F655" s="36">
        <v>82.47</v>
      </c>
      <c r="G655" s="36">
        <v>83.31</v>
      </c>
      <c r="H655" s="36">
        <v>89.65</v>
      </c>
      <c r="I655" s="36"/>
      <c r="J655" s="36"/>
      <c r="K655" s="5" t="s">
        <v>1</v>
      </c>
      <c r="M655" s="16">
        <f>(G655-F655)*100</f>
        <v>84.000000000000341</v>
      </c>
      <c r="N655" s="15"/>
      <c r="O655" s="16">
        <f>(H655-G655)*100</f>
        <v>634.00000000000034</v>
      </c>
      <c r="Q655" s="22">
        <f>((S654*U655)/M655)*O655</f>
        <v>1733142530.0666096</v>
      </c>
      <c r="R655" s="15"/>
      <c r="S655" s="3">
        <f>Q655+S654</f>
        <v>9999740339.0909729</v>
      </c>
      <c r="U655" s="4">
        <f>$AC$4/W655</f>
        <v>2.7777777777777776E-2</v>
      </c>
      <c r="W655" s="2">
        <v>9</v>
      </c>
      <c r="Y655" s="30">
        <f>E655-D655+1</f>
        <v>33</v>
      </c>
      <c r="Z655" s="30"/>
      <c r="AA655" s="4">
        <f>(S655-S654)/S654</f>
        <v>0.20965608465608387</v>
      </c>
      <c r="AD655" s="40">
        <f>IF(E654&gt;D655,IF(E654&gt;E655,Y655,E654-D655+1),0)</f>
        <v>0</v>
      </c>
      <c r="AF655" s="40">
        <f t="shared" si="388"/>
        <v>0</v>
      </c>
      <c r="AG655" s="40">
        <f t="shared" si="389"/>
        <v>0</v>
      </c>
      <c r="AH655" s="40">
        <f t="shared" si="390"/>
        <v>0</v>
      </c>
      <c r="AI655" s="40">
        <f t="shared" si="391"/>
        <v>0</v>
      </c>
      <c r="AJ655" s="40">
        <f t="shared" si="392"/>
        <v>0</v>
      </c>
      <c r="AK655" s="40">
        <f t="shared" si="393"/>
        <v>0</v>
      </c>
      <c r="AL655" s="40">
        <f t="shared" si="394"/>
        <v>0</v>
      </c>
      <c r="AM655" s="40">
        <f t="shared" si="395"/>
        <v>0</v>
      </c>
      <c r="AN655" s="40">
        <f t="shared" si="396"/>
        <v>0</v>
      </c>
      <c r="AO655" s="40">
        <f t="shared" si="397"/>
        <v>0</v>
      </c>
      <c r="AP655" s="40">
        <f t="shared" si="398"/>
        <v>0</v>
      </c>
      <c r="AQ655" s="40">
        <f t="shared" si="399"/>
        <v>0</v>
      </c>
      <c r="AR655" s="40">
        <f t="shared" si="400"/>
        <v>0</v>
      </c>
      <c r="AS655" s="40">
        <f t="shared" si="401"/>
        <v>0</v>
      </c>
      <c r="AT655" s="40">
        <f t="shared" si="402"/>
        <v>1</v>
      </c>
      <c r="AU655" s="40">
        <f t="shared" si="403"/>
        <v>1</v>
      </c>
      <c r="AV655" s="40">
        <f t="shared" si="404"/>
        <v>1</v>
      </c>
      <c r="AW655" s="40">
        <f t="shared" si="405"/>
        <v>1</v>
      </c>
      <c r="AX655" s="40">
        <f t="shared" si="406"/>
        <v>1</v>
      </c>
      <c r="AY655" s="40">
        <f t="shared" si="407"/>
        <v>1</v>
      </c>
      <c r="AZ655" s="40">
        <f t="shared" si="408"/>
        <v>1</v>
      </c>
      <c r="BA655" s="40">
        <f t="shared" si="409"/>
        <v>1</v>
      </c>
      <c r="BB655" s="40">
        <f t="shared" si="410"/>
        <v>1</v>
      </c>
      <c r="BC655" s="40">
        <f t="shared" si="411"/>
        <v>0</v>
      </c>
      <c r="BD655" s="40">
        <f t="shared" si="412"/>
        <v>0</v>
      </c>
      <c r="BE655" s="40">
        <f t="shared" si="413"/>
        <v>0</v>
      </c>
      <c r="BF655" s="40">
        <f t="shared" si="414"/>
        <v>0</v>
      </c>
      <c r="BG655" s="40">
        <f t="shared" si="415"/>
        <v>0</v>
      </c>
      <c r="BH655" s="40">
        <f t="shared" si="416"/>
        <v>0</v>
      </c>
      <c r="BI655" s="40">
        <f t="shared" si="417"/>
        <v>0</v>
      </c>
      <c r="BJ655" s="40">
        <f t="shared" si="418"/>
        <v>0</v>
      </c>
      <c r="BK655" s="40">
        <f t="shared" si="419"/>
        <v>0</v>
      </c>
      <c r="BL655" s="40">
        <f t="shared" si="420"/>
        <v>0</v>
      </c>
      <c r="BM655" s="40">
        <f t="shared" si="421"/>
        <v>0</v>
      </c>
      <c r="BN655" s="40">
        <f t="shared" si="422"/>
        <v>1</v>
      </c>
      <c r="BO655" s="40">
        <f t="shared" si="423"/>
        <v>1</v>
      </c>
      <c r="BP655" s="40">
        <f t="shared" si="424"/>
        <v>1</v>
      </c>
      <c r="BR655" s="63">
        <f t="shared" si="426"/>
        <v>13</v>
      </c>
      <c r="BT655" s="4">
        <f>(BP655*U618)+(BO655*U619)+(BN655*U620)+(BM655*U621)+(BL655*U622)+(BK655*U623)+(BJ655*U624)+(BI655*U625)+(BH655*U626)+(BG655*U627)+(BF655*U628)+(BE655*U629)+(BD655*U630)+(BC655*U631)+(BB655*U632)+(BA655*U633)+(AZ655*U634)+(AY655*U635)+(AX655*U636)+(AW655*U637)+(AV655*U638)+(AU655*U639)+(AT655*U640)+(AS655*U641)+(AR655*U642)+(AQ655*U643)+(AP655*U644)+(AO655*U645)+(AN655*U646)+(AM655*U647)+(AL655*U648)+(AK655*U649)+(AJ655*U650)+(AI655*U651)+(AH655*U652)+(AG655*U653)+(AF655*U654)+U655</f>
        <v>0.40689865689865679</v>
      </c>
    </row>
    <row r="656" spans="1:72">
      <c r="A656" s="25">
        <f t="shared" si="425"/>
        <v>652</v>
      </c>
      <c r="B656" s="26" t="s">
        <v>33</v>
      </c>
      <c r="C656" s="12">
        <v>41344</v>
      </c>
      <c r="D656" s="12">
        <v>41345</v>
      </c>
      <c r="E656" s="12">
        <v>41345</v>
      </c>
      <c r="F656" s="36">
        <v>95.92</v>
      </c>
      <c r="G656" s="36">
        <v>96.38</v>
      </c>
      <c r="H656" s="36">
        <v>95.92</v>
      </c>
      <c r="I656" s="36"/>
      <c r="J656" s="36"/>
      <c r="K656" s="5" t="s">
        <v>0</v>
      </c>
      <c r="M656" s="16">
        <f>(G656-F656)*100</f>
        <v>45.999999999999375</v>
      </c>
      <c r="N656" s="15"/>
      <c r="O656" s="16">
        <f>(H656-G656)*100</f>
        <v>-45.999999999999375</v>
      </c>
      <c r="Q656" s="22">
        <f>((S655*U656)/M656)*O656</f>
        <v>-277770564.97474921</v>
      </c>
      <c r="R656" s="15"/>
      <c r="S656" s="3">
        <f>Q656+S655</f>
        <v>9721969774.1162243</v>
      </c>
      <c r="U656" s="4">
        <f>$AC$4/W656</f>
        <v>2.7777777777777776E-2</v>
      </c>
      <c r="W656" s="2">
        <v>9</v>
      </c>
      <c r="Y656" s="30">
        <f>E656-D656+1</f>
        <v>1</v>
      </c>
      <c r="Z656" s="30"/>
      <c r="AA656" s="4">
        <f>(S656-S655)/S655</f>
        <v>-2.7777777777777714E-2</v>
      </c>
      <c r="AD656" s="40">
        <f>IF(E655&gt;D656,IF(E655&gt;E656,Y656,E655-D656+1),0)</f>
        <v>0</v>
      </c>
      <c r="AF656" s="40">
        <f t="shared" si="388"/>
        <v>0</v>
      </c>
      <c r="AG656" s="40">
        <f t="shared" si="389"/>
        <v>0</v>
      </c>
      <c r="AH656" s="40">
        <f t="shared" si="390"/>
        <v>0</v>
      </c>
      <c r="AI656" s="40">
        <f t="shared" si="391"/>
        <v>0</v>
      </c>
      <c r="AJ656" s="40">
        <f t="shared" si="392"/>
        <v>0</v>
      </c>
      <c r="AK656" s="40">
        <f t="shared" si="393"/>
        <v>0</v>
      </c>
      <c r="AL656" s="40">
        <f t="shared" si="394"/>
        <v>0</v>
      </c>
      <c r="AM656" s="40">
        <f t="shared" si="395"/>
        <v>0</v>
      </c>
      <c r="AN656" s="40">
        <f t="shared" si="396"/>
        <v>0</v>
      </c>
      <c r="AO656" s="40">
        <f t="shared" si="397"/>
        <v>0</v>
      </c>
      <c r="AP656" s="40">
        <f t="shared" si="398"/>
        <v>0</v>
      </c>
      <c r="AQ656" s="40">
        <f t="shared" si="399"/>
        <v>0</v>
      </c>
      <c r="AR656" s="40">
        <f t="shared" si="400"/>
        <v>0</v>
      </c>
      <c r="AS656" s="40">
        <f t="shared" si="401"/>
        <v>0</v>
      </c>
      <c r="AT656" s="40">
        <f t="shared" si="402"/>
        <v>0</v>
      </c>
      <c r="AU656" s="40">
        <f t="shared" si="403"/>
        <v>1</v>
      </c>
      <c r="AV656" s="40">
        <f t="shared" si="404"/>
        <v>1</v>
      </c>
      <c r="AW656" s="40">
        <f t="shared" si="405"/>
        <v>1</v>
      </c>
      <c r="AX656" s="40">
        <f t="shared" si="406"/>
        <v>1</v>
      </c>
      <c r="AY656" s="40">
        <f t="shared" si="407"/>
        <v>1</v>
      </c>
      <c r="AZ656" s="40">
        <f t="shared" si="408"/>
        <v>1</v>
      </c>
      <c r="BA656" s="40">
        <f t="shared" si="409"/>
        <v>1</v>
      </c>
      <c r="BB656" s="40">
        <f t="shared" si="410"/>
        <v>1</v>
      </c>
      <c r="BC656" s="40">
        <f t="shared" si="411"/>
        <v>1</v>
      </c>
      <c r="BD656" s="40">
        <f t="shared" si="412"/>
        <v>0</v>
      </c>
      <c r="BE656" s="40">
        <f t="shared" si="413"/>
        <v>0</v>
      </c>
      <c r="BF656" s="40">
        <f t="shared" si="414"/>
        <v>0</v>
      </c>
      <c r="BG656" s="40">
        <f t="shared" si="415"/>
        <v>0</v>
      </c>
      <c r="BH656" s="40">
        <f t="shared" si="416"/>
        <v>0</v>
      </c>
      <c r="BI656" s="40">
        <f t="shared" si="417"/>
        <v>0</v>
      </c>
      <c r="BJ656" s="40">
        <f t="shared" si="418"/>
        <v>0</v>
      </c>
      <c r="BK656" s="40">
        <f t="shared" si="419"/>
        <v>0</v>
      </c>
      <c r="BL656" s="40">
        <f t="shared" si="420"/>
        <v>0</v>
      </c>
      <c r="BM656" s="40">
        <f t="shared" si="421"/>
        <v>0</v>
      </c>
      <c r="BN656" s="40">
        <f t="shared" si="422"/>
        <v>0</v>
      </c>
      <c r="BO656" s="40">
        <f t="shared" si="423"/>
        <v>1</v>
      </c>
      <c r="BP656" s="40">
        <f t="shared" si="424"/>
        <v>1</v>
      </c>
      <c r="BR656" s="63">
        <f t="shared" si="426"/>
        <v>12</v>
      </c>
      <c r="BT656" s="4">
        <f>(BP656*U619)+(BO656*U620)+(BN656*U621)+(BM656*U622)+(BL656*U623)+(BK656*U624)+(BJ656*U625)+(BI656*U626)+(BH656*U627)+(BG656*U628)+(BF656*U629)+(BE656*U630)+(BD656*U631)+(BC656*U632)+(BB656*U633)+(BA656*U634)+(AZ656*U635)+(AY656*U636)+(AX656*U637)+(AW656*U638)+(AV656*U639)+(AU656*U640)+(AT656*U641)+(AS656*U642)+(AR656*U643)+(AQ656*U644)+(AP656*U645)+(AO656*U646)+(AN656*U647)+(AM656*U648)+(AL656*U649)+(AK656*U650)+(AJ656*U651)+(AI656*U652)+(AH656*U653)+(AG656*U654)+(AF656*U655)+U656</f>
        <v>0.38766788766788757</v>
      </c>
    </row>
    <row r="657" spans="1:72">
      <c r="A657" s="25">
        <f t="shared" si="425"/>
        <v>653</v>
      </c>
      <c r="B657" s="26" t="s">
        <v>33</v>
      </c>
      <c r="C657" s="12">
        <v>41380</v>
      </c>
      <c r="D657" s="12">
        <v>41381</v>
      </c>
      <c r="E657" s="12">
        <v>41423</v>
      </c>
      <c r="F657" s="36">
        <v>95.78</v>
      </c>
      <c r="G657" s="36">
        <v>98.17</v>
      </c>
      <c r="H657" s="36">
        <v>101.16</v>
      </c>
      <c r="I657" s="36"/>
      <c r="J657" s="36"/>
      <c r="K657" s="5" t="s">
        <v>2</v>
      </c>
      <c r="M657" s="16">
        <f>(G657-F657)*100</f>
        <v>239.00000000000006</v>
      </c>
      <c r="N657" s="15"/>
      <c r="O657" s="16">
        <f>(H657-G657)*100</f>
        <v>298.99999999999949</v>
      </c>
      <c r="Q657" s="22">
        <f>((S656*U657)/M657)*O657</f>
        <v>337850878.947088</v>
      </c>
      <c r="R657" s="15"/>
      <c r="S657" s="3">
        <f>Q657+S656</f>
        <v>10059820653.063313</v>
      </c>
      <c r="U657" s="4">
        <f>$AC$4/W657</f>
        <v>2.7777777777777776E-2</v>
      </c>
      <c r="W657" s="2">
        <v>9</v>
      </c>
      <c r="Y657" s="30">
        <f>E657-D657+1</f>
        <v>43</v>
      </c>
      <c r="Z657" s="30"/>
      <c r="AA657" s="4">
        <f>(S657-S656)/S656</f>
        <v>3.4751278475127802E-2</v>
      </c>
      <c r="AD657" s="40">
        <f>IF(E656&gt;D657,IF(E656&gt;E657,Y657,E656-D657+1),0)</f>
        <v>0</v>
      </c>
      <c r="AF657" s="40">
        <f t="shared" si="388"/>
        <v>0</v>
      </c>
      <c r="AG657" s="40">
        <f t="shared" si="389"/>
        <v>0</v>
      </c>
      <c r="AH657" s="40">
        <f t="shared" si="390"/>
        <v>0</v>
      </c>
      <c r="AI657" s="40">
        <f t="shared" si="391"/>
        <v>0</v>
      </c>
      <c r="AJ657" s="40">
        <f t="shared" si="392"/>
        <v>0</v>
      </c>
      <c r="AK657" s="40">
        <f t="shared" si="393"/>
        <v>0</v>
      </c>
      <c r="AL657" s="40">
        <f t="shared" si="394"/>
        <v>0</v>
      </c>
      <c r="AM657" s="40">
        <f t="shared" si="395"/>
        <v>0</v>
      </c>
      <c r="AN657" s="40">
        <f t="shared" si="396"/>
        <v>0</v>
      </c>
      <c r="AO657" s="40">
        <f t="shared" si="397"/>
        <v>0</v>
      </c>
      <c r="AP657" s="40">
        <f t="shared" si="398"/>
        <v>0</v>
      </c>
      <c r="AQ657" s="40">
        <f t="shared" si="399"/>
        <v>0</v>
      </c>
      <c r="AR657" s="40">
        <f t="shared" si="400"/>
        <v>0</v>
      </c>
      <c r="AS657" s="40">
        <f t="shared" si="401"/>
        <v>0</v>
      </c>
      <c r="AT657" s="40">
        <f t="shared" si="402"/>
        <v>0</v>
      </c>
      <c r="AU657" s="40">
        <f t="shared" si="403"/>
        <v>0</v>
      </c>
      <c r="AV657" s="40">
        <f t="shared" si="404"/>
        <v>1</v>
      </c>
      <c r="AW657" s="40">
        <f t="shared" si="405"/>
        <v>1</v>
      </c>
      <c r="AX657" s="40">
        <f t="shared" si="406"/>
        <v>1</v>
      </c>
      <c r="AY657" s="40">
        <f t="shared" si="407"/>
        <v>1</v>
      </c>
      <c r="AZ657" s="40">
        <f t="shared" si="408"/>
        <v>1</v>
      </c>
      <c r="BA657" s="40">
        <f t="shared" si="409"/>
        <v>1</v>
      </c>
      <c r="BB657" s="40">
        <f t="shared" si="410"/>
        <v>1</v>
      </c>
      <c r="BC657" s="40">
        <f t="shared" si="411"/>
        <v>1</v>
      </c>
      <c r="BD657" s="40">
        <f t="shared" si="412"/>
        <v>0</v>
      </c>
      <c r="BE657" s="40">
        <f t="shared" si="413"/>
        <v>0</v>
      </c>
      <c r="BF657" s="40">
        <f t="shared" si="414"/>
        <v>0</v>
      </c>
      <c r="BG657" s="40">
        <f t="shared" si="415"/>
        <v>0</v>
      </c>
      <c r="BH657" s="40">
        <f t="shared" si="416"/>
        <v>0</v>
      </c>
      <c r="BI657" s="40">
        <f t="shared" si="417"/>
        <v>0</v>
      </c>
      <c r="BJ657" s="40">
        <f t="shared" si="418"/>
        <v>0</v>
      </c>
      <c r="BK657" s="40">
        <f t="shared" si="419"/>
        <v>0</v>
      </c>
      <c r="BL657" s="40">
        <f t="shared" si="420"/>
        <v>0</v>
      </c>
      <c r="BM657" s="40">
        <f t="shared" si="421"/>
        <v>0</v>
      </c>
      <c r="BN657" s="40">
        <f t="shared" si="422"/>
        <v>0</v>
      </c>
      <c r="BO657" s="40">
        <f t="shared" si="423"/>
        <v>0</v>
      </c>
      <c r="BP657" s="40">
        <f t="shared" si="424"/>
        <v>1</v>
      </c>
      <c r="BR657" s="63">
        <f t="shared" si="426"/>
        <v>10</v>
      </c>
      <c r="BT657" s="4">
        <f>(BP657*U620)+(BO657*U621)+(BN657*U622)+(BM657*U623)+(BL657*U624)+(BK657*U625)+(BJ657*U626)+(BI657*U627)+(BH657*U628)+(BG657*U629)+(BF657*U630)+(BE657*U631)+(BD657*U632)+(BC657*U633)+(BB657*U634)+(BA657*U635)+(AZ657*U636)+(AY657*U637)+(AX657*U638)+(AW657*U639)+(AV657*U640)+(AU657*U641)+(AT657*U642)+(AS657*U643)+(AR657*U644)+(AQ657*U645)+(AP657*U646)+(AO657*U647)+(AN657*U648)+(AM657*U649)+(AL657*U650)+(AK657*U651)+(AJ657*U652)+(AI657*U653)+(AH657*U654)+(AG657*U655)+(AF657*U656)+U657</f>
        <v>0.33272283272283265</v>
      </c>
    </row>
    <row r="658" spans="1:72">
      <c r="A658" s="25">
        <f t="shared" si="425"/>
        <v>654</v>
      </c>
      <c r="B658" s="26" t="s">
        <v>33</v>
      </c>
      <c r="C658" s="12">
        <v>41430</v>
      </c>
      <c r="D658" s="12">
        <v>41431</v>
      </c>
      <c r="E658" s="12">
        <v>41435</v>
      </c>
      <c r="F658" s="36">
        <v>100.47</v>
      </c>
      <c r="G658" s="36"/>
      <c r="H658" s="36"/>
      <c r="I658" s="36">
        <v>98.94</v>
      </c>
      <c r="J658" s="36">
        <v>98.94</v>
      </c>
      <c r="K658" s="5" t="s">
        <v>17</v>
      </c>
      <c r="M658" s="16">
        <f>(F658-I658)*100</f>
        <v>153.00000000000011</v>
      </c>
      <c r="N658" s="15"/>
      <c r="O658" s="16">
        <f>(I658-J658)*100</f>
        <v>0</v>
      </c>
      <c r="Q658" s="22">
        <f>((S657*U658)/M658)*O658</f>
        <v>0</v>
      </c>
      <c r="R658" s="15"/>
      <c r="S658" s="3">
        <f>Q658+S657</f>
        <v>10059820653.063313</v>
      </c>
      <c r="U658" s="4">
        <f>$AC$4/W658</f>
        <v>2.7777777777777776E-2</v>
      </c>
      <c r="W658" s="2">
        <v>9</v>
      </c>
      <c r="Y658" s="30">
        <f>E658-D658+1</f>
        <v>5</v>
      </c>
      <c r="Z658" s="30"/>
      <c r="AA658" s="4">
        <f>(S658-S657)/S657</f>
        <v>0</v>
      </c>
      <c r="AD658" s="40">
        <f>IF(E657&gt;D658,IF(E657&gt;E658,Y658,E657-D658+1),0)</f>
        <v>0</v>
      </c>
      <c r="AF658" s="40">
        <f t="shared" si="388"/>
        <v>0</v>
      </c>
      <c r="AG658" s="40">
        <f t="shared" si="389"/>
        <v>0</v>
      </c>
      <c r="AH658" s="40">
        <f t="shared" si="390"/>
        <v>0</v>
      </c>
      <c r="AI658" s="40">
        <f t="shared" si="391"/>
        <v>0</v>
      </c>
      <c r="AJ658" s="40">
        <f t="shared" si="392"/>
        <v>0</v>
      </c>
      <c r="AK658" s="40">
        <f t="shared" si="393"/>
        <v>0</v>
      </c>
      <c r="AL658" s="40">
        <f t="shared" si="394"/>
        <v>0</v>
      </c>
      <c r="AM658" s="40">
        <f t="shared" si="395"/>
        <v>0</v>
      </c>
      <c r="AN658" s="40">
        <f t="shared" si="396"/>
        <v>0</v>
      </c>
      <c r="AO658" s="40">
        <f t="shared" si="397"/>
        <v>0</v>
      </c>
      <c r="AP658" s="40">
        <f t="shared" si="398"/>
        <v>0</v>
      </c>
      <c r="AQ658" s="40">
        <f t="shared" si="399"/>
        <v>0</v>
      </c>
      <c r="AR658" s="40">
        <f t="shared" si="400"/>
        <v>0</v>
      </c>
      <c r="AS658" s="40">
        <f t="shared" si="401"/>
        <v>0</v>
      </c>
      <c r="AT658" s="40">
        <f t="shared" si="402"/>
        <v>0</v>
      </c>
      <c r="AU658" s="40">
        <f t="shared" si="403"/>
        <v>0</v>
      </c>
      <c r="AV658" s="40">
        <f t="shared" si="404"/>
        <v>0</v>
      </c>
      <c r="AW658" s="40">
        <f t="shared" si="405"/>
        <v>1</v>
      </c>
      <c r="AX658" s="40">
        <f t="shared" si="406"/>
        <v>1</v>
      </c>
      <c r="AY658" s="40">
        <f t="shared" si="407"/>
        <v>1</v>
      </c>
      <c r="AZ658" s="40">
        <f t="shared" si="408"/>
        <v>1</v>
      </c>
      <c r="BA658" s="40">
        <f t="shared" si="409"/>
        <v>1</v>
      </c>
      <c r="BB658" s="40">
        <f t="shared" si="410"/>
        <v>1</v>
      </c>
      <c r="BC658" s="40">
        <f t="shared" si="411"/>
        <v>1</v>
      </c>
      <c r="BD658" s="40">
        <f t="shared" si="412"/>
        <v>0</v>
      </c>
      <c r="BE658" s="40">
        <f t="shared" si="413"/>
        <v>0</v>
      </c>
      <c r="BF658" s="40">
        <f t="shared" si="414"/>
        <v>0</v>
      </c>
      <c r="BG658" s="40">
        <f t="shared" si="415"/>
        <v>0</v>
      </c>
      <c r="BH658" s="40">
        <f t="shared" si="416"/>
        <v>0</v>
      </c>
      <c r="BI658" s="40">
        <f t="shared" si="417"/>
        <v>0</v>
      </c>
      <c r="BJ658" s="40">
        <f t="shared" si="418"/>
        <v>0</v>
      </c>
      <c r="BK658" s="40">
        <f t="shared" si="419"/>
        <v>0</v>
      </c>
      <c r="BL658" s="40">
        <f t="shared" si="420"/>
        <v>0</v>
      </c>
      <c r="BM658" s="40">
        <f t="shared" si="421"/>
        <v>0</v>
      </c>
      <c r="BN658" s="40">
        <f t="shared" si="422"/>
        <v>0</v>
      </c>
      <c r="BO658" s="40">
        <f t="shared" si="423"/>
        <v>0</v>
      </c>
      <c r="BP658" s="40">
        <f t="shared" si="424"/>
        <v>0</v>
      </c>
      <c r="BR658" s="63">
        <f t="shared" si="426"/>
        <v>8</v>
      </c>
      <c r="BT658" s="4">
        <f>(BP658*U621)+(BO658*U622)+(BN658*U623)+(BM658*U624)+(BL658*U625)+(BK658*U626)+(BJ658*U627)+(BI658*U628)+(BH658*U629)+(BG658*U630)+(BF658*U631)+(BE658*U632)+(BD658*U633)+(BC658*U634)+(BB658*U635)+(BA658*U636)+(AZ658*U637)+(AY658*U638)+(AX658*U639)+(AW658*U640)+(AV658*U641)+(AU658*U642)+(AT658*U643)+(AS658*U644)+(AR658*U645)+(AQ658*U646)+(AP658*U647)+(AO658*U648)+(AN658*U649)+(AM658*U650)+(AL658*U651)+(AK658*U652)+(AJ658*U653)+(AI658*U654)+(AH658*U655)+(AG658*U656)+(AF658*U657)+U658</f>
        <v>0.27777777777777773</v>
      </c>
    </row>
    <row r="659" spans="1:72">
      <c r="A659" s="25">
        <f t="shared" si="425"/>
        <v>655</v>
      </c>
      <c r="B659" s="26" t="s">
        <v>33</v>
      </c>
      <c r="C659" s="12">
        <v>41453</v>
      </c>
      <c r="D659" s="12">
        <v>41456</v>
      </c>
      <c r="E659" s="12">
        <v>41458</v>
      </c>
      <c r="F659" s="36">
        <v>98.32</v>
      </c>
      <c r="G659" s="36">
        <v>99.46</v>
      </c>
      <c r="H659" s="36">
        <v>99.46</v>
      </c>
      <c r="I659" s="36"/>
      <c r="J659" s="36"/>
      <c r="K659" s="5" t="s">
        <v>17</v>
      </c>
      <c r="M659" s="16">
        <f>(G659-F659)*100</f>
        <v>114.00000000000006</v>
      </c>
      <c r="N659" s="15"/>
      <c r="O659" s="16">
        <f>(H659-G659)*100</f>
        <v>0</v>
      </c>
      <c r="Q659" s="22">
        <f>((S658*U659)/M659)*O659</f>
        <v>0</v>
      </c>
      <c r="R659" s="15"/>
      <c r="S659" s="3">
        <f>Q659+S658</f>
        <v>10059820653.063313</v>
      </c>
      <c r="U659" s="4">
        <f>$AC$4/W659</f>
        <v>2.7777777777777776E-2</v>
      </c>
      <c r="W659" s="2">
        <v>9</v>
      </c>
      <c r="Y659" s="30">
        <f>E659-D659+1</f>
        <v>3</v>
      </c>
      <c r="Z659" s="30"/>
      <c r="AA659" s="4">
        <f>(S659-S658)/S658</f>
        <v>0</v>
      </c>
      <c r="AD659" s="40">
        <f>IF(E658&gt;D659,IF(E658&gt;E659,Y659,E658-D659+1),0)</f>
        <v>0</v>
      </c>
      <c r="AF659" s="40">
        <f t="shared" si="388"/>
        <v>0</v>
      </c>
      <c r="AG659" s="40">
        <f t="shared" si="389"/>
        <v>0</v>
      </c>
      <c r="AH659" s="40">
        <f t="shared" si="390"/>
        <v>0</v>
      </c>
      <c r="AI659" s="40">
        <f t="shared" si="391"/>
        <v>0</v>
      </c>
      <c r="AJ659" s="40">
        <f t="shared" si="392"/>
        <v>0</v>
      </c>
      <c r="AK659" s="40">
        <f t="shared" si="393"/>
        <v>0</v>
      </c>
      <c r="AL659" s="40">
        <f t="shared" si="394"/>
        <v>0</v>
      </c>
      <c r="AM659" s="40">
        <f t="shared" si="395"/>
        <v>0</v>
      </c>
      <c r="AN659" s="40">
        <f t="shared" si="396"/>
        <v>0</v>
      </c>
      <c r="AO659" s="40">
        <f t="shared" si="397"/>
        <v>0</v>
      </c>
      <c r="AP659" s="40">
        <f t="shared" si="398"/>
        <v>0</v>
      </c>
      <c r="AQ659" s="40">
        <f t="shared" si="399"/>
        <v>0</v>
      </c>
      <c r="AR659" s="40">
        <f t="shared" si="400"/>
        <v>0</v>
      </c>
      <c r="AS659" s="40">
        <f t="shared" si="401"/>
        <v>0</v>
      </c>
      <c r="AT659" s="40">
        <f t="shared" si="402"/>
        <v>0</v>
      </c>
      <c r="AU659" s="40">
        <f t="shared" si="403"/>
        <v>0</v>
      </c>
      <c r="AV659" s="40">
        <f t="shared" si="404"/>
        <v>0</v>
      </c>
      <c r="AW659" s="40">
        <f t="shared" si="405"/>
        <v>0</v>
      </c>
      <c r="AX659" s="40">
        <f t="shared" si="406"/>
        <v>1</v>
      </c>
      <c r="AY659" s="40">
        <f t="shared" si="407"/>
        <v>1</v>
      </c>
      <c r="AZ659" s="40">
        <f t="shared" si="408"/>
        <v>1</v>
      </c>
      <c r="BA659" s="40">
        <f t="shared" si="409"/>
        <v>1</v>
      </c>
      <c r="BB659" s="40">
        <f t="shared" si="410"/>
        <v>1</v>
      </c>
      <c r="BC659" s="40">
        <f t="shared" si="411"/>
        <v>1</v>
      </c>
      <c r="BD659" s="40">
        <f t="shared" si="412"/>
        <v>1</v>
      </c>
      <c r="BE659" s="40">
        <f t="shared" si="413"/>
        <v>0</v>
      </c>
      <c r="BF659" s="40">
        <f t="shared" si="414"/>
        <v>0</v>
      </c>
      <c r="BG659" s="40">
        <f t="shared" si="415"/>
        <v>0</v>
      </c>
      <c r="BH659" s="40">
        <f t="shared" si="416"/>
        <v>0</v>
      </c>
      <c r="BI659" s="40">
        <f t="shared" si="417"/>
        <v>0</v>
      </c>
      <c r="BJ659" s="40">
        <f t="shared" si="418"/>
        <v>0</v>
      </c>
      <c r="BK659" s="40">
        <f t="shared" si="419"/>
        <v>0</v>
      </c>
      <c r="BL659" s="40">
        <f t="shared" si="420"/>
        <v>0</v>
      </c>
      <c r="BM659" s="40">
        <f t="shared" si="421"/>
        <v>0</v>
      </c>
      <c r="BN659" s="40">
        <f t="shared" si="422"/>
        <v>0</v>
      </c>
      <c r="BO659" s="40">
        <f t="shared" si="423"/>
        <v>0</v>
      </c>
      <c r="BP659" s="40">
        <f t="shared" si="424"/>
        <v>0</v>
      </c>
      <c r="BR659" s="63">
        <f t="shared" si="426"/>
        <v>8</v>
      </c>
      <c r="BT659" s="4">
        <f>(BP659*U622)+(BO659*U623)+(BN659*U624)+(BM659*U625)+(BL659*U626)+(BK659*U627)+(BJ659*U628)+(BI659*U629)+(BH659*U630)+(BG659*U631)+(BF659*U632)+(BE659*U633)+(BD659*U634)+(BC659*U635)+(BB659*U636)+(BA659*U637)+(AZ659*U638)+(AY659*U639)+(AX659*U640)+(AW659*U641)+(AV659*U642)+(AU659*U643)+(AT659*U644)+(AS659*U645)+(AR659*U646)+(AQ659*U647)+(AP659*U648)+(AO659*U649)+(AN659*U650)+(AM659*U651)+(AL659*U652)+(AK659*U653)+(AJ659*U654)+(AI659*U655)+(AH659*U656)+(AG659*U657)+(AF659*U658)+U659</f>
        <v>0.27777777777777773</v>
      </c>
    </row>
    <row r="660" spans="1:72">
      <c r="A660" s="25">
        <f t="shared" si="425"/>
        <v>656</v>
      </c>
      <c r="B660" s="26" t="s">
        <v>33</v>
      </c>
      <c r="C660" s="12">
        <v>41516</v>
      </c>
      <c r="D660" s="12">
        <v>41519</v>
      </c>
      <c r="E660" s="12">
        <v>41523</v>
      </c>
      <c r="F660" s="36">
        <v>98.37</v>
      </c>
      <c r="G660" s="36">
        <v>99.16</v>
      </c>
      <c r="H660" s="36">
        <v>99.16</v>
      </c>
      <c r="I660" s="36"/>
      <c r="J660" s="36"/>
      <c r="K660" s="5" t="s">
        <v>17</v>
      </c>
      <c r="M660" s="16">
        <f>(G660-F660)*100</f>
        <v>78.999999999999204</v>
      </c>
      <c r="N660" s="15"/>
      <c r="O660" s="16">
        <f>(H660-G660)*100</f>
        <v>0</v>
      </c>
      <c r="Q660" s="22">
        <f>((S659*U660)/M660)*O660</f>
        <v>0</v>
      </c>
      <c r="R660" s="15"/>
      <c r="S660" s="3">
        <f>Q660+S659</f>
        <v>10059820653.063313</v>
      </c>
      <c r="U660" s="4">
        <f>$AC$4/W660</f>
        <v>2.7777777777777776E-2</v>
      </c>
      <c r="W660" s="2">
        <v>9</v>
      </c>
      <c r="Y660" s="30">
        <f>E660-D660+1</f>
        <v>5</v>
      </c>
      <c r="Z660" s="30"/>
      <c r="AA660" s="4">
        <f>(S660-S659)/S659</f>
        <v>0</v>
      </c>
      <c r="AD660" s="40">
        <f>IF(E659&gt;D660,IF(E659&gt;E660,Y660,E659-D660+1),0)</f>
        <v>0</v>
      </c>
      <c r="AF660" s="40">
        <f t="shared" si="388"/>
        <v>0</v>
      </c>
      <c r="AG660" s="40">
        <f t="shared" si="389"/>
        <v>0</v>
      </c>
      <c r="AH660" s="40">
        <f t="shared" si="390"/>
        <v>0</v>
      </c>
      <c r="AI660" s="40">
        <f t="shared" si="391"/>
        <v>0</v>
      </c>
      <c r="AJ660" s="40">
        <f t="shared" si="392"/>
        <v>0</v>
      </c>
      <c r="AK660" s="40">
        <f t="shared" si="393"/>
        <v>0</v>
      </c>
      <c r="AL660" s="40">
        <f t="shared" si="394"/>
        <v>0</v>
      </c>
      <c r="AM660" s="40">
        <f t="shared" si="395"/>
        <v>0</v>
      </c>
      <c r="AN660" s="40">
        <f t="shared" si="396"/>
        <v>0</v>
      </c>
      <c r="AO660" s="40">
        <f t="shared" si="397"/>
        <v>0</v>
      </c>
      <c r="AP660" s="40">
        <f t="shared" si="398"/>
        <v>0</v>
      </c>
      <c r="AQ660" s="40">
        <f t="shared" si="399"/>
        <v>0</v>
      </c>
      <c r="AR660" s="40">
        <f t="shared" si="400"/>
        <v>0</v>
      </c>
      <c r="AS660" s="40">
        <f t="shared" si="401"/>
        <v>0</v>
      </c>
      <c r="AT660" s="40">
        <f t="shared" si="402"/>
        <v>0</v>
      </c>
      <c r="AU660" s="40">
        <f t="shared" si="403"/>
        <v>0</v>
      </c>
      <c r="AV660" s="40">
        <f t="shared" si="404"/>
        <v>0</v>
      </c>
      <c r="AW660" s="40">
        <f t="shared" si="405"/>
        <v>0</v>
      </c>
      <c r="AX660" s="40">
        <f t="shared" si="406"/>
        <v>0</v>
      </c>
      <c r="AY660" s="40">
        <f t="shared" si="407"/>
        <v>1</v>
      </c>
      <c r="AZ660" s="40">
        <f t="shared" si="408"/>
        <v>1</v>
      </c>
      <c r="BA660" s="40">
        <f t="shared" si="409"/>
        <v>1</v>
      </c>
      <c r="BB660" s="40">
        <f t="shared" si="410"/>
        <v>1</v>
      </c>
      <c r="BC660" s="40">
        <f t="shared" si="411"/>
        <v>1</v>
      </c>
      <c r="BD660" s="40">
        <f t="shared" si="412"/>
        <v>0</v>
      </c>
      <c r="BE660" s="40">
        <f t="shared" si="413"/>
        <v>0</v>
      </c>
      <c r="BF660" s="40">
        <f t="shared" si="414"/>
        <v>0</v>
      </c>
      <c r="BG660" s="40">
        <f t="shared" si="415"/>
        <v>0</v>
      </c>
      <c r="BH660" s="40">
        <f t="shared" si="416"/>
        <v>0</v>
      </c>
      <c r="BI660" s="40">
        <f t="shared" si="417"/>
        <v>0</v>
      </c>
      <c r="BJ660" s="40">
        <f t="shared" si="418"/>
        <v>0</v>
      </c>
      <c r="BK660" s="40">
        <f t="shared" si="419"/>
        <v>0</v>
      </c>
      <c r="BL660" s="40">
        <f t="shared" si="420"/>
        <v>0</v>
      </c>
      <c r="BM660" s="40">
        <f t="shared" si="421"/>
        <v>0</v>
      </c>
      <c r="BN660" s="40">
        <f t="shared" si="422"/>
        <v>0</v>
      </c>
      <c r="BO660" s="40">
        <f t="shared" si="423"/>
        <v>0</v>
      </c>
      <c r="BP660" s="40">
        <f t="shared" si="424"/>
        <v>0</v>
      </c>
      <c r="BR660" s="63">
        <f t="shared" si="426"/>
        <v>6</v>
      </c>
      <c r="BT660" s="4">
        <f>(BP660*U623)+(BO660*U624)+(BN660*U625)+(BM660*U626)+(BL660*U627)+(BK660*U628)+(BJ660*U629)+(BI660*U630)+(BH660*U631)+(BG660*U632)+(BF660*U633)+(BE660*U634)+(BD660*U635)+(BC660*U636)+(BB660*U637)+(BA660*U638)+(AZ660*U639)+(AY660*U640)+(AX660*U641)+(AW660*U642)+(AV660*U643)+(AU660*U644)+(AT660*U645)+(AS660*U646)+(AR660*U647)+(AQ660*U648)+(AP660*U649)+(AO660*U650)+(AN660*U651)+(AM660*U652)+(AL660*U653)+(AK660*U654)+(AJ660*U655)+(AI660*U656)+(AH660*U657)+(AG660*U658)+(AF660*U659)+U660</f>
        <v>0.20634920634920634</v>
      </c>
    </row>
    <row r="661" spans="1:72">
      <c r="A661" s="25">
        <f t="shared" si="425"/>
        <v>657</v>
      </c>
      <c r="B661" s="26" t="s">
        <v>33</v>
      </c>
      <c r="C661" s="12">
        <v>41542</v>
      </c>
      <c r="D661" s="12">
        <v>41543</v>
      </c>
      <c r="E661" s="12">
        <v>41543</v>
      </c>
      <c r="F661" s="36">
        <v>98.82</v>
      </c>
      <c r="G661" s="36"/>
      <c r="H661" s="36"/>
      <c r="I661" s="36">
        <v>98.36</v>
      </c>
      <c r="J661" s="36">
        <v>98.82</v>
      </c>
      <c r="K661" s="6" t="s">
        <v>0</v>
      </c>
      <c r="M661" s="16">
        <f>(F661-I661)*100</f>
        <v>45.999999999999375</v>
      </c>
      <c r="N661" s="15"/>
      <c r="O661" s="16">
        <f>(I661-J661)*100</f>
        <v>-45.999999999999375</v>
      </c>
      <c r="Q661" s="22">
        <f>((S660*U661)/M661)*O661</f>
        <v>-279439462.58509201</v>
      </c>
      <c r="R661" s="15"/>
      <c r="S661" s="3">
        <f>Q661+S660</f>
        <v>9780381190.47822</v>
      </c>
      <c r="U661" s="4">
        <f>$AC$4/W661</f>
        <v>2.7777777777777776E-2</v>
      </c>
      <c r="W661" s="2">
        <v>9</v>
      </c>
      <c r="Y661" s="30">
        <f>E661-D661+1</f>
        <v>1</v>
      </c>
      <c r="Z661" s="30"/>
      <c r="AA661" s="4">
        <f>(S661-S660)/S660</f>
        <v>-2.7777777777777832E-2</v>
      </c>
      <c r="AD661" s="40">
        <f>IF(E660&gt;D661,IF(E660&gt;E661,Y661,E660-D661+1),0)</f>
        <v>0</v>
      </c>
      <c r="AF661" s="40">
        <f t="shared" si="388"/>
        <v>0</v>
      </c>
      <c r="AG661" s="40">
        <f t="shared" si="389"/>
        <v>0</v>
      </c>
      <c r="AH661" s="40">
        <f t="shared" si="390"/>
        <v>0</v>
      </c>
      <c r="AI661" s="40">
        <f t="shared" si="391"/>
        <v>0</v>
      </c>
      <c r="AJ661" s="40">
        <f t="shared" si="392"/>
        <v>0</v>
      </c>
      <c r="AK661" s="40">
        <f t="shared" si="393"/>
        <v>0</v>
      </c>
      <c r="AL661" s="40">
        <f t="shared" si="394"/>
        <v>0</v>
      </c>
      <c r="AM661" s="40">
        <f t="shared" si="395"/>
        <v>0</v>
      </c>
      <c r="AN661" s="40">
        <f t="shared" si="396"/>
        <v>0</v>
      </c>
      <c r="AO661" s="40">
        <f t="shared" si="397"/>
        <v>0</v>
      </c>
      <c r="AP661" s="40">
        <f t="shared" si="398"/>
        <v>0</v>
      </c>
      <c r="AQ661" s="40">
        <f t="shared" si="399"/>
        <v>0</v>
      </c>
      <c r="AR661" s="40">
        <f t="shared" si="400"/>
        <v>0</v>
      </c>
      <c r="AS661" s="40">
        <f t="shared" si="401"/>
        <v>0</v>
      </c>
      <c r="AT661" s="40">
        <f t="shared" si="402"/>
        <v>0</v>
      </c>
      <c r="AU661" s="40">
        <f t="shared" si="403"/>
        <v>0</v>
      </c>
      <c r="AV661" s="40">
        <f t="shared" si="404"/>
        <v>0</v>
      </c>
      <c r="AW661" s="40">
        <f t="shared" si="405"/>
        <v>0</v>
      </c>
      <c r="AX661" s="40">
        <f t="shared" si="406"/>
        <v>0</v>
      </c>
      <c r="AY661" s="40">
        <f t="shared" si="407"/>
        <v>0</v>
      </c>
      <c r="AZ661" s="40">
        <f t="shared" si="408"/>
        <v>1</v>
      </c>
      <c r="BA661" s="40">
        <f t="shared" si="409"/>
        <v>1</v>
      </c>
      <c r="BB661" s="40">
        <f t="shared" si="410"/>
        <v>1</v>
      </c>
      <c r="BC661" s="40">
        <f t="shared" si="411"/>
        <v>0</v>
      </c>
      <c r="BD661" s="40">
        <f t="shared" si="412"/>
        <v>0</v>
      </c>
      <c r="BE661" s="40">
        <f t="shared" si="413"/>
        <v>0</v>
      </c>
      <c r="BF661" s="40">
        <f t="shared" si="414"/>
        <v>0</v>
      </c>
      <c r="BG661" s="40">
        <f t="shared" si="415"/>
        <v>0</v>
      </c>
      <c r="BH661" s="40">
        <f t="shared" si="416"/>
        <v>0</v>
      </c>
      <c r="BI661" s="40">
        <f t="shared" si="417"/>
        <v>0</v>
      </c>
      <c r="BJ661" s="40">
        <f t="shared" si="418"/>
        <v>0</v>
      </c>
      <c r="BK661" s="40">
        <f t="shared" si="419"/>
        <v>0</v>
      </c>
      <c r="BL661" s="40">
        <f t="shared" si="420"/>
        <v>0</v>
      </c>
      <c r="BM661" s="40">
        <f t="shared" si="421"/>
        <v>0</v>
      </c>
      <c r="BN661" s="40">
        <f t="shared" si="422"/>
        <v>0</v>
      </c>
      <c r="BO661" s="40">
        <f t="shared" si="423"/>
        <v>0</v>
      </c>
      <c r="BP661" s="40">
        <f t="shared" si="424"/>
        <v>0</v>
      </c>
      <c r="BR661" s="63">
        <f t="shared" si="426"/>
        <v>4</v>
      </c>
      <c r="BT661" s="4">
        <f>(BP661*U624)+(BO661*U625)+(BN661*U626)+(BM661*U627)+(BL661*U628)+(BK661*U629)+(BJ661*U630)+(BI661*U631)+(BH661*U632)+(BG661*U633)+(BF661*U634)+(BE661*U635)+(BD661*U636)+(BC661*U637)+(BB661*U638)+(BA661*U639)+(AZ661*U640)+(AY661*U641)+(AX661*U642)+(AW661*U643)+(AV661*U644)+(AU661*U645)+(AT661*U646)+(AS661*U647)+(AR661*U648)+(AQ661*U649)+(AP661*U650)+(AO661*U651)+(AN661*U652)+(AM661*U653)+(AL661*U654)+(AK661*U655)+(AJ661*U656)+(AI661*U657)+(AH661*U658)+(AG661*U659)+(AF661*U660)+U661</f>
        <v>0.13492063492063491</v>
      </c>
    </row>
    <row r="662" spans="1:72">
      <c r="A662" s="25">
        <f t="shared" si="425"/>
        <v>658</v>
      </c>
      <c r="B662" s="26" t="s">
        <v>33</v>
      </c>
      <c r="C662" s="12">
        <v>41576</v>
      </c>
      <c r="D662" s="12">
        <v>41577</v>
      </c>
      <c r="E662" s="12">
        <v>41586</v>
      </c>
      <c r="F662" s="36">
        <v>97.45</v>
      </c>
      <c r="G662" s="36">
        <v>98.29</v>
      </c>
      <c r="H662" s="36">
        <v>98.29</v>
      </c>
      <c r="I662" s="36"/>
      <c r="J662" s="36"/>
      <c r="K662" s="6" t="s">
        <v>17</v>
      </c>
      <c r="M662" s="16">
        <f>(G662-F662)*100</f>
        <v>84.000000000000341</v>
      </c>
      <c r="N662" s="15"/>
      <c r="O662" s="16">
        <f>(H662-G662)*100</f>
        <v>0</v>
      </c>
      <c r="Q662" s="22">
        <f>((S661*U662)/M662)*O662</f>
        <v>0</v>
      </c>
      <c r="R662" s="15"/>
      <c r="S662" s="3">
        <f>Q662+S661</f>
        <v>9780381190.47822</v>
      </c>
      <c r="U662" s="4">
        <f>$AC$4/W662</f>
        <v>2.7777777777777776E-2</v>
      </c>
      <c r="W662" s="2">
        <v>9</v>
      </c>
      <c r="Y662" s="30">
        <f>E662-D662+1</f>
        <v>10</v>
      </c>
      <c r="Z662" s="30"/>
      <c r="AA662" s="4">
        <f>(S662-S661)/S661</f>
        <v>0</v>
      </c>
      <c r="AD662" s="40">
        <f>IF(E661&gt;D662,IF(E661&gt;E662,Y662,E661-D662+1),0)</f>
        <v>0</v>
      </c>
      <c r="AF662" s="40">
        <f t="shared" si="388"/>
        <v>0</v>
      </c>
      <c r="AG662" s="40">
        <f t="shared" si="389"/>
        <v>0</v>
      </c>
      <c r="AH662" s="40">
        <f t="shared" si="390"/>
        <v>0</v>
      </c>
      <c r="AI662" s="40">
        <f t="shared" si="391"/>
        <v>0</v>
      </c>
      <c r="AJ662" s="40">
        <f t="shared" si="392"/>
        <v>0</v>
      </c>
      <c r="AK662" s="40">
        <f t="shared" si="393"/>
        <v>0</v>
      </c>
      <c r="AL662" s="40">
        <f t="shared" si="394"/>
        <v>0</v>
      </c>
      <c r="AM662" s="40">
        <f t="shared" si="395"/>
        <v>0</v>
      </c>
      <c r="AN662" s="40">
        <f t="shared" si="396"/>
        <v>0</v>
      </c>
      <c r="AO662" s="40">
        <f t="shared" si="397"/>
        <v>0</v>
      </c>
      <c r="AP662" s="40">
        <f t="shared" si="398"/>
        <v>0</v>
      </c>
      <c r="AQ662" s="40">
        <f t="shared" si="399"/>
        <v>0</v>
      </c>
      <c r="AR662" s="40">
        <f t="shared" si="400"/>
        <v>0</v>
      </c>
      <c r="AS662" s="40">
        <f t="shared" si="401"/>
        <v>0</v>
      </c>
      <c r="AT662" s="40">
        <f t="shared" si="402"/>
        <v>0</v>
      </c>
      <c r="AU662" s="40">
        <f t="shared" si="403"/>
        <v>0</v>
      </c>
      <c r="AV662" s="40">
        <f t="shared" si="404"/>
        <v>0</v>
      </c>
      <c r="AW662" s="40">
        <f t="shared" si="405"/>
        <v>0</v>
      </c>
      <c r="AX662" s="40">
        <f t="shared" si="406"/>
        <v>0</v>
      </c>
      <c r="AY662" s="40">
        <f t="shared" si="407"/>
        <v>0</v>
      </c>
      <c r="AZ662" s="40">
        <f t="shared" si="408"/>
        <v>0</v>
      </c>
      <c r="BA662" s="40">
        <f t="shared" si="409"/>
        <v>1</v>
      </c>
      <c r="BB662" s="40">
        <f t="shared" si="410"/>
        <v>1</v>
      </c>
      <c r="BC662" s="40">
        <f t="shared" si="411"/>
        <v>1</v>
      </c>
      <c r="BD662" s="40">
        <f t="shared" si="412"/>
        <v>0</v>
      </c>
      <c r="BE662" s="40">
        <f t="shared" si="413"/>
        <v>0</v>
      </c>
      <c r="BF662" s="40">
        <f t="shared" si="414"/>
        <v>0</v>
      </c>
      <c r="BG662" s="40">
        <f t="shared" si="415"/>
        <v>0</v>
      </c>
      <c r="BH662" s="40">
        <f t="shared" si="416"/>
        <v>0</v>
      </c>
      <c r="BI662" s="40">
        <f t="shared" si="417"/>
        <v>0</v>
      </c>
      <c r="BJ662" s="40">
        <f t="shared" si="418"/>
        <v>0</v>
      </c>
      <c r="BK662" s="40">
        <f t="shared" si="419"/>
        <v>0</v>
      </c>
      <c r="BL662" s="40">
        <f t="shared" si="420"/>
        <v>0</v>
      </c>
      <c r="BM662" s="40">
        <f t="shared" si="421"/>
        <v>0</v>
      </c>
      <c r="BN662" s="40">
        <f t="shared" si="422"/>
        <v>0</v>
      </c>
      <c r="BO662" s="40">
        <f t="shared" si="423"/>
        <v>0</v>
      </c>
      <c r="BP662" s="40">
        <f t="shared" si="424"/>
        <v>0</v>
      </c>
      <c r="BR662" s="63">
        <f t="shared" si="426"/>
        <v>4</v>
      </c>
      <c r="BT662" s="4">
        <f>(BP662*U625)+(BO662*U626)+(BN662*U627)+(BM662*U628)+(BL662*U629)+(BK662*U630)+(BJ662*U631)+(BI662*U632)+(BH662*U633)+(BG662*U634)+(BF662*U635)+(BE662*U636)+(BD662*U637)+(BC662*U638)+(BB662*U639)+(BA662*U640)+(AZ662*U641)+(AY662*U642)+(AX662*U643)+(AW662*U644)+(AV662*U645)+(AU662*U646)+(AT662*U647)+(AS662*U648)+(AR662*U649)+(AQ662*U650)+(AP662*U651)+(AO662*U652)+(AN662*U653)+(AM662*U654)+(AL662*U655)+(AK662*U656)+(AJ662*U657)+(AI662*U658)+(AH662*U659)+(AG662*U660)+(AF662*U661)+U662</f>
        <v>0.13492063492063491</v>
      </c>
    </row>
    <row r="663" spans="1:72">
      <c r="A663" s="25">
        <f t="shared" si="425"/>
        <v>659</v>
      </c>
      <c r="B663" s="26" t="s">
        <v>33</v>
      </c>
      <c r="C663" s="12">
        <v>41586</v>
      </c>
      <c r="D663" s="12">
        <v>41589</v>
      </c>
      <c r="E663" s="12">
        <v>41649</v>
      </c>
      <c r="F663" s="36">
        <v>97.96</v>
      </c>
      <c r="G663" s="36">
        <v>99.23</v>
      </c>
      <c r="H663" s="36">
        <v>104.66</v>
      </c>
      <c r="I663" s="36"/>
      <c r="J663" s="36"/>
      <c r="K663" s="5" t="s">
        <v>1</v>
      </c>
      <c r="M663" s="16">
        <f>(G663-F663)*100</f>
        <v>127.00000000000102</v>
      </c>
      <c r="N663" s="15"/>
      <c r="O663" s="16">
        <f>(H663-G663)*100</f>
        <v>542.99999999999932</v>
      </c>
      <c r="Q663" s="22">
        <f>((S662*U663)/M663)*O663</f>
        <v>1161580705.6932683</v>
      </c>
      <c r="R663" s="15"/>
      <c r="S663" s="3">
        <f>Q663+S662</f>
        <v>10941961896.171488</v>
      </c>
      <c r="U663" s="4">
        <f>$AC$4/W663</f>
        <v>2.7777777777777776E-2</v>
      </c>
      <c r="W663" s="2">
        <v>9</v>
      </c>
      <c r="Y663" s="30">
        <f>E663-D663+1</f>
        <v>61</v>
      </c>
      <c r="Z663" s="30"/>
      <c r="AA663" s="4">
        <f>(S663-S662)/S662</f>
        <v>0.11876640419947389</v>
      </c>
      <c r="AD663" s="40">
        <f>IF(E662&gt;D663,IF(E662&gt;E663,Y663,E662-D663+1),0)</f>
        <v>0</v>
      </c>
      <c r="AF663" s="40">
        <f t="shared" si="388"/>
        <v>0</v>
      </c>
      <c r="AG663" s="40">
        <f t="shared" si="389"/>
        <v>0</v>
      </c>
      <c r="AH663" s="40">
        <f t="shared" si="390"/>
        <v>0</v>
      </c>
      <c r="AI663" s="40">
        <f t="shared" si="391"/>
        <v>0</v>
      </c>
      <c r="AJ663" s="40">
        <f t="shared" si="392"/>
        <v>0</v>
      </c>
      <c r="AK663" s="40">
        <f t="shared" si="393"/>
        <v>0</v>
      </c>
      <c r="AL663" s="40">
        <f t="shared" si="394"/>
        <v>0</v>
      </c>
      <c r="AM663" s="40">
        <f t="shared" si="395"/>
        <v>0</v>
      </c>
      <c r="AN663" s="40">
        <f t="shared" si="396"/>
        <v>0</v>
      </c>
      <c r="AO663" s="40">
        <f t="shared" si="397"/>
        <v>0</v>
      </c>
      <c r="AP663" s="40">
        <f t="shared" si="398"/>
        <v>0</v>
      </c>
      <c r="AQ663" s="40">
        <f t="shared" si="399"/>
        <v>0</v>
      </c>
      <c r="AR663" s="40">
        <f t="shared" si="400"/>
        <v>0</v>
      </c>
      <c r="AS663" s="40">
        <f t="shared" si="401"/>
        <v>0</v>
      </c>
      <c r="AT663" s="40">
        <f t="shared" si="402"/>
        <v>0</v>
      </c>
      <c r="AU663" s="40">
        <f t="shared" si="403"/>
        <v>0</v>
      </c>
      <c r="AV663" s="40">
        <f t="shared" si="404"/>
        <v>0</v>
      </c>
      <c r="AW663" s="40">
        <f t="shared" si="405"/>
        <v>0</v>
      </c>
      <c r="AX663" s="40">
        <f t="shared" si="406"/>
        <v>0</v>
      </c>
      <c r="AY663" s="40">
        <f t="shared" si="407"/>
        <v>0</v>
      </c>
      <c r="AZ663" s="40">
        <f t="shared" si="408"/>
        <v>0</v>
      </c>
      <c r="BA663" s="40">
        <f t="shared" si="409"/>
        <v>0</v>
      </c>
      <c r="BB663" s="40">
        <f t="shared" si="410"/>
        <v>1</v>
      </c>
      <c r="BC663" s="40">
        <f t="shared" si="411"/>
        <v>1</v>
      </c>
      <c r="BD663" s="40">
        <f t="shared" si="412"/>
        <v>1</v>
      </c>
      <c r="BE663" s="40">
        <f t="shared" si="413"/>
        <v>0</v>
      </c>
      <c r="BF663" s="40">
        <f t="shared" si="414"/>
        <v>0</v>
      </c>
      <c r="BG663" s="40">
        <f t="shared" si="415"/>
        <v>0</v>
      </c>
      <c r="BH663" s="40">
        <f t="shared" si="416"/>
        <v>0</v>
      </c>
      <c r="BI663" s="40">
        <f t="shared" si="417"/>
        <v>0</v>
      </c>
      <c r="BJ663" s="40">
        <f t="shared" si="418"/>
        <v>0</v>
      </c>
      <c r="BK663" s="40">
        <f t="shared" si="419"/>
        <v>0</v>
      </c>
      <c r="BL663" s="40">
        <f t="shared" si="420"/>
        <v>0</v>
      </c>
      <c r="BM663" s="40">
        <f t="shared" si="421"/>
        <v>0</v>
      </c>
      <c r="BN663" s="40">
        <f t="shared" si="422"/>
        <v>0</v>
      </c>
      <c r="BO663" s="40">
        <f t="shared" si="423"/>
        <v>0</v>
      </c>
      <c r="BP663" s="40">
        <f t="shared" si="424"/>
        <v>0</v>
      </c>
      <c r="BR663" s="63">
        <f t="shared" si="426"/>
        <v>4</v>
      </c>
      <c r="BT663" s="4">
        <f>(BP663*U626)+(BO663*U627)+(BN663*U628)+(BM663*U629)+(BL663*U630)+(BK663*U631)+(BJ663*U632)+(BI663*U633)+(BH663*U634)+(BG663*U635)+(BF663*U636)+(BE663*U637)+(BD663*U638)+(BC663*U639)+(BB663*U640)+(BA663*U641)+(AZ663*U642)+(AY663*U643)+(AX663*U644)+(AW663*U645)+(AV663*U646)+(AU663*U647)+(AT663*U648)+(AS663*U649)+(AR663*U650)+(AQ663*U651)+(AP663*U652)+(AO663*U653)+(AN663*U654)+(AM663*U655)+(AL663*U656)+(AK663*U657)+(AJ663*U658)+(AI663*U659)+(AH663*U660)+(AG663*U661)+(AF663*U662)+U663</f>
        <v>0.13492063492063491</v>
      </c>
    </row>
    <row r="664" spans="1:72">
      <c r="A664" s="25">
        <f t="shared" si="425"/>
        <v>660</v>
      </c>
      <c r="B664" s="26" t="s">
        <v>33</v>
      </c>
      <c r="C664" s="12">
        <v>41662</v>
      </c>
      <c r="D664" s="12">
        <v>41663</v>
      </c>
      <c r="E664" s="12">
        <v>41688</v>
      </c>
      <c r="F664" s="36">
        <v>104.84</v>
      </c>
      <c r="G664" s="36"/>
      <c r="H664" s="36"/>
      <c r="I664" s="36">
        <v>102.95</v>
      </c>
      <c r="J664" s="36">
        <v>102.15</v>
      </c>
      <c r="K664" s="6" t="s">
        <v>2</v>
      </c>
      <c r="M664" s="16">
        <f>(F664-I664)*100</f>
        <v>189.00000000000006</v>
      </c>
      <c r="N664" s="15"/>
      <c r="O664" s="16">
        <f>(I664-J664)*100</f>
        <v>79.999999999999716</v>
      </c>
      <c r="Q664" s="22">
        <f>((S663*U664)/M664)*O664</f>
        <v>128653285.08138089</v>
      </c>
      <c r="R664" s="15"/>
      <c r="S664" s="3">
        <f>Q664+S663</f>
        <v>11070615181.252869</v>
      </c>
      <c r="U664" s="4">
        <f>$AC$4/W664</f>
        <v>2.7777777777777776E-2</v>
      </c>
      <c r="W664" s="2">
        <v>9</v>
      </c>
      <c r="Y664" s="30">
        <f>E664-D664+1</f>
        <v>26</v>
      </c>
      <c r="Z664" s="30"/>
      <c r="AA664" s="4">
        <f>(S664-S663)/S663</f>
        <v>1.1757789535567264E-2</v>
      </c>
      <c r="AD664" s="40">
        <f>IF(E663&gt;D664,IF(E663&gt;E664,Y664,E663-D664+1),0)</f>
        <v>0</v>
      </c>
      <c r="AF664" s="40">
        <f t="shared" si="388"/>
        <v>0</v>
      </c>
      <c r="AG664" s="40">
        <f t="shared" si="389"/>
        <v>0</v>
      </c>
      <c r="AH664" s="40">
        <f t="shared" si="390"/>
        <v>0</v>
      </c>
      <c r="AI664" s="40">
        <f t="shared" si="391"/>
        <v>0</v>
      </c>
      <c r="AJ664" s="40">
        <f t="shared" si="392"/>
        <v>0</v>
      </c>
      <c r="AK664" s="40">
        <f t="shared" si="393"/>
        <v>0</v>
      </c>
      <c r="AL664" s="40">
        <f t="shared" si="394"/>
        <v>0</v>
      </c>
      <c r="AM664" s="40">
        <f t="shared" si="395"/>
        <v>0</v>
      </c>
      <c r="AN664" s="40">
        <f t="shared" si="396"/>
        <v>0</v>
      </c>
      <c r="AO664" s="40">
        <f t="shared" si="397"/>
        <v>0</v>
      </c>
      <c r="AP664" s="40">
        <f t="shared" si="398"/>
        <v>0</v>
      </c>
      <c r="AQ664" s="40">
        <f t="shared" si="399"/>
        <v>0</v>
      </c>
      <c r="AR664" s="40">
        <f t="shared" si="400"/>
        <v>0</v>
      </c>
      <c r="AS664" s="40">
        <f t="shared" si="401"/>
        <v>0</v>
      </c>
      <c r="AT664" s="40">
        <f t="shared" si="402"/>
        <v>0</v>
      </c>
      <c r="AU664" s="40">
        <f t="shared" si="403"/>
        <v>0</v>
      </c>
      <c r="AV664" s="40">
        <f t="shared" si="404"/>
        <v>0</v>
      </c>
      <c r="AW664" s="40">
        <f t="shared" si="405"/>
        <v>0</v>
      </c>
      <c r="AX664" s="40">
        <f t="shared" si="406"/>
        <v>0</v>
      </c>
      <c r="AY664" s="40">
        <f t="shared" si="407"/>
        <v>0</v>
      </c>
      <c r="AZ664" s="40">
        <f t="shared" si="408"/>
        <v>0</v>
      </c>
      <c r="BA664" s="40">
        <f t="shared" si="409"/>
        <v>0</v>
      </c>
      <c r="BB664" s="40">
        <f t="shared" si="410"/>
        <v>0</v>
      </c>
      <c r="BC664" s="40">
        <f t="shared" si="411"/>
        <v>1</v>
      </c>
      <c r="BD664" s="40">
        <f t="shared" si="412"/>
        <v>1</v>
      </c>
      <c r="BE664" s="40">
        <f t="shared" si="413"/>
        <v>1</v>
      </c>
      <c r="BF664" s="40">
        <f t="shared" si="414"/>
        <v>0</v>
      </c>
      <c r="BG664" s="40">
        <f t="shared" si="415"/>
        <v>0</v>
      </c>
      <c r="BH664" s="40">
        <f t="shared" si="416"/>
        <v>0</v>
      </c>
      <c r="BI664" s="40">
        <f t="shared" si="417"/>
        <v>0</v>
      </c>
      <c r="BJ664" s="40">
        <f t="shared" si="418"/>
        <v>0</v>
      </c>
      <c r="BK664" s="40">
        <f t="shared" si="419"/>
        <v>0</v>
      </c>
      <c r="BL664" s="40">
        <f t="shared" si="420"/>
        <v>0</v>
      </c>
      <c r="BM664" s="40">
        <f t="shared" si="421"/>
        <v>0</v>
      </c>
      <c r="BN664" s="40">
        <f t="shared" si="422"/>
        <v>0</v>
      </c>
      <c r="BO664" s="40">
        <f t="shared" si="423"/>
        <v>0</v>
      </c>
      <c r="BP664" s="40">
        <f t="shared" si="424"/>
        <v>0</v>
      </c>
      <c r="BR664" s="63">
        <f t="shared" si="426"/>
        <v>4</v>
      </c>
      <c r="BT664" s="4">
        <f>(BP664*U627)+(BO664*U628)+(BN664*U629)+(BM664*U630)+(BL664*U631)+(BK664*U632)+(BJ664*U633)+(BI664*U634)+(BH664*U635)+(BG664*U636)+(BF664*U637)+(BE664*U638)+(BD664*U639)+(BC664*U640)+(BB664*U641)+(BA664*U642)+(AZ664*U643)+(AY664*U644)+(AX664*U645)+(AW664*U646)+(AV664*U647)+(AU664*U648)+(AT664*U649)+(AS664*U650)+(AR664*U651)+(AQ664*U652)+(AP664*U653)+(AO664*U654)+(AN664*U655)+(AM664*U656)+(AL664*U657)+(AK664*U658)+(AJ664*U659)+(AI664*U660)+(AH664*U661)+(AG664*U662)+(AF664*U663)+U664</f>
        <v>0.13492063492063491</v>
      </c>
    </row>
    <row r="665" spans="1:72">
      <c r="A665" s="25">
        <f t="shared" si="425"/>
        <v>661</v>
      </c>
      <c r="B665" s="26" t="s">
        <v>33</v>
      </c>
      <c r="C665" s="12">
        <v>41691</v>
      </c>
      <c r="D665" s="12">
        <v>41704</v>
      </c>
      <c r="E665" s="12">
        <v>41710</v>
      </c>
      <c r="F665" s="36">
        <v>102.25</v>
      </c>
      <c r="G665" s="36">
        <v>102.84</v>
      </c>
      <c r="H665" s="36">
        <v>102.84</v>
      </c>
      <c r="I665" s="36"/>
      <c r="J665" s="36"/>
      <c r="K665" s="6" t="s">
        <v>17</v>
      </c>
      <c r="M665" s="16">
        <f>(G665-F665)*100</f>
        <v>59.000000000000341</v>
      </c>
      <c r="N665" s="15"/>
      <c r="O665" s="16">
        <f>(H665-G665)*100</f>
        <v>0</v>
      </c>
      <c r="Q665" s="22">
        <f>((S664*U665)/M665)*O665</f>
        <v>0</v>
      </c>
      <c r="R665" s="15"/>
      <c r="S665" s="3">
        <f>Q665+S664</f>
        <v>11070615181.252869</v>
      </c>
      <c r="U665" s="4">
        <f>$AC$4/W665</f>
        <v>2.7777777777777776E-2</v>
      </c>
      <c r="W665" s="2">
        <v>9</v>
      </c>
      <c r="Y665" s="30">
        <f>E665-D665+1</f>
        <v>7</v>
      </c>
      <c r="Z665" s="30"/>
      <c r="AA665" s="4">
        <f>(S665-S664)/S664</f>
        <v>0</v>
      </c>
      <c r="AD665" s="40">
        <f>IF(E664&gt;D665,IF(E664&gt;E665,Y665,E664-D665+1),0)</f>
        <v>0</v>
      </c>
      <c r="AF665" s="40">
        <f t="shared" si="388"/>
        <v>0</v>
      </c>
      <c r="AG665" s="40">
        <f t="shared" si="389"/>
        <v>0</v>
      </c>
      <c r="AH665" s="40">
        <f t="shared" si="390"/>
        <v>0</v>
      </c>
      <c r="AI665" s="40">
        <f t="shared" si="391"/>
        <v>0</v>
      </c>
      <c r="AJ665" s="40">
        <f t="shared" si="392"/>
        <v>0</v>
      </c>
      <c r="AK665" s="40">
        <f t="shared" si="393"/>
        <v>0</v>
      </c>
      <c r="AL665" s="40">
        <f t="shared" si="394"/>
        <v>0</v>
      </c>
      <c r="AM665" s="40">
        <f t="shared" si="395"/>
        <v>0</v>
      </c>
      <c r="AN665" s="40">
        <f t="shared" si="396"/>
        <v>0</v>
      </c>
      <c r="AO665" s="40">
        <f t="shared" si="397"/>
        <v>0</v>
      </c>
      <c r="AP665" s="40">
        <f t="shared" si="398"/>
        <v>0</v>
      </c>
      <c r="AQ665" s="40">
        <f t="shared" si="399"/>
        <v>0</v>
      </c>
      <c r="AR665" s="40">
        <f t="shared" si="400"/>
        <v>0</v>
      </c>
      <c r="AS665" s="40">
        <f t="shared" si="401"/>
        <v>0</v>
      </c>
      <c r="AT665" s="40">
        <f t="shared" si="402"/>
        <v>0</v>
      </c>
      <c r="AU665" s="40">
        <f t="shared" si="403"/>
        <v>0</v>
      </c>
      <c r="AV665" s="40">
        <f t="shared" si="404"/>
        <v>0</v>
      </c>
      <c r="AW665" s="40">
        <f t="shared" si="405"/>
        <v>0</v>
      </c>
      <c r="AX665" s="40">
        <f t="shared" si="406"/>
        <v>0</v>
      </c>
      <c r="AY665" s="40">
        <f t="shared" si="407"/>
        <v>0</v>
      </c>
      <c r="AZ665" s="40">
        <f t="shared" si="408"/>
        <v>0</v>
      </c>
      <c r="BA665" s="40">
        <f t="shared" si="409"/>
        <v>0</v>
      </c>
      <c r="BB665" s="40">
        <f t="shared" si="410"/>
        <v>0</v>
      </c>
      <c r="BC665" s="40">
        <f t="shared" si="411"/>
        <v>0</v>
      </c>
      <c r="BD665" s="40">
        <f t="shared" si="412"/>
        <v>1</v>
      </c>
      <c r="BE665" s="40">
        <f t="shared" si="413"/>
        <v>1</v>
      </c>
      <c r="BF665" s="40">
        <f t="shared" si="414"/>
        <v>1</v>
      </c>
      <c r="BG665" s="40">
        <f t="shared" si="415"/>
        <v>0</v>
      </c>
      <c r="BH665" s="40">
        <f t="shared" si="416"/>
        <v>0</v>
      </c>
      <c r="BI665" s="40">
        <f t="shared" si="417"/>
        <v>0</v>
      </c>
      <c r="BJ665" s="40">
        <f t="shared" si="418"/>
        <v>0</v>
      </c>
      <c r="BK665" s="40">
        <f t="shared" si="419"/>
        <v>0</v>
      </c>
      <c r="BL665" s="40">
        <f t="shared" si="420"/>
        <v>0</v>
      </c>
      <c r="BM665" s="40">
        <f t="shared" si="421"/>
        <v>0</v>
      </c>
      <c r="BN665" s="40">
        <f t="shared" si="422"/>
        <v>0</v>
      </c>
      <c r="BO665" s="40">
        <f t="shared" si="423"/>
        <v>0</v>
      </c>
      <c r="BP665" s="40">
        <f t="shared" si="424"/>
        <v>0</v>
      </c>
      <c r="BR665" s="63">
        <f t="shared" si="426"/>
        <v>4</v>
      </c>
      <c r="BT665" s="4">
        <f>(BP665*U628)+(BO665*U629)+(BN665*U630)+(BM665*U631)+(BL665*U632)+(BK665*U633)+(BJ665*U634)+(BI665*U635)+(BH665*U636)+(BG665*U637)+(BF665*U638)+(BE665*U639)+(BD665*U640)+(BC665*U641)+(BB665*U642)+(BA665*U643)+(AZ665*U644)+(AY665*U645)+(AX665*U646)+(AW665*U647)+(AV665*U648)+(AU665*U649)+(AT665*U650)+(AS665*U651)+(AR665*U652)+(AQ665*U653)+(AP665*U654)+(AO665*U655)+(AN665*U656)+(AM665*U657)+(AL665*U658)+(AK665*U659)+(AJ665*U660)+(AI665*U661)+(AH665*U662)+(AG665*U663)+(AF665*U664)+U665</f>
        <v>0.13492063492063491</v>
      </c>
    </row>
    <row r="666" spans="1:72">
      <c r="A666" s="25">
        <f t="shared" si="425"/>
        <v>662</v>
      </c>
      <c r="B666" s="26" t="s">
        <v>33</v>
      </c>
      <c r="C666" s="48">
        <v>41719</v>
      </c>
      <c r="D666" s="48">
        <v>41724</v>
      </c>
      <c r="E666" s="48">
        <v>41726</v>
      </c>
      <c r="F666" s="36">
        <v>102.46</v>
      </c>
      <c r="G666" s="36"/>
      <c r="H666" s="36"/>
      <c r="I666" s="36">
        <v>101.99</v>
      </c>
      <c r="J666" s="36">
        <v>102.46</v>
      </c>
      <c r="K666" s="5" t="s">
        <v>0</v>
      </c>
      <c r="M666" s="16">
        <f>(F666-I666)*100</f>
        <v>46.999999999999886</v>
      </c>
      <c r="N666" s="15"/>
      <c r="O666" s="16">
        <f>(I666-J666)*100</f>
        <v>-46.999999999999886</v>
      </c>
      <c r="Q666" s="22">
        <f>((S665*U666)/M666)*O666</f>
        <v>-307517088.36813521</v>
      </c>
      <c r="R666" s="15"/>
      <c r="S666" s="3">
        <f>Q666+S665</f>
        <v>10763098092.884733</v>
      </c>
      <c r="U666" s="4">
        <f>$AC$4/W666</f>
        <v>2.7777777777777776E-2</v>
      </c>
      <c r="W666" s="2">
        <v>9</v>
      </c>
      <c r="Y666" s="30">
        <f>E666-D666+1</f>
        <v>3</v>
      </c>
      <c r="Z666" s="30"/>
      <c r="AA666" s="4">
        <f>(S666-S665)/S665</f>
        <v>-2.7777777777777797E-2</v>
      </c>
      <c r="AD666" s="40">
        <f>IF(E665&gt;D666,IF(E665&gt;E666,Y666,E665-D666+1),0)</f>
        <v>0</v>
      </c>
      <c r="AF666" s="40">
        <f t="shared" si="388"/>
        <v>0</v>
      </c>
      <c r="AG666" s="40">
        <f t="shared" si="389"/>
        <v>0</v>
      </c>
      <c r="AH666" s="40">
        <f t="shared" si="390"/>
        <v>0</v>
      </c>
      <c r="AI666" s="40">
        <f t="shared" si="391"/>
        <v>0</v>
      </c>
      <c r="AJ666" s="40">
        <f t="shared" si="392"/>
        <v>0</v>
      </c>
      <c r="AK666" s="40">
        <f t="shared" si="393"/>
        <v>0</v>
      </c>
      <c r="AL666" s="40">
        <f t="shared" si="394"/>
        <v>0</v>
      </c>
      <c r="AM666" s="40">
        <f t="shared" si="395"/>
        <v>0</v>
      </c>
      <c r="AN666" s="40">
        <f t="shared" si="396"/>
        <v>0</v>
      </c>
      <c r="AO666" s="40">
        <f t="shared" si="397"/>
        <v>0</v>
      </c>
      <c r="AP666" s="40">
        <f t="shared" si="398"/>
        <v>0</v>
      </c>
      <c r="AQ666" s="40">
        <f t="shared" si="399"/>
        <v>0</v>
      </c>
      <c r="AR666" s="40">
        <f t="shared" si="400"/>
        <v>0</v>
      </c>
      <c r="AS666" s="40">
        <f t="shared" si="401"/>
        <v>0</v>
      </c>
      <c r="AT666" s="40">
        <f t="shared" si="402"/>
        <v>0</v>
      </c>
      <c r="AU666" s="40">
        <f t="shared" si="403"/>
        <v>0</v>
      </c>
      <c r="AV666" s="40">
        <f t="shared" si="404"/>
        <v>0</v>
      </c>
      <c r="AW666" s="40">
        <f t="shared" si="405"/>
        <v>0</v>
      </c>
      <c r="AX666" s="40">
        <f t="shared" si="406"/>
        <v>0</v>
      </c>
      <c r="AY666" s="40">
        <f t="shared" si="407"/>
        <v>0</v>
      </c>
      <c r="AZ666" s="40">
        <f t="shared" si="408"/>
        <v>0</v>
      </c>
      <c r="BA666" s="40">
        <f t="shared" si="409"/>
        <v>0</v>
      </c>
      <c r="BB666" s="40">
        <f t="shared" si="410"/>
        <v>0</v>
      </c>
      <c r="BC666" s="40">
        <f t="shared" si="411"/>
        <v>0</v>
      </c>
      <c r="BD666" s="40">
        <f t="shared" si="412"/>
        <v>0</v>
      </c>
      <c r="BE666" s="40">
        <f t="shared" si="413"/>
        <v>1</v>
      </c>
      <c r="BF666" s="40">
        <f t="shared" si="414"/>
        <v>1</v>
      </c>
      <c r="BG666" s="40">
        <f t="shared" si="415"/>
        <v>1</v>
      </c>
      <c r="BH666" s="40">
        <f t="shared" si="416"/>
        <v>0</v>
      </c>
      <c r="BI666" s="40">
        <f t="shared" si="417"/>
        <v>0</v>
      </c>
      <c r="BJ666" s="40">
        <f t="shared" si="418"/>
        <v>0</v>
      </c>
      <c r="BK666" s="40">
        <f t="shared" si="419"/>
        <v>0</v>
      </c>
      <c r="BL666" s="40">
        <f t="shared" si="420"/>
        <v>0</v>
      </c>
      <c r="BM666" s="40">
        <f t="shared" si="421"/>
        <v>0</v>
      </c>
      <c r="BN666" s="40">
        <f t="shared" si="422"/>
        <v>0</v>
      </c>
      <c r="BO666" s="40">
        <f t="shared" si="423"/>
        <v>0</v>
      </c>
      <c r="BP666" s="40">
        <f t="shared" si="424"/>
        <v>0</v>
      </c>
      <c r="BR666" s="63">
        <f t="shared" si="426"/>
        <v>4</v>
      </c>
      <c r="BT666" s="4">
        <f>(BP666*U629)+(BO666*U630)+(BN666*U631)+(BM666*U632)+(BL666*U633)+(BK666*U634)+(BJ666*U635)+(BI666*U636)+(BH666*U637)+(BG666*U638)+(BF666*U639)+(BE666*U640)+(BD666*U641)+(BC666*U642)+(BB666*U643)+(BA666*U644)+(AZ666*U645)+(AY666*U646)+(AX666*U647)+(AW666*U648)+(AV666*U649)+(AU666*U650)+(AT666*U651)+(AS666*U652)+(AR666*U653)+(AQ666*U654)+(AP666*U655)+(AO666*U656)+(AN666*U657)+(AM666*U658)+(AL666*U659)+(AK666*U660)+(AJ666*U661)+(AI666*U662)+(AH666*U663)+(AG666*U664)+(AF666*U665)+U666</f>
        <v>0.13492063492063491</v>
      </c>
    </row>
    <row r="667" spans="1:72">
      <c r="A667" s="25">
        <f t="shared" si="425"/>
        <v>663</v>
      </c>
      <c r="B667" s="26" t="s">
        <v>33</v>
      </c>
      <c r="C667" s="12">
        <v>41729</v>
      </c>
      <c r="D667" s="12">
        <v>41730</v>
      </c>
      <c r="E667" s="12">
        <v>41733</v>
      </c>
      <c r="F667" s="36">
        <v>102.78</v>
      </c>
      <c r="G667" s="36">
        <v>103.45</v>
      </c>
      <c r="H667" s="36">
        <v>103.45</v>
      </c>
      <c r="I667" s="36"/>
      <c r="J667" s="36"/>
      <c r="K667" s="6" t="s">
        <v>17</v>
      </c>
      <c r="M667" s="16">
        <f>(G667-F667)*100</f>
        <v>67.000000000000171</v>
      </c>
      <c r="N667" s="15"/>
      <c r="O667" s="16">
        <f>(H667-G667)*100</f>
        <v>0</v>
      </c>
      <c r="Q667" s="22">
        <f>((S666*U667)/M667)*O667</f>
        <v>0</v>
      </c>
      <c r="R667" s="15"/>
      <c r="S667" s="3">
        <f>Q667+S666</f>
        <v>10763098092.884733</v>
      </c>
      <c r="U667" s="4">
        <f>$AC$4/W667</f>
        <v>2.7777777777777776E-2</v>
      </c>
      <c r="W667" s="2">
        <v>9</v>
      </c>
      <c r="Y667" s="30">
        <f>E667-D667+1</f>
        <v>4</v>
      </c>
      <c r="Z667" s="30"/>
      <c r="AA667" s="4">
        <f>(S667-S666)/S666</f>
        <v>0</v>
      </c>
      <c r="AD667" s="40">
        <f>IF(E666&gt;D667,IF(E666&gt;E667,Y667,E666-D667+1),0)</f>
        <v>0</v>
      </c>
      <c r="AF667" s="40">
        <f t="shared" si="388"/>
        <v>0</v>
      </c>
      <c r="AG667" s="40">
        <f t="shared" si="389"/>
        <v>0</v>
      </c>
      <c r="AH667" s="40">
        <f t="shared" si="390"/>
        <v>0</v>
      </c>
      <c r="AI667" s="40">
        <f t="shared" si="391"/>
        <v>0</v>
      </c>
      <c r="AJ667" s="40">
        <f t="shared" si="392"/>
        <v>0</v>
      </c>
      <c r="AK667" s="40">
        <f t="shared" si="393"/>
        <v>0</v>
      </c>
      <c r="AL667" s="40">
        <f t="shared" si="394"/>
        <v>0</v>
      </c>
      <c r="AM667" s="40">
        <f t="shared" si="395"/>
        <v>0</v>
      </c>
      <c r="AN667" s="40">
        <f t="shared" si="396"/>
        <v>0</v>
      </c>
      <c r="AO667" s="40">
        <f t="shared" si="397"/>
        <v>0</v>
      </c>
      <c r="AP667" s="40">
        <f t="shared" si="398"/>
        <v>0</v>
      </c>
      <c r="AQ667" s="40">
        <f t="shared" si="399"/>
        <v>0</v>
      </c>
      <c r="AR667" s="40">
        <f t="shared" si="400"/>
        <v>0</v>
      </c>
      <c r="AS667" s="40">
        <f t="shared" si="401"/>
        <v>0</v>
      </c>
      <c r="AT667" s="40">
        <f t="shared" si="402"/>
        <v>0</v>
      </c>
      <c r="AU667" s="40">
        <f t="shared" si="403"/>
        <v>0</v>
      </c>
      <c r="AV667" s="40">
        <f t="shared" si="404"/>
        <v>0</v>
      </c>
      <c r="AW667" s="40">
        <f t="shared" si="405"/>
        <v>0</v>
      </c>
      <c r="AX667" s="40">
        <f t="shared" si="406"/>
        <v>0</v>
      </c>
      <c r="AY667" s="40">
        <f t="shared" si="407"/>
        <v>0</v>
      </c>
      <c r="AZ667" s="40">
        <f t="shared" si="408"/>
        <v>0</v>
      </c>
      <c r="BA667" s="40">
        <f t="shared" si="409"/>
        <v>0</v>
      </c>
      <c r="BB667" s="40">
        <f t="shared" si="410"/>
        <v>0</v>
      </c>
      <c r="BC667" s="40">
        <f t="shared" si="411"/>
        <v>0</v>
      </c>
      <c r="BD667" s="40">
        <f t="shared" si="412"/>
        <v>0</v>
      </c>
      <c r="BE667" s="40">
        <f t="shared" si="413"/>
        <v>0</v>
      </c>
      <c r="BF667" s="40">
        <f t="shared" si="414"/>
        <v>1</v>
      </c>
      <c r="BG667" s="40">
        <f t="shared" si="415"/>
        <v>1</v>
      </c>
      <c r="BH667" s="40">
        <f t="shared" si="416"/>
        <v>0</v>
      </c>
      <c r="BI667" s="40">
        <f t="shared" si="417"/>
        <v>0</v>
      </c>
      <c r="BJ667" s="40">
        <f t="shared" si="418"/>
        <v>0</v>
      </c>
      <c r="BK667" s="40">
        <f t="shared" si="419"/>
        <v>0</v>
      </c>
      <c r="BL667" s="40">
        <f t="shared" si="420"/>
        <v>0</v>
      </c>
      <c r="BM667" s="40">
        <f t="shared" si="421"/>
        <v>0</v>
      </c>
      <c r="BN667" s="40">
        <f t="shared" si="422"/>
        <v>0</v>
      </c>
      <c r="BO667" s="40">
        <f t="shared" si="423"/>
        <v>0</v>
      </c>
      <c r="BP667" s="60">
        <f t="shared" si="424"/>
        <v>0</v>
      </c>
      <c r="BR667" s="63">
        <f t="shared" si="426"/>
        <v>3</v>
      </c>
      <c r="BT667" s="4">
        <f>(BP667*U630)+(BO667*U631)+(BN667*U632)+(BM667*U633)+(BL667*U634)+(BK667*U635)+(BJ667*U636)+(BI667*U637)+(BH667*U638)+(BG667*U639)+(BF667*U640)+(BE667*U641)+(BD667*U642)+(BC667*U643)+(BB667*U644)+(BA667*U645)+(AZ667*U646)+(AY667*U647)+(AX667*U648)+(AW667*U649)+(AV667*U650)+(AU667*U651)+(AT667*U652)+(AS667*U653)+(AR667*U654)+(AQ667*U655)+(AP667*U656)+(AO667*U657)+(AN667*U658)+(AM667*U659)+(AL667*U660)+(AK667*U661)+(AJ667*U662)+(AI667*U663)+(AH667*U664)+(AG667*U665)+(AF667*U666)+U667</f>
        <v>9.9206349206349201E-2</v>
      </c>
    </row>
    <row r="668" spans="1:72">
      <c r="A668" s="25">
        <f t="shared" si="425"/>
        <v>664</v>
      </c>
      <c r="B668" s="26" t="s">
        <v>33</v>
      </c>
      <c r="C668" s="12">
        <v>41752</v>
      </c>
      <c r="D668" s="12">
        <v>41753</v>
      </c>
      <c r="E668" s="12">
        <v>41758</v>
      </c>
      <c r="F668" s="36">
        <v>102.7</v>
      </c>
      <c r="G668" s="36"/>
      <c r="H668" s="36"/>
      <c r="I668" s="36">
        <v>102.14</v>
      </c>
      <c r="J668" s="36">
        <v>102.7</v>
      </c>
      <c r="K668" s="5" t="s">
        <v>0</v>
      </c>
      <c r="M668" s="16">
        <f>(F668-I668)*100</f>
        <v>56.000000000000227</v>
      </c>
      <c r="N668" s="15"/>
      <c r="O668" s="16">
        <f>(I668-J668)*100</f>
        <v>-56.000000000000227</v>
      </c>
      <c r="Q668" s="22">
        <f>((S667*U668)/M668)*O668</f>
        <v>-298974947.02457589</v>
      </c>
      <c r="R668" s="15"/>
      <c r="S668" s="3">
        <f>Q668+S667</f>
        <v>10464123145.860157</v>
      </c>
      <c r="U668" s="4">
        <f>$AC$4/W668</f>
        <v>2.7777777777777776E-2</v>
      </c>
      <c r="W668" s="2">
        <v>9</v>
      </c>
      <c r="Y668" s="30">
        <f>E668-D668+1</f>
        <v>6</v>
      </c>
      <c r="Z668" s="30"/>
      <c r="AA668" s="4">
        <f>(S668-S667)/S667</f>
        <v>-2.7777777777777804E-2</v>
      </c>
      <c r="AD668" s="40">
        <f>IF(E667&gt;D668,IF(E667&gt;E668,Y668,E667-D668+1),0)</f>
        <v>0</v>
      </c>
      <c r="AF668" s="40">
        <f t="shared" si="388"/>
        <v>0</v>
      </c>
      <c r="AG668" s="40">
        <f t="shared" si="389"/>
        <v>0</v>
      </c>
      <c r="AH668" s="40">
        <f t="shared" si="390"/>
        <v>0</v>
      </c>
      <c r="AI668" s="40">
        <f t="shared" si="391"/>
        <v>0</v>
      </c>
      <c r="AJ668" s="40">
        <f t="shared" si="392"/>
        <v>0</v>
      </c>
      <c r="AK668" s="40">
        <f t="shared" si="393"/>
        <v>0</v>
      </c>
      <c r="AL668" s="40">
        <f t="shared" si="394"/>
        <v>0</v>
      </c>
      <c r="AM668" s="40">
        <f t="shared" si="395"/>
        <v>0</v>
      </c>
      <c r="AN668" s="40">
        <f t="shared" si="396"/>
        <v>0</v>
      </c>
      <c r="AO668" s="40">
        <f t="shared" si="397"/>
        <v>0</v>
      </c>
      <c r="AP668" s="40">
        <f t="shared" si="398"/>
        <v>0</v>
      </c>
      <c r="AQ668" s="40">
        <f t="shared" si="399"/>
        <v>0</v>
      </c>
      <c r="AR668" s="40">
        <f t="shared" si="400"/>
        <v>0</v>
      </c>
      <c r="AS668" s="40">
        <f t="shared" si="401"/>
        <v>0</v>
      </c>
      <c r="AT668" s="40">
        <f t="shared" si="402"/>
        <v>0</v>
      </c>
      <c r="AU668" s="40">
        <f t="shared" si="403"/>
        <v>0</v>
      </c>
      <c r="AV668" s="40">
        <f t="shared" si="404"/>
        <v>0</v>
      </c>
      <c r="AW668" s="40">
        <f t="shared" si="405"/>
        <v>0</v>
      </c>
      <c r="AX668" s="40">
        <f t="shared" si="406"/>
        <v>0</v>
      </c>
      <c r="AY668" s="40">
        <f t="shared" si="407"/>
        <v>0</v>
      </c>
      <c r="AZ668" s="40">
        <f t="shared" si="408"/>
        <v>0</v>
      </c>
      <c r="BA668" s="40">
        <f t="shared" si="409"/>
        <v>0</v>
      </c>
      <c r="BB668" s="40">
        <f t="shared" si="410"/>
        <v>0</v>
      </c>
      <c r="BC668" s="40">
        <f t="shared" si="411"/>
        <v>0</v>
      </c>
      <c r="BD668" s="40">
        <f t="shared" si="412"/>
        <v>0</v>
      </c>
      <c r="BE668" s="40">
        <f t="shared" si="413"/>
        <v>0</v>
      </c>
      <c r="BF668" s="40">
        <f t="shared" si="414"/>
        <v>0</v>
      </c>
      <c r="BG668" s="40">
        <f t="shared" si="415"/>
        <v>1</v>
      </c>
      <c r="BH668" s="40">
        <f t="shared" si="416"/>
        <v>0</v>
      </c>
      <c r="BI668" s="40">
        <f t="shared" si="417"/>
        <v>0</v>
      </c>
      <c r="BJ668" s="40">
        <f t="shared" si="418"/>
        <v>0</v>
      </c>
      <c r="BK668" s="40">
        <f t="shared" si="419"/>
        <v>0</v>
      </c>
      <c r="BL668" s="40">
        <f t="shared" si="420"/>
        <v>0</v>
      </c>
      <c r="BM668" s="40">
        <f t="shared" si="421"/>
        <v>0</v>
      </c>
      <c r="BN668" s="40">
        <f t="shared" si="422"/>
        <v>0</v>
      </c>
      <c r="BO668" s="40">
        <f t="shared" si="423"/>
        <v>0</v>
      </c>
      <c r="BP668" s="40">
        <f t="shared" si="424"/>
        <v>0</v>
      </c>
      <c r="BQ668">
        <v>1</v>
      </c>
      <c r="BR668" s="63">
        <f t="shared" si="426"/>
        <v>3</v>
      </c>
      <c r="BT668" s="4">
        <f>(BP668*U631)+(BO668*U632)+(BN668*U633)+(BM668*U634)+(BL668*U635)+(BK668*U636)+(BJ668*U637)+(BI668*U638)+(BH668*U639)+(BG668*U640)+(BF668*U641)+(BE668*U642)+(BD668*U643)+(BC668*U644)+(BB668*U645)+(BA668*U646)+(AZ668*U647)+(AY668*U648)+(AX668*U649)+(AW668*U650)+(AV668*U651)+(AU668*U652)+(AT668*U653)+(AS668*U654)+(AR668*U655)+(AQ668*U656)+(AP668*U657)+(AO668*U658)+(AN668*U659)+(AM668*U660)+(AL668*U661)+(AK668*U662)+(AJ668*U663)+(AI668*U664)+(AH668*U665)+(AG668*U666)+(AF668*U667)+($U$630)+U668</f>
        <v>9.9206349206349201E-2</v>
      </c>
    </row>
    <row r="669" spans="1:72">
      <c r="A669" s="25">
        <f t="shared" si="425"/>
        <v>665</v>
      </c>
      <c r="B669" s="26" t="s">
        <v>33</v>
      </c>
      <c r="C669" s="12">
        <v>41775</v>
      </c>
      <c r="D669" s="12">
        <v>41778</v>
      </c>
      <c r="E669" s="12">
        <v>41781</v>
      </c>
      <c r="F669" s="36">
        <v>101.68</v>
      </c>
      <c r="G669" s="36"/>
      <c r="H669" s="36"/>
      <c r="I669" s="36">
        <v>101.34</v>
      </c>
      <c r="J669" s="36">
        <v>101.34</v>
      </c>
      <c r="K669" s="5" t="s">
        <v>17</v>
      </c>
      <c r="M669" s="16">
        <f>(F669-I669)*100</f>
        <v>34.000000000000341</v>
      </c>
      <c r="N669" s="15"/>
      <c r="O669" s="16">
        <f>(I669-J669)*100</f>
        <v>0</v>
      </c>
      <c r="Q669" s="22">
        <f>((S668*U669)/M669)*O669</f>
        <v>0</v>
      </c>
      <c r="R669" s="15"/>
      <c r="S669" s="3">
        <f>Q669+S668</f>
        <v>10464123145.860157</v>
      </c>
      <c r="U669" s="4">
        <f>$AC$4/W669</f>
        <v>2.7777777777777776E-2</v>
      </c>
      <c r="W669" s="2">
        <v>9</v>
      </c>
      <c r="Y669" s="30">
        <f>E669-D669+1</f>
        <v>4</v>
      </c>
      <c r="Z669" s="30"/>
      <c r="AA669" s="4">
        <f>(S669-S668)/S668</f>
        <v>0</v>
      </c>
      <c r="AD669" s="40">
        <f>IF(E668&gt;D669,IF(E668&gt;E669,Y669,E668-D669+1),0)</f>
        <v>0</v>
      </c>
      <c r="AF669" s="40">
        <f t="shared" si="388"/>
        <v>0</v>
      </c>
      <c r="AG669" s="40">
        <f t="shared" si="389"/>
        <v>0</v>
      </c>
      <c r="AH669" s="40">
        <f t="shared" si="390"/>
        <v>0</v>
      </c>
      <c r="AI669" s="40">
        <f t="shared" si="391"/>
        <v>0</v>
      </c>
      <c r="AJ669" s="40">
        <f t="shared" si="392"/>
        <v>0</v>
      </c>
      <c r="AK669" s="40">
        <f t="shared" si="393"/>
        <v>0</v>
      </c>
      <c r="AL669" s="40">
        <f t="shared" si="394"/>
        <v>0</v>
      </c>
      <c r="AM669" s="40">
        <f t="shared" si="395"/>
        <v>0</v>
      </c>
      <c r="AN669" s="40">
        <f t="shared" si="396"/>
        <v>0</v>
      </c>
      <c r="AO669" s="40">
        <f t="shared" si="397"/>
        <v>0</v>
      </c>
      <c r="AP669" s="40">
        <f t="shared" si="398"/>
        <v>0</v>
      </c>
      <c r="AQ669" s="40">
        <f t="shared" si="399"/>
        <v>0</v>
      </c>
      <c r="AR669" s="40">
        <f t="shared" si="400"/>
        <v>0</v>
      </c>
      <c r="AS669" s="40">
        <f t="shared" si="401"/>
        <v>0</v>
      </c>
      <c r="AT669" s="40">
        <f t="shared" si="402"/>
        <v>0</v>
      </c>
      <c r="AU669" s="40">
        <f t="shared" si="403"/>
        <v>0</v>
      </c>
      <c r="AV669" s="40">
        <f t="shared" si="404"/>
        <v>0</v>
      </c>
      <c r="AW669" s="40">
        <f t="shared" si="405"/>
        <v>0</v>
      </c>
      <c r="AX669" s="40">
        <f t="shared" si="406"/>
        <v>0</v>
      </c>
      <c r="AY669" s="40">
        <f t="shared" si="407"/>
        <v>0</v>
      </c>
      <c r="AZ669" s="40">
        <f t="shared" si="408"/>
        <v>0</v>
      </c>
      <c r="BA669" s="40">
        <f t="shared" si="409"/>
        <v>0</v>
      </c>
      <c r="BB669" s="40">
        <f t="shared" si="410"/>
        <v>0</v>
      </c>
      <c r="BC669" s="40">
        <f t="shared" si="411"/>
        <v>0</v>
      </c>
      <c r="BD669" s="40">
        <f t="shared" si="412"/>
        <v>0</v>
      </c>
      <c r="BE669" s="40">
        <f t="shared" si="413"/>
        <v>0</v>
      </c>
      <c r="BF669" s="40">
        <f t="shared" si="414"/>
        <v>0</v>
      </c>
      <c r="BG669" s="40">
        <f t="shared" si="415"/>
        <v>0</v>
      </c>
      <c r="BH669" s="40">
        <f t="shared" si="416"/>
        <v>1</v>
      </c>
      <c r="BI669" s="40">
        <f t="shared" si="417"/>
        <v>0</v>
      </c>
      <c r="BJ669" s="40">
        <f t="shared" si="418"/>
        <v>0</v>
      </c>
      <c r="BK669" s="40">
        <f t="shared" si="419"/>
        <v>0</v>
      </c>
      <c r="BL669" s="40">
        <f t="shared" si="420"/>
        <v>0</v>
      </c>
      <c r="BM669" s="40">
        <f t="shared" si="421"/>
        <v>0</v>
      </c>
      <c r="BN669" s="40">
        <f t="shared" si="422"/>
        <v>0</v>
      </c>
      <c r="BO669" s="40">
        <f t="shared" si="423"/>
        <v>0</v>
      </c>
      <c r="BP669" s="40">
        <f t="shared" si="424"/>
        <v>0</v>
      </c>
      <c r="BQ669">
        <v>1</v>
      </c>
      <c r="BR669" s="63">
        <f t="shared" si="426"/>
        <v>3</v>
      </c>
      <c r="BT669" s="4">
        <f>(BP669*U632)+(BO669*U633)+(BN669*U634)+(BM669*U635)+(BL669*U636)+(BK669*U637)+(BJ669*U638)+(BI669*U639)+(BH669*U640)+(BG669*U641)+(BF669*U642)+(BE669*U643)+(BD669*U644)+(BC669*U645)+(BB669*U646)+(BA669*U647)+(AZ669*U648)+(AY669*U649)+(AX669*U650)+(AW669*U651)+(AV669*U652)+(AU669*U653)+(AT669*U654)+(AS669*U655)+(AR669*U656)+(AQ669*U657)+(AP669*U658)+(AO669*U659)+(AN669*U660)+(AM669*U661)+(AL669*U662)+(AK669*U663)+(AJ669*U664)+(AI669*U665)+(AH669*U666)+(AG669*U667)+(AF669*U668)+($U$630)+U669</f>
        <v>9.9206349206349201E-2</v>
      </c>
    </row>
    <row r="670" spans="1:72">
      <c r="A670" s="25">
        <f t="shared" si="425"/>
        <v>666</v>
      </c>
      <c r="B670" s="26" t="s">
        <v>33</v>
      </c>
      <c r="C670" s="12">
        <v>41813</v>
      </c>
      <c r="D670" s="12">
        <v>41815</v>
      </c>
      <c r="E670" s="12">
        <v>41822</v>
      </c>
      <c r="F670" s="36">
        <v>102.14</v>
      </c>
      <c r="G670" s="36"/>
      <c r="H670" s="36"/>
      <c r="I670" s="36">
        <v>101.79</v>
      </c>
      <c r="J670" s="36">
        <v>101.79</v>
      </c>
      <c r="K670" s="6" t="s">
        <v>17</v>
      </c>
      <c r="M670" s="16">
        <f>(F670-I670)*100</f>
        <v>34.999999999999432</v>
      </c>
      <c r="N670" s="15"/>
      <c r="O670" s="16">
        <f>(I670-J670)*100</f>
        <v>0</v>
      </c>
      <c r="Q670" s="22">
        <f>((S669*U670)/M670)*O670</f>
        <v>0</v>
      </c>
      <c r="R670" s="15"/>
      <c r="S670" s="3">
        <f>Q670+S669</f>
        <v>10464123145.860157</v>
      </c>
      <c r="U670" s="4">
        <f>$AC$4/W670</f>
        <v>2.7777777777777776E-2</v>
      </c>
      <c r="W670" s="2">
        <v>9</v>
      </c>
      <c r="Y670" s="30">
        <f>E670-D670+1</f>
        <v>8</v>
      </c>
      <c r="Z670" s="30"/>
      <c r="AA670" s="4">
        <f>(S670-S669)/S669</f>
        <v>0</v>
      </c>
      <c r="AD670" s="40">
        <f>IF(E669&gt;D670,IF(E669&gt;E670,Y670,E669-D670+1),0)</f>
        <v>0</v>
      </c>
      <c r="AF670" s="40">
        <f t="shared" si="388"/>
        <v>0</v>
      </c>
      <c r="AG670" s="40">
        <f t="shared" si="389"/>
        <v>0</v>
      </c>
      <c r="AH670" s="40">
        <f t="shared" si="390"/>
        <v>0</v>
      </c>
      <c r="AI670" s="40">
        <f t="shared" si="391"/>
        <v>0</v>
      </c>
      <c r="AJ670" s="40">
        <f t="shared" si="392"/>
        <v>0</v>
      </c>
      <c r="AK670" s="40">
        <f t="shared" si="393"/>
        <v>0</v>
      </c>
      <c r="AL670" s="40">
        <f t="shared" si="394"/>
        <v>0</v>
      </c>
      <c r="AM670" s="40">
        <f t="shared" si="395"/>
        <v>0</v>
      </c>
      <c r="AN670" s="40">
        <f t="shared" si="396"/>
        <v>0</v>
      </c>
      <c r="AO670" s="40">
        <f t="shared" si="397"/>
        <v>0</v>
      </c>
      <c r="AP670" s="40">
        <f t="shared" si="398"/>
        <v>0</v>
      </c>
      <c r="AQ670" s="40">
        <f t="shared" si="399"/>
        <v>0</v>
      </c>
      <c r="AR670" s="40">
        <f t="shared" si="400"/>
        <v>0</v>
      </c>
      <c r="AS670" s="40">
        <f t="shared" si="401"/>
        <v>0</v>
      </c>
      <c r="AT670" s="40">
        <f t="shared" si="402"/>
        <v>0</v>
      </c>
      <c r="AU670" s="40">
        <f t="shared" si="403"/>
        <v>0</v>
      </c>
      <c r="AV670" s="40">
        <f t="shared" si="404"/>
        <v>0</v>
      </c>
      <c r="AW670" s="40">
        <f t="shared" si="405"/>
        <v>0</v>
      </c>
      <c r="AX670" s="40">
        <f t="shared" si="406"/>
        <v>0</v>
      </c>
      <c r="AY670" s="40">
        <f t="shared" si="407"/>
        <v>0</v>
      </c>
      <c r="AZ670" s="40">
        <f t="shared" si="408"/>
        <v>0</v>
      </c>
      <c r="BA670" s="40">
        <f t="shared" si="409"/>
        <v>0</v>
      </c>
      <c r="BB670" s="40">
        <f t="shared" si="410"/>
        <v>0</v>
      </c>
      <c r="BC670" s="40">
        <f t="shared" si="411"/>
        <v>0</v>
      </c>
      <c r="BD670" s="40">
        <f t="shared" si="412"/>
        <v>0</v>
      </c>
      <c r="BE670" s="40">
        <f t="shared" si="413"/>
        <v>0</v>
      </c>
      <c r="BF670" s="40">
        <f t="shared" si="414"/>
        <v>0</v>
      </c>
      <c r="BG670" s="40">
        <f t="shared" si="415"/>
        <v>0</v>
      </c>
      <c r="BH670" s="40">
        <f t="shared" si="416"/>
        <v>0</v>
      </c>
      <c r="BI670" s="40">
        <f t="shared" si="417"/>
        <v>1</v>
      </c>
      <c r="BJ670" s="40">
        <f t="shared" si="418"/>
        <v>0</v>
      </c>
      <c r="BK670" s="40">
        <f t="shared" si="419"/>
        <v>0</v>
      </c>
      <c r="BL670" s="40">
        <f t="shared" si="420"/>
        <v>0</v>
      </c>
      <c r="BM670" s="40">
        <f t="shared" si="421"/>
        <v>0</v>
      </c>
      <c r="BN670" s="40">
        <f t="shared" si="422"/>
        <v>0</v>
      </c>
      <c r="BO670" s="40">
        <f t="shared" si="423"/>
        <v>0</v>
      </c>
      <c r="BP670" s="40">
        <f t="shared" si="424"/>
        <v>0</v>
      </c>
      <c r="BR670" s="63">
        <f t="shared" si="426"/>
        <v>2</v>
      </c>
      <c r="BT670" s="4">
        <f>(BP670*U633)+(BO670*U634)+(BN670*U635)+(BM670*U636)+(BL670*U637)+(BK670*U638)+(BJ670*U639)+(BI670*U640)+(BH670*U641)+(BG670*U642)+(BF670*U643)+(BE670*U644)+(BD670*U645)+(BC670*U646)+(BB670*U647)+(BA670*U648)+(AZ670*U649)+(AY670*U650)+(AX670*U651)+(AW670*U652)+(AV670*U653)+(AU670*U654)+(AT670*U655)+(AS670*U656)+(AR670*U657)+(AQ670*U658)+(AP670*U659)+(AO670*U660)+(AN670*U661)+(AM670*U662)+(AL670*U663)+(AK670*U664)+(AJ670*U665)+(AI670*U666)+(AH670*U667)+(AG670*U668)+(AF670*U669)+U670</f>
        <v>6.3492063492063489E-2</v>
      </c>
    </row>
    <row r="671" spans="1:72">
      <c r="A671" s="25">
        <f t="shared" si="425"/>
        <v>667</v>
      </c>
      <c r="B671" s="26" t="s">
        <v>33</v>
      </c>
      <c r="C671" s="12">
        <v>41845</v>
      </c>
      <c r="D671" s="12">
        <v>41849</v>
      </c>
      <c r="E671" s="12">
        <v>41857</v>
      </c>
      <c r="F671" s="36">
        <v>101.7</v>
      </c>
      <c r="G671" s="36">
        <v>101.95</v>
      </c>
      <c r="H671" s="36">
        <v>102.09</v>
      </c>
      <c r="I671" s="36"/>
      <c r="J671" s="36"/>
      <c r="K671" s="5" t="s">
        <v>2</v>
      </c>
      <c r="M671" s="16">
        <f>(G671-F671)*100</f>
        <v>25</v>
      </c>
      <c r="N671" s="15"/>
      <c r="O671" s="16">
        <f>(H671-G671)*100</f>
        <v>14.000000000000057</v>
      </c>
      <c r="Q671" s="22">
        <f>((S670*U671)/M671)*O671</f>
        <v>162775248.93560308</v>
      </c>
      <c r="R671" s="15"/>
      <c r="S671" s="3">
        <f>Q671+S670</f>
        <v>10626898394.795759</v>
      </c>
      <c r="U671" s="4">
        <f>$AC$4/W671</f>
        <v>2.7777777777777776E-2</v>
      </c>
      <c r="W671" s="2">
        <v>9</v>
      </c>
      <c r="Y671" s="30">
        <f>E671-D671+1</f>
        <v>9</v>
      </c>
      <c r="Z671" s="30"/>
      <c r="AA671" s="4">
        <f>(S671-S670)/S670</f>
        <v>1.5555555555555531E-2</v>
      </c>
      <c r="AD671" s="40">
        <f>IF(E670&gt;D671,IF(E670&gt;E671,Y671,E670-D671+1),0)</f>
        <v>0</v>
      </c>
      <c r="AF671" s="40">
        <f t="shared" si="388"/>
        <v>0</v>
      </c>
      <c r="AG671" s="40">
        <f t="shared" si="389"/>
        <v>0</v>
      </c>
      <c r="AH671" s="40">
        <f t="shared" si="390"/>
        <v>0</v>
      </c>
      <c r="AI671" s="40">
        <f t="shared" si="391"/>
        <v>0</v>
      </c>
      <c r="AJ671" s="40">
        <f t="shared" si="392"/>
        <v>0</v>
      </c>
      <c r="AK671" s="40">
        <f t="shared" si="393"/>
        <v>0</v>
      </c>
      <c r="AL671" s="40">
        <f t="shared" si="394"/>
        <v>0</v>
      </c>
      <c r="AM671" s="40">
        <f t="shared" si="395"/>
        <v>0</v>
      </c>
      <c r="AN671" s="40">
        <f t="shared" si="396"/>
        <v>0</v>
      </c>
      <c r="AO671" s="40">
        <f t="shared" si="397"/>
        <v>0</v>
      </c>
      <c r="AP671" s="40">
        <f t="shared" si="398"/>
        <v>0</v>
      </c>
      <c r="AQ671" s="40">
        <f t="shared" si="399"/>
        <v>0</v>
      </c>
      <c r="AR671" s="40">
        <f t="shared" si="400"/>
        <v>0</v>
      </c>
      <c r="AS671" s="40">
        <f t="shared" si="401"/>
        <v>0</v>
      </c>
      <c r="AT671" s="40">
        <f t="shared" si="402"/>
        <v>0</v>
      </c>
      <c r="AU671" s="40">
        <f t="shared" si="403"/>
        <v>0</v>
      </c>
      <c r="AV671" s="40">
        <f t="shared" si="404"/>
        <v>0</v>
      </c>
      <c r="AW671" s="40">
        <f t="shared" si="405"/>
        <v>0</v>
      </c>
      <c r="AX671" s="40">
        <f t="shared" si="406"/>
        <v>0</v>
      </c>
      <c r="AY671" s="40">
        <f t="shared" si="407"/>
        <v>0</v>
      </c>
      <c r="AZ671" s="40">
        <f t="shared" si="408"/>
        <v>0</v>
      </c>
      <c r="BA671" s="40">
        <f t="shared" si="409"/>
        <v>0</v>
      </c>
      <c r="BB671" s="40">
        <f t="shared" si="410"/>
        <v>0</v>
      </c>
      <c r="BC671" s="40">
        <f t="shared" si="411"/>
        <v>0</v>
      </c>
      <c r="BD671" s="40">
        <f t="shared" si="412"/>
        <v>0</v>
      </c>
      <c r="BE671" s="40">
        <f t="shared" si="413"/>
        <v>0</v>
      </c>
      <c r="BF671" s="40">
        <f t="shared" si="414"/>
        <v>0</v>
      </c>
      <c r="BG671" s="40">
        <f t="shared" si="415"/>
        <v>0</v>
      </c>
      <c r="BH671" s="40">
        <f t="shared" si="416"/>
        <v>0</v>
      </c>
      <c r="BI671" s="40">
        <f t="shared" si="417"/>
        <v>0</v>
      </c>
      <c r="BJ671" s="40">
        <f t="shared" si="418"/>
        <v>1</v>
      </c>
      <c r="BK671" s="40">
        <f t="shared" si="419"/>
        <v>0</v>
      </c>
      <c r="BL671" s="40">
        <f t="shared" si="420"/>
        <v>0</v>
      </c>
      <c r="BM671" s="40">
        <f t="shared" si="421"/>
        <v>0</v>
      </c>
      <c r="BN671" s="40">
        <f t="shared" si="422"/>
        <v>0</v>
      </c>
      <c r="BO671" s="40">
        <f t="shared" si="423"/>
        <v>0</v>
      </c>
      <c r="BP671" s="40">
        <f t="shared" si="424"/>
        <v>0</v>
      </c>
      <c r="BR671" s="63">
        <f t="shared" si="426"/>
        <v>2</v>
      </c>
      <c r="BT671" s="4">
        <f>(BP671*U634)+(BO671*U635)+(BN671*U636)+(BM671*U637)+(BL671*U638)+(BK671*U639)+(BJ671*U640)+(BI671*U641)+(BH671*U642)+(BG671*U643)+(BF671*U644)+(BE671*U645)+(BD671*U646)+(BC671*U647)+(BB671*U648)+(BA671*U649)+(AZ671*U650)+(AY671*U651)+(AX671*U652)+(AW671*U653)+(AV671*U654)+(AU671*U655)+(AT671*U656)+(AS671*U657)+(AR671*U658)+(AQ671*U659)+(AP671*U660)+(AO671*U661)+(AN671*U662)+(AM671*U663)+(AL671*U664)+(AK671*U665)+(AJ671*U666)+(AI671*U667)+(AH671*U668)+(AG671*U669)+(AF671*U670)+U671</f>
        <v>6.3492063492063489E-2</v>
      </c>
    </row>
    <row r="672" spans="1:72">
      <c r="A672" s="25">
        <f t="shared" si="425"/>
        <v>668</v>
      </c>
      <c r="B672" s="26" t="s">
        <v>33</v>
      </c>
      <c r="C672" s="12">
        <v>41873</v>
      </c>
      <c r="D672" s="12">
        <v>41876</v>
      </c>
      <c r="E672" s="12">
        <v>41911</v>
      </c>
      <c r="F672" s="36">
        <v>103.48</v>
      </c>
      <c r="G672" s="36">
        <v>104.21</v>
      </c>
      <c r="H672" s="36">
        <v>109.59</v>
      </c>
      <c r="I672" s="36"/>
      <c r="J672" s="36"/>
      <c r="K672" s="5" t="s">
        <v>1</v>
      </c>
      <c r="M672" s="16">
        <f>(G672-F672)*100</f>
        <v>72.999999999998977</v>
      </c>
      <c r="N672" s="15"/>
      <c r="O672" s="16">
        <f>(H672-G672)*100</f>
        <v>538.00000000000091</v>
      </c>
      <c r="Q672" s="22">
        <f>((S671*U672)/M672)*O672</f>
        <v>2175521817.5038843</v>
      </c>
      <c r="R672" s="15"/>
      <c r="S672" s="3">
        <f>Q672+S671</f>
        <v>12802420212.299644</v>
      </c>
      <c r="U672" s="4">
        <f>$AC$4/W672</f>
        <v>2.7777777777777776E-2</v>
      </c>
      <c r="W672" s="2">
        <v>9</v>
      </c>
      <c r="Y672" s="30">
        <f>E672-D672+1</f>
        <v>36</v>
      </c>
      <c r="Z672" s="30"/>
      <c r="AA672" s="4">
        <f>(S672-S671)/S671</f>
        <v>0.20471841704718746</v>
      </c>
      <c r="AD672" s="40">
        <f>IF(E671&gt;D672,IF(E671&gt;E672,Y672,E671-D672+1),0)</f>
        <v>0</v>
      </c>
      <c r="AF672" s="40">
        <f t="shared" si="388"/>
        <v>0</v>
      </c>
      <c r="AG672" s="40">
        <f t="shared" si="389"/>
        <v>0</v>
      </c>
      <c r="AH672" s="40">
        <f t="shared" si="390"/>
        <v>0</v>
      </c>
      <c r="AI672" s="40">
        <f t="shared" si="391"/>
        <v>0</v>
      </c>
      <c r="AJ672" s="40">
        <f t="shared" si="392"/>
        <v>0</v>
      </c>
      <c r="AK672" s="40">
        <f t="shared" si="393"/>
        <v>0</v>
      </c>
      <c r="AL672" s="40">
        <f t="shared" si="394"/>
        <v>0</v>
      </c>
      <c r="AM672" s="40">
        <f t="shared" si="395"/>
        <v>0</v>
      </c>
      <c r="AN672" s="40">
        <f t="shared" si="396"/>
        <v>0</v>
      </c>
      <c r="AO672" s="40">
        <f t="shared" si="397"/>
        <v>0</v>
      </c>
      <c r="AP672" s="40">
        <f t="shared" si="398"/>
        <v>0</v>
      </c>
      <c r="AQ672" s="40">
        <f t="shared" si="399"/>
        <v>0</v>
      </c>
      <c r="AR672" s="40">
        <f t="shared" si="400"/>
        <v>0</v>
      </c>
      <c r="AS672" s="40">
        <f t="shared" si="401"/>
        <v>0</v>
      </c>
      <c r="AT672" s="40">
        <f t="shared" si="402"/>
        <v>0</v>
      </c>
      <c r="AU672" s="40">
        <f t="shared" si="403"/>
        <v>0</v>
      </c>
      <c r="AV672" s="40">
        <f t="shared" si="404"/>
        <v>0</v>
      </c>
      <c r="AW672" s="40">
        <f t="shared" si="405"/>
        <v>0</v>
      </c>
      <c r="AX672" s="40">
        <f t="shared" si="406"/>
        <v>0</v>
      </c>
      <c r="AY672" s="40">
        <f t="shared" si="407"/>
        <v>0</v>
      </c>
      <c r="AZ672" s="40">
        <f t="shared" si="408"/>
        <v>0</v>
      </c>
      <c r="BA672" s="40">
        <f t="shared" si="409"/>
        <v>0</v>
      </c>
      <c r="BB672" s="40">
        <f t="shared" si="410"/>
        <v>0</v>
      </c>
      <c r="BC672" s="40">
        <f t="shared" si="411"/>
        <v>0</v>
      </c>
      <c r="BD672" s="40">
        <f t="shared" si="412"/>
        <v>0</v>
      </c>
      <c r="BE672" s="40">
        <f t="shared" si="413"/>
        <v>0</v>
      </c>
      <c r="BF672" s="40">
        <f t="shared" si="414"/>
        <v>0</v>
      </c>
      <c r="BG672" s="40">
        <f t="shared" si="415"/>
        <v>0</v>
      </c>
      <c r="BH672" s="40">
        <f t="shared" si="416"/>
        <v>0</v>
      </c>
      <c r="BI672" s="40">
        <f t="shared" si="417"/>
        <v>0</v>
      </c>
      <c r="BJ672" s="40">
        <f t="shared" si="418"/>
        <v>0</v>
      </c>
      <c r="BK672" s="40">
        <f t="shared" si="419"/>
        <v>1</v>
      </c>
      <c r="BL672" s="40">
        <f t="shared" si="420"/>
        <v>0</v>
      </c>
      <c r="BM672" s="40">
        <f t="shared" si="421"/>
        <v>0</v>
      </c>
      <c r="BN672" s="40">
        <f t="shared" si="422"/>
        <v>0</v>
      </c>
      <c r="BO672" s="40">
        <f t="shared" si="423"/>
        <v>0</v>
      </c>
      <c r="BP672" s="40">
        <f t="shared" si="424"/>
        <v>0</v>
      </c>
      <c r="BR672" s="63">
        <f t="shared" si="426"/>
        <v>2</v>
      </c>
      <c r="BT672" s="4">
        <f>(BP672*U635)+(BO672*U636)+(BN672*U637)+(BM672*U638)+(BL672*U639)+(BK672*U640)+(BJ672*U641)+(BI672*U642)+(BH672*U643)+(BG672*U644)+(BF672*U645)+(BE672*U646)+(BD672*U647)+(BC672*U648)+(BB672*U649)+(BA672*U650)+(AZ672*U651)+(AY672*U652)+(AX672*U653)+(AW672*U654)+(AV672*U655)+(AU672*U656)+(AT672*U657)+(AS672*U658)+(AR672*U659)+(AQ672*U660)+(AP672*U661)+(AO672*U662)+(AN672*U663)+(AM672*U664)+(AL672*U665)+(AK672*U666)+(AJ672*U667)+(AI672*U668)+(AH672*U669)+(AG672*U670)+(AF672*U671)+U672</f>
        <v>6.3492063492063489E-2</v>
      </c>
    </row>
    <row r="673" spans="1:72">
      <c r="A673" s="25">
        <f t="shared" si="425"/>
        <v>669</v>
      </c>
      <c r="B673" s="26" t="s">
        <v>33</v>
      </c>
      <c r="C673" s="12">
        <v>41941</v>
      </c>
      <c r="D673" s="12">
        <v>41942</v>
      </c>
      <c r="E673" s="12">
        <v>41960</v>
      </c>
      <c r="F673" s="36">
        <v>107.93</v>
      </c>
      <c r="G673" s="36">
        <v>108.98</v>
      </c>
      <c r="H673" s="36">
        <v>116.93</v>
      </c>
      <c r="I673" s="36"/>
      <c r="J673" s="36"/>
      <c r="K673" s="6" t="s">
        <v>1</v>
      </c>
      <c r="M673" s="16">
        <f>(G673-F673)*100</f>
        <v>104.99999999999972</v>
      </c>
      <c r="N673" s="15"/>
      <c r="O673" s="16">
        <f>(H673-G673)*100</f>
        <v>795.00000000000023</v>
      </c>
      <c r="Q673" s="22">
        <f>((S672*U673)/M673)*O673</f>
        <v>2692572504.9677901</v>
      </c>
      <c r="R673" s="15"/>
      <c r="S673" s="3">
        <f>Q673+S672</f>
        <v>15494992717.267435</v>
      </c>
      <c r="U673" s="4">
        <f>$AC$4/W673</f>
        <v>2.7777777777777776E-2</v>
      </c>
      <c r="W673" s="2">
        <v>9</v>
      </c>
      <c r="Y673" s="30">
        <f>E673-D673+1</f>
        <v>19</v>
      </c>
      <c r="Z673" s="30"/>
      <c r="AA673" s="4">
        <f>(S673-S672)/S672</f>
        <v>0.21031746031746096</v>
      </c>
      <c r="AD673" s="40">
        <f>IF(E672&gt;D673,IF(E672&gt;E673,Y673,E672-D673+1),0)</f>
        <v>0</v>
      </c>
      <c r="AF673" s="40">
        <f t="shared" si="388"/>
        <v>0</v>
      </c>
      <c r="AG673" s="40">
        <f t="shared" si="389"/>
        <v>0</v>
      </c>
      <c r="AH673" s="40">
        <f t="shared" si="390"/>
        <v>0</v>
      </c>
      <c r="AI673" s="40">
        <f t="shared" si="391"/>
        <v>0</v>
      </c>
      <c r="AJ673" s="40">
        <f t="shared" si="392"/>
        <v>0</v>
      </c>
      <c r="AK673" s="40">
        <f t="shared" si="393"/>
        <v>0</v>
      </c>
      <c r="AL673" s="40">
        <f t="shared" si="394"/>
        <v>0</v>
      </c>
      <c r="AM673" s="40">
        <f t="shared" si="395"/>
        <v>0</v>
      </c>
      <c r="AN673" s="40">
        <f t="shared" si="396"/>
        <v>0</v>
      </c>
      <c r="AO673" s="40">
        <f t="shared" si="397"/>
        <v>0</v>
      </c>
      <c r="AP673" s="40">
        <f t="shared" si="398"/>
        <v>0</v>
      </c>
      <c r="AQ673" s="40">
        <f t="shared" si="399"/>
        <v>0</v>
      </c>
      <c r="AR673" s="40">
        <f t="shared" si="400"/>
        <v>0</v>
      </c>
      <c r="AS673" s="40">
        <f t="shared" si="401"/>
        <v>0</v>
      </c>
      <c r="AT673" s="40">
        <f t="shared" si="402"/>
        <v>0</v>
      </c>
      <c r="AU673" s="40">
        <f t="shared" si="403"/>
        <v>0</v>
      </c>
      <c r="AV673" s="40">
        <f t="shared" si="404"/>
        <v>0</v>
      </c>
      <c r="AW673" s="40">
        <f t="shared" si="405"/>
        <v>0</v>
      </c>
      <c r="AX673" s="40">
        <f t="shared" si="406"/>
        <v>0</v>
      </c>
      <c r="AY673" s="40">
        <f t="shared" si="407"/>
        <v>0</v>
      </c>
      <c r="AZ673" s="40">
        <f t="shared" si="408"/>
        <v>0</v>
      </c>
      <c r="BA673" s="40">
        <f t="shared" si="409"/>
        <v>0</v>
      </c>
      <c r="BB673" s="40">
        <f t="shared" si="410"/>
        <v>0</v>
      </c>
      <c r="BC673" s="40">
        <f t="shared" si="411"/>
        <v>0</v>
      </c>
      <c r="BD673" s="40">
        <f t="shared" si="412"/>
        <v>0</v>
      </c>
      <c r="BE673" s="40">
        <f t="shared" si="413"/>
        <v>0</v>
      </c>
      <c r="BF673" s="40">
        <f t="shared" si="414"/>
        <v>0</v>
      </c>
      <c r="BG673" s="40">
        <f t="shared" si="415"/>
        <v>0</v>
      </c>
      <c r="BH673" s="40">
        <f t="shared" si="416"/>
        <v>0</v>
      </c>
      <c r="BI673" s="40">
        <f t="shared" si="417"/>
        <v>0</v>
      </c>
      <c r="BJ673" s="40">
        <f t="shared" si="418"/>
        <v>0</v>
      </c>
      <c r="BK673" s="40">
        <f t="shared" si="419"/>
        <v>0</v>
      </c>
      <c r="BL673" s="40">
        <f t="shared" si="420"/>
        <v>1</v>
      </c>
      <c r="BM673" s="40">
        <f t="shared" si="421"/>
        <v>0</v>
      </c>
      <c r="BN673" s="40">
        <f t="shared" si="422"/>
        <v>0</v>
      </c>
      <c r="BO673" s="40">
        <f t="shared" si="423"/>
        <v>0</v>
      </c>
      <c r="BP673" s="40">
        <f t="shared" si="424"/>
        <v>0</v>
      </c>
      <c r="BR673" s="63">
        <f t="shared" si="426"/>
        <v>2</v>
      </c>
      <c r="BT673" s="4">
        <f>(BP673*U636)+(BO673*U637)+(BN673*U638)+(BM673*U639)+(BL673*U640)+(BK673*U641)+(BJ673*U642)+(BI673*U643)+(BH673*U644)+(BG673*U645)+(BF673*U646)+(BE673*U647)+(BD673*U648)+(BC673*U649)+(BB673*U650)+(BA673*U651)+(AZ673*U652)+(AY673*U653)+(AX673*U654)+(AW673*U655)+(AV673*U656)+(AU673*U657)+(AT673*U658)+(AS673*U659)+(AR673*U660)+(AQ673*U661)+(AP673*U662)+(AO673*U663)+(AN673*U664)+(AM673*U665)+(AL673*U666)+(AK673*U667)+(AJ673*U668)+(AI673*U669)+(AH673*U670)+(AG673*U671)+(AF673*U672)+U673</f>
        <v>6.3492063492063489E-2</v>
      </c>
    </row>
    <row r="674" spans="1:72">
      <c r="A674" s="25">
        <f t="shared" si="425"/>
        <v>670</v>
      </c>
      <c r="B674" s="26" t="s">
        <v>33</v>
      </c>
      <c r="C674" s="12">
        <v>42004</v>
      </c>
      <c r="D674" s="12">
        <v>42006</v>
      </c>
      <c r="E674" s="12">
        <v>42009</v>
      </c>
      <c r="F674" s="36">
        <v>119.23</v>
      </c>
      <c r="G674" s="36">
        <v>119.95</v>
      </c>
      <c r="H674" s="36">
        <v>119.95</v>
      </c>
      <c r="I674" s="36"/>
      <c r="J674" s="36"/>
      <c r="K674" s="6" t="s">
        <v>17</v>
      </c>
      <c r="M674" s="16">
        <f>(G674-F674)*100</f>
        <v>71.999999999999886</v>
      </c>
      <c r="N674" s="15"/>
      <c r="O674" s="16">
        <f>(H674-G674)*100</f>
        <v>0</v>
      </c>
      <c r="Q674" s="22">
        <f>((S673*U674)/M674)*O674</f>
        <v>0</v>
      </c>
      <c r="R674" s="15"/>
      <c r="S674" s="3">
        <f>Q674+S673</f>
        <v>15494992717.267435</v>
      </c>
      <c r="U674" s="4">
        <f>$AC$4/W674</f>
        <v>2.7777777777777776E-2</v>
      </c>
      <c r="W674" s="2">
        <v>9</v>
      </c>
      <c r="Y674" s="30">
        <f>E674-D674+1</f>
        <v>4</v>
      </c>
      <c r="Z674" s="30"/>
      <c r="AA674" s="4">
        <f>(S674-S673)/S673</f>
        <v>0</v>
      </c>
      <c r="AD674" s="40">
        <f>IF(E673&gt;D674,IF(E673&gt;E674,Y674,E673-D674+1),0)</f>
        <v>0</v>
      </c>
      <c r="AF674" s="40">
        <f t="shared" si="388"/>
        <v>0</v>
      </c>
      <c r="AG674" s="40">
        <f t="shared" si="389"/>
        <v>0</v>
      </c>
      <c r="AH674" s="40">
        <f t="shared" si="390"/>
        <v>0</v>
      </c>
      <c r="AI674" s="40">
        <f t="shared" si="391"/>
        <v>0</v>
      </c>
      <c r="AJ674" s="40">
        <f t="shared" si="392"/>
        <v>0</v>
      </c>
      <c r="AK674" s="40">
        <f t="shared" si="393"/>
        <v>0</v>
      </c>
      <c r="AL674" s="40">
        <f t="shared" si="394"/>
        <v>0</v>
      </c>
      <c r="AM674" s="40">
        <f t="shared" si="395"/>
        <v>0</v>
      </c>
      <c r="AN674" s="40">
        <f t="shared" si="396"/>
        <v>0</v>
      </c>
      <c r="AO674" s="40">
        <f t="shared" si="397"/>
        <v>0</v>
      </c>
      <c r="AP674" s="40">
        <f t="shared" si="398"/>
        <v>0</v>
      </c>
      <c r="AQ674" s="40">
        <f t="shared" si="399"/>
        <v>0</v>
      </c>
      <c r="AR674" s="40">
        <f t="shared" si="400"/>
        <v>0</v>
      </c>
      <c r="AS674" s="40">
        <f t="shared" si="401"/>
        <v>0</v>
      </c>
      <c r="AT674" s="40">
        <f t="shared" si="402"/>
        <v>0</v>
      </c>
      <c r="AU674" s="40">
        <f t="shared" si="403"/>
        <v>0</v>
      </c>
      <c r="AV674" s="40">
        <f t="shared" si="404"/>
        <v>0</v>
      </c>
      <c r="AW674" s="40">
        <f t="shared" si="405"/>
        <v>0</v>
      </c>
      <c r="AX674" s="40">
        <f t="shared" si="406"/>
        <v>0</v>
      </c>
      <c r="AY674" s="40">
        <f t="shared" si="407"/>
        <v>0</v>
      </c>
      <c r="AZ674" s="40">
        <f t="shared" si="408"/>
        <v>0</v>
      </c>
      <c r="BA674" s="40">
        <f t="shared" si="409"/>
        <v>0</v>
      </c>
      <c r="BB674" s="40">
        <f t="shared" si="410"/>
        <v>0</v>
      </c>
      <c r="BC674" s="40">
        <f t="shared" si="411"/>
        <v>0</v>
      </c>
      <c r="BD674" s="40">
        <f t="shared" si="412"/>
        <v>0</v>
      </c>
      <c r="BE674" s="40">
        <f t="shared" si="413"/>
        <v>0</v>
      </c>
      <c r="BF674" s="40">
        <f t="shared" si="414"/>
        <v>0</v>
      </c>
      <c r="BG674" s="40">
        <f t="shared" si="415"/>
        <v>0</v>
      </c>
      <c r="BH674" s="40">
        <f t="shared" si="416"/>
        <v>0</v>
      </c>
      <c r="BI674" s="40">
        <f t="shared" si="417"/>
        <v>0</v>
      </c>
      <c r="BJ674" s="40">
        <f t="shared" si="418"/>
        <v>0</v>
      </c>
      <c r="BK674" s="40">
        <f t="shared" si="419"/>
        <v>0</v>
      </c>
      <c r="BL674" s="40">
        <f t="shared" si="420"/>
        <v>0</v>
      </c>
      <c r="BM674" s="40">
        <f t="shared" si="421"/>
        <v>0</v>
      </c>
      <c r="BN674" s="40">
        <f t="shared" si="422"/>
        <v>0</v>
      </c>
      <c r="BO674" s="40">
        <f t="shared" si="423"/>
        <v>0</v>
      </c>
      <c r="BP674" s="40">
        <f t="shared" si="424"/>
        <v>0</v>
      </c>
      <c r="BR674" s="63">
        <f t="shared" si="426"/>
        <v>1</v>
      </c>
      <c r="BT674" s="4">
        <f>(BP674*U637)+(BO674*U638)+(BN674*U639)+(BM674*U640)+(BL674*U641)+(BK674*U642)+(BJ674*U643)+(BI674*U644)+(BH674*U645)+(BG674*U646)+(BF674*U647)+(BE674*U648)+(BD674*U649)+(BC674*U650)+(BB674*U651)+(BA674*U652)+(AZ674*U653)+(AY674*U654)+(AX674*U655)+(AW674*U656)+(AV674*U657)+(AU674*U658)+(AT674*U659)+(AS674*U660)+(AR674*U661)+(AQ674*U662)+(AP674*U663)+(AO674*U664)+(AN674*U665)+(AM674*U666)+(AL674*U667)+(AK674*U668)+(AJ674*U669)+(AI674*U670)+(AH674*U671)+(AG674*U672)+(AF674*U673)+U674</f>
        <v>2.7777777777777776E-2</v>
      </c>
    </row>
    <row r="675" spans="1:72">
      <c r="A675" s="25">
        <f t="shared" si="425"/>
        <v>671</v>
      </c>
      <c r="B675" s="26" t="s">
        <v>33</v>
      </c>
      <c r="C675" s="48">
        <v>42037</v>
      </c>
      <c r="D675" s="48">
        <v>42039</v>
      </c>
      <c r="E675" s="48">
        <v>42047</v>
      </c>
      <c r="F675" s="36">
        <v>116.99</v>
      </c>
      <c r="G675" s="36">
        <v>117.89</v>
      </c>
      <c r="H675" s="36">
        <v>118.68</v>
      </c>
      <c r="I675" s="36"/>
      <c r="J675" s="36"/>
      <c r="K675" s="58" t="s">
        <v>2</v>
      </c>
      <c r="M675" s="16">
        <f>(G675-F675)*100</f>
        <v>90.000000000000568</v>
      </c>
      <c r="N675" s="15"/>
      <c r="O675" s="16">
        <f>(H675-G675)*100</f>
        <v>79.000000000000625</v>
      </c>
      <c r="Q675" s="22">
        <f>((S674*U675)/M675)*O675</f>
        <v>377810007.61238557</v>
      </c>
      <c r="R675" s="15"/>
      <c r="S675" s="3">
        <f>Q675+S674</f>
        <v>15872802724.87982</v>
      </c>
      <c r="U675" s="4">
        <f>$AC$4/W675</f>
        <v>2.7777777777777776E-2</v>
      </c>
      <c r="W675" s="2">
        <v>9</v>
      </c>
      <c r="Y675" s="30">
        <f>E675-D675+1</f>
        <v>9</v>
      </c>
      <c r="Z675" s="30"/>
      <c r="AA675" s="4">
        <f>(S675-S674)/S674</f>
        <v>2.4382716049382705E-2</v>
      </c>
      <c r="AD675" s="40">
        <f>IF(E674&gt;D675,IF(E674&gt;E675,Y675,E674-D675+1),0)</f>
        <v>0</v>
      </c>
      <c r="AF675" s="40">
        <f t="shared" si="388"/>
        <v>0</v>
      </c>
      <c r="AG675" s="40">
        <f t="shared" si="389"/>
        <v>0</v>
      </c>
      <c r="AH675" s="40">
        <f t="shared" si="390"/>
        <v>0</v>
      </c>
      <c r="AI675" s="40">
        <f t="shared" si="391"/>
        <v>0</v>
      </c>
      <c r="AJ675" s="40">
        <f t="shared" si="392"/>
        <v>0</v>
      </c>
      <c r="AK675" s="40">
        <f t="shared" si="393"/>
        <v>0</v>
      </c>
      <c r="AL675" s="40">
        <f t="shared" si="394"/>
        <v>0</v>
      </c>
      <c r="AM675" s="40">
        <f t="shared" si="395"/>
        <v>0</v>
      </c>
      <c r="AN675" s="40">
        <f t="shared" si="396"/>
        <v>0</v>
      </c>
      <c r="AO675" s="40">
        <f t="shared" si="397"/>
        <v>0</v>
      </c>
      <c r="AP675" s="40">
        <f t="shared" si="398"/>
        <v>0</v>
      </c>
      <c r="AQ675" s="40">
        <f t="shared" si="399"/>
        <v>0</v>
      </c>
      <c r="AR675" s="40">
        <f t="shared" si="400"/>
        <v>0</v>
      </c>
      <c r="AS675" s="40">
        <f t="shared" si="401"/>
        <v>0</v>
      </c>
      <c r="AT675" s="40">
        <f t="shared" si="402"/>
        <v>0</v>
      </c>
      <c r="AU675" s="40">
        <f t="shared" si="403"/>
        <v>0</v>
      </c>
      <c r="AV675" s="40">
        <f t="shared" si="404"/>
        <v>0</v>
      </c>
      <c r="AW675" s="40">
        <f t="shared" si="405"/>
        <v>0</v>
      </c>
      <c r="AX675" s="40">
        <f t="shared" si="406"/>
        <v>0</v>
      </c>
      <c r="AY675" s="40">
        <f t="shared" si="407"/>
        <v>0</v>
      </c>
      <c r="AZ675" s="40">
        <f t="shared" si="408"/>
        <v>0</v>
      </c>
      <c r="BA675" s="40">
        <f t="shared" si="409"/>
        <v>0</v>
      </c>
      <c r="BB675" s="40">
        <f t="shared" si="410"/>
        <v>0</v>
      </c>
      <c r="BC675" s="40">
        <f t="shared" si="411"/>
        <v>0</v>
      </c>
      <c r="BD675" s="40">
        <f t="shared" si="412"/>
        <v>0</v>
      </c>
      <c r="BE675" s="40">
        <f t="shared" si="413"/>
        <v>0</v>
      </c>
      <c r="BF675" s="40">
        <f t="shared" si="414"/>
        <v>0</v>
      </c>
      <c r="BG675" s="40">
        <f t="shared" si="415"/>
        <v>0</v>
      </c>
      <c r="BH675" s="40">
        <f t="shared" si="416"/>
        <v>0</v>
      </c>
      <c r="BI675" s="40">
        <f t="shared" si="417"/>
        <v>0</v>
      </c>
      <c r="BJ675" s="40">
        <f t="shared" si="418"/>
        <v>0</v>
      </c>
      <c r="BK675" s="40">
        <f t="shared" si="419"/>
        <v>0</v>
      </c>
      <c r="BL675" s="40">
        <f t="shared" si="420"/>
        <v>0</v>
      </c>
      <c r="BM675" s="40">
        <f t="shared" si="421"/>
        <v>0</v>
      </c>
      <c r="BN675" s="40">
        <f t="shared" si="422"/>
        <v>0</v>
      </c>
      <c r="BO675" s="40">
        <f t="shared" si="423"/>
        <v>0</v>
      </c>
      <c r="BP675" s="40">
        <f t="shared" si="424"/>
        <v>0</v>
      </c>
      <c r="BR675" s="63">
        <f t="shared" si="426"/>
        <v>1</v>
      </c>
      <c r="BT675" s="4">
        <f>(BP675*U638)+(BO675*U639)+(BN675*U640)+(BM675*U641)+(BL675*U642)+(BK675*U643)+(BJ675*U644)+(BI675*U645)+(BH675*U646)+(BG675*U647)+(BF675*U648)+(BE675*U649)+(BD675*U650)+(BC675*U651)+(BB675*U652)+(BA675*U653)+(AZ675*U654)+(AY675*U655)+(AX675*U656)+(AW675*U657)+(AV675*U658)+(AU675*U659)+(AT675*U660)+(AS675*U661)+(AR675*U662)+(AQ675*U663)+(AP675*U664)+(AO675*U665)+(AN675*U666)+(AM675*U667)+(AL675*U668)+(AK675*U669)+(AJ675*U670)+(AI675*U671)+(AH675*U672)+(AG675*U673)+(AF675*U674)+U675</f>
        <v>2.7777777777777776E-2</v>
      </c>
    </row>
    <row r="677" spans="1:72">
      <c r="BT677" s="4">
        <f>MAX(BT5:BT675)</f>
        <v>1.3821428571428576</v>
      </c>
    </row>
  </sheetData>
  <sortState ref="B5:AJ675">
    <sortCondition ref="B5:B675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E1638"/>
  <sheetViews>
    <sheetView tabSelected="1" zoomScale="85" zoomScaleNormal="85" workbookViewId="0">
      <selection activeCell="AG7" sqref="AG7"/>
    </sheetView>
  </sheetViews>
  <sheetFormatPr defaultRowHeight="15"/>
  <cols>
    <col min="1" max="1" width="7.42578125" bestFit="1" customWidth="1"/>
    <col min="2" max="2" width="15" style="66" customWidth="1"/>
    <col min="3" max="3" width="12.7109375" bestFit="1" customWidth="1"/>
    <col min="4" max="4" width="13.140625" style="65" hidden="1" customWidth="1"/>
    <col min="5" max="5" width="12.42578125" style="65" bestFit="1" customWidth="1"/>
    <col min="6" max="6" width="11.140625" style="65" bestFit="1" customWidth="1"/>
    <col min="7" max="7" width="11" bestFit="1" customWidth="1"/>
    <col min="8" max="8" width="9.85546875" bestFit="1" customWidth="1"/>
    <col min="9" max="9" width="10.140625" bestFit="1" customWidth="1"/>
    <col min="10" max="10" width="11" bestFit="1" customWidth="1"/>
    <col min="11" max="11" width="13.42578125" bestFit="1" customWidth="1"/>
    <col min="12" max="12" width="10.42578125" bestFit="1" customWidth="1"/>
    <col min="13" max="13" width="2.28515625" customWidth="1"/>
    <col min="15" max="15" width="2.140625" customWidth="1"/>
    <col min="16" max="16" width="12.85546875" bestFit="1" customWidth="1"/>
    <col min="17" max="17" width="2.28515625" customWidth="1"/>
    <col min="18" max="18" width="15.42578125" style="20" bestFit="1" customWidth="1"/>
    <col min="19" max="19" width="2.140625" customWidth="1"/>
    <col min="20" max="20" width="17.5703125" customWidth="1"/>
    <col min="21" max="21" width="2.42578125" customWidth="1"/>
    <col min="22" max="22" width="7" bestFit="1" customWidth="1"/>
    <col min="23" max="23" width="2.28515625" customWidth="1"/>
    <col min="24" max="24" width="16.85546875" bestFit="1" customWidth="1"/>
    <col min="25" max="25" width="2.28515625" customWidth="1"/>
    <col min="26" max="26" width="12.7109375" bestFit="1" customWidth="1"/>
    <col min="27" max="27" width="2" customWidth="1"/>
    <col min="28" max="28" width="12.5703125" bestFit="1" customWidth="1"/>
  </cols>
  <sheetData>
    <row r="2" spans="1:28">
      <c r="A2" s="23" t="s">
        <v>41</v>
      </c>
      <c r="B2" s="64" t="s">
        <v>40</v>
      </c>
      <c r="C2" s="42" t="s">
        <v>18</v>
      </c>
      <c r="D2" s="128" t="s">
        <v>3</v>
      </c>
      <c r="E2" s="128" t="s">
        <v>4</v>
      </c>
      <c r="F2" s="128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44" t="s">
        <v>10</v>
      </c>
      <c r="L2" s="45" t="s">
        <v>11</v>
      </c>
      <c r="M2" s="7"/>
      <c r="N2" s="8" t="s">
        <v>12</v>
      </c>
      <c r="O2" s="7"/>
      <c r="P2" s="8" t="s">
        <v>13</v>
      </c>
      <c r="Q2" s="7"/>
      <c r="R2" s="21" t="s">
        <v>14</v>
      </c>
      <c r="S2" s="7"/>
      <c r="T2" s="9" t="s">
        <v>15</v>
      </c>
      <c r="U2" s="9"/>
      <c r="V2" s="10" t="s">
        <v>16</v>
      </c>
      <c r="W2" s="10"/>
      <c r="X2" s="29" t="s">
        <v>27</v>
      </c>
      <c r="Y2" s="7"/>
      <c r="Z2" s="29" t="s">
        <v>21</v>
      </c>
      <c r="AA2" s="29"/>
      <c r="AB2" s="39" t="s">
        <v>25</v>
      </c>
    </row>
    <row r="3" spans="1:28">
      <c r="C3" s="27"/>
      <c r="D3" s="129"/>
      <c r="E3" s="129"/>
      <c r="F3" s="129"/>
      <c r="G3" s="1"/>
      <c r="H3" s="34"/>
      <c r="I3" s="1"/>
      <c r="J3" s="1"/>
      <c r="K3" s="1"/>
      <c r="L3" s="35"/>
      <c r="N3" s="2"/>
      <c r="P3" s="2"/>
      <c r="T3" s="3">
        <v>100000</v>
      </c>
      <c r="U3" s="3"/>
      <c r="V3" s="3"/>
      <c r="W3" s="3"/>
      <c r="X3" s="2"/>
      <c r="Z3" s="2"/>
      <c r="AA3" s="2"/>
      <c r="AB3" s="38">
        <v>0.25</v>
      </c>
    </row>
    <row r="4" spans="1:28">
      <c r="A4" s="25">
        <f>A3+1</f>
        <v>1</v>
      </c>
      <c r="B4" s="66">
        <v>40616</v>
      </c>
    </row>
    <row r="5" spans="1:28">
      <c r="A5" s="25">
        <f>A4+1</f>
        <v>2</v>
      </c>
      <c r="B5" s="66">
        <f>B4+1</f>
        <v>40617</v>
      </c>
      <c r="C5" s="97" t="s">
        <v>30</v>
      </c>
      <c r="D5" s="130">
        <v>40616</v>
      </c>
      <c r="E5" s="130">
        <v>40617</v>
      </c>
      <c r="F5" s="130">
        <v>40618</v>
      </c>
      <c r="G5" s="98">
        <v>1.3907</v>
      </c>
      <c r="H5" s="98">
        <v>1.4005000000000001</v>
      </c>
      <c r="I5" s="98">
        <v>1.3907</v>
      </c>
      <c r="J5" s="98"/>
      <c r="K5" s="98"/>
      <c r="L5" s="99" t="s">
        <v>0</v>
      </c>
      <c r="M5" s="15"/>
      <c r="N5" s="16">
        <f>(H5-G5)*10000</f>
        <v>98.000000000000313</v>
      </c>
      <c r="O5" s="15"/>
      <c r="P5" s="16">
        <f>(I5-H5)*10000</f>
        <v>-98.000000000000313</v>
      </c>
      <c r="Q5" s="15"/>
      <c r="R5" s="22">
        <f>((T3*V5)/N5)*P5</f>
        <v>-2272.727272727273</v>
      </c>
      <c r="S5" s="15"/>
      <c r="T5" s="3">
        <f>R5+T3</f>
        <v>97727.272727272721</v>
      </c>
      <c r="U5" s="3"/>
      <c r="V5" s="4">
        <f>$AB$3/X5</f>
        <v>2.2727272727272728E-2</v>
      </c>
      <c r="W5" s="4"/>
      <c r="X5" s="16">
        <v>11</v>
      </c>
      <c r="Y5" s="15"/>
      <c r="Z5" s="30">
        <f>F5-E5+1</f>
        <v>2</v>
      </c>
    </row>
    <row r="6" spans="1:28">
      <c r="A6" s="25">
        <f>A5+1</f>
        <v>3</v>
      </c>
      <c r="B6" s="66">
        <f t="shared" ref="B6:B73" si="0">B5+1</f>
        <v>40618</v>
      </c>
    </row>
    <row r="7" spans="1:28">
      <c r="A7" s="25">
        <f>A6+1</f>
        <v>4</v>
      </c>
      <c r="B7" s="66">
        <f t="shared" si="0"/>
        <v>40619</v>
      </c>
      <c r="C7" s="104" t="s">
        <v>31</v>
      </c>
      <c r="D7" s="131">
        <v>40618</v>
      </c>
      <c r="E7" s="131">
        <v>40619</v>
      </c>
      <c r="F7" s="131">
        <v>40623</v>
      </c>
      <c r="G7" s="105">
        <v>1.6167</v>
      </c>
      <c r="H7" s="105">
        <v>1.6386000000000001</v>
      </c>
      <c r="I7" s="105">
        <v>1.6167</v>
      </c>
      <c r="J7" s="105"/>
      <c r="K7" s="105"/>
      <c r="L7" s="107" t="s">
        <v>0</v>
      </c>
      <c r="N7" s="16">
        <f>(H7-G7)*10000</f>
        <v>219.00000000000031</v>
      </c>
      <c r="O7" s="15"/>
      <c r="P7" s="16">
        <f>(I7-H7)*10000</f>
        <v>-219.00000000000031</v>
      </c>
      <c r="R7" s="22">
        <f>((T5*V7)/N7)*P7</f>
        <v>-2714.6464646464642</v>
      </c>
      <c r="S7" s="15"/>
      <c r="T7" s="3">
        <f>R7+T5</f>
        <v>95012.626262626261</v>
      </c>
      <c r="U7" s="3"/>
      <c r="V7" s="4">
        <f>$AB$3/X7</f>
        <v>2.7777777777777776E-2</v>
      </c>
      <c r="X7" s="2">
        <v>9</v>
      </c>
      <c r="Z7" s="30">
        <f>F7-E7+1</f>
        <v>5</v>
      </c>
    </row>
    <row r="8" spans="1:28">
      <c r="A8" s="25">
        <f>A7+1</f>
        <v>5</v>
      </c>
      <c r="B8" s="66">
        <f t="shared" si="0"/>
        <v>40620</v>
      </c>
    </row>
    <row r="9" spans="1:28">
      <c r="A9" s="25">
        <f>A8+1</f>
        <v>6</v>
      </c>
      <c r="B9" s="66">
        <f t="shared" si="0"/>
        <v>40621</v>
      </c>
    </row>
    <row r="10" spans="1:28">
      <c r="A10" s="25">
        <f>A9+1</f>
        <v>7</v>
      </c>
      <c r="B10" s="66">
        <f t="shared" si="0"/>
        <v>40622</v>
      </c>
    </row>
    <row r="11" spans="1:28">
      <c r="A11" s="25">
        <f>A10+1</f>
        <v>8</v>
      </c>
      <c r="B11" s="66">
        <f t="shared" si="0"/>
        <v>40623</v>
      </c>
    </row>
    <row r="12" spans="1:28">
      <c r="A12" s="25">
        <f>A11+1</f>
        <v>9</v>
      </c>
      <c r="B12" s="66">
        <f t="shared" si="0"/>
        <v>40624</v>
      </c>
      <c r="C12" s="92" t="s">
        <v>38</v>
      </c>
      <c r="D12" s="132">
        <v>40620</v>
      </c>
      <c r="E12" s="132">
        <v>40624</v>
      </c>
      <c r="F12" s="132">
        <v>40647</v>
      </c>
      <c r="G12" s="93">
        <v>110.95700000000001</v>
      </c>
      <c r="H12" s="93">
        <v>115.49</v>
      </c>
      <c r="I12" s="93">
        <v>120.46000000000001</v>
      </c>
      <c r="J12" s="93"/>
      <c r="K12" s="93"/>
      <c r="L12" s="94" t="s">
        <v>2</v>
      </c>
      <c r="N12" s="16">
        <f>(H12-G12)*100</f>
        <v>453.2999999999987</v>
      </c>
      <c r="O12" s="15"/>
      <c r="P12" s="16">
        <f>(I12-H12)*100</f>
        <v>497.00000000000131</v>
      </c>
      <c r="R12" s="22">
        <f>((T7*V12)/N12)*P12</f>
        <v>1240.1456843603394</v>
      </c>
      <c r="S12" s="15"/>
      <c r="T12" s="3">
        <f>R12+T7</f>
        <v>96252.771946986599</v>
      </c>
      <c r="U12" s="3"/>
      <c r="V12" s="4">
        <f>$AB$3/X12</f>
        <v>1.1904761904761904E-2</v>
      </c>
      <c r="W12" s="3"/>
      <c r="X12" s="2">
        <v>21</v>
      </c>
      <c r="Z12" s="30">
        <f>F12-E12+1</f>
        <v>24</v>
      </c>
    </row>
    <row r="13" spans="1:28">
      <c r="A13" s="25">
        <f>A12+1</f>
        <v>10</v>
      </c>
      <c r="B13" s="66">
        <f t="shared" si="0"/>
        <v>40625</v>
      </c>
    </row>
    <row r="14" spans="1:28">
      <c r="A14" s="25">
        <f>A13+1</f>
        <v>11</v>
      </c>
      <c r="B14" s="66">
        <f t="shared" si="0"/>
        <v>40626</v>
      </c>
      <c r="C14" s="78" t="s">
        <v>39</v>
      </c>
      <c r="D14" s="133">
        <v>40625</v>
      </c>
      <c r="E14" s="133">
        <v>40626</v>
      </c>
      <c r="F14" s="133">
        <v>40645</v>
      </c>
      <c r="G14" s="79">
        <v>1.0082599999999999</v>
      </c>
      <c r="H14" s="79">
        <v>1.0131999999999999</v>
      </c>
      <c r="I14" s="79">
        <v>1.0435700000000001</v>
      </c>
      <c r="J14" s="79"/>
      <c r="K14" s="79"/>
      <c r="L14" s="80" t="s">
        <v>2</v>
      </c>
      <c r="N14" s="16">
        <f>(H14-G14)*10000</f>
        <v>49.399999999999444</v>
      </c>
      <c r="O14" s="15"/>
      <c r="P14" s="16">
        <f>(I14-H14)*10000</f>
        <v>303.70000000000232</v>
      </c>
      <c r="R14" s="22">
        <f>((T12*V14)/N14)*P14</f>
        <v>11379.619604601519</v>
      </c>
      <c r="S14" s="15"/>
      <c r="T14" s="3">
        <f>R14+T12</f>
        <v>107632.39155158812</v>
      </c>
      <c r="U14" s="3"/>
      <c r="V14" s="4">
        <f>$AB$3/X14</f>
        <v>1.9230769230769232E-2</v>
      </c>
      <c r="X14" s="2">
        <v>13</v>
      </c>
      <c r="Z14" s="30">
        <f>F14-E14+1</f>
        <v>20</v>
      </c>
    </row>
    <row r="15" spans="1:28">
      <c r="A15" s="25">
        <f>A14+1</f>
        <v>12</v>
      </c>
      <c r="B15" s="66">
        <f t="shared" si="0"/>
        <v>40627</v>
      </c>
    </row>
    <row r="16" spans="1:28">
      <c r="A16" s="25">
        <f>A15+1</f>
        <v>13</v>
      </c>
      <c r="B16" s="66">
        <f t="shared" si="0"/>
        <v>40628</v>
      </c>
    </row>
    <row r="17" spans="1:31">
      <c r="A17" s="25">
        <f>A16+1</f>
        <v>14</v>
      </c>
      <c r="B17" s="66">
        <f t="shared" si="0"/>
        <v>40629</v>
      </c>
    </row>
    <row r="18" spans="1:31">
      <c r="A18" s="25">
        <f>A17+1</f>
        <v>15</v>
      </c>
      <c r="B18" s="66">
        <f t="shared" si="0"/>
        <v>40630</v>
      </c>
      <c r="C18" s="97" t="s">
        <v>30</v>
      </c>
      <c r="D18" s="130">
        <v>40627</v>
      </c>
      <c r="E18" s="130">
        <v>40630</v>
      </c>
      <c r="F18" s="130">
        <v>40633</v>
      </c>
      <c r="G18" s="98">
        <v>1.419</v>
      </c>
      <c r="H18" s="98"/>
      <c r="I18" s="98"/>
      <c r="J18" s="98">
        <v>1.4053</v>
      </c>
      <c r="K18" s="98">
        <v>1.419</v>
      </c>
      <c r="L18" s="99" t="s">
        <v>0</v>
      </c>
      <c r="M18" s="15"/>
      <c r="N18" s="16">
        <f>(G18-J18)*10000</f>
        <v>137.00000000000045</v>
      </c>
      <c r="O18" s="15"/>
      <c r="P18" s="16">
        <f>(J18-K18)*10000</f>
        <v>-137.00000000000045</v>
      </c>
      <c r="Q18" s="15"/>
      <c r="R18" s="22">
        <f>((T14*V18)/N18)*P18</f>
        <v>-2446.1907170815484</v>
      </c>
      <c r="S18" s="15"/>
      <c r="T18" s="3">
        <f>R18+T14</f>
        <v>105186.20083450657</v>
      </c>
      <c r="U18" s="3"/>
      <c r="V18" s="4">
        <f>$AB$3/X18</f>
        <v>2.2727272727272728E-2</v>
      </c>
      <c r="W18" s="4"/>
      <c r="X18" s="16">
        <v>11</v>
      </c>
      <c r="Y18" s="15"/>
      <c r="Z18" s="30">
        <f>F18-E18+1</f>
        <v>4</v>
      </c>
    </row>
    <row r="19" spans="1:31">
      <c r="A19" s="25">
        <f>A18+1</f>
        <v>16</v>
      </c>
      <c r="B19" s="66">
        <f t="shared" si="0"/>
        <v>40631</v>
      </c>
      <c r="AE19" s="3"/>
    </row>
    <row r="20" spans="1:31">
      <c r="A20" s="25">
        <f>A19+1</f>
        <v>17</v>
      </c>
      <c r="B20" s="66">
        <f t="shared" si="0"/>
        <v>40632</v>
      </c>
      <c r="AD20" s="4"/>
    </row>
    <row r="21" spans="1:31">
      <c r="A21" s="25">
        <f>A20+1</f>
        <v>18</v>
      </c>
      <c r="B21" s="66">
        <f t="shared" si="0"/>
        <v>40633</v>
      </c>
    </row>
    <row r="22" spans="1:31">
      <c r="A22" s="25">
        <f>A21+1</f>
        <v>19</v>
      </c>
      <c r="B22" s="66">
        <f t="shared" si="0"/>
        <v>40634</v>
      </c>
      <c r="C22" s="97" t="s">
        <v>30</v>
      </c>
      <c r="D22" s="130">
        <v>40633</v>
      </c>
      <c r="E22" s="130">
        <v>40634</v>
      </c>
      <c r="F22" s="130">
        <v>40651</v>
      </c>
      <c r="G22" s="98">
        <v>1.4117999999999999</v>
      </c>
      <c r="H22" s="98">
        <v>1.4234</v>
      </c>
      <c r="I22" s="98">
        <v>1.4298999999999999</v>
      </c>
      <c r="J22" s="98"/>
      <c r="K22" s="98"/>
      <c r="L22" s="99" t="s">
        <v>2</v>
      </c>
      <c r="M22" s="15"/>
      <c r="N22" s="16">
        <f>(H22-G22)*10000</f>
        <v>116.00000000000054</v>
      </c>
      <c r="O22" s="15"/>
      <c r="P22" s="16">
        <f>(I22-H22)*10000</f>
        <v>64.999999999999503</v>
      </c>
      <c r="Q22" s="15"/>
      <c r="R22" s="22">
        <f>((T18*V22)/N22)*P22</f>
        <v>1339.5578084331587</v>
      </c>
      <c r="S22" s="15"/>
      <c r="T22" s="3">
        <f>R22+T18</f>
        <v>106525.75864293973</v>
      </c>
      <c r="U22" s="3"/>
      <c r="V22" s="4">
        <f>$AB$3/X22</f>
        <v>2.2727272727272728E-2</v>
      </c>
      <c r="W22" s="4"/>
      <c r="X22" s="16">
        <v>11</v>
      </c>
      <c r="Y22" s="15"/>
      <c r="Z22" s="30">
        <f>F22-E22+1</f>
        <v>18</v>
      </c>
    </row>
    <row r="23" spans="1:31">
      <c r="A23" s="25">
        <v>19</v>
      </c>
      <c r="B23" s="66">
        <v>40634</v>
      </c>
      <c r="C23" s="101" t="s">
        <v>33</v>
      </c>
      <c r="D23" s="134">
        <v>40633</v>
      </c>
      <c r="E23" s="134">
        <v>40634</v>
      </c>
      <c r="F23" s="134">
        <v>40647</v>
      </c>
      <c r="G23" s="119">
        <v>82.55</v>
      </c>
      <c r="H23" s="119">
        <v>83.24</v>
      </c>
      <c r="I23" s="119">
        <v>83.24</v>
      </c>
      <c r="J23" s="119"/>
      <c r="K23" s="119"/>
      <c r="L23" s="103" t="s">
        <v>17</v>
      </c>
      <c r="N23" s="16">
        <f>(H23-G23)*100</f>
        <v>68.999999999999773</v>
      </c>
      <c r="O23" s="15"/>
      <c r="P23" s="16">
        <f>(I23-H23)*100</f>
        <v>0</v>
      </c>
      <c r="R23" s="22">
        <f>((T22*V23)/N23)*P23</f>
        <v>0</v>
      </c>
      <c r="S23" s="15"/>
      <c r="T23" s="3">
        <f>R23+T22</f>
        <v>106525.75864293973</v>
      </c>
      <c r="U23" s="3"/>
      <c r="V23" s="4">
        <f>$AB$3/X23</f>
        <v>2.7777777777777776E-2</v>
      </c>
      <c r="W23" s="3"/>
      <c r="X23" s="2">
        <v>9</v>
      </c>
      <c r="Z23" s="30">
        <f>F23-E23+1</f>
        <v>14</v>
      </c>
    </row>
    <row r="24" spans="1:31">
      <c r="A24" s="25">
        <f>A22+1</f>
        <v>20</v>
      </c>
      <c r="B24" s="66">
        <f>B22+1</f>
        <v>40635</v>
      </c>
    </row>
    <row r="25" spans="1:31">
      <c r="A25" s="25">
        <f>A24+1</f>
        <v>21</v>
      </c>
      <c r="B25" s="66">
        <f t="shared" si="0"/>
        <v>40636</v>
      </c>
    </row>
    <row r="26" spans="1:31">
      <c r="A26" s="25">
        <f>A25+1</f>
        <v>22</v>
      </c>
      <c r="B26" s="66">
        <f t="shared" si="0"/>
        <v>40637</v>
      </c>
      <c r="C26" s="114" t="s">
        <v>37</v>
      </c>
      <c r="D26" s="135">
        <v>40634</v>
      </c>
      <c r="E26" s="136">
        <v>40637</v>
      </c>
      <c r="F26" s="136">
        <v>40645</v>
      </c>
      <c r="G26" s="115">
        <v>0.96795999999999993</v>
      </c>
      <c r="H26" s="115"/>
      <c r="I26" s="115"/>
      <c r="J26" s="115">
        <v>0.96214</v>
      </c>
      <c r="K26" s="115">
        <v>0.95331999999999995</v>
      </c>
      <c r="L26" s="116" t="s">
        <v>2</v>
      </c>
      <c r="N26" s="46">
        <f>(G26-J26)*10000</f>
        <v>58.199999999999363</v>
      </c>
      <c r="O26" s="47"/>
      <c r="P26" s="46">
        <f>(J26-K26)*10000</f>
        <v>88.2000000000005</v>
      </c>
      <c r="R26" s="22">
        <f>((T23*V26)/N26)*P26</f>
        <v>5765.56941108704</v>
      </c>
      <c r="S26" s="15"/>
      <c r="T26" s="3">
        <f>R26+T23</f>
        <v>112291.32805402677</v>
      </c>
      <c r="U26" s="3"/>
      <c r="V26" s="4">
        <f>$AB$3/X26</f>
        <v>3.5714285714285712E-2</v>
      </c>
      <c r="W26" s="3"/>
      <c r="X26" s="2">
        <v>7</v>
      </c>
      <c r="Z26" s="30">
        <f>F26-E26+1</f>
        <v>9</v>
      </c>
    </row>
    <row r="27" spans="1:31">
      <c r="A27" s="25">
        <f>A26+1</f>
        <v>23</v>
      </c>
      <c r="B27" s="66">
        <f t="shared" si="0"/>
        <v>40638</v>
      </c>
    </row>
    <row r="28" spans="1:31">
      <c r="A28" s="25">
        <f>A27+1</f>
        <v>24</v>
      </c>
      <c r="B28" s="66">
        <f t="shared" si="0"/>
        <v>40639</v>
      </c>
    </row>
    <row r="29" spans="1:31">
      <c r="A29" s="25">
        <f>A28+1</f>
        <v>25</v>
      </c>
      <c r="B29" s="66">
        <f t="shared" si="0"/>
        <v>40640</v>
      </c>
      <c r="C29" s="104" t="s">
        <v>31</v>
      </c>
      <c r="D29" s="131">
        <v>40639</v>
      </c>
      <c r="E29" s="131">
        <v>40640</v>
      </c>
      <c r="F29" s="131">
        <v>40652</v>
      </c>
      <c r="G29" s="105">
        <v>1.5781000000000001</v>
      </c>
      <c r="H29" s="105"/>
      <c r="I29" s="105"/>
      <c r="J29" s="105">
        <v>1.5608</v>
      </c>
      <c r="K29" s="105">
        <v>1.5533999999999999</v>
      </c>
      <c r="L29" s="107" t="s">
        <v>2</v>
      </c>
      <c r="N29" s="46">
        <f>(G29-J29)*10000</f>
        <v>173.00000000000094</v>
      </c>
      <c r="O29" s="47"/>
      <c r="P29" s="46">
        <f>(J29-K29)*10000</f>
        <v>74.000000000000739</v>
      </c>
      <c r="R29" s="22">
        <f>((T26*V29)/N29)*P29</f>
        <v>1334.2257989720645</v>
      </c>
      <c r="S29" s="15"/>
      <c r="T29" s="3">
        <f>R29+T26</f>
        <v>113625.55385299884</v>
      </c>
      <c r="U29" s="3"/>
      <c r="V29" s="4">
        <f>$AB$3/X29</f>
        <v>2.7777777777777776E-2</v>
      </c>
      <c r="X29" s="2">
        <v>9</v>
      </c>
      <c r="Z29" s="30">
        <f>F29-E29+1</f>
        <v>13</v>
      </c>
    </row>
    <row r="30" spans="1:31">
      <c r="A30" s="25">
        <f>A29+1</f>
        <v>26</v>
      </c>
      <c r="B30" s="66">
        <f t="shared" si="0"/>
        <v>40641</v>
      </c>
    </row>
    <row r="31" spans="1:31">
      <c r="A31" s="25">
        <f>A30+1</f>
        <v>27</v>
      </c>
      <c r="B31" s="66">
        <f t="shared" si="0"/>
        <v>40642</v>
      </c>
    </row>
    <row r="32" spans="1:31">
      <c r="A32" s="25">
        <f>A31+1</f>
        <v>28</v>
      </c>
      <c r="B32" s="66">
        <f t="shared" si="0"/>
        <v>40643</v>
      </c>
    </row>
    <row r="33" spans="1:26">
      <c r="A33" s="25">
        <f>A32+1</f>
        <v>29</v>
      </c>
      <c r="B33" s="66">
        <f t="shared" si="0"/>
        <v>40644</v>
      </c>
      <c r="C33" s="88" t="s">
        <v>29</v>
      </c>
      <c r="D33" s="137">
        <v>40641</v>
      </c>
      <c r="E33" s="137">
        <v>40644</v>
      </c>
      <c r="F33" s="137">
        <v>40651</v>
      </c>
      <c r="G33" s="89">
        <v>0.87590000000000001</v>
      </c>
      <c r="H33" s="89">
        <v>0.88500000000000001</v>
      </c>
      <c r="I33" s="89">
        <v>0.87590000000000001</v>
      </c>
      <c r="J33" s="89"/>
      <c r="K33" s="89"/>
      <c r="L33" s="90" t="s">
        <v>0</v>
      </c>
      <c r="M33" s="15"/>
      <c r="N33" s="16">
        <f>(H33-G33)*10000</f>
        <v>90.999999999999972</v>
      </c>
      <c r="O33" s="15"/>
      <c r="P33" s="16">
        <f>(I33-H33)*10000</f>
        <v>-90.999999999999972</v>
      </c>
      <c r="Q33" s="15"/>
      <c r="R33" s="22">
        <f>((T29*V33)/N33)*P33</f>
        <v>-2840.6388463249714</v>
      </c>
      <c r="S33" s="15"/>
      <c r="T33" s="3">
        <f>R33+T29</f>
        <v>110784.91500667387</v>
      </c>
      <c r="U33" s="3"/>
      <c r="V33" s="4">
        <f>$AB$3/X33</f>
        <v>2.5000000000000001E-2</v>
      </c>
      <c r="W33" s="4"/>
      <c r="X33" s="2">
        <v>10</v>
      </c>
      <c r="Y33" s="3"/>
      <c r="Z33" s="30">
        <f>F33-E33+1</f>
        <v>8</v>
      </c>
    </row>
    <row r="34" spans="1:26">
      <c r="A34" s="25">
        <f>A33+1</f>
        <v>30</v>
      </c>
      <c r="B34" s="66">
        <f t="shared" si="0"/>
        <v>40645</v>
      </c>
    </row>
    <row r="35" spans="1:26">
      <c r="A35" s="25">
        <f>A34+1</f>
        <v>31</v>
      </c>
      <c r="B35" s="66">
        <f t="shared" si="0"/>
        <v>40646</v>
      </c>
    </row>
    <row r="36" spans="1:26">
      <c r="A36" s="25">
        <f>A35+1</f>
        <v>32</v>
      </c>
      <c r="B36" s="66">
        <f t="shared" si="0"/>
        <v>40647</v>
      </c>
    </row>
    <row r="37" spans="1:26">
      <c r="A37" s="25">
        <f>A36+1</f>
        <v>33</v>
      </c>
      <c r="B37" s="66">
        <f t="shared" si="0"/>
        <v>40648</v>
      </c>
    </row>
    <row r="38" spans="1:26">
      <c r="A38" s="25">
        <f>A37+1</f>
        <v>34</v>
      </c>
      <c r="B38" s="66">
        <f t="shared" si="0"/>
        <v>40649</v>
      </c>
    </row>
    <row r="39" spans="1:26">
      <c r="A39" s="25">
        <f>A38+1</f>
        <v>35</v>
      </c>
      <c r="B39" s="66">
        <f t="shared" si="0"/>
        <v>40650</v>
      </c>
    </row>
    <row r="40" spans="1:26">
      <c r="A40" s="25">
        <f>A39+1</f>
        <v>36</v>
      </c>
      <c r="B40" s="66">
        <f t="shared" si="0"/>
        <v>40651</v>
      </c>
      <c r="C40" s="71" t="s">
        <v>24</v>
      </c>
      <c r="D40" s="138">
        <v>40645</v>
      </c>
      <c r="E40" s="139">
        <v>40651</v>
      </c>
      <c r="F40" s="139">
        <v>40660</v>
      </c>
      <c r="G40" s="72">
        <v>88.92</v>
      </c>
      <c r="H40" s="72"/>
      <c r="I40" s="72"/>
      <c r="J40" s="72">
        <v>86.88</v>
      </c>
      <c r="K40" s="72">
        <v>88.92</v>
      </c>
      <c r="L40" s="73" t="s">
        <v>0</v>
      </c>
      <c r="M40" s="15"/>
      <c r="N40" s="16">
        <f>(G40-J40)*100</f>
        <v>204.00000000000063</v>
      </c>
      <c r="O40" s="15"/>
      <c r="P40" s="16">
        <f>(J40-K40)*100</f>
        <v>-204.00000000000063</v>
      </c>
      <c r="Q40" s="15"/>
      <c r="R40" s="22">
        <f>((T33*V40)/N40)*P40</f>
        <v>-2769.6228751668468</v>
      </c>
      <c r="S40" s="15"/>
      <c r="T40" s="3">
        <f>R40+T33</f>
        <v>108015.29213150701</v>
      </c>
      <c r="U40" s="3"/>
      <c r="V40" s="4">
        <f>$AB$3/X40</f>
        <v>2.5000000000000001E-2</v>
      </c>
      <c r="W40" s="4"/>
      <c r="X40" s="2">
        <v>10</v>
      </c>
      <c r="Y40" s="3"/>
      <c r="Z40" s="30">
        <f>F40-E40+1</f>
        <v>10</v>
      </c>
    </row>
    <row r="41" spans="1:26">
      <c r="A41" s="25">
        <f>A40+1</f>
        <v>37</v>
      </c>
      <c r="B41" s="66">
        <f t="shared" si="0"/>
        <v>40652</v>
      </c>
    </row>
    <row r="42" spans="1:26">
      <c r="A42" s="25">
        <f>A41+1</f>
        <v>38</v>
      </c>
      <c r="B42" s="66">
        <f t="shared" si="0"/>
        <v>40653</v>
      </c>
      <c r="C42" s="78" t="s">
        <v>39</v>
      </c>
      <c r="D42" s="133">
        <v>40652</v>
      </c>
      <c r="E42" s="133">
        <v>40653</v>
      </c>
      <c r="F42" s="133">
        <v>40666</v>
      </c>
      <c r="G42" s="79">
        <v>1.04616</v>
      </c>
      <c r="H42" s="79">
        <v>1.0525499999999999</v>
      </c>
      <c r="I42" s="79">
        <v>1.08447</v>
      </c>
      <c r="J42" s="79"/>
      <c r="K42" s="79"/>
      <c r="L42" s="80" t="s">
        <v>2</v>
      </c>
      <c r="N42" s="16">
        <f>(H42-G42)*10000</f>
        <v>63.899999999998954</v>
      </c>
      <c r="O42" s="15"/>
      <c r="P42" s="16">
        <f>(I42-H42)*10000</f>
        <v>319.20000000000169</v>
      </c>
      <c r="R42" s="22">
        <f>((T40*V42)/N42)*P42</f>
        <v>10376.333588653481</v>
      </c>
      <c r="S42" s="15"/>
      <c r="T42" s="3">
        <f>R42+T40</f>
        <v>118391.62572016049</v>
      </c>
      <c r="U42" s="3"/>
      <c r="V42" s="4">
        <f>$AB$3/X42</f>
        <v>1.9230769230769232E-2</v>
      </c>
      <c r="W42" s="3"/>
      <c r="X42" s="2">
        <v>13</v>
      </c>
      <c r="Z42" s="30">
        <f>F42-E42+1</f>
        <v>14</v>
      </c>
    </row>
    <row r="43" spans="1:26">
      <c r="A43" s="25">
        <f>A42+1</f>
        <v>39</v>
      </c>
      <c r="B43" s="66">
        <f t="shared" si="0"/>
        <v>40654</v>
      </c>
      <c r="C43" s="97" t="s">
        <v>30</v>
      </c>
      <c r="D43" s="130">
        <v>40653</v>
      </c>
      <c r="E43" s="130">
        <v>40654</v>
      </c>
      <c r="F43" s="130">
        <v>40668</v>
      </c>
      <c r="G43" s="98">
        <v>1.4330000000000001</v>
      </c>
      <c r="H43" s="98">
        <v>1.4549000000000001</v>
      </c>
      <c r="I43" s="98">
        <v>1.4642999999999999</v>
      </c>
      <c r="J43" s="98"/>
      <c r="K43" s="98"/>
      <c r="L43" s="99" t="s">
        <v>2</v>
      </c>
      <c r="M43" s="15"/>
      <c r="N43" s="16">
        <f>(H43-G43)*10000</f>
        <v>219.00000000000031</v>
      </c>
      <c r="O43" s="15"/>
      <c r="P43" s="16">
        <f>(I43-H43)*10000</f>
        <v>93.999999999998522</v>
      </c>
      <c r="Q43" s="15"/>
      <c r="R43" s="22">
        <f>((T42*V43)/N43)*P43</f>
        <v>1154.920383737536</v>
      </c>
      <c r="S43" s="15"/>
      <c r="T43" s="3">
        <f>R43+T42</f>
        <v>119546.54610389803</v>
      </c>
      <c r="U43" s="3"/>
      <c r="V43" s="4">
        <f>$AB$3/X43</f>
        <v>2.2727272727272728E-2</v>
      </c>
      <c r="W43" s="4"/>
      <c r="X43" s="16">
        <v>11</v>
      </c>
      <c r="Y43" s="15"/>
      <c r="Z43" s="30">
        <f>F43-E43+1</f>
        <v>15</v>
      </c>
    </row>
    <row r="44" spans="1:26">
      <c r="A44" s="25">
        <f>A43+1</f>
        <v>40</v>
      </c>
      <c r="B44" s="66">
        <f t="shared" si="0"/>
        <v>40655</v>
      </c>
    </row>
    <row r="45" spans="1:26">
      <c r="A45" s="25">
        <f>A44+1</f>
        <v>41</v>
      </c>
      <c r="B45" s="66">
        <f t="shared" si="0"/>
        <v>40656</v>
      </c>
    </row>
    <row r="46" spans="1:26">
      <c r="A46" s="25">
        <f>A45+1</f>
        <v>42</v>
      </c>
      <c r="B46" s="66">
        <f t="shared" si="0"/>
        <v>40657</v>
      </c>
    </row>
    <row r="47" spans="1:26">
      <c r="A47" s="25">
        <f>A46+1</f>
        <v>43</v>
      </c>
      <c r="B47" s="66">
        <f t="shared" si="0"/>
        <v>40658</v>
      </c>
    </row>
    <row r="48" spans="1:26">
      <c r="A48" s="25">
        <f>A47+1</f>
        <v>44</v>
      </c>
      <c r="B48" s="66">
        <f t="shared" si="0"/>
        <v>40659</v>
      </c>
      <c r="C48" s="67" t="s">
        <v>20</v>
      </c>
      <c r="D48" s="140">
        <v>40658</v>
      </c>
      <c r="E48" s="140">
        <v>40659</v>
      </c>
      <c r="F48" s="140">
        <v>40662</v>
      </c>
      <c r="G48" s="68">
        <v>0.95509999999999995</v>
      </c>
      <c r="H48" s="68"/>
      <c r="I48" s="68"/>
      <c r="J48" s="68">
        <v>0.94130000000000003</v>
      </c>
      <c r="K48" s="68">
        <v>0.95509999999999995</v>
      </c>
      <c r="L48" s="69" t="s">
        <v>0</v>
      </c>
      <c r="M48" s="15"/>
      <c r="N48" s="16">
        <f>(G48-J48)*10000</f>
        <v>137.99999999999923</v>
      </c>
      <c r="O48" s="15"/>
      <c r="P48" s="16">
        <f>(J48-K48)*10000</f>
        <v>-137.99999999999923</v>
      </c>
      <c r="Q48" s="15"/>
      <c r="R48" s="22">
        <f>((T43*V48)/N48)*P48</f>
        <v>-4269.5195037106432</v>
      </c>
      <c r="S48" s="15"/>
      <c r="T48" s="3">
        <f>T43+R48</f>
        <v>115277.02660018738</v>
      </c>
      <c r="U48" s="3"/>
      <c r="V48" s="4">
        <f>$AB$3/X48</f>
        <v>3.5714285714285712E-2</v>
      </c>
      <c r="W48" s="4"/>
      <c r="X48" s="2">
        <v>7</v>
      </c>
      <c r="Z48" s="30">
        <f>F48-E48+1</f>
        <v>4</v>
      </c>
    </row>
    <row r="49" spans="1:26">
      <c r="A49" s="25">
        <v>44</v>
      </c>
      <c r="B49" s="66">
        <v>40659</v>
      </c>
      <c r="C49" s="85" t="s">
        <v>28</v>
      </c>
      <c r="D49" s="141">
        <v>40658</v>
      </c>
      <c r="E49" s="141">
        <v>40659</v>
      </c>
      <c r="F49" s="141">
        <v>40660</v>
      </c>
      <c r="G49" s="86">
        <v>1.3838999999999999</v>
      </c>
      <c r="H49" s="86">
        <v>1.3949</v>
      </c>
      <c r="I49" s="86">
        <v>1.4059999999999999</v>
      </c>
      <c r="J49" s="86"/>
      <c r="K49" s="86"/>
      <c r="L49" s="87" t="s">
        <v>1</v>
      </c>
      <c r="M49" s="15"/>
      <c r="N49" s="16">
        <f>(H49-G49)*10000</f>
        <v>110.00000000000121</v>
      </c>
      <c r="O49" s="15"/>
      <c r="P49" s="16">
        <f>(I49-H49)*10000</f>
        <v>110.99999999999888</v>
      </c>
      <c r="Q49" s="15"/>
      <c r="R49" s="22">
        <f>((T48*V49)/N49)*P49</f>
        <v>4154.4642703313402</v>
      </c>
      <c r="S49" s="15"/>
      <c r="T49" s="3">
        <f>R49+T48</f>
        <v>119431.49087051873</v>
      </c>
      <c r="U49" s="3"/>
      <c r="V49" s="4">
        <f>$AB$3/X49</f>
        <v>3.5714285714285712E-2</v>
      </c>
      <c r="W49" s="4"/>
      <c r="X49" s="2">
        <v>7</v>
      </c>
      <c r="Y49" s="3"/>
      <c r="Z49" s="30">
        <f>F49-E49+1</f>
        <v>2</v>
      </c>
    </row>
    <row r="50" spans="1:26">
      <c r="A50" s="25">
        <v>44</v>
      </c>
      <c r="B50" s="66">
        <v>40659</v>
      </c>
      <c r="C50" s="88" t="s">
        <v>29</v>
      </c>
      <c r="D50" s="137">
        <v>40653</v>
      </c>
      <c r="E50" s="137">
        <v>40659</v>
      </c>
      <c r="F50" s="137">
        <v>40667</v>
      </c>
      <c r="G50" s="89">
        <v>0.87760000000000005</v>
      </c>
      <c r="H50" s="89">
        <v>0.88839999999999997</v>
      </c>
      <c r="I50" s="89">
        <v>0.90190000000000003</v>
      </c>
      <c r="J50" s="89"/>
      <c r="K50" s="89"/>
      <c r="L50" s="90" t="s">
        <v>1</v>
      </c>
      <c r="M50" s="15"/>
      <c r="N50" s="16">
        <f>(H50-G50)*10000</f>
        <v>107.9999999999992</v>
      </c>
      <c r="O50" s="15"/>
      <c r="P50" s="16">
        <f>(I50-H50)*10000</f>
        <v>135.00000000000068</v>
      </c>
      <c r="Q50" s="15"/>
      <c r="R50" s="22">
        <f>((T49*V50)/N50)*P50</f>
        <v>3732.234089703757</v>
      </c>
      <c r="S50" s="15"/>
      <c r="T50" s="3">
        <f>R50+T49</f>
        <v>123163.72496022248</v>
      </c>
      <c r="U50" s="3"/>
      <c r="V50" s="4">
        <f>$AB$3/X50</f>
        <v>2.5000000000000001E-2</v>
      </c>
      <c r="W50" s="4"/>
      <c r="X50" s="2">
        <v>10</v>
      </c>
      <c r="Y50" s="3"/>
      <c r="Z50" s="30">
        <f>F50-E50+1</f>
        <v>9</v>
      </c>
    </row>
    <row r="51" spans="1:26">
      <c r="A51" s="25">
        <f>A48+1</f>
        <v>45</v>
      </c>
      <c r="B51" s="66">
        <f>B48+1</f>
        <v>40660</v>
      </c>
      <c r="C51" s="108" t="s">
        <v>36</v>
      </c>
      <c r="D51" s="142">
        <v>40653</v>
      </c>
      <c r="E51" s="142">
        <v>40660</v>
      </c>
      <c r="F51" s="142">
        <v>40661</v>
      </c>
      <c r="G51" s="109">
        <v>134.70999999999998</v>
      </c>
      <c r="H51" s="109">
        <v>135.97400000000002</v>
      </c>
      <c r="I51" s="109">
        <v>135.97399999999999</v>
      </c>
      <c r="J51" s="109"/>
      <c r="K51" s="109"/>
      <c r="L51" s="110" t="s">
        <v>17</v>
      </c>
      <c r="N51" s="16">
        <f>(H51-G51)*100</f>
        <v>126.40000000000384</v>
      </c>
      <c r="O51" s="15"/>
      <c r="P51" s="16">
        <f>(I51-H51)*100</f>
        <v>-2.8421709430404007E-12</v>
      </c>
      <c r="R51" s="22">
        <f>((T50*V51)/N51)*P51</f>
        <v>-7.6927821799963387E-11</v>
      </c>
      <c r="S51" s="15"/>
      <c r="T51" s="3">
        <f>R51+T50</f>
        <v>123163.7249602224</v>
      </c>
      <c r="U51" s="3"/>
      <c r="V51" s="4">
        <f>$AB$3/X51</f>
        <v>2.7777777777777776E-2</v>
      </c>
      <c r="W51" s="3"/>
      <c r="X51" s="2">
        <v>9</v>
      </c>
      <c r="Z51" s="30">
        <f>F51-E51+1</f>
        <v>2</v>
      </c>
    </row>
    <row r="52" spans="1:26">
      <c r="A52" s="25">
        <f>A51+1</f>
        <v>46</v>
      </c>
      <c r="B52" s="66">
        <f t="shared" si="0"/>
        <v>40661</v>
      </c>
      <c r="C52" s="92" t="s">
        <v>38</v>
      </c>
      <c r="D52" s="132">
        <v>40660</v>
      </c>
      <c r="E52" s="132">
        <v>40661</v>
      </c>
      <c r="F52" s="132">
        <v>40666</v>
      </c>
      <c r="G52" s="93">
        <v>119.806</v>
      </c>
      <c r="H52" s="93">
        <v>121.398</v>
      </c>
      <c r="I52" s="93">
        <v>119.806</v>
      </c>
      <c r="J52" s="93"/>
      <c r="K52" s="93"/>
      <c r="L52" s="94" t="s">
        <v>0</v>
      </c>
      <c r="N52" s="16">
        <f>(H52-G52)*100</f>
        <v>159.19999999999987</v>
      </c>
      <c r="O52" s="15"/>
      <c r="P52" s="16">
        <f>(I52-H52)*100</f>
        <v>-159.19999999999987</v>
      </c>
      <c r="R52" s="22">
        <f>((T51*V52)/N52)*P52</f>
        <v>-1466.2348209550285</v>
      </c>
      <c r="S52" s="15"/>
      <c r="T52" s="3">
        <f>R52+T51</f>
        <v>121697.49013926738</v>
      </c>
      <c r="U52" s="3"/>
      <c r="V52" s="4">
        <f>$AB$3/X52</f>
        <v>1.1904761904761904E-2</v>
      </c>
      <c r="W52" s="3"/>
      <c r="X52" s="2">
        <v>21</v>
      </c>
      <c r="Z52" s="30">
        <f>F52-E52+1</f>
        <v>6</v>
      </c>
    </row>
    <row r="53" spans="1:26">
      <c r="A53" s="25">
        <f>A52+1</f>
        <v>47</v>
      </c>
      <c r="B53" s="66">
        <f t="shared" si="0"/>
        <v>40662</v>
      </c>
    </row>
    <row r="54" spans="1:26">
      <c r="A54" s="25">
        <f>A53+1</f>
        <v>48</v>
      </c>
      <c r="B54" s="66">
        <f t="shared" si="0"/>
        <v>40663</v>
      </c>
    </row>
    <row r="55" spans="1:26">
      <c r="A55" s="25">
        <f>A54+1</f>
        <v>49</v>
      </c>
      <c r="B55" s="66">
        <f t="shared" si="0"/>
        <v>40664</v>
      </c>
    </row>
    <row r="56" spans="1:26">
      <c r="A56" s="25">
        <f>A55+1</f>
        <v>50</v>
      </c>
      <c r="B56" s="66">
        <f t="shared" si="0"/>
        <v>40665</v>
      </c>
    </row>
    <row r="57" spans="1:26">
      <c r="A57" s="25">
        <f>A56+1</f>
        <v>51</v>
      </c>
      <c r="B57" s="66">
        <f t="shared" si="0"/>
        <v>40666</v>
      </c>
      <c r="C57" s="108" t="s">
        <v>36</v>
      </c>
      <c r="D57" s="142">
        <v>40665</v>
      </c>
      <c r="E57" s="142">
        <v>40666</v>
      </c>
      <c r="F57" s="142">
        <v>40674</v>
      </c>
      <c r="G57" s="109">
        <v>136.04600000000002</v>
      </c>
      <c r="H57" s="109"/>
      <c r="I57" s="109"/>
      <c r="J57" s="109">
        <v>134.952</v>
      </c>
      <c r="K57" s="109">
        <v>134.00900000000001</v>
      </c>
      <c r="L57" s="110" t="s">
        <v>2</v>
      </c>
      <c r="N57" s="16">
        <f>(G57-J57)*100</f>
        <v>109.40000000000225</v>
      </c>
      <c r="O57" s="15"/>
      <c r="P57" s="16">
        <f>(J57-K57)*100</f>
        <v>94.299999999998363</v>
      </c>
      <c r="R57" s="22">
        <f>((T52*V57)/N57)*P57</f>
        <v>2913.8922710066217</v>
      </c>
      <c r="S57" s="15"/>
      <c r="T57" s="3">
        <f>R57+T52</f>
        <v>124611.382410274</v>
      </c>
      <c r="U57" s="3"/>
      <c r="V57" s="4">
        <f>$AB$3/X57</f>
        <v>2.7777777777777776E-2</v>
      </c>
      <c r="W57" s="3"/>
      <c r="X57" s="2">
        <v>9</v>
      </c>
      <c r="Z57" s="30">
        <f>F57-E57+1</f>
        <v>9</v>
      </c>
    </row>
    <row r="58" spans="1:26">
      <c r="A58" s="25">
        <f>A57+1</f>
        <v>52</v>
      </c>
      <c r="B58" s="66">
        <f t="shared" si="0"/>
        <v>40667</v>
      </c>
      <c r="C58" s="71" t="s">
        <v>24</v>
      </c>
      <c r="D58" s="138">
        <v>40666</v>
      </c>
      <c r="E58" s="139">
        <v>40667</v>
      </c>
      <c r="F58" s="139">
        <v>40668</v>
      </c>
      <c r="G58" s="72">
        <v>88.75</v>
      </c>
      <c r="H58" s="72"/>
      <c r="I58" s="72"/>
      <c r="J58" s="72">
        <v>87.52</v>
      </c>
      <c r="K58" s="72">
        <v>84.36</v>
      </c>
      <c r="L58" s="73" t="s">
        <v>1</v>
      </c>
      <c r="M58" s="15"/>
      <c r="N58" s="16">
        <f>(G58-J58)*100</f>
        <v>123.0000000000004</v>
      </c>
      <c r="O58" s="15"/>
      <c r="P58" s="16">
        <f>(J58-K58)*100</f>
        <v>315.99999999999966</v>
      </c>
      <c r="Q58" s="15"/>
      <c r="R58" s="22">
        <f>((T57*V58)/N58)*P58</f>
        <v>8003.495293017565</v>
      </c>
      <c r="S58" s="15"/>
      <c r="T58" s="3">
        <f>R58+T57</f>
        <v>132614.87770329157</v>
      </c>
      <c r="U58" s="3"/>
      <c r="V58" s="4">
        <f>$AB$3/X58</f>
        <v>2.5000000000000001E-2</v>
      </c>
      <c r="W58" s="4"/>
      <c r="X58" s="2">
        <v>10</v>
      </c>
      <c r="Y58" s="3"/>
      <c r="Z58" s="30">
        <f>F58-E58+1</f>
        <v>2</v>
      </c>
    </row>
    <row r="59" spans="1:26">
      <c r="A59" s="25">
        <f>A58+1</f>
        <v>53</v>
      </c>
      <c r="B59" s="66">
        <f t="shared" si="0"/>
        <v>40668</v>
      </c>
      <c r="C59" s="111" t="s">
        <v>32</v>
      </c>
      <c r="D59" s="143">
        <v>40667</v>
      </c>
      <c r="E59" s="143">
        <v>40668</v>
      </c>
      <c r="F59" s="143">
        <v>40687</v>
      </c>
      <c r="G59" s="112">
        <v>0.80020000000000002</v>
      </c>
      <c r="H59" s="112"/>
      <c r="I59" s="112"/>
      <c r="J59" s="112">
        <v>0.78779999999999994</v>
      </c>
      <c r="K59" s="112">
        <v>0.80020000000000002</v>
      </c>
      <c r="L59" s="113" t="s">
        <v>0</v>
      </c>
      <c r="N59" s="46">
        <f>(G59-J59)*10000</f>
        <v>124.00000000000078</v>
      </c>
      <c r="O59" s="47"/>
      <c r="P59" s="46">
        <f>(J59-K59)*10000</f>
        <v>-124.00000000000078</v>
      </c>
      <c r="R59" s="22">
        <f>((T58*V59)/N59)*P59</f>
        <v>-2550.2861096786842</v>
      </c>
      <c r="S59" s="15"/>
      <c r="T59" s="3">
        <f>R59+T58</f>
        <v>130064.59159361289</v>
      </c>
      <c r="U59" s="3"/>
      <c r="V59" s="4">
        <f>$AB$3/X59</f>
        <v>1.9230769230769232E-2</v>
      </c>
      <c r="W59" s="3"/>
      <c r="X59" s="2">
        <v>13</v>
      </c>
      <c r="Z59" s="30">
        <f>F59-E59+1</f>
        <v>20</v>
      </c>
    </row>
    <row r="60" spans="1:26">
      <c r="A60" s="25">
        <f>A59+1</f>
        <v>54</v>
      </c>
      <c r="B60" s="66">
        <f t="shared" si="0"/>
        <v>40669</v>
      </c>
      <c r="C60" s="92" t="s">
        <v>38</v>
      </c>
      <c r="D60" s="132">
        <v>40668</v>
      </c>
      <c r="E60" s="132">
        <v>40669</v>
      </c>
      <c r="F60" s="132">
        <v>40746</v>
      </c>
      <c r="G60" s="93">
        <v>119.32</v>
      </c>
      <c r="H60" s="93"/>
      <c r="I60" s="93"/>
      <c r="J60" s="93">
        <v>116.2</v>
      </c>
      <c r="K60" s="93">
        <v>113.22999999999999</v>
      </c>
      <c r="L60" s="94" t="s">
        <v>2</v>
      </c>
      <c r="N60" s="16">
        <f>(G60-J60)*100</f>
        <v>311.99999999999903</v>
      </c>
      <c r="O60" s="15"/>
      <c r="P60" s="16">
        <f>(J60-K60)*100</f>
        <v>297.00000000000131</v>
      </c>
      <c r="R60" s="22">
        <f>((T59*V60)/N60)*P60</f>
        <v>1473.9462646254317</v>
      </c>
      <c r="S60" s="15"/>
      <c r="T60" s="3">
        <f>R60+T59</f>
        <v>131538.53785823833</v>
      </c>
      <c r="U60" s="3"/>
      <c r="V60" s="4">
        <f>$AB$3/X60</f>
        <v>1.1904761904761904E-2</v>
      </c>
      <c r="W60" s="3"/>
      <c r="X60" s="2">
        <v>21</v>
      </c>
      <c r="Z60" s="30">
        <f>F60-E60+1</f>
        <v>78</v>
      </c>
    </row>
    <row r="61" spans="1:26">
      <c r="A61" s="25">
        <v>54</v>
      </c>
      <c r="B61" s="66">
        <v>40669</v>
      </c>
      <c r="C61" s="97" t="s">
        <v>30</v>
      </c>
      <c r="D61" s="130">
        <v>40668</v>
      </c>
      <c r="E61" s="130">
        <v>40669</v>
      </c>
      <c r="F61" s="130">
        <v>40689</v>
      </c>
      <c r="G61" s="98">
        <v>1.4896</v>
      </c>
      <c r="H61" s="98"/>
      <c r="I61" s="98"/>
      <c r="J61" s="98">
        <v>1.4507000000000001</v>
      </c>
      <c r="K61" s="98">
        <v>1.4187000000000001</v>
      </c>
      <c r="L61" s="99" t="s">
        <v>2</v>
      </c>
      <c r="M61" s="15"/>
      <c r="N61" s="16">
        <f>(G61-J61)*10000</f>
        <v>388.99999999999932</v>
      </c>
      <c r="O61" s="15"/>
      <c r="P61" s="16">
        <f>(J61-K61)*10000</f>
        <v>320.00000000000028</v>
      </c>
      <c r="Q61" s="15"/>
      <c r="R61" s="22">
        <f>((T60*V61)/N61)*P61</f>
        <v>2459.2388475482812</v>
      </c>
      <c r="S61" s="15"/>
      <c r="T61" s="3">
        <f>R61+T60</f>
        <v>133997.77670578661</v>
      </c>
      <c r="U61" s="3"/>
      <c r="V61" s="4">
        <f>$AB$3/X61</f>
        <v>2.2727272727272728E-2</v>
      </c>
      <c r="W61" s="4"/>
      <c r="X61" s="16">
        <v>11</v>
      </c>
      <c r="Y61" s="15"/>
      <c r="Z61" s="30">
        <f>F61-E61+1</f>
        <v>21</v>
      </c>
    </row>
    <row r="62" spans="1:26">
      <c r="A62" s="25">
        <f>A60+1</f>
        <v>55</v>
      </c>
      <c r="B62" s="66">
        <f>B60+1</f>
        <v>40670</v>
      </c>
    </row>
    <row r="63" spans="1:26">
      <c r="A63" s="25">
        <f>A62+1</f>
        <v>56</v>
      </c>
      <c r="B63" s="66">
        <f t="shared" si="0"/>
        <v>40671</v>
      </c>
    </row>
    <row r="64" spans="1:26">
      <c r="A64" s="25">
        <f>A63+1</f>
        <v>57</v>
      </c>
      <c r="B64" s="66">
        <f t="shared" si="0"/>
        <v>40672</v>
      </c>
    </row>
    <row r="65" spans="1:26">
      <c r="A65" s="25">
        <f>A64+1</f>
        <v>58</v>
      </c>
      <c r="B65" s="66">
        <f t="shared" si="0"/>
        <v>40673</v>
      </c>
      <c r="C65" s="75" t="s">
        <v>34</v>
      </c>
      <c r="D65" s="144">
        <v>40669</v>
      </c>
      <c r="E65" s="144">
        <v>40673</v>
      </c>
      <c r="F65" s="144">
        <v>40674</v>
      </c>
      <c r="G65" s="76">
        <v>1.3447800000000001</v>
      </c>
      <c r="H65" s="76">
        <v>1.3597600000000001</v>
      </c>
      <c r="I65" s="76">
        <v>1.3597600000000001</v>
      </c>
      <c r="J65" s="76"/>
      <c r="K65" s="76"/>
      <c r="L65" s="77" t="s">
        <v>17</v>
      </c>
      <c r="N65" s="16">
        <f>(H65-G65)*10000</f>
        <v>149.79999999999993</v>
      </c>
      <c r="O65" s="15"/>
      <c r="P65" s="16">
        <f>(I65-H65)*10000</f>
        <v>0</v>
      </c>
      <c r="R65" s="22">
        <f>((T61*V65)/N65)*P65</f>
        <v>0</v>
      </c>
      <c r="S65" s="15"/>
      <c r="T65" s="3">
        <f>R65+T61</f>
        <v>133997.77670578661</v>
      </c>
      <c r="U65" s="3"/>
      <c r="V65" s="4">
        <f>$AB$3/X65</f>
        <v>3.5714285714285712E-2</v>
      </c>
      <c r="W65" s="3"/>
      <c r="X65" s="2">
        <v>7</v>
      </c>
      <c r="Z65" s="30">
        <f>F65-E65+1</f>
        <v>2</v>
      </c>
    </row>
    <row r="66" spans="1:26">
      <c r="A66" s="25">
        <f>A65+1</f>
        <v>59</v>
      </c>
      <c r="B66" s="66">
        <f t="shared" si="0"/>
        <v>40674</v>
      </c>
      <c r="C66" s="71" t="s">
        <v>24</v>
      </c>
      <c r="D66" s="138">
        <v>40673</v>
      </c>
      <c r="E66" s="139">
        <v>40674</v>
      </c>
      <c r="F66" s="139">
        <v>40675</v>
      </c>
      <c r="G66" s="72">
        <v>86.4</v>
      </c>
      <c r="H66" s="72">
        <v>87.64</v>
      </c>
      <c r="I66" s="72">
        <v>86.4</v>
      </c>
      <c r="J66" s="72"/>
      <c r="K66" s="72"/>
      <c r="L66" s="73" t="s">
        <v>0</v>
      </c>
      <c r="M66" s="15"/>
      <c r="N66" s="16">
        <f>(H66-G66)*100</f>
        <v>123.99999999999949</v>
      </c>
      <c r="O66" s="15"/>
      <c r="P66" s="16">
        <f>(I66-H66)*100</f>
        <v>-123.99999999999949</v>
      </c>
      <c r="Q66" s="15"/>
      <c r="R66" s="22">
        <f>((T65*V66)/N66)*P66</f>
        <v>-3349.9444176446655</v>
      </c>
      <c r="S66" s="15"/>
      <c r="T66" s="3">
        <f>R66+T65</f>
        <v>130647.83228814194</v>
      </c>
      <c r="U66" s="3"/>
      <c r="V66" s="4">
        <f>$AB$3/X66</f>
        <v>2.5000000000000001E-2</v>
      </c>
      <c r="W66" s="4"/>
      <c r="X66" s="2">
        <v>10</v>
      </c>
      <c r="Y66" s="3"/>
      <c r="Z66" s="30">
        <f>F66-E66+1</f>
        <v>2</v>
      </c>
    </row>
    <row r="67" spans="1:26">
      <c r="A67" s="25">
        <f>A66+1</f>
        <v>60</v>
      </c>
      <c r="B67" s="66">
        <f t="shared" si="0"/>
        <v>40675</v>
      </c>
    </row>
    <row r="68" spans="1:26">
      <c r="A68" s="25">
        <f>A67+1</f>
        <v>61</v>
      </c>
      <c r="B68" s="66">
        <f t="shared" si="0"/>
        <v>40676</v>
      </c>
      <c r="C68" s="88" t="s">
        <v>29</v>
      </c>
      <c r="D68" s="137">
        <v>40675</v>
      </c>
      <c r="E68" s="137">
        <v>40676</v>
      </c>
      <c r="F68" s="137">
        <v>40683</v>
      </c>
      <c r="G68" s="89">
        <v>0.86699999999999999</v>
      </c>
      <c r="H68" s="89">
        <v>0.87590000000000001</v>
      </c>
      <c r="I68" s="89">
        <v>0.87739999999999996</v>
      </c>
      <c r="J68" s="89"/>
      <c r="K68" s="89"/>
      <c r="L68" s="90" t="s">
        <v>2</v>
      </c>
      <c r="M68" s="15"/>
      <c r="N68" s="16">
        <f>(H68-G68)*10000</f>
        <v>89.000000000000185</v>
      </c>
      <c r="O68" s="15"/>
      <c r="P68" s="16">
        <f>(I68-H68)*10000</f>
        <v>14.999999999999458</v>
      </c>
      <c r="Q68" s="15"/>
      <c r="R68" s="22">
        <f>((T66*V68)/N68)*P68</f>
        <v>550.48243941630744</v>
      </c>
      <c r="S68" s="15"/>
      <c r="T68" s="3">
        <f>R68+T66</f>
        <v>131198.31472755826</v>
      </c>
      <c r="U68" s="3"/>
      <c r="V68" s="4">
        <f>$AB$3/X68</f>
        <v>2.5000000000000001E-2</v>
      </c>
      <c r="W68" s="4"/>
      <c r="X68" s="2">
        <v>10</v>
      </c>
      <c r="Y68" s="3"/>
      <c r="Z68" s="30">
        <f>F68-E68+1</f>
        <v>8</v>
      </c>
    </row>
    <row r="69" spans="1:26">
      <c r="A69" s="25">
        <f>A68+1</f>
        <v>62</v>
      </c>
      <c r="B69" s="66">
        <f t="shared" si="0"/>
        <v>40677</v>
      </c>
    </row>
    <row r="70" spans="1:26">
      <c r="A70" s="25">
        <f>A69+1</f>
        <v>63</v>
      </c>
      <c r="B70" s="66">
        <f t="shared" si="0"/>
        <v>40678</v>
      </c>
    </row>
    <row r="71" spans="1:26">
      <c r="A71" s="25">
        <f>A70+1</f>
        <v>64</v>
      </c>
      <c r="B71" s="66">
        <f t="shared" si="0"/>
        <v>40679</v>
      </c>
      <c r="C71" s="67" t="s">
        <v>20</v>
      </c>
      <c r="D71" s="140">
        <v>40675</v>
      </c>
      <c r="E71" s="140">
        <v>40679</v>
      </c>
      <c r="F71" s="140">
        <v>40707</v>
      </c>
      <c r="G71" s="68">
        <v>0.95130000000000003</v>
      </c>
      <c r="H71" s="68"/>
      <c r="I71" s="68"/>
      <c r="J71" s="68">
        <v>0.93659999999999999</v>
      </c>
      <c r="K71" s="68">
        <v>0.88249999999999995</v>
      </c>
      <c r="L71" s="69" t="s">
        <v>1</v>
      </c>
      <c r="M71" s="15"/>
      <c r="N71" s="16">
        <f>(G71-J71)*10000</f>
        <v>147.00000000000045</v>
      </c>
      <c r="O71" s="15"/>
      <c r="P71" s="16">
        <f>(J71-K71)*10000</f>
        <v>541.00000000000034</v>
      </c>
      <c r="Q71" s="15"/>
      <c r="R71" s="22">
        <f>((T68*V71)/N71)*P71</f>
        <v>17244.482086396707</v>
      </c>
      <c r="S71" s="15"/>
      <c r="T71" s="3">
        <f>R71+T68</f>
        <v>148442.79681395498</v>
      </c>
      <c r="U71" s="3"/>
      <c r="V71" s="4">
        <f>$AB$3/X71</f>
        <v>3.5714285714285712E-2</v>
      </c>
      <c r="W71" s="4"/>
      <c r="X71" s="2">
        <v>7</v>
      </c>
      <c r="Z71" s="30">
        <f>F71-E71+1</f>
        <v>29</v>
      </c>
    </row>
    <row r="72" spans="1:26">
      <c r="A72" s="25">
        <f>A71+1</f>
        <v>65</v>
      </c>
      <c r="B72" s="66">
        <f t="shared" si="0"/>
        <v>40680</v>
      </c>
    </row>
    <row r="73" spans="1:26">
      <c r="A73" s="25">
        <f>A72+1</f>
        <v>66</v>
      </c>
      <c r="B73" s="66">
        <f t="shared" si="0"/>
        <v>40681</v>
      </c>
    </row>
    <row r="74" spans="1:26">
      <c r="A74" s="25">
        <f>A73+1</f>
        <v>67</v>
      </c>
      <c r="B74" s="66">
        <f t="shared" ref="B74:B146" si="1">B73+1</f>
        <v>40682</v>
      </c>
    </row>
    <row r="75" spans="1:26">
      <c r="A75" s="25">
        <f>A74+1</f>
        <v>68</v>
      </c>
      <c r="B75" s="66">
        <f t="shared" si="1"/>
        <v>40683</v>
      </c>
    </row>
    <row r="76" spans="1:26">
      <c r="A76" s="25">
        <f>A75+1</f>
        <v>69</v>
      </c>
      <c r="B76" s="66">
        <f t="shared" si="1"/>
        <v>40684</v>
      </c>
    </row>
    <row r="77" spans="1:26">
      <c r="A77" s="25">
        <f>A76+1</f>
        <v>70</v>
      </c>
      <c r="B77" s="66">
        <f t="shared" si="1"/>
        <v>40685</v>
      </c>
    </row>
    <row r="78" spans="1:26">
      <c r="A78" s="25">
        <f>A77+1</f>
        <v>71</v>
      </c>
      <c r="B78" s="66">
        <f t="shared" si="1"/>
        <v>40686</v>
      </c>
      <c r="C78" s="114" t="s">
        <v>37</v>
      </c>
      <c r="D78" s="135">
        <v>40683</v>
      </c>
      <c r="E78" s="136">
        <v>40686</v>
      </c>
      <c r="F78" s="136">
        <v>40694</v>
      </c>
      <c r="G78" s="115">
        <v>0.96665000000000001</v>
      </c>
      <c r="H78" s="115">
        <v>0.97751999999999994</v>
      </c>
      <c r="I78" s="115">
        <v>0.96665000000000001</v>
      </c>
      <c r="J78" s="115"/>
      <c r="K78" s="115"/>
      <c r="L78" s="116" t="s">
        <v>0</v>
      </c>
      <c r="N78" s="16">
        <f>(H78-G78)*10000</f>
        <v>108.69999999999935</v>
      </c>
      <c r="O78" s="15"/>
      <c r="P78" s="16">
        <f>(I78-H78)*10000</f>
        <v>-108.69999999999935</v>
      </c>
      <c r="R78" s="22">
        <f>((T71*V78)/N78)*P78</f>
        <v>-5301.5284576412487</v>
      </c>
      <c r="S78" s="15"/>
      <c r="T78" s="3">
        <f>R78+T71</f>
        <v>143141.26835631373</v>
      </c>
      <c r="U78" s="3"/>
      <c r="V78" s="4">
        <f>$AB$3/X78</f>
        <v>3.5714285714285712E-2</v>
      </c>
      <c r="W78" s="3"/>
      <c r="X78" s="2">
        <v>7</v>
      </c>
      <c r="Z78" s="30">
        <f>F78-E78+1</f>
        <v>9</v>
      </c>
    </row>
    <row r="79" spans="1:26">
      <c r="A79" s="25">
        <f>A78+1</f>
        <v>72</v>
      </c>
      <c r="B79" s="66">
        <f t="shared" si="1"/>
        <v>40687</v>
      </c>
      <c r="C79" s="78" t="s">
        <v>39</v>
      </c>
      <c r="D79" s="133">
        <v>40686</v>
      </c>
      <c r="E79" s="133">
        <v>40687</v>
      </c>
      <c r="F79" s="133">
        <v>40689</v>
      </c>
      <c r="G79" s="79">
        <v>1.0636699999999999</v>
      </c>
      <c r="H79" s="79"/>
      <c r="I79" s="79"/>
      <c r="J79" s="79">
        <v>1.0495000000000001</v>
      </c>
      <c r="K79" s="79">
        <v>1.0636699999999999</v>
      </c>
      <c r="L79" s="80" t="s">
        <v>0</v>
      </c>
      <c r="N79" s="46">
        <f>(G79-J79)*10000</f>
        <v>141.69999999999794</v>
      </c>
      <c r="O79" s="47"/>
      <c r="P79" s="46">
        <f>(J79-K79)*10000</f>
        <v>-141.69999999999794</v>
      </c>
      <c r="R79" s="22">
        <f>((T78*V79)/N79)*P79</f>
        <v>-2752.7166991598797</v>
      </c>
      <c r="S79" s="15"/>
      <c r="T79" s="3">
        <f>R79+T78</f>
        <v>140388.55165715385</v>
      </c>
      <c r="U79" s="3"/>
      <c r="V79" s="4">
        <f>$AB$3/X79</f>
        <v>1.9230769230769232E-2</v>
      </c>
      <c r="W79" s="3"/>
      <c r="X79" s="2">
        <v>13</v>
      </c>
      <c r="Z79" s="30">
        <f>F79-E79+1</f>
        <v>3</v>
      </c>
    </row>
    <row r="80" spans="1:26">
      <c r="A80" s="25">
        <f>A79+1</f>
        <v>73</v>
      </c>
      <c r="B80" s="66">
        <f t="shared" si="1"/>
        <v>40688</v>
      </c>
      <c r="C80" s="75" t="s">
        <v>34</v>
      </c>
      <c r="D80" s="144">
        <v>40687</v>
      </c>
      <c r="E80" s="144">
        <v>40688</v>
      </c>
      <c r="F80" s="144">
        <v>40700</v>
      </c>
      <c r="G80" s="76">
        <v>1.3308899999999999</v>
      </c>
      <c r="H80" s="76"/>
      <c r="I80" s="76"/>
      <c r="J80" s="76">
        <v>1.31738</v>
      </c>
      <c r="K80" s="76">
        <v>1.31738</v>
      </c>
      <c r="L80" s="77" t="s">
        <v>17</v>
      </c>
      <c r="N80" s="46">
        <f>(G80-J80)*10000</f>
        <v>135.09999999999911</v>
      </c>
      <c r="O80" s="47"/>
      <c r="P80" s="46">
        <f>(J80-K80)*10000</f>
        <v>0</v>
      </c>
      <c r="R80" s="22">
        <f>((T79*V80)/N80)*P80</f>
        <v>0</v>
      </c>
      <c r="S80" s="15"/>
      <c r="T80" s="3">
        <f>R80+T79</f>
        <v>140388.55165715385</v>
      </c>
      <c r="U80" s="3"/>
      <c r="V80" s="4">
        <f>$AB$3/X80</f>
        <v>3.5714285714285712E-2</v>
      </c>
      <c r="W80" s="3"/>
      <c r="X80" s="2">
        <v>7</v>
      </c>
      <c r="Z80" s="30">
        <f>F80-E80+1</f>
        <v>13</v>
      </c>
    </row>
    <row r="81" spans="1:26">
      <c r="A81" s="25">
        <v>73</v>
      </c>
      <c r="B81" s="66">
        <v>40688</v>
      </c>
      <c r="C81" s="108" t="s">
        <v>36</v>
      </c>
      <c r="D81" s="142">
        <v>40680</v>
      </c>
      <c r="E81" s="142">
        <v>40688</v>
      </c>
      <c r="F81" s="142">
        <v>40697</v>
      </c>
      <c r="G81" s="109">
        <v>130.74099999999999</v>
      </c>
      <c r="H81" s="109">
        <v>133.33100000000002</v>
      </c>
      <c r="I81" s="109">
        <v>130.74099999999999</v>
      </c>
      <c r="J81" s="109"/>
      <c r="K81" s="109"/>
      <c r="L81" s="110" t="s">
        <v>0</v>
      </c>
      <c r="N81" s="16">
        <f>(H81-G81)*100</f>
        <v>259.00000000000318</v>
      </c>
      <c r="O81" s="15"/>
      <c r="P81" s="16">
        <f>(I81-H81)*100</f>
        <v>-259.00000000000318</v>
      </c>
      <c r="R81" s="22">
        <f>((T80*V81)/N81)*P81</f>
        <v>-3899.6819904764957</v>
      </c>
      <c r="S81" s="15"/>
      <c r="T81" s="3">
        <f>R81+T80</f>
        <v>136488.86966667735</v>
      </c>
      <c r="U81" s="3"/>
      <c r="V81" s="4">
        <f>$AB$3/X81</f>
        <v>2.7777777777777776E-2</v>
      </c>
      <c r="W81" s="3"/>
      <c r="X81" s="2">
        <v>9</v>
      </c>
      <c r="Z81" s="30">
        <f>F81-E81+1</f>
        <v>10</v>
      </c>
    </row>
    <row r="82" spans="1:26">
      <c r="A82" s="25">
        <f>A80+1</f>
        <v>74</v>
      </c>
      <c r="B82" s="66">
        <f>B80+1</f>
        <v>40689</v>
      </c>
    </row>
    <row r="83" spans="1:26">
      <c r="A83" s="25">
        <f>A82+1</f>
        <v>75</v>
      </c>
      <c r="B83" s="66">
        <f t="shared" si="1"/>
        <v>40690</v>
      </c>
      <c r="C83" s="97" t="s">
        <v>30</v>
      </c>
      <c r="D83" s="130">
        <v>40689</v>
      </c>
      <c r="E83" s="130">
        <v>40690</v>
      </c>
      <c r="F83" s="130">
        <v>40697</v>
      </c>
      <c r="G83" s="98">
        <v>1.407</v>
      </c>
      <c r="H83" s="98">
        <v>1.4208000000000001</v>
      </c>
      <c r="I83" s="98">
        <v>1.458</v>
      </c>
      <c r="J83" s="98"/>
      <c r="K83" s="98"/>
      <c r="L83" s="99" t="s">
        <v>1</v>
      </c>
      <c r="M83" s="15"/>
      <c r="N83" s="16">
        <f>(H83-G83)*10000</f>
        <v>138.00000000000034</v>
      </c>
      <c r="O83" s="15"/>
      <c r="P83" s="16">
        <f>(I83-H83)*10000</f>
        <v>371.99999999999898</v>
      </c>
      <c r="Q83" s="15"/>
      <c r="R83" s="22">
        <f>((T81*V83)/N83)*P83</f>
        <v>8361.9663234525215</v>
      </c>
      <c r="S83" s="15"/>
      <c r="T83" s="3">
        <f>R83+T81</f>
        <v>144850.83599012985</v>
      </c>
      <c r="U83" s="3"/>
      <c r="V83" s="4">
        <f>$AB$3/X83</f>
        <v>2.2727272727272728E-2</v>
      </c>
      <c r="W83" s="4"/>
      <c r="X83" s="16">
        <v>11</v>
      </c>
      <c r="Y83" s="15"/>
      <c r="Z83" s="30">
        <f>F83-E83+1</f>
        <v>8</v>
      </c>
    </row>
    <row r="84" spans="1:26">
      <c r="A84" s="25">
        <f>A83+1</f>
        <v>76</v>
      </c>
      <c r="B84" s="66">
        <f t="shared" si="1"/>
        <v>40691</v>
      </c>
    </row>
    <row r="85" spans="1:26">
      <c r="A85" s="25">
        <f>A84+1</f>
        <v>77</v>
      </c>
      <c r="B85" s="66">
        <f t="shared" si="1"/>
        <v>40692</v>
      </c>
    </row>
    <row r="86" spans="1:26">
      <c r="A86" s="25">
        <f>A85+1</f>
        <v>78</v>
      </c>
      <c r="B86" s="66">
        <f t="shared" si="1"/>
        <v>40693</v>
      </c>
    </row>
    <row r="87" spans="1:26">
      <c r="A87" s="25">
        <f>A86+1</f>
        <v>79</v>
      </c>
      <c r="B87" s="66">
        <f t="shared" si="1"/>
        <v>40694</v>
      </c>
      <c r="C87" s="104" t="s">
        <v>31</v>
      </c>
      <c r="D87" s="131">
        <v>40693</v>
      </c>
      <c r="E87" s="131">
        <v>40694</v>
      </c>
      <c r="F87" s="131">
        <v>40694</v>
      </c>
      <c r="G87" s="105">
        <v>1.5384</v>
      </c>
      <c r="H87" s="105">
        <v>1.5432999999999999</v>
      </c>
      <c r="I87" s="105">
        <v>1.5432999999999999</v>
      </c>
      <c r="J87" s="105"/>
      <c r="K87" s="105"/>
      <c r="L87" s="107" t="s">
        <v>17</v>
      </c>
      <c r="N87" s="16">
        <f>(H87-G87)*10000</f>
        <v>48.999999999999048</v>
      </c>
      <c r="O87" s="15"/>
      <c r="P87" s="16">
        <f>(I87-H87)*10000</f>
        <v>0</v>
      </c>
      <c r="R87" s="22">
        <f>((T83*V87)/N87)*P87</f>
        <v>0</v>
      </c>
      <c r="S87" s="15"/>
      <c r="T87" s="3">
        <f>R87+T83</f>
        <v>144850.83599012985</v>
      </c>
      <c r="U87" s="3"/>
      <c r="V87" s="4">
        <f>$AB$3/X87</f>
        <v>2.7777777777777776E-2</v>
      </c>
      <c r="X87" s="2">
        <v>9</v>
      </c>
      <c r="Z87" s="30">
        <f>F87-E87+1</f>
        <v>1</v>
      </c>
    </row>
    <row r="88" spans="1:26">
      <c r="A88" s="25">
        <f>A87+1</f>
        <v>80</v>
      </c>
      <c r="B88" s="66">
        <f t="shared" si="1"/>
        <v>40695</v>
      </c>
    </row>
    <row r="89" spans="1:26">
      <c r="A89" s="25">
        <f>A88+1</f>
        <v>81</v>
      </c>
      <c r="B89" s="66">
        <f t="shared" si="1"/>
        <v>40696</v>
      </c>
      <c r="C89" s="71" t="s">
        <v>24</v>
      </c>
      <c r="D89" s="138">
        <v>40695</v>
      </c>
      <c r="E89" s="139">
        <v>40696</v>
      </c>
      <c r="F89" s="139">
        <v>40731</v>
      </c>
      <c r="G89" s="72">
        <v>87.44</v>
      </c>
      <c r="H89" s="72"/>
      <c r="I89" s="72"/>
      <c r="J89" s="72">
        <v>85.78</v>
      </c>
      <c r="K89" s="72">
        <v>87.44</v>
      </c>
      <c r="L89" s="73" t="s">
        <v>0</v>
      </c>
      <c r="M89" s="15"/>
      <c r="N89" s="16">
        <f>(G89-J89)*100</f>
        <v>165.99999999999966</v>
      </c>
      <c r="O89" s="15"/>
      <c r="P89" s="16">
        <f>(J89-K89)*100</f>
        <v>-165.99999999999966</v>
      </c>
      <c r="Q89" s="15"/>
      <c r="R89" s="22">
        <f>((T87*V89)/N89)*P89</f>
        <v>-3621.2708997532463</v>
      </c>
      <c r="S89" s="15"/>
      <c r="T89" s="3">
        <f>R89+T87</f>
        <v>141229.56509037659</v>
      </c>
      <c r="U89" s="3"/>
      <c r="V89" s="4">
        <f>$AB$3/X89</f>
        <v>2.5000000000000001E-2</v>
      </c>
      <c r="W89" s="4"/>
      <c r="X89" s="2">
        <v>10</v>
      </c>
      <c r="Y89" s="3"/>
      <c r="Z89" s="30">
        <f>F89-E89+1</f>
        <v>36</v>
      </c>
    </row>
    <row r="90" spans="1:26">
      <c r="A90" s="25">
        <f>A89+1</f>
        <v>82</v>
      </c>
      <c r="B90" s="66">
        <f t="shared" si="1"/>
        <v>40697</v>
      </c>
      <c r="C90" s="78" t="s">
        <v>39</v>
      </c>
      <c r="D90" s="133">
        <v>40696</v>
      </c>
      <c r="E90" s="133">
        <v>40697</v>
      </c>
      <c r="F90" s="133">
        <v>40702</v>
      </c>
      <c r="G90" s="79">
        <v>1.0606</v>
      </c>
      <c r="H90" s="79">
        <v>1.0669199999999999</v>
      </c>
      <c r="I90" s="79">
        <v>1.0606</v>
      </c>
      <c r="J90" s="79"/>
      <c r="K90" s="79"/>
      <c r="L90" s="80" t="s">
        <v>0</v>
      </c>
      <c r="N90" s="16">
        <f>(H90-G90)*10000</f>
        <v>63.199999999998809</v>
      </c>
      <c r="O90" s="15"/>
      <c r="P90" s="16">
        <f>(I90-H90)*10000</f>
        <v>-63.199999999998809</v>
      </c>
      <c r="R90" s="22">
        <f>((T89*V90)/N90)*P90</f>
        <v>-2715.9531748149348</v>
      </c>
      <c r="S90" s="15"/>
      <c r="T90" s="3">
        <f>R90+T89</f>
        <v>138513.61191556166</v>
      </c>
      <c r="U90" s="3"/>
      <c r="V90" s="4">
        <f>$AB$3/X90</f>
        <v>1.9230769230769232E-2</v>
      </c>
      <c r="W90" s="3"/>
      <c r="X90" s="2">
        <v>13</v>
      </c>
      <c r="Z90" s="30">
        <f>F90-E90+1</f>
        <v>6</v>
      </c>
    </row>
    <row r="91" spans="1:26">
      <c r="A91" s="25">
        <v>82</v>
      </c>
      <c r="B91" s="66">
        <f>B90</f>
        <v>40697</v>
      </c>
      <c r="C91" s="85" t="s">
        <v>28</v>
      </c>
      <c r="D91" s="141">
        <v>40696</v>
      </c>
      <c r="E91" s="141">
        <v>40697</v>
      </c>
      <c r="F91" s="141">
        <v>40703</v>
      </c>
      <c r="G91" s="86">
        <v>1.3982000000000001</v>
      </c>
      <c r="H91" s="86">
        <v>1.4185000000000001</v>
      </c>
      <c r="I91" s="86">
        <v>1.4335</v>
      </c>
      <c r="J91" s="86"/>
      <c r="K91" s="86"/>
      <c r="L91" s="87" t="s">
        <v>2</v>
      </c>
      <c r="M91" s="15"/>
      <c r="N91" s="16">
        <f>(H91-G91)*10000</f>
        <v>202.99999999999986</v>
      </c>
      <c r="O91" s="15"/>
      <c r="P91" s="16">
        <f>(I91-H91)*10000</f>
        <v>149.99999999999903</v>
      </c>
      <c r="Q91" s="15"/>
      <c r="R91" s="22">
        <f>((T90*V91)/N91)*P91</f>
        <v>3655.3556979827813</v>
      </c>
      <c r="S91" s="15"/>
      <c r="T91" s="3">
        <f>R91+T90</f>
        <v>142168.96761354443</v>
      </c>
      <c r="U91" s="3"/>
      <c r="V91" s="4">
        <f>$AB$3/X91</f>
        <v>3.5714285714285712E-2</v>
      </c>
      <c r="W91" s="4"/>
      <c r="X91" s="2">
        <v>7</v>
      </c>
      <c r="Y91" s="3"/>
      <c r="Z91" s="30">
        <f>F91-E91+1</f>
        <v>7</v>
      </c>
    </row>
    <row r="92" spans="1:26">
      <c r="A92" s="25">
        <v>82</v>
      </c>
      <c r="B92" s="66">
        <f>B91</f>
        <v>40697</v>
      </c>
      <c r="C92" s="101" t="s">
        <v>33</v>
      </c>
      <c r="D92" s="134">
        <v>40696</v>
      </c>
      <c r="E92" s="134">
        <v>40697</v>
      </c>
      <c r="F92" s="134">
        <v>40707</v>
      </c>
      <c r="G92" s="119">
        <v>81.33</v>
      </c>
      <c r="H92" s="119"/>
      <c r="I92" s="119"/>
      <c r="J92" s="119">
        <v>80.52</v>
      </c>
      <c r="K92" s="119">
        <v>80.52</v>
      </c>
      <c r="L92" s="103" t="s">
        <v>17</v>
      </c>
      <c r="N92" s="16">
        <f>(G92-J92)*100</f>
        <v>81.000000000000227</v>
      </c>
      <c r="O92" s="15"/>
      <c r="P92" s="16">
        <f>(J92-K92)*100</f>
        <v>0</v>
      </c>
      <c r="R92" s="22">
        <f>((T91*V92)/N92)*P92</f>
        <v>0</v>
      </c>
      <c r="S92" s="15"/>
      <c r="T92" s="3">
        <f>R92+T91</f>
        <v>142168.96761354443</v>
      </c>
      <c r="U92" s="3"/>
      <c r="V92" s="4">
        <f>$AB$3/X92</f>
        <v>2.7777777777777776E-2</v>
      </c>
      <c r="W92" s="3"/>
      <c r="X92" s="2">
        <v>9</v>
      </c>
      <c r="Z92" s="30">
        <f>F92-E92+1</f>
        <v>11</v>
      </c>
    </row>
    <row r="93" spans="1:26">
      <c r="A93" s="25">
        <f>A90+1</f>
        <v>83</v>
      </c>
      <c r="B93" s="66">
        <f>B90+1</f>
        <v>40698</v>
      </c>
    </row>
    <row r="94" spans="1:26">
      <c r="A94" s="25">
        <f>A93+1</f>
        <v>84</v>
      </c>
      <c r="B94" s="66">
        <f t="shared" si="1"/>
        <v>40699</v>
      </c>
    </row>
    <row r="95" spans="1:26">
      <c r="A95" s="25">
        <f>A94+1</f>
        <v>85</v>
      </c>
      <c r="B95" s="66">
        <f t="shared" si="1"/>
        <v>40700</v>
      </c>
    </row>
    <row r="96" spans="1:26">
      <c r="A96" s="25">
        <f>A95+1</f>
        <v>86</v>
      </c>
      <c r="B96" s="66">
        <f t="shared" si="1"/>
        <v>40701</v>
      </c>
    </row>
    <row r="97" spans="1:26">
      <c r="A97" s="25">
        <f>A96+1</f>
        <v>87</v>
      </c>
      <c r="B97" s="66">
        <f t="shared" si="1"/>
        <v>40702</v>
      </c>
    </row>
    <row r="98" spans="1:26">
      <c r="A98" s="25">
        <f>A97+1</f>
        <v>88</v>
      </c>
      <c r="B98" s="66">
        <f t="shared" si="1"/>
        <v>40703</v>
      </c>
      <c r="C98" s="88" t="s">
        <v>29</v>
      </c>
      <c r="D98" s="137">
        <v>40702</v>
      </c>
      <c r="E98" s="137">
        <v>40703</v>
      </c>
      <c r="F98" s="137">
        <v>40710</v>
      </c>
      <c r="G98" s="89">
        <v>0.89780000000000004</v>
      </c>
      <c r="H98" s="89"/>
      <c r="I98" s="89"/>
      <c r="J98" s="89">
        <v>0.88759999999999994</v>
      </c>
      <c r="K98" s="89">
        <v>0.87490000000000001</v>
      </c>
      <c r="L98" s="90" t="s">
        <v>1</v>
      </c>
      <c r="M98" s="15"/>
      <c r="N98" s="16">
        <f>(G98-J98)*10000</f>
        <v>102.00000000000098</v>
      </c>
      <c r="O98" s="15"/>
      <c r="P98" s="16">
        <f>(J98-K98)*10000</f>
        <v>126.99999999999933</v>
      </c>
      <c r="Q98" s="15"/>
      <c r="R98" s="22">
        <f>((T92*V98)/N98)*P98</f>
        <v>4425.3575703234992</v>
      </c>
      <c r="S98" s="15"/>
      <c r="T98" s="3">
        <f>R98+T92</f>
        <v>146594.32518386794</v>
      </c>
      <c r="U98" s="3"/>
      <c r="V98" s="4">
        <f>$AB$3/X98</f>
        <v>2.5000000000000001E-2</v>
      </c>
      <c r="W98" s="4"/>
      <c r="X98" s="2">
        <v>10</v>
      </c>
      <c r="Y98" s="3"/>
      <c r="Z98" s="30">
        <f>F98-E98+1</f>
        <v>8</v>
      </c>
    </row>
    <row r="99" spans="1:26">
      <c r="A99" s="25">
        <f>A98+1</f>
        <v>89</v>
      </c>
      <c r="B99" s="66">
        <f t="shared" si="1"/>
        <v>40704</v>
      </c>
      <c r="C99" s="97" t="s">
        <v>30</v>
      </c>
      <c r="D99" s="130">
        <v>40703</v>
      </c>
      <c r="E99" s="130">
        <v>40704</v>
      </c>
      <c r="F99" s="130">
        <v>40715</v>
      </c>
      <c r="G99" s="98">
        <v>1.4649000000000001</v>
      </c>
      <c r="H99" s="98"/>
      <c r="I99" s="98"/>
      <c r="J99" s="98">
        <v>1.4475</v>
      </c>
      <c r="K99" s="98">
        <v>1.4375</v>
      </c>
      <c r="L99" s="99" t="s">
        <v>2</v>
      </c>
      <c r="M99" s="15"/>
      <c r="N99" s="16">
        <f>(G99-J99)*10000</f>
        <v>174.00000000000082</v>
      </c>
      <c r="O99" s="15"/>
      <c r="P99" s="16">
        <f>(J99-K99)*10000</f>
        <v>100.00000000000009</v>
      </c>
      <c r="Q99" s="15"/>
      <c r="R99" s="22">
        <f>((T98*V99)/N99)*P99</f>
        <v>1914.7639130599187</v>
      </c>
      <c r="S99" s="15"/>
      <c r="T99" s="3">
        <f>R99+T98</f>
        <v>148509.08909692787</v>
      </c>
      <c r="U99" s="3"/>
      <c r="V99" s="4">
        <f>$AB$3/X99</f>
        <v>2.2727272727272728E-2</v>
      </c>
      <c r="W99" s="4"/>
      <c r="X99" s="16">
        <v>11</v>
      </c>
      <c r="Y99" s="15"/>
      <c r="Z99" s="30">
        <f>F99-E99+1</f>
        <v>12</v>
      </c>
    </row>
    <row r="100" spans="1:26">
      <c r="A100" s="25">
        <f>A99+1</f>
        <v>90</v>
      </c>
      <c r="B100" s="66">
        <f t="shared" si="1"/>
        <v>40705</v>
      </c>
    </row>
    <row r="101" spans="1:26">
      <c r="A101" s="25">
        <f>A100+1</f>
        <v>91</v>
      </c>
      <c r="B101" s="66">
        <f t="shared" si="1"/>
        <v>40706</v>
      </c>
    </row>
    <row r="102" spans="1:26">
      <c r="A102" s="25">
        <f>A101+1</f>
        <v>92</v>
      </c>
      <c r="B102" s="66">
        <f t="shared" si="1"/>
        <v>40707</v>
      </c>
    </row>
    <row r="103" spans="1:26">
      <c r="A103" s="25">
        <f>A102+1</f>
        <v>93</v>
      </c>
      <c r="B103" s="66">
        <f t="shared" si="1"/>
        <v>40708</v>
      </c>
      <c r="C103" s="108" t="s">
        <v>36</v>
      </c>
      <c r="D103" s="142">
        <v>40707</v>
      </c>
      <c r="E103" s="142">
        <v>40708</v>
      </c>
      <c r="F103" s="142">
        <v>40710</v>
      </c>
      <c r="G103" s="109">
        <v>130.08599999999998</v>
      </c>
      <c r="H103" s="109">
        <v>131.602</v>
      </c>
      <c r="I103" s="109">
        <v>130.08599999999998</v>
      </c>
      <c r="J103" s="109"/>
      <c r="K103" s="109"/>
      <c r="L103" s="110" t="s">
        <v>0</v>
      </c>
      <c r="N103" s="16">
        <f>(H103-G103)*100</f>
        <v>151.60000000000196</v>
      </c>
      <c r="O103" s="15"/>
      <c r="P103" s="16">
        <f>(I103-H103)*100</f>
        <v>-151.60000000000196</v>
      </c>
      <c r="R103" s="22">
        <f>((T99*V103)/N103)*P103</f>
        <v>-4125.2524749146633</v>
      </c>
      <c r="S103" s="15"/>
      <c r="T103" s="3">
        <f>R103+T99</f>
        <v>144383.83662201322</v>
      </c>
      <c r="U103" s="3"/>
      <c r="V103" s="4">
        <f>$AB$3/X103</f>
        <v>2.7777777777777776E-2</v>
      </c>
      <c r="W103" s="3"/>
      <c r="X103" s="2">
        <v>9</v>
      </c>
      <c r="Z103" s="30">
        <f>F103-E103+1</f>
        <v>3</v>
      </c>
    </row>
    <row r="104" spans="1:26">
      <c r="A104" s="25">
        <f>A103+1</f>
        <v>94</v>
      </c>
      <c r="B104" s="66">
        <f t="shared" si="1"/>
        <v>40709</v>
      </c>
      <c r="C104" s="111" t="s">
        <v>32</v>
      </c>
      <c r="D104" s="143">
        <v>40707</v>
      </c>
      <c r="E104" s="143">
        <v>40709</v>
      </c>
      <c r="F104" s="143">
        <v>40711</v>
      </c>
      <c r="G104" s="112">
        <v>0.82250000000000001</v>
      </c>
      <c r="H104" s="112"/>
      <c r="I104" s="112"/>
      <c r="J104" s="112">
        <v>0.81269999999999998</v>
      </c>
      <c r="K104" s="112">
        <v>0.80310000000000004</v>
      </c>
      <c r="L104" s="113" t="s">
        <v>2</v>
      </c>
      <c r="N104" s="46">
        <f>(G104-J104)*10000</f>
        <v>98.000000000000313</v>
      </c>
      <c r="O104" s="47"/>
      <c r="P104" s="46">
        <f>(J104-K104)*10000</f>
        <v>95.999999999999417</v>
      </c>
      <c r="R104" s="22">
        <f>((T103*V104)/N104)*P104</f>
        <v>2719.9466867568958</v>
      </c>
      <c r="S104" s="15"/>
      <c r="T104" s="3">
        <f>R104+T103</f>
        <v>147103.7833087701</v>
      </c>
      <c r="U104" s="3"/>
      <c r="V104" s="4">
        <f>$AB$3/X104</f>
        <v>1.9230769230769232E-2</v>
      </c>
      <c r="W104" s="3"/>
      <c r="X104" s="2">
        <v>13</v>
      </c>
      <c r="Z104" s="30">
        <f>F104-E104+1</f>
        <v>3</v>
      </c>
    </row>
    <row r="105" spans="1:26">
      <c r="A105" s="25">
        <f>A104+1</f>
        <v>95</v>
      </c>
      <c r="B105" s="66">
        <f t="shared" si="1"/>
        <v>40710</v>
      </c>
    </row>
    <row r="106" spans="1:26">
      <c r="A106" s="25">
        <f>A105+1</f>
        <v>96</v>
      </c>
      <c r="B106" s="66">
        <f t="shared" si="1"/>
        <v>40711</v>
      </c>
      <c r="C106" s="88" t="s">
        <v>29</v>
      </c>
      <c r="D106" s="137">
        <v>40710</v>
      </c>
      <c r="E106" s="137">
        <v>40711</v>
      </c>
      <c r="F106" s="137">
        <v>40716</v>
      </c>
      <c r="G106" s="89">
        <v>0.87170000000000003</v>
      </c>
      <c r="H106" s="89">
        <v>0.88060000000000005</v>
      </c>
      <c r="I106" s="89">
        <v>0.89139999999999997</v>
      </c>
      <c r="J106" s="89"/>
      <c r="K106" s="89"/>
      <c r="L106" s="90" t="s">
        <v>1</v>
      </c>
      <c r="M106" s="15"/>
      <c r="N106" s="16">
        <f>(H106-G106)*10000</f>
        <v>89.000000000000185</v>
      </c>
      <c r="O106" s="15"/>
      <c r="P106" s="16">
        <f>(I106-H106)*10000</f>
        <v>107.9999999999992</v>
      </c>
      <c r="Q106" s="15"/>
      <c r="R106" s="22">
        <f>((T104*V106)/N106)*P106</f>
        <v>4462.6990441986018</v>
      </c>
      <c r="S106" s="15"/>
      <c r="T106" s="3">
        <f>R106+T104</f>
        <v>151566.48235296871</v>
      </c>
      <c r="U106" s="3"/>
      <c r="V106" s="4">
        <f>$AB$3/X106</f>
        <v>2.5000000000000001E-2</v>
      </c>
      <c r="W106" s="4"/>
      <c r="X106" s="2">
        <v>10</v>
      </c>
      <c r="Y106" s="3"/>
      <c r="Z106" s="30">
        <f>F106-E106+1</f>
        <v>6</v>
      </c>
    </row>
    <row r="107" spans="1:26">
      <c r="A107" s="25">
        <f>A106+1</f>
        <v>97</v>
      </c>
      <c r="B107" s="66">
        <f t="shared" si="1"/>
        <v>40712</v>
      </c>
    </row>
    <row r="108" spans="1:26">
      <c r="A108" s="25">
        <f>A107+1</f>
        <v>98</v>
      </c>
      <c r="B108" s="66">
        <f t="shared" si="1"/>
        <v>40713</v>
      </c>
    </row>
    <row r="109" spans="1:26">
      <c r="A109" s="25">
        <f>A108+1</f>
        <v>99</v>
      </c>
      <c r="B109" s="66">
        <f t="shared" si="1"/>
        <v>40714</v>
      </c>
    </row>
    <row r="110" spans="1:26">
      <c r="A110" s="25">
        <f>A109+1</f>
        <v>100</v>
      </c>
      <c r="B110" s="66">
        <f t="shared" si="1"/>
        <v>40715</v>
      </c>
      <c r="C110" s="67" t="s">
        <v>20</v>
      </c>
      <c r="D110" s="140">
        <v>40714</v>
      </c>
      <c r="E110" s="140">
        <v>40715</v>
      </c>
      <c r="F110" s="140">
        <v>40723</v>
      </c>
      <c r="G110" s="68">
        <v>0.90339999999999998</v>
      </c>
      <c r="H110" s="68"/>
      <c r="I110" s="68"/>
      <c r="J110" s="68">
        <v>0.88780000000000003</v>
      </c>
      <c r="K110" s="68">
        <v>0.8871</v>
      </c>
      <c r="L110" s="69" t="s">
        <v>2</v>
      </c>
      <c r="M110" s="15"/>
      <c r="N110" s="16">
        <f>(G110-J110)*10000</f>
        <v>155.99999999999946</v>
      </c>
      <c r="O110" s="15"/>
      <c r="P110" s="16">
        <f>(J110-K110)*10000</f>
        <v>7.0000000000003393</v>
      </c>
      <c r="Q110" s="15"/>
      <c r="R110" s="22">
        <f>((T106*V110)/N110)*P110</f>
        <v>242.8950037707958</v>
      </c>
      <c r="S110" s="15"/>
      <c r="T110" s="3">
        <f>T106+R110</f>
        <v>151809.37735673951</v>
      </c>
      <c r="U110" s="3"/>
      <c r="V110" s="4">
        <f>$AB$3/X110</f>
        <v>3.5714285714285712E-2</v>
      </c>
      <c r="W110" s="4"/>
      <c r="X110" s="2">
        <v>7</v>
      </c>
      <c r="Z110" s="30">
        <f>F110-E110+1</f>
        <v>9</v>
      </c>
    </row>
    <row r="111" spans="1:26">
      <c r="A111" s="25">
        <v>100</v>
      </c>
      <c r="B111" s="66">
        <v>40715</v>
      </c>
      <c r="C111" s="82" t="s">
        <v>35</v>
      </c>
      <c r="D111" s="145">
        <v>40714</v>
      </c>
      <c r="E111" s="146">
        <v>40715</v>
      </c>
      <c r="F111" s="146">
        <v>40724</v>
      </c>
      <c r="G111" s="83">
        <v>94.19</v>
      </c>
      <c r="H111" s="83">
        <v>95.322000000000003</v>
      </c>
      <c r="I111" s="83">
        <v>96.287000000000006</v>
      </c>
      <c r="J111" s="83"/>
      <c r="K111" s="83"/>
      <c r="L111" s="84" t="s">
        <v>2</v>
      </c>
      <c r="N111" s="16">
        <f>(H111-G111)*100</f>
        <v>113.2000000000005</v>
      </c>
      <c r="O111" s="15"/>
      <c r="P111" s="16">
        <f>(I111-H111)*100</f>
        <v>96.500000000000341</v>
      </c>
      <c r="R111" s="22">
        <f>((T110*V111)/N111)*P111</f>
        <v>4044.1709681220595</v>
      </c>
      <c r="S111" s="15"/>
      <c r="T111" s="3">
        <f>R111+T110</f>
        <v>155853.54832486156</v>
      </c>
      <c r="U111" s="3"/>
      <c r="V111" s="4">
        <f>$AB$3/X111</f>
        <v>3.125E-2</v>
      </c>
      <c r="W111" s="3"/>
      <c r="X111" s="2">
        <v>8</v>
      </c>
      <c r="Z111" s="30">
        <f>F111-E111+1</f>
        <v>10</v>
      </c>
    </row>
    <row r="112" spans="1:26">
      <c r="A112" s="25">
        <f>A110+1</f>
        <v>101</v>
      </c>
      <c r="B112" s="66">
        <f>B110+1</f>
        <v>40716</v>
      </c>
      <c r="C112" s="97" t="s">
        <v>30</v>
      </c>
      <c r="D112" s="130">
        <v>40715</v>
      </c>
      <c r="E112" s="130">
        <v>40716</v>
      </c>
      <c r="F112" s="130">
        <v>40717</v>
      </c>
      <c r="G112" s="98">
        <v>1.4305000000000001</v>
      </c>
      <c r="H112" s="98">
        <v>1.4423999999999999</v>
      </c>
      <c r="I112" s="98">
        <v>1.4305000000000001</v>
      </c>
      <c r="J112" s="98"/>
      <c r="K112" s="98"/>
      <c r="L112" s="99" t="s">
        <v>0</v>
      </c>
      <c r="M112" s="15"/>
      <c r="N112" s="16">
        <f>(H112-G112)*10000</f>
        <v>118.999999999998</v>
      </c>
      <c r="O112" s="15"/>
      <c r="P112" s="16">
        <f>(I112-H112)*10000</f>
        <v>-118.999999999998</v>
      </c>
      <c r="Q112" s="15"/>
      <c r="R112" s="22">
        <f>((T111*V112)/N112)*P112</f>
        <v>-3542.1260982923081</v>
      </c>
      <c r="S112" s="15"/>
      <c r="T112" s="3">
        <f>R112+T111</f>
        <v>152311.42222656927</v>
      </c>
      <c r="U112" s="3"/>
      <c r="V112" s="4">
        <f>$AB$3/X112</f>
        <v>2.2727272727272728E-2</v>
      </c>
      <c r="W112" s="4"/>
      <c r="X112" s="16">
        <v>11</v>
      </c>
      <c r="Y112" s="15"/>
      <c r="Z112" s="30">
        <f>F112-E112+1</f>
        <v>2</v>
      </c>
    </row>
    <row r="113" spans="1:26">
      <c r="A113" s="25">
        <f>A112+1</f>
        <v>102</v>
      </c>
      <c r="B113" s="66">
        <f t="shared" si="1"/>
        <v>40717</v>
      </c>
      <c r="C113" s="85" t="s">
        <v>28</v>
      </c>
      <c r="D113" s="141">
        <v>40714</v>
      </c>
      <c r="E113" s="141">
        <v>40717</v>
      </c>
      <c r="F113" s="141">
        <v>40717</v>
      </c>
      <c r="G113" s="86">
        <v>1.4036</v>
      </c>
      <c r="H113" s="86"/>
      <c r="I113" s="86"/>
      <c r="J113" s="86">
        <v>1.3945000000000001</v>
      </c>
      <c r="K113" s="86">
        <v>1.3861000000000001</v>
      </c>
      <c r="L113" s="87" t="s">
        <v>1</v>
      </c>
      <c r="M113" s="15"/>
      <c r="N113" s="16">
        <f>(G113-J113)*10000</f>
        <v>90.999999999998863</v>
      </c>
      <c r="O113" s="15"/>
      <c r="P113" s="16">
        <f>(J113-K113)*10000</f>
        <v>83.999999999999631</v>
      </c>
      <c r="Q113" s="15"/>
      <c r="R113" s="22">
        <f>((T112*V113)/N113)*P113</f>
        <v>5021.2556777990276</v>
      </c>
      <c r="S113" s="15"/>
      <c r="T113" s="3">
        <f>R113+T112</f>
        <v>157332.67790436829</v>
      </c>
      <c r="U113" s="3"/>
      <c r="V113" s="4">
        <f>$AB$3/X113</f>
        <v>3.5714285714285712E-2</v>
      </c>
      <c r="W113" s="4"/>
      <c r="X113" s="2">
        <v>7</v>
      </c>
      <c r="Y113" s="3"/>
      <c r="Z113" s="30">
        <f>F113-E113+1</f>
        <v>1</v>
      </c>
    </row>
    <row r="114" spans="1:26">
      <c r="A114" s="25">
        <f>A113+1</f>
        <v>103</v>
      </c>
      <c r="B114" s="66">
        <f t="shared" si="1"/>
        <v>40718</v>
      </c>
    </row>
    <row r="115" spans="1:26">
      <c r="A115" s="25">
        <f>A114+1</f>
        <v>104</v>
      </c>
      <c r="B115" s="66">
        <f t="shared" si="1"/>
        <v>40719</v>
      </c>
    </row>
    <row r="116" spans="1:26">
      <c r="A116" s="25">
        <f>A115+1</f>
        <v>105</v>
      </c>
      <c r="B116" s="66">
        <f t="shared" si="1"/>
        <v>40720</v>
      </c>
    </row>
    <row r="117" spans="1:26">
      <c r="A117" s="25">
        <f>A116+1</f>
        <v>106</v>
      </c>
      <c r="B117" s="66">
        <f t="shared" si="1"/>
        <v>40721</v>
      </c>
      <c r="C117" s="97" t="s">
        <v>30</v>
      </c>
      <c r="D117" s="130">
        <v>40717</v>
      </c>
      <c r="E117" s="130">
        <v>40721</v>
      </c>
      <c r="F117" s="130">
        <v>40722</v>
      </c>
      <c r="G117" s="98">
        <v>1.4354</v>
      </c>
      <c r="H117" s="98"/>
      <c r="I117" s="98"/>
      <c r="J117" s="98">
        <v>1.4124000000000001</v>
      </c>
      <c r="K117" s="98">
        <v>1.4354</v>
      </c>
      <c r="L117" s="99" t="s">
        <v>0</v>
      </c>
      <c r="M117" s="15"/>
      <c r="N117" s="16">
        <f>(G117-J117)*10000</f>
        <v>229.99999999999909</v>
      </c>
      <c r="O117" s="15"/>
      <c r="P117" s="16">
        <f>(J117-K117)*10000</f>
        <v>-229.99999999999909</v>
      </c>
      <c r="Q117" s="15"/>
      <c r="R117" s="22">
        <f>((T113*V117)/N117)*P117</f>
        <v>-3575.7426796447339</v>
      </c>
      <c r="S117" s="15"/>
      <c r="T117" s="3">
        <f>R117+T113</f>
        <v>153756.93522472357</v>
      </c>
      <c r="U117" s="3"/>
      <c r="V117" s="4">
        <f>$AB$3/X117</f>
        <v>2.2727272727272728E-2</v>
      </c>
      <c r="W117" s="4"/>
      <c r="X117" s="16">
        <v>11</v>
      </c>
      <c r="Y117" s="15"/>
      <c r="Z117" s="30">
        <f>F117-E117+1</f>
        <v>2</v>
      </c>
    </row>
    <row r="118" spans="1:26">
      <c r="A118" s="25">
        <f>A117+1</f>
        <v>107</v>
      </c>
      <c r="B118" s="66">
        <f t="shared" si="1"/>
        <v>40722</v>
      </c>
    </row>
    <row r="119" spans="1:26">
      <c r="A119" s="25">
        <f>A118+1</f>
        <v>108</v>
      </c>
      <c r="B119" s="66">
        <f t="shared" si="1"/>
        <v>40723</v>
      </c>
      <c r="C119" s="97" t="s">
        <v>30</v>
      </c>
      <c r="D119" s="130">
        <v>40722</v>
      </c>
      <c r="E119" s="130">
        <v>40723</v>
      </c>
      <c r="F119" s="130">
        <v>40729</v>
      </c>
      <c r="G119" s="98">
        <v>1.4239999999999999</v>
      </c>
      <c r="H119" s="98">
        <v>1.4399</v>
      </c>
      <c r="I119" s="98">
        <v>1.4399</v>
      </c>
      <c r="J119" s="98"/>
      <c r="K119" s="98"/>
      <c r="L119" s="99" t="s">
        <v>17</v>
      </c>
      <c r="M119" s="15"/>
      <c r="N119" s="16">
        <f>(H119-G119)*10000</f>
        <v>159.00000000000026</v>
      </c>
      <c r="O119" s="15"/>
      <c r="P119" s="16">
        <f>(I119-H119)*10000</f>
        <v>0</v>
      </c>
      <c r="Q119" s="15"/>
      <c r="R119" s="22">
        <f>((T117*V119)/N119)*P119</f>
        <v>0</v>
      </c>
      <c r="S119" s="15"/>
      <c r="T119" s="3">
        <f>R119+T117</f>
        <v>153756.93522472357</v>
      </c>
      <c r="U119" s="3"/>
      <c r="V119" s="4">
        <f>$AB$3/X119</f>
        <v>2.2727272727272728E-2</v>
      </c>
      <c r="W119" s="4"/>
      <c r="X119" s="16">
        <v>11</v>
      </c>
      <c r="Y119" s="15"/>
      <c r="Z119" s="30">
        <f>F119-E119+1</f>
        <v>7</v>
      </c>
    </row>
    <row r="120" spans="1:26">
      <c r="A120" s="25">
        <v>108</v>
      </c>
      <c r="B120" s="66">
        <v>40723</v>
      </c>
      <c r="C120" s="104" t="s">
        <v>31</v>
      </c>
      <c r="D120" s="131">
        <v>40722</v>
      </c>
      <c r="E120" s="131">
        <v>40723</v>
      </c>
      <c r="F120" s="131">
        <v>40724</v>
      </c>
      <c r="G120" s="105">
        <v>1.5293000000000001</v>
      </c>
      <c r="H120" s="105"/>
      <c r="I120" s="105"/>
      <c r="J120" s="105">
        <v>1.5162</v>
      </c>
      <c r="K120" s="105">
        <v>1.4934000000000001</v>
      </c>
      <c r="L120" s="107" t="s">
        <v>1</v>
      </c>
      <c r="N120" s="46">
        <f>(G120-J120)*10000</f>
        <v>131.00000000000111</v>
      </c>
      <c r="O120" s="47"/>
      <c r="P120" s="46">
        <f>(J120-K120)*10000</f>
        <v>227.99999999999932</v>
      </c>
      <c r="R120" s="22">
        <f>((T119*V120)/N120)*P120</f>
        <v>7433.54139763286</v>
      </c>
      <c r="S120" s="15"/>
      <c r="T120" s="3">
        <f>R120+T119</f>
        <v>161190.47662235642</v>
      </c>
      <c r="U120" s="3"/>
      <c r="V120" s="4">
        <f>$AB$3/X120</f>
        <v>2.7777777777777776E-2</v>
      </c>
      <c r="X120" s="2">
        <v>9</v>
      </c>
      <c r="Z120" s="30">
        <f>F120-E120+1</f>
        <v>2</v>
      </c>
    </row>
    <row r="121" spans="1:26">
      <c r="A121" s="25">
        <v>108</v>
      </c>
      <c r="B121" s="66">
        <v>40723</v>
      </c>
      <c r="C121" s="111" t="s">
        <v>32</v>
      </c>
      <c r="D121" s="143">
        <v>40722</v>
      </c>
      <c r="E121" s="143">
        <v>40723</v>
      </c>
      <c r="F121" s="143">
        <v>40732</v>
      </c>
      <c r="G121" s="112">
        <v>0.80169999999999997</v>
      </c>
      <c r="H121" s="112">
        <v>0.81100000000000005</v>
      </c>
      <c r="I121" s="112">
        <v>0.82869999999999999</v>
      </c>
      <c r="J121" s="112"/>
      <c r="K121" s="112"/>
      <c r="L121" s="113" t="s">
        <v>2</v>
      </c>
      <c r="N121" s="16">
        <f>(H121-G121)*10000</f>
        <v>93.000000000000853</v>
      </c>
      <c r="O121" s="15"/>
      <c r="P121" s="16">
        <f>(I121-H121)*10000</f>
        <v>176.99999999999937</v>
      </c>
      <c r="R121" s="22">
        <f>((T120*V121)/N121)*P121</f>
        <v>5899.6514396519287</v>
      </c>
      <c r="S121" s="15"/>
      <c r="T121" s="3">
        <f>R121+T120</f>
        <v>167090.12806200836</v>
      </c>
      <c r="U121" s="3"/>
      <c r="V121" s="4">
        <f>$AB$3/X121</f>
        <v>1.9230769230769232E-2</v>
      </c>
      <c r="W121" s="3"/>
      <c r="X121" s="2">
        <v>13</v>
      </c>
      <c r="Z121" s="30">
        <f>F121-E121+1</f>
        <v>10</v>
      </c>
    </row>
    <row r="122" spans="1:26">
      <c r="A122" s="25">
        <f>A119+1</f>
        <v>109</v>
      </c>
      <c r="B122" s="66">
        <f>B119+1</f>
        <v>40724</v>
      </c>
      <c r="C122" s="67" t="s">
        <v>20</v>
      </c>
      <c r="D122" s="140">
        <v>40723</v>
      </c>
      <c r="E122" s="140">
        <v>40724</v>
      </c>
      <c r="F122" s="140">
        <v>40735</v>
      </c>
      <c r="G122" s="68">
        <v>0.87319999999999998</v>
      </c>
      <c r="H122" s="68">
        <v>0.89300000000000002</v>
      </c>
      <c r="I122" s="68">
        <v>0.89370000000000005</v>
      </c>
      <c r="J122" s="68"/>
      <c r="K122" s="68"/>
      <c r="L122" s="69" t="s">
        <v>2</v>
      </c>
      <c r="M122" s="15"/>
      <c r="N122" s="16">
        <f>(H122-G122)*10000</f>
        <v>198.0000000000004</v>
      </c>
      <c r="O122" s="15"/>
      <c r="P122" s="16">
        <f>(I122-H122)*10000</f>
        <v>7.0000000000003393</v>
      </c>
      <c r="Q122" s="15"/>
      <c r="R122" s="22">
        <f>((T121*V122)/N122)*P122</f>
        <v>210.97238391668699</v>
      </c>
      <c r="S122" s="15"/>
      <c r="T122" s="3">
        <f>R122+T121</f>
        <v>167301.10044592505</v>
      </c>
      <c r="U122" s="3"/>
      <c r="V122" s="4">
        <f>$AB$3/X122</f>
        <v>3.5714285714285712E-2</v>
      </c>
      <c r="W122" s="4"/>
      <c r="X122" s="2">
        <v>7</v>
      </c>
      <c r="Z122" s="30">
        <f>F122-E122+1</f>
        <v>12</v>
      </c>
    </row>
    <row r="123" spans="1:26">
      <c r="A123" s="25">
        <f>A122+1</f>
        <v>110</v>
      </c>
      <c r="B123" s="66">
        <f t="shared" si="1"/>
        <v>40725</v>
      </c>
    </row>
    <row r="124" spans="1:26">
      <c r="A124" s="25">
        <f>A123+1</f>
        <v>111</v>
      </c>
      <c r="B124" s="66">
        <f t="shared" si="1"/>
        <v>40726</v>
      </c>
    </row>
    <row r="125" spans="1:26">
      <c r="A125" s="25">
        <f>A124+1</f>
        <v>112</v>
      </c>
      <c r="B125" s="66">
        <f t="shared" si="1"/>
        <v>40727</v>
      </c>
    </row>
    <row r="126" spans="1:26">
      <c r="A126" s="25">
        <f>A125+1</f>
        <v>113</v>
      </c>
      <c r="B126" s="66">
        <f t="shared" si="1"/>
        <v>40728</v>
      </c>
      <c r="C126" s="78" t="s">
        <v>39</v>
      </c>
      <c r="D126" s="133">
        <v>40725</v>
      </c>
      <c r="E126" s="133">
        <v>40728</v>
      </c>
      <c r="F126" s="133">
        <v>40729</v>
      </c>
      <c r="G126" s="79">
        <v>1.0691999999999999</v>
      </c>
      <c r="H126" s="79">
        <v>1.07755</v>
      </c>
      <c r="I126" s="79">
        <v>1.0691999999999999</v>
      </c>
      <c r="J126" s="79"/>
      <c r="K126" s="79"/>
      <c r="L126" s="80" t="s">
        <v>0</v>
      </c>
      <c r="N126" s="16">
        <f>(H126-G126)*10000</f>
        <v>83.500000000000796</v>
      </c>
      <c r="O126" s="15"/>
      <c r="P126" s="16">
        <f>(I126-H126)*10000</f>
        <v>-83.500000000000796</v>
      </c>
      <c r="R126" s="22">
        <f>((T122*V126)/N126)*P126</f>
        <v>-3217.3288547293282</v>
      </c>
      <c r="S126" s="15"/>
      <c r="T126" s="3">
        <f>R126+T122</f>
        <v>164083.77159119572</v>
      </c>
      <c r="U126" s="3"/>
      <c r="V126" s="4">
        <f>$AB$3/X126</f>
        <v>1.9230769230769232E-2</v>
      </c>
      <c r="W126" s="3"/>
      <c r="X126" s="2">
        <v>13</v>
      </c>
      <c r="Z126" s="30">
        <f>F126-E126+1</f>
        <v>2</v>
      </c>
    </row>
    <row r="127" spans="1:26">
      <c r="A127" s="25">
        <f>A126+1</f>
        <v>114</v>
      </c>
      <c r="B127" s="66">
        <f t="shared" si="1"/>
        <v>40729</v>
      </c>
    </row>
    <row r="128" spans="1:26">
      <c r="A128" s="25">
        <f>A127+1</f>
        <v>115</v>
      </c>
      <c r="B128" s="66">
        <f t="shared" si="1"/>
        <v>40730</v>
      </c>
      <c r="C128" s="82" t="s">
        <v>35</v>
      </c>
      <c r="D128" s="145">
        <v>40729</v>
      </c>
      <c r="E128" s="146">
        <v>40730</v>
      </c>
      <c r="F128" s="146">
        <v>40736</v>
      </c>
      <c r="G128" s="83">
        <v>95.158000000000001</v>
      </c>
      <c r="H128" s="83">
        <v>95.539999999999992</v>
      </c>
      <c r="I128" s="83">
        <v>95.158000000000001</v>
      </c>
      <c r="J128" s="83"/>
      <c r="K128" s="83"/>
      <c r="L128" s="84" t="s">
        <v>0</v>
      </c>
      <c r="N128" s="16">
        <f>(H128-G128)*100</f>
        <v>38.199999999999079</v>
      </c>
      <c r="O128" s="15"/>
      <c r="P128" s="16">
        <f>(I128-H128)*100</f>
        <v>-38.199999999999079</v>
      </c>
      <c r="R128" s="22">
        <f>((T126*V128)/N128)*P128</f>
        <v>-5127.6178622248663</v>
      </c>
      <c r="S128" s="15"/>
      <c r="T128" s="3">
        <f>R128+T126</f>
        <v>158956.15372897085</v>
      </c>
      <c r="U128" s="3"/>
      <c r="V128" s="4">
        <f>$AB$3/X128</f>
        <v>3.125E-2</v>
      </c>
      <c r="W128" s="3"/>
      <c r="X128" s="2">
        <v>8</v>
      </c>
      <c r="Z128" s="30">
        <f>F128-E128+1</f>
        <v>7</v>
      </c>
    </row>
    <row r="129" spans="1:26">
      <c r="A129" s="25">
        <v>115</v>
      </c>
      <c r="B129" s="66">
        <v>40730</v>
      </c>
      <c r="C129" s="97" t="s">
        <v>30</v>
      </c>
      <c r="D129" s="130">
        <v>40729</v>
      </c>
      <c r="E129" s="130">
        <v>40730</v>
      </c>
      <c r="F129" s="130">
        <v>40736</v>
      </c>
      <c r="G129" s="98">
        <v>1.4550000000000001</v>
      </c>
      <c r="H129" s="98"/>
      <c r="I129" s="98"/>
      <c r="J129" s="98">
        <v>1.4394</v>
      </c>
      <c r="K129" s="98">
        <v>1.3974</v>
      </c>
      <c r="L129" s="99" t="s">
        <v>1</v>
      </c>
      <c r="M129" s="15"/>
      <c r="N129" s="16">
        <f>(G129-J129)*10000</f>
        <v>156.00000000000057</v>
      </c>
      <c r="O129" s="15"/>
      <c r="P129" s="16">
        <f>(J129-K129)*10000</f>
        <v>420.0000000000004</v>
      </c>
      <c r="Q129" s="15"/>
      <c r="R129" s="22">
        <f>((T128*V129)/N129)*P129</f>
        <v>9726.3380778216178</v>
      </c>
      <c r="S129" s="15"/>
      <c r="T129" s="3">
        <f>R129+T128</f>
        <v>168682.49180679247</v>
      </c>
      <c r="U129" s="3"/>
      <c r="V129" s="4">
        <f>$AB$3/X129</f>
        <v>2.2727272727272728E-2</v>
      </c>
      <c r="W129" s="4"/>
      <c r="X129" s="16">
        <v>11</v>
      </c>
      <c r="Y129" s="15"/>
      <c r="Z129" s="30">
        <f>F129-E129+1</f>
        <v>7</v>
      </c>
    </row>
    <row r="130" spans="1:26">
      <c r="A130" s="25">
        <f>A128+1</f>
        <v>116</v>
      </c>
      <c r="B130" s="66">
        <f>B128+1</f>
        <v>40731</v>
      </c>
    </row>
    <row r="131" spans="1:26">
      <c r="A131" s="25">
        <f>A130+1</f>
        <v>117</v>
      </c>
      <c r="B131" s="66">
        <f t="shared" si="1"/>
        <v>40732</v>
      </c>
      <c r="C131" s="75" t="s">
        <v>34</v>
      </c>
      <c r="D131" s="144">
        <v>40730</v>
      </c>
      <c r="E131" s="144">
        <v>40732</v>
      </c>
      <c r="F131" s="144">
        <v>40736</v>
      </c>
      <c r="G131" s="76">
        <v>1.2961</v>
      </c>
      <c r="H131" s="76"/>
      <c r="I131" s="76"/>
      <c r="J131" s="76">
        <v>1.28993</v>
      </c>
      <c r="K131" s="76">
        <v>1.28993</v>
      </c>
      <c r="L131" s="77" t="s">
        <v>17</v>
      </c>
      <c r="N131" s="46">
        <f>(G131-J131)*10000</f>
        <v>61.700000000000088</v>
      </c>
      <c r="O131" s="47"/>
      <c r="P131" s="46">
        <f>(J131-K131)*10000</f>
        <v>0</v>
      </c>
      <c r="R131" s="22">
        <f>((T129*V131)/N131)*P131</f>
        <v>0</v>
      </c>
      <c r="S131" s="15"/>
      <c r="T131" s="3">
        <f>R131+T129</f>
        <v>168682.49180679247</v>
      </c>
      <c r="U131" s="3"/>
      <c r="V131" s="4">
        <f>$AB$3/X131</f>
        <v>3.5714285714285712E-2</v>
      </c>
      <c r="W131" s="3"/>
      <c r="X131" s="2">
        <v>7</v>
      </c>
      <c r="Z131" s="30">
        <f>F131-E131+1</f>
        <v>5</v>
      </c>
    </row>
    <row r="132" spans="1:26">
      <c r="A132" s="25">
        <f>A131+1</f>
        <v>118</v>
      </c>
      <c r="B132" s="66">
        <f t="shared" si="1"/>
        <v>40733</v>
      </c>
    </row>
    <row r="133" spans="1:26">
      <c r="A133" s="25">
        <f>A132+1</f>
        <v>119</v>
      </c>
      <c r="B133" s="66">
        <f t="shared" si="1"/>
        <v>40734</v>
      </c>
    </row>
    <row r="134" spans="1:26">
      <c r="A134" s="25">
        <f>A133+1</f>
        <v>120</v>
      </c>
      <c r="B134" s="66">
        <f t="shared" si="1"/>
        <v>40735</v>
      </c>
      <c r="C134" s="71" t="s">
        <v>24</v>
      </c>
      <c r="D134" s="138">
        <v>40732</v>
      </c>
      <c r="E134" s="139">
        <v>40735</v>
      </c>
      <c r="F134" s="139">
        <v>40746</v>
      </c>
      <c r="G134" s="72">
        <v>87.56</v>
      </c>
      <c r="H134" s="74"/>
      <c r="I134" s="74"/>
      <c r="J134" s="72">
        <v>86.3</v>
      </c>
      <c r="K134" s="72">
        <v>85.31</v>
      </c>
      <c r="L134" s="73" t="s">
        <v>2</v>
      </c>
      <c r="M134" s="15"/>
      <c r="N134" s="16">
        <f>(G134-J134)*100</f>
        <v>126.00000000000051</v>
      </c>
      <c r="O134" s="15"/>
      <c r="P134" s="16">
        <f>(J134-K134)*100</f>
        <v>98.999999999999488</v>
      </c>
      <c r="Q134" s="15"/>
      <c r="R134" s="22">
        <f>((T131*V134)/N134)*P134</f>
        <v>3313.4060890619653</v>
      </c>
      <c r="S134" s="15"/>
      <c r="T134" s="3">
        <f>R134+T131</f>
        <v>171995.89789585443</v>
      </c>
      <c r="U134" s="3"/>
      <c r="V134" s="4">
        <f>$AB$3/X134</f>
        <v>2.5000000000000001E-2</v>
      </c>
      <c r="W134" s="4"/>
      <c r="X134" s="2">
        <v>10</v>
      </c>
      <c r="Y134" s="3"/>
      <c r="Z134" s="30">
        <f>F134-E134+1</f>
        <v>12</v>
      </c>
    </row>
    <row r="135" spans="1:26">
      <c r="A135" s="25">
        <v>120</v>
      </c>
      <c r="B135" s="66">
        <v>40735</v>
      </c>
      <c r="C135" s="108" t="s">
        <v>36</v>
      </c>
      <c r="D135" s="142">
        <v>40730</v>
      </c>
      <c r="E135" s="142">
        <v>40735</v>
      </c>
      <c r="F135" s="142">
        <v>40738</v>
      </c>
      <c r="G135" s="109">
        <v>130.21900000000002</v>
      </c>
      <c r="H135" s="109"/>
      <c r="I135" s="109"/>
      <c r="J135" s="109">
        <v>128.79899999999998</v>
      </c>
      <c r="K135" s="109">
        <v>127.85899999999999</v>
      </c>
      <c r="L135" s="110" t="s">
        <v>2</v>
      </c>
      <c r="N135" s="16">
        <f>(G135-J135)*100</f>
        <v>142.00000000000443</v>
      </c>
      <c r="O135" s="15"/>
      <c r="P135" s="16">
        <f>(J135-K135)*100</f>
        <v>93.999999999998352</v>
      </c>
      <c r="R135" s="22">
        <f>((T134*V135)/N135)*P135</f>
        <v>3162.6788736716603</v>
      </c>
      <c r="S135" s="15"/>
      <c r="T135" s="3">
        <f>R135+T134</f>
        <v>175158.57676952609</v>
      </c>
      <c r="U135" s="3"/>
      <c r="V135" s="4">
        <f>$AB$3/X135</f>
        <v>2.7777777777777776E-2</v>
      </c>
      <c r="W135" s="3"/>
      <c r="X135" s="2">
        <v>9</v>
      </c>
      <c r="Z135" s="30">
        <f>F135-E135+1</f>
        <v>4</v>
      </c>
    </row>
    <row r="136" spans="1:26">
      <c r="A136" s="25">
        <f>A134+1</f>
        <v>121</v>
      </c>
      <c r="B136" s="66">
        <f>B134+1</f>
        <v>40736</v>
      </c>
      <c r="C136" s="78" t="s">
        <v>39</v>
      </c>
      <c r="D136" s="133">
        <v>40735</v>
      </c>
      <c r="E136" s="133">
        <v>40736</v>
      </c>
      <c r="F136" s="133">
        <v>40737</v>
      </c>
      <c r="G136" s="79">
        <v>1.0712999999999999</v>
      </c>
      <c r="H136" s="79"/>
      <c r="I136" s="79"/>
      <c r="J136" s="79">
        <v>1.0648</v>
      </c>
      <c r="K136" s="79">
        <v>1.0648</v>
      </c>
      <c r="L136" s="80" t="s">
        <v>17</v>
      </c>
      <c r="N136" s="46">
        <f>(G136-J136)*10000</f>
        <v>64.999999999999503</v>
      </c>
      <c r="O136" s="47"/>
      <c r="P136" s="46">
        <f>(J136-K136)*10000</f>
        <v>0</v>
      </c>
      <c r="R136" s="22">
        <f>((T135*V136)/N136)*P136</f>
        <v>0</v>
      </c>
      <c r="S136" s="15"/>
      <c r="T136" s="3">
        <f>R136+T135</f>
        <v>175158.57676952609</v>
      </c>
      <c r="U136" s="3"/>
      <c r="V136" s="4">
        <f>$AB$3/X136</f>
        <v>1.9230769230769232E-2</v>
      </c>
      <c r="W136" s="3"/>
      <c r="X136" s="2">
        <v>13</v>
      </c>
      <c r="Z136" s="30">
        <f>F136-E136+1</f>
        <v>2</v>
      </c>
    </row>
    <row r="137" spans="1:26">
      <c r="A137" s="25">
        <f>A136+1</f>
        <v>122</v>
      </c>
      <c r="B137" s="66">
        <f t="shared" si="1"/>
        <v>40737</v>
      </c>
    </row>
    <row r="138" spans="1:26">
      <c r="A138" s="25">
        <f>A137+1</f>
        <v>123</v>
      </c>
      <c r="B138" s="66">
        <f t="shared" si="1"/>
        <v>40738</v>
      </c>
      <c r="C138" s="82" t="s">
        <v>35</v>
      </c>
      <c r="D138" s="145">
        <v>40737</v>
      </c>
      <c r="E138" s="146">
        <v>40738</v>
      </c>
      <c r="F138" s="146">
        <v>40764</v>
      </c>
      <c r="G138" s="83">
        <v>94.762</v>
      </c>
      <c r="H138" s="83">
        <v>96.521999999999991</v>
      </c>
      <c r="I138" s="83">
        <v>108.69</v>
      </c>
      <c r="J138" s="83"/>
      <c r="K138" s="83"/>
      <c r="L138" s="84" t="s">
        <v>1</v>
      </c>
      <c r="N138" s="16">
        <f>(H138-G138)*100</f>
        <v>175.99999999999909</v>
      </c>
      <c r="O138" s="15"/>
      <c r="P138" s="16">
        <f>(I138-H138)*100</f>
        <v>1216.8000000000006</v>
      </c>
      <c r="R138" s="22">
        <f>((T136*V138)/N138)*P138</f>
        <v>37843.209554893561</v>
      </c>
      <c r="S138" s="15"/>
      <c r="T138" s="3">
        <f>R138+T136</f>
        <v>213001.78632441966</v>
      </c>
      <c r="U138" s="3"/>
      <c r="V138" s="4">
        <f>$AB$3/X138</f>
        <v>3.125E-2</v>
      </c>
      <c r="W138" s="3"/>
      <c r="X138" s="2">
        <v>8</v>
      </c>
      <c r="Z138" s="30">
        <f>F138-E138+1</f>
        <v>27</v>
      </c>
    </row>
    <row r="139" spans="1:26">
      <c r="A139" s="25">
        <v>123</v>
      </c>
      <c r="B139" s="66">
        <v>40738</v>
      </c>
      <c r="C139" s="114" t="s">
        <v>37</v>
      </c>
      <c r="D139" s="135">
        <v>40737</v>
      </c>
      <c r="E139" s="136">
        <v>40738</v>
      </c>
      <c r="F139" s="136">
        <v>40753</v>
      </c>
      <c r="G139" s="115">
        <v>0.96401999999999999</v>
      </c>
      <c r="H139" s="115"/>
      <c r="I139" s="115"/>
      <c r="J139" s="115">
        <v>0.95706999999999998</v>
      </c>
      <c r="K139" s="115">
        <v>0.95094999999999996</v>
      </c>
      <c r="L139" s="116" t="s">
        <v>2</v>
      </c>
      <c r="N139" s="46">
        <f>(G139-J139)*10000</f>
        <v>69.500000000000114</v>
      </c>
      <c r="O139" s="47"/>
      <c r="P139" s="46">
        <f>(J139-K139)*10000</f>
        <v>61.200000000000145</v>
      </c>
      <c r="R139" s="22">
        <f>((T138*V139)/N139)*P139</f>
        <v>6698.7201043445493</v>
      </c>
      <c r="S139" s="15"/>
      <c r="T139" s="3">
        <f>R139+T138</f>
        <v>219700.5064287642</v>
      </c>
      <c r="U139" s="3"/>
      <c r="V139" s="4">
        <f>$AB$3/X139</f>
        <v>3.5714285714285712E-2</v>
      </c>
      <c r="W139" s="3"/>
      <c r="X139" s="2">
        <v>7</v>
      </c>
      <c r="Z139" s="30">
        <f>F139-E139+1</f>
        <v>16</v>
      </c>
    </row>
    <row r="140" spans="1:26">
      <c r="A140" s="25">
        <f>A138+1</f>
        <v>124</v>
      </c>
      <c r="B140" s="66">
        <f>B138+1</f>
        <v>40739</v>
      </c>
    </row>
    <row r="141" spans="1:26">
      <c r="A141" s="25">
        <f>A140+1</f>
        <v>125</v>
      </c>
      <c r="B141" s="66">
        <f t="shared" si="1"/>
        <v>40740</v>
      </c>
    </row>
    <row r="142" spans="1:26">
      <c r="A142" s="25">
        <f>A141+1</f>
        <v>126</v>
      </c>
      <c r="B142" s="66">
        <f t="shared" si="1"/>
        <v>40741</v>
      </c>
    </row>
    <row r="143" spans="1:26">
      <c r="A143" s="25">
        <f>A142+1</f>
        <v>127</v>
      </c>
      <c r="B143" s="66">
        <f t="shared" si="1"/>
        <v>40742</v>
      </c>
    </row>
    <row r="144" spans="1:26">
      <c r="A144" s="25">
        <f>A143+1</f>
        <v>128</v>
      </c>
      <c r="B144" s="66">
        <f t="shared" si="1"/>
        <v>40743</v>
      </c>
      <c r="C144" s="88" t="s">
        <v>29</v>
      </c>
      <c r="D144" s="137">
        <v>40742</v>
      </c>
      <c r="E144" s="137">
        <v>40743</v>
      </c>
      <c r="F144" s="137">
        <v>40751</v>
      </c>
      <c r="G144" s="89">
        <v>0.87019999999999997</v>
      </c>
      <c r="H144" s="89">
        <v>0.88029999999999997</v>
      </c>
      <c r="I144" s="89">
        <v>0.88029999999999997</v>
      </c>
      <c r="J144" s="89"/>
      <c r="K144" s="89"/>
      <c r="L144" s="90" t="s">
        <v>17</v>
      </c>
      <c r="M144" s="15"/>
      <c r="N144" s="16">
        <f>(H144-G144)*10000</f>
        <v>100.99999999999997</v>
      </c>
      <c r="O144" s="15"/>
      <c r="P144" s="16">
        <f>(I144-H144)*10000</f>
        <v>0</v>
      </c>
      <c r="Q144" s="15"/>
      <c r="R144" s="22">
        <f>((T139*V144)/N144)*P144</f>
        <v>0</v>
      </c>
      <c r="S144" s="15"/>
      <c r="T144" s="3">
        <f>R144+T139</f>
        <v>219700.5064287642</v>
      </c>
      <c r="U144" s="3"/>
      <c r="V144" s="4">
        <f>$AB$3/X144</f>
        <v>2.5000000000000001E-2</v>
      </c>
      <c r="W144" s="4"/>
      <c r="X144" s="2">
        <v>10</v>
      </c>
      <c r="Y144" s="3"/>
      <c r="Z144" s="30">
        <f>F144-E144+1</f>
        <v>9</v>
      </c>
    </row>
    <row r="145" spans="1:26">
      <c r="A145" s="25">
        <f>A144+1</f>
        <v>129</v>
      </c>
      <c r="B145" s="66">
        <f t="shared" si="1"/>
        <v>40744</v>
      </c>
      <c r="C145" s="78" t="s">
        <v>39</v>
      </c>
      <c r="D145" s="133">
        <v>40743</v>
      </c>
      <c r="E145" s="133">
        <v>40744</v>
      </c>
      <c r="F145" s="133">
        <v>40757</v>
      </c>
      <c r="G145" s="79">
        <v>1.0617000000000001</v>
      </c>
      <c r="H145" s="79">
        <v>1.0728</v>
      </c>
      <c r="I145" s="79">
        <v>1.0887500000000001</v>
      </c>
      <c r="J145" s="79"/>
      <c r="K145" s="79"/>
      <c r="L145" s="80" t="s">
        <v>2</v>
      </c>
      <c r="N145" s="16">
        <f>(H145-G145)*10000</f>
        <v>110.99999999999888</v>
      </c>
      <c r="O145" s="15"/>
      <c r="P145" s="16">
        <f>(I145-H145)*10000</f>
        <v>159.50000000000131</v>
      </c>
      <c r="R145" s="22">
        <f>((T144*V145)/N145)*P145</f>
        <v>6071.0725529086167</v>
      </c>
      <c r="S145" s="15"/>
      <c r="T145" s="3">
        <f>R145+T144</f>
        <v>225771.57898167282</v>
      </c>
      <c r="U145" s="3"/>
      <c r="V145" s="4">
        <f>$AB$3/X145</f>
        <v>1.9230769230769232E-2</v>
      </c>
      <c r="W145" s="3"/>
      <c r="X145" s="2">
        <v>13</v>
      </c>
      <c r="Z145" s="30">
        <f>F145-E145+1</f>
        <v>14</v>
      </c>
    </row>
    <row r="146" spans="1:26">
      <c r="A146" s="25">
        <f>A145+1</f>
        <v>130</v>
      </c>
      <c r="B146" s="66">
        <f t="shared" si="1"/>
        <v>40745</v>
      </c>
      <c r="C146" s="97" t="s">
        <v>30</v>
      </c>
      <c r="D146" s="130">
        <v>40744</v>
      </c>
      <c r="E146" s="130">
        <v>40745</v>
      </c>
      <c r="F146" s="130">
        <v>40751</v>
      </c>
      <c r="G146" s="98">
        <v>1.4136</v>
      </c>
      <c r="H146" s="98">
        <v>1.4240999999999999</v>
      </c>
      <c r="I146" s="98">
        <v>1.4525999999999999</v>
      </c>
      <c r="J146" s="98"/>
      <c r="K146" s="98"/>
      <c r="L146" s="99" t="s">
        <v>1</v>
      </c>
      <c r="M146" s="15"/>
      <c r="N146" s="16">
        <f>(H146-G146)*10000</f>
        <v>104.99999999999955</v>
      </c>
      <c r="O146" s="15"/>
      <c r="P146" s="16">
        <f>(I146-H146)*10000</f>
        <v>284.99999999999972</v>
      </c>
      <c r="Q146" s="15"/>
      <c r="R146" s="22">
        <f>((T145*V146)/N146)*P146</f>
        <v>13927.46753458376</v>
      </c>
      <c r="S146" s="15"/>
      <c r="T146" s="3">
        <f>R146+T145</f>
        <v>239699.04651625658</v>
      </c>
      <c r="U146" s="3"/>
      <c r="V146" s="4">
        <f>$AB$3/X146</f>
        <v>2.2727272727272728E-2</v>
      </c>
      <c r="W146" s="4"/>
      <c r="X146" s="16">
        <v>11</v>
      </c>
      <c r="Y146" s="15"/>
      <c r="Z146" s="30">
        <f>F146-E146+1</f>
        <v>7</v>
      </c>
    </row>
    <row r="147" spans="1:26">
      <c r="A147" s="25">
        <f>A146+1</f>
        <v>131</v>
      </c>
      <c r="B147" s="66">
        <f t="shared" ref="B147:B219" si="2">B146+1</f>
        <v>40746</v>
      </c>
      <c r="C147" s="108" t="s">
        <v>36</v>
      </c>
      <c r="D147" s="142">
        <v>40738</v>
      </c>
      <c r="E147" s="142">
        <v>40746</v>
      </c>
      <c r="F147" s="142">
        <v>40752</v>
      </c>
      <c r="G147" s="109">
        <v>126.848</v>
      </c>
      <c r="H147" s="109">
        <v>128.34300000000002</v>
      </c>
      <c r="I147" s="109">
        <v>126.848</v>
      </c>
      <c r="J147" s="109"/>
      <c r="K147" s="109"/>
      <c r="L147" s="110" t="s">
        <v>0</v>
      </c>
      <c r="N147" s="16">
        <f>(H147-G147)*100</f>
        <v>149.50000000000188</v>
      </c>
      <c r="O147" s="15"/>
      <c r="P147" s="16">
        <f>(I147-H147)*100</f>
        <v>-149.50000000000188</v>
      </c>
      <c r="R147" s="22">
        <f>((T146*V147)/N147)*P147</f>
        <v>-6658.3068476737935</v>
      </c>
      <c r="S147" s="15"/>
      <c r="T147" s="3">
        <f>R147+T146</f>
        <v>233040.7396685828</v>
      </c>
      <c r="U147" s="3"/>
      <c r="V147" s="4">
        <f>$AB$3/X147</f>
        <v>2.7777777777777776E-2</v>
      </c>
      <c r="W147" s="3"/>
      <c r="X147" s="2">
        <v>9</v>
      </c>
      <c r="Z147" s="30">
        <f>F147-E147+1</f>
        <v>7</v>
      </c>
    </row>
    <row r="148" spans="1:26">
      <c r="A148" s="25">
        <f>A147+1</f>
        <v>132</v>
      </c>
      <c r="B148" s="66">
        <f t="shared" si="2"/>
        <v>40747</v>
      </c>
    </row>
    <row r="149" spans="1:26">
      <c r="A149" s="25">
        <f>A148+1</f>
        <v>133</v>
      </c>
      <c r="B149" s="66">
        <f t="shared" si="2"/>
        <v>40748</v>
      </c>
    </row>
    <row r="150" spans="1:26">
      <c r="A150" s="25">
        <f>A149+1</f>
        <v>134</v>
      </c>
      <c r="B150" s="66">
        <f t="shared" si="2"/>
        <v>40749</v>
      </c>
    </row>
    <row r="151" spans="1:26">
      <c r="A151" s="25">
        <f>A150+1</f>
        <v>135</v>
      </c>
      <c r="B151" s="66">
        <f t="shared" si="2"/>
        <v>40750</v>
      </c>
      <c r="C151" s="101" t="s">
        <v>33</v>
      </c>
      <c r="D151" s="134">
        <v>40749</v>
      </c>
      <c r="E151" s="134">
        <v>40750</v>
      </c>
      <c r="F151" s="134">
        <v>40759</v>
      </c>
      <c r="G151" s="119">
        <v>78.56</v>
      </c>
      <c r="H151" s="119"/>
      <c r="I151" s="119"/>
      <c r="J151" s="119">
        <v>78.03</v>
      </c>
      <c r="K151" s="119">
        <v>78.03</v>
      </c>
      <c r="L151" s="103" t="s">
        <v>17</v>
      </c>
      <c r="N151" s="16">
        <f>(G151-J151)*100</f>
        <v>53.000000000000114</v>
      </c>
      <c r="O151" s="15"/>
      <c r="P151" s="16">
        <f>(J151-K151)*100</f>
        <v>0</v>
      </c>
      <c r="R151" s="22">
        <f>((T147*V151)/N151)*P151</f>
        <v>0</v>
      </c>
      <c r="S151" s="15"/>
      <c r="T151" s="3">
        <f>R151+T147</f>
        <v>233040.7396685828</v>
      </c>
      <c r="U151" s="3"/>
      <c r="V151" s="4">
        <f>$AB$3/X151</f>
        <v>2.7777777777777776E-2</v>
      </c>
      <c r="W151" s="3"/>
      <c r="X151" s="2">
        <v>9</v>
      </c>
      <c r="Z151" s="30">
        <f>F151-E151+1</f>
        <v>10</v>
      </c>
    </row>
    <row r="152" spans="1:26">
      <c r="A152" s="25">
        <f>A151+1</f>
        <v>136</v>
      </c>
      <c r="B152" s="66">
        <f t="shared" si="2"/>
        <v>40751</v>
      </c>
    </row>
    <row r="153" spans="1:26">
      <c r="A153" s="25">
        <f>A152+1</f>
        <v>137</v>
      </c>
      <c r="B153" s="66">
        <f t="shared" si="2"/>
        <v>40752</v>
      </c>
      <c r="C153" s="88" t="s">
        <v>29</v>
      </c>
      <c r="D153" s="137">
        <v>40751</v>
      </c>
      <c r="E153" s="137">
        <v>40752</v>
      </c>
      <c r="F153" s="137">
        <v>40759</v>
      </c>
      <c r="G153" s="89">
        <v>0.8851</v>
      </c>
      <c r="H153" s="89"/>
      <c r="I153" s="89"/>
      <c r="J153" s="89">
        <v>0.87649999999999995</v>
      </c>
      <c r="K153" s="89">
        <v>0.86619999999999997</v>
      </c>
      <c r="L153" s="90" t="s">
        <v>1</v>
      </c>
      <c r="M153" s="15"/>
      <c r="N153" s="16">
        <f>(G153-J153)*10000</f>
        <v>86.000000000000526</v>
      </c>
      <c r="O153" s="15"/>
      <c r="P153" s="16">
        <f>(J153-K153)*10000</f>
        <v>102.99999999999976</v>
      </c>
      <c r="Q153" s="15"/>
      <c r="R153" s="22">
        <f>((T151*V153)/N153)*P153</f>
        <v>6977.6733098441355</v>
      </c>
      <c r="S153" s="15"/>
      <c r="T153" s="3">
        <f>R153+T151</f>
        <v>240018.41297842693</v>
      </c>
      <c r="U153" s="3"/>
      <c r="V153" s="4">
        <f>$AB$3/X153</f>
        <v>2.5000000000000001E-2</v>
      </c>
      <c r="W153" s="4"/>
      <c r="X153" s="2">
        <v>10</v>
      </c>
      <c r="Y153" s="3"/>
      <c r="Z153" s="30">
        <f>F153-E153+1</f>
        <v>8</v>
      </c>
    </row>
    <row r="154" spans="1:26">
      <c r="A154" s="25">
        <v>137</v>
      </c>
      <c r="B154" s="66">
        <v>40752</v>
      </c>
      <c r="C154" s="92" t="s">
        <v>38</v>
      </c>
      <c r="D154" s="132">
        <v>40751</v>
      </c>
      <c r="E154" s="132">
        <v>40752</v>
      </c>
      <c r="F154" s="132">
        <v>40756</v>
      </c>
      <c r="G154" s="93">
        <v>112.765</v>
      </c>
      <c r="H154" s="93"/>
      <c r="I154" s="93"/>
      <c r="J154" s="93">
        <v>111.998</v>
      </c>
      <c r="K154" s="93">
        <v>109.50999999999999</v>
      </c>
      <c r="L154" s="94" t="s">
        <v>1</v>
      </c>
      <c r="N154" s="16">
        <f>(G154-J154)*100</f>
        <v>76.699999999999591</v>
      </c>
      <c r="O154" s="15"/>
      <c r="P154" s="16">
        <f>(J154-K154)*100</f>
        <v>248.80000000000138</v>
      </c>
      <c r="R154" s="22">
        <f>((T153*V154)/N154)*P154</f>
        <v>9268.7311648713694</v>
      </c>
      <c r="S154" s="15"/>
      <c r="T154" s="3">
        <f>R154+T153</f>
        <v>249287.1441432983</v>
      </c>
      <c r="U154" s="3"/>
      <c r="V154" s="4">
        <f>$AB$3/X154</f>
        <v>1.1904761904761904E-2</v>
      </c>
      <c r="W154" s="3"/>
      <c r="X154" s="2">
        <v>21</v>
      </c>
      <c r="Z154" s="30">
        <f>F154-E154+1</f>
        <v>5</v>
      </c>
    </row>
    <row r="155" spans="1:26">
      <c r="A155" s="25">
        <f>A153+1</f>
        <v>138</v>
      </c>
      <c r="B155" s="66">
        <f>B153+1</f>
        <v>40753</v>
      </c>
      <c r="C155" s="97" t="s">
        <v>30</v>
      </c>
      <c r="D155" s="130">
        <v>40752</v>
      </c>
      <c r="E155" s="130">
        <v>40753</v>
      </c>
      <c r="F155" s="130">
        <v>40756</v>
      </c>
      <c r="G155" s="98">
        <v>1.4397</v>
      </c>
      <c r="H155" s="98"/>
      <c r="I155" s="98"/>
      <c r="J155" s="98">
        <v>1.4252</v>
      </c>
      <c r="K155" s="98">
        <v>1.4397</v>
      </c>
      <c r="L155" s="99" t="s">
        <v>0</v>
      </c>
      <c r="M155" s="15"/>
      <c r="N155" s="16">
        <f>(G155-J155)*10000</f>
        <v>144.99999999999957</v>
      </c>
      <c r="O155" s="15"/>
      <c r="P155" s="16">
        <f>(J155-K155)*10000</f>
        <v>-144.99999999999957</v>
      </c>
      <c r="Q155" s="15"/>
      <c r="R155" s="22">
        <f>((T154*V155)/N155)*P155</f>
        <v>-5665.6169123476884</v>
      </c>
      <c r="S155" s="15"/>
      <c r="T155" s="3">
        <f>R155+T154</f>
        <v>243621.5272309506</v>
      </c>
      <c r="U155" s="3"/>
      <c r="V155" s="4">
        <f>$AB$3/X155</f>
        <v>2.2727272727272728E-2</v>
      </c>
      <c r="W155" s="4"/>
      <c r="X155" s="16">
        <v>11</v>
      </c>
      <c r="Y155" s="15"/>
      <c r="Z155" s="30">
        <f>F155-E155+1</f>
        <v>4</v>
      </c>
    </row>
    <row r="156" spans="1:26">
      <c r="A156" s="25">
        <f>A155+1</f>
        <v>139</v>
      </c>
      <c r="B156" s="66">
        <f t="shared" si="2"/>
        <v>40754</v>
      </c>
    </row>
    <row r="157" spans="1:26">
      <c r="A157" s="25">
        <f>A156+1</f>
        <v>140</v>
      </c>
      <c r="B157" s="66">
        <f t="shared" si="2"/>
        <v>40755</v>
      </c>
    </row>
    <row r="158" spans="1:26">
      <c r="A158" s="25">
        <f>A157+1</f>
        <v>141</v>
      </c>
      <c r="B158" s="66">
        <f t="shared" si="2"/>
        <v>40756</v>
      </c>
    </row>
    <row r="159" spans="1:26">
      <c r="A159" s="25">
        <f>A158+1</f>
        <v>142</v>
      </c>
      <c r="B159" s="66">
        <f t="shared" si="2"/>
        <v>40757</v>
      </c>
    </row>
    <row r="160" spans="1:26">
      <c r="A160" s="25">
        <f>A159+1</f>
        <v>143</v>
      </c>
      <c r="B160" s="66">
        <f t="shared" si="2"/>
        <v>40758</v>
      </c>
      <c r="C160" s="78" t="s">
        <v>39</v>
      </c>
      <c r="D160" s="133">
        <v>40757</v>
      </c>
      <c r="E160" s="133">
        <v>40758</v>
      </c>
      <c r="F160" s="133">
        <v>40770</v>
      </c>
      <c r="G160" s="79">
        <v>1.0987499999999999</v>
      </c>
      <c r="H160" s="79"/>
      <c r="I160" s="79"/>
      <c r="J160" s="79">
        <v>1.0776700000000001</v>
      </c>
      <c r="K160" s="79">
        <v>1.0354699999999999</v>
      </c>
      <c r="L160" s="80" t="s">
        <v>2</v>
      </c>
      <c r="N160" s="46">
        <f>(G160-J160)*10000</f>
        <v>210.79999999999765</v>
      </c>
      <c r="O160" s="47"/>
      <c r="P160" s="46">
        <f>(J160-K160)*10000</f>
        <v>422.00000000000239</v>
      </c>
      <c r="R160" s="22">
        <f>((T155*V160)/N160)*P160</f>
        <v>9378.9487384563272</v>
      </c>
      <c r="S160" s="15"/>
      <c r="T160" s="3">
        <f>R160+T155</f>
        <v>253000.47596940692</v>
      </c>
      <c r="U160" s="3"/>
      <c r="V160" s="4">
        <f>$AB$3/X160</f>
        <v>1.9230769230769232E-2</v>
      </c>
      <c r="W160" s="3"/>
      <c r="X160" s="2">
        <v>13</v>
      </c>
      <c r="Z160" s="30">
        <f>F160-E160+1</f>
        <v>13</v>
      </c>
    </row>
    <row r="161" spans="1:26">
      <c r="A161" s="25">
        <v>143</v>
      </c>
      <c r="B161" s="66">
        <v>40758</v>
      </c>
      <c r="C161" s="104" t="s">
        <v>31</v>
      </c>
      <c r="D161" s="131">
        <v>40757</v>
      </c>
      <c r="E161" s="131">
        <v>40758</v>
      </c>
      <c r="F161" s="131">
        <v>40760</v>
      </c>
      <c r="G161" s="105">
        <v>1.4837</v>
      </c>
      <c r="H161" s="105">
        <v>1.5124</v>
      </c>
      <c r="I161" s="105">
        <v>1.5607</v>
      </c>
      <c r="J161" s="105"/>
      <c r="K161" s="105"/>
      <c r="L161" s="107" t="s">
        <v>1</v>
      </c>
      <c r="N161" s="16">
        <f>(H161-G161)*10000</f>
        <v>286.99999999999949</v>
      </c>
      <c r="O161" s="15"/>
      <c r="P161" s="16">
        <f>(I161-H161)*10000</f>
        <v>483.00000000000011</v>
      </c>
      <c r="R161" s="22">
        <f>((T160*V161)/N161)*P161</f>
        <v>11827.258022960103</v>
      </c>
      <c r="S161" s="15"/>
      <c r="T161" s="3">
        <f>R161+T160</f>
        <v>264827.73399236705</v>
      </c>
      <c r="U161" s="3"/>
      <c r="V161" s="4">
        <f>$AB$3/X161</f>
        <v>2.7777777777777776E-2</v>
      </c>
      <c r="X161" s="2">
        <v>9</v>
      </c>
      <c r="Z161" s="30">
        <f>F161-E161+1</f>
        <v>3</v>
      </c>
    </row>
    <row r="162" spans="1:26">
      <c r="A162" s="25">
        <f>A160+1</f>
        <v>144</v>
      </c>
      <c r="B162" s="66">
        <f>B160+1</f>
        <v>40759</v>
      </c>
    </row>
    <row r="163" spans="1:26">
      <c r="A163" s="25">
        <f>A162+1</f>
        <v>145</v>
      </c>
      <c r="B163" s="66">
        <f t="shared" si="2"/>
        <v>40760</v>
      </c>
      <c r="C163" s="85" t="s">
        <v>28</v>
      </c>
      <c r="D163" s="141">
        <v>40759</v>
      </c>
      <c r="E163" s="141">
        <v>40760</v>
      </c>
      <c r="F163" s="141">
        <v>40763</v>
      </c>
      <c r="G163" s="86">
        <v>1.3716999999999999</v>
      </c>
      <c r="H163" s="86">
        <v>1.3896999999999999</v>
      </c>
      <c r="I163" s="86">
        <v>1.4111</v>
      </c>
      <c r="J163" s="86"/>
      <c r="K163" s="86"/>
      <c r="L163" s="87" t="s">
        <v>1</v>
      </c>
      <c r="M163" s="15"/>
      <c r="N163" s="16">
        <f>(H163-G163)*10000</f>
        <v>180.00000000000017</v>
      </c>
      <c r="O163" s="15"/>
      <c r="P163" s="16">
        <f>(I163-H163)*10000</f>
        <v>214.00000000000085</v>
      </c>
      <c r="Q163" s="15"/>
      <c r="R163" s="22">
        <f>((T161*V163)/N163)*P163</f>
        <v>11244.669657612445</v>
      </c>
      <c r="S163" s="15"/>
      <c r="T163" s="3">
        <f>R163+T161</f>
        <v>276072.4036499795</v>
      </c>
      <c r="U163" s="3"/>
      <c r="V163" s="4">
        <f>$AB$3/X163</f>
        <v>3.5714285714285712E-2</v>
      </c>
      <c r="W163" s="4"/>
      <c r="X163" s="2">
        <v>7</v>
      </c>
      <c r="Y163" s="3"/>
      <c r="Z163" s="30">
        <f>F163-E163+1</f>
        <v>4</v>
      </c>
    </row>
    <row r="164" spans="1:26">
      <c r="A164" s="25">
        <f>A163+1</f>
        <v>146</v>
      </c>
      <c r="B164" s="66">
        <f t="shared" si="2"/>
        <v>40761</v>
      </c>
    </row>
    <row r="165" spans="1:26">
      <c r="A165" s="25">
        <f>A164+1</f>
        <v>147</v>
      </c>
      <c r="B165" s="66">
        <f t="shared" si="2"/>
        <v>40762</v>
      </c>
    </row>
    <row r="166" spans="1:26">
      <c r="A166" s="25">
        <f>A165+1</f>
        <v>148</v>
      </c>
      <c r="B166" s="66">
        <f t="shared" si="2"/>
        <v>40763</v>
      </c>
      <c r="C166" s="88" t="s">
        <v>29</v>
      </c>
      <c r="D166" s="137">
        <v>40760</v>
      </c>
      <c r="E166" s="137">
        <v>40763</v>
      </c>
      <c r="F166" s="137">
        <v>40765</v>
      </c>
      <c r="G166" s="89">
        <v>0.86399999999999999</v>
      </c>
      <c r="H166" s="89">
        <v>0.87390000000000001</v>
      </c>
      <c r="I166" s="89">
        <v>0.88619999999999999</v>
      </c>
      <c r="J166" s="89"/>
      <c r="K166" s="89"/>
      <c r="L166" s="90" t="s">
        <v>1</v>
      </c>
      <c r="M166" s="15"/>
      <c r="N166" s="16">
        <f>(H166-G166)*10000</f>
        <v>99.000000000000199</v>
      </c>
      <c r="O166" s="15"/>
      <c r="P166" s="16">
        <f>(I166-H166)*10000</f>
        <v>122.99999999999977</v>
      </c>
      <c r="Q166" s="15"/>
      <c r="R166" s="22">
        <f>((T163*V166)/N166)*P166</f>
        <v>8574.9761739766036</v>
      </c>
      <c r="S166" s="15"/>
      <c r="T166" s="3">
        <f>R166+T163</f>
        <v>284647.37982395611</v>
      </c>
      <c r="U166" s="3"/>
      <c r="V166" s="4">
        <f>$AB$3/X166</f>
        <v>2.5000000000000001E-2</v>
      </c>
      <c r="W166" s="4"/>
      <c r="X166" s="2">
        <v>10</v>
      </c>
      <c r="Y166" s="3"/>
      <c r="Z166" s="30">
        <f>F166-E166+1</f>
        <v>3</v>
      </c>
    </row>
    <row r="167" spans="1:26">
      <c r="A167" s="25">
        <f>A166+1</f>
        <v>149</v>
      </c>
      <c r="B167" s="66">
        <f t="shared" si="2"/>
        <v>40764</v>
      </c>
      <c r="C167" s="92" t="s">
        <v>38</v>
      </c>
      <c r="D167" s="132">
        <v>40763</v>
      </c>
      <c r="E167" s="132">
        <v>40764</v>
      </c>
      <c r="F167" s="132">
        <v>40798</v>
      </c>
      <c r="G167" s="93">
        <v>112.21299999999999</v>
      </c>
      <c r="H167" s="93"/>
      <c r="I167" s="93"/>
      <c r="J167" s="93">
        <v>109.77000000000001</v>
      </c>
      <c r="K167" s="93">
        <v>104.1</v>
      </c>
      <c r="L167" s="94" t="s">
        <v>1</v>
      </c>
      <c r="N167" s="16">
        <f>(G167-J167)*100</f>
        <v>244.29999999999836</v>
      </c>
      <c r="O167" s="15"/>
      <c r="P167" s="16">
        <f>(J167-K167)*100</f>
        <v>567.00000000000159</v>
      </c>
      <c r="R167" s="22">
        <f>((T166*V167)/N167)*P167</f>
        <v>7864.7966181404918</v>
      </c>
      <c r="S167" s="15"/>
      <c r="T167" s="3">
        <f>R167+T166</f>
        <v>292512.17644209659</v>
      </c>
      <c r="U167" s="3"/>
      <c r="V167" s="4">
        <f>$AB$3/X167</f>
        <v>1.1904761904761904E-2</v>
      </c>
      <c r="W167" s="3"/>
      <c r="X167" s="2">
        <v>21</v>
      </c>
      <c r="Z167" s="30">
        <f>F167-E167+1</f>
        <v>35</v>
      </c>
    </row>
    <row r="168" spans="1:26">
      <c r="A168" s="25">
        <v>149</v>
      </c>
      <c r="B168" s="66">
        <v>40764</v>
      </c>
      <c r="C168" s="111" t="s">
        <v>32</v>
      </c>
      <c r="D168" s="143">
        <v>40736</v>
      </c>
      <c r="E168" s="143">
        <v>40764</v>
      </c>
      <c r="F168" s="143">
        <v>40764</v>
      </c>
      <c r="G168" s="112">
        <v>0.83089999999999997</v>
      </c>
      <c r="H168" s="112"/>
      <c r="I168" s="112"/>
      <c r="J168" s="112">
        <v>0.81230000000000002</v>
      </c>
      <c r="K168" s="112">
        <v>0.83089999999999997</v>
      </c>
      <c r="L168" s="113" t="s">
        <v>0</v>
      </c>
      <c r="N168" s="46">
        <f>(G168-J168)*10000</f>
        <v>185.99999999999949</v>
      </c>
      <c r="O168" s="47"/>
      <c r="P168" s="46">
        <f>(J168-K168)*10000</f>
        <v>-185.99999999999949</v>
      </c>
      <c r="R168" s="22">
        <f>((T167*V168)/N168)*P168</f>
        <v>-5625.2341623480115</v>
      </c>
      <c r="S168" s="15"/>
      <c r="T168" s="3">
        <f>R168+T167</f>
        <v>286886.94227974856</v>
      </c>
      <c r="U168" s="3"/>
      <c r="V168" s="4">
        <f>$AB$3/X168</f>
        <v>1.9230769230769232E-2</v>
      </c>
      <c r="W168" s="3"/>
      <c r="X168" s="2">
        <v>13</v>
      </c>
      <c r="Z168" s="30">
        <f>F168-E168+1</f>
        <v>1</v>
      </c>
    </row>
    <row r="169" spans="1:26">
      <c r="A169" s="25">
        <f>A167+1</f>
        <v>150</v>
      </c>
      <c r="B169" s="66">
        <f>B167+1</f>
        <v>40765</v>
      </c>
      <c r="C169" s="97" t="s">
        <v>30</v>
      </c>
      <c r="D169" s="130">
        <v>40764</v>
      </c>
      <c r="E169" s="130">
        <v>40765</v>
      </c>
      <c r="F169" s="130">
        <v>40766</v>
      </c>
      <c r="G169" s="98">
        <v>1.4155</v>
      </c>
      <c r="H169" s="98">
        <v>1.4377</v>
      </c>
      <c r="I169" s="98">
        <v>1.4155</v>
      </c>
      <c r="J169" s="98"/>
      <c r="K169" s="98"/>
      <c r="L169" s="99" t="s">
        <v>0</v>
      </c>
      <c r="M169" s="15"/>
      <c r="N169" s="16">
        <f>(H169-G169)*10000</f>
        <v>221.99999999999997</v>
      </c>
      <c r="O169" s="15"/>
      <c r="P169" s="16">
        <f>(I169-H169)*10000</f>
        <v>-221.99999999999997</v>
      </c>
      <c r="Q169" s="15"/>
      <c r="R169" s="22">
        <f>((T168*V169)/N169)*P169</f>
        <v>-6520.1577790851943</v>
      </c>
      <c r="S169" s="15"/>
      <c r="T169" s="3">
        <f>R169+T168</f>
        <v>280366.78450066334</v>
      </c>
      <c r="U169" s="3"/>
      <c r="V169" s="4">
        <f>$AB$3/X169</f>
        <v>2.2727272727272728E-2</v>
      </c>
      <c r="W169" s="4"/>
      <c r="X169" s="16">
        <v>11</v>
      </c>
      <c r="Y169" s="15"/>
      <c r="Z169" s="30">
        <f>F169-E169+1</f>
        <v>2</v>
      </c>
    </row>
    <row r="170" spans="1:26">
      <c r="A170" s="25">
        <f>A169+1</f>
        <v>151</v>
      </c>
      <c r="B170" s="66">
        <f t="shared" si="2"/>
        <v>40766</v>
      </c>
    </row>
    <row r="171" spans="1:26">
      <c r="A171" s="25">
        <f>A170+1</f>
        <v>152</v>
      </c>
      <c r="B171" s="66">
        <f t="shared" si="2"/>
        <v>40767</v>
      </c>
      <c r="C171" s="67" t="s">
        <v>20</v>
      </c>
      <c r="D171" s="140">
        <v>40766</v>
      </c>
      <c r="E171" s="140">
        <v>40767</v>
      </c>
      <c r="F171" s="140">
        <v>40788</v>
      </c>
      <c r="G171" s="68">
        <v>0.73080000000000001</v>
      </c>
      <c r="H171" s="68">
        <v>0.79149999999999998</v>
      </c>
      <c r="I171" s="68">
        <v>0.84719999999999995</v>
      </c>
      <c r="J171" s="68"/>
      <c r="K171" s="68"/>
      <c r="L171" s="69" t="s">
        <v>2</v>
      </c>
      <c r="M171" s="15"/>
      <c r="N171" s="16">
        <f>(H171-G171)*10000</f>
        <v>606.99999999999977</v>
      </c>
      <c r="O171" s="15"/>
      <c r="P171" s="16">
        <f>(I171-H171)*10000</f>
        <v>556.99999999999977</v>
      </c>
      <c r="Q171" s="15"/>
      <c r="R171" s="22">
        <f>((T169*V171)/N171)*P171</f>
        <v>9188.297185624233</v>
      </c>
      <c r="S171" s="15"/>
      <c r="T171" s="3">
        <f>T169+R171</f>
        <v>289555.08168628759</v>
      </c>
      <c r="U171" s="3"/>
      <c r="V171" s="4">
        <f>$AB$3/X171</f>
        <v>3.5714285714285712E-2</v>
      </c>
      <c r="W171" s="4"/>
      <c r="X171" s="2">
        <v>7</v>
      </c>
      <c r="Z171" s="30">
        <f>F171-E171+1</f>
        <v>22</v>
      </c>
    </row>
    <row r="172" spans="1:26">
      <c r="A172" s="25">
        <v>152</v>
      </c>
      <c r="B172" s="66">
        <v>40767</v>
      </c>
      <c r="C172" s="88" t="s">
        <v>29</v>
      </c>
      <c r="D172" s="137">
        <v>40766</v>
      </c>
      <c r="E172" s="137">
        <v>40767</v>
      </c>
      <c r="F172" s="137">
        <v>40770</v>
      </c>
      <c r="G172" s="89">
        <v>0.88290000000000002</v>
      </c>
      <c r="H172" s="89"/>
      <c r="I172" s="89"/>
      <c r="J172" s="89">
        <v>0.873</v>
      </c>
      <c r="K172" s="89">
        <v>0.88290000000000002</v>
      </c>
      <c r="L172" s="90" t="s">
        <v>0</v>
      </c>
      <c r="M172" s="15"/>
      <c r="N172" s="16">
        <f>(G172-J172)*10000</f>
        <v>99.000000000000199</v>
      </c>
      <c r="O172" s="15"/>
      <c r="P172" s="16">
        <f>(J172-K172)*10000</f>
        <v>-99.000000000000199</v>
      </c>
      <c r="Q172" s="15"/>
      <c r="R172" s="22">
        <f>((T171*V172)/N172)*P172</f>
        <v>-7238.8770421571908</v>
      </c>
      <c r="S172" s="15"/>
      <c r="T172" s="3">
        <f>R172+T171</f>
        <v>282316.20464413043</v>
      </c>
      <c r="U172" s="3"/>
      <c r="V172" s="4">
        <f>$AB$3/X172</f>
        <v>2.5000000000000001E-2</v>
      </c>
      <c r="W172" s="4"/>
      <c r="X172" s="2">
        <v>10</v>
      </c>
      <c r="Y172" s="3"/>
      <c r="Z172" s="30">
        <f>F172-E172+1</f>
        <v>4</v>
      </c>
    </row>
    <row r="173" spans="1:26">
      <c r="A173" s="25">
        <f>A171+1</f>
        <v>153</v>
      </c>
      <c r="B173" s="66">
        <f>B171+1</f>
        <v>40768</v>
      </c>
    </row>
    <row r="174" spans="1:26">
      <c r="A174" s="25">
        <f>A173+1</f>
        <v>154</v>
      </c>
      <c r="B174" s="66">
        <f t="shared" si="2"/>
        <v>40769</v>
      </c>
    </row>
    <row r="175" spans="1:26">
      <c r="A175" s="25">
        <f>A174+1</f>
        <v>155</v>
      </c>
      <c r="B175" s="66">
        <f t="shared" si="2"/>
        <v>40770</v>
      </c>
    </row>
    <row r="176" spans="1:26">
      <c r="A176" s="25">
        <f>A175+1</f>
        <v>156</v>
      </c>
      <c r="B176" s="66">
        <f t="shared" si="2"/>
        <v>40771</v>
      </c>
      <c r="C176" s="108" t="s">
        <v>36</v>
      </c>
      <c r="D176" s="142">
        <v>40770</v>
      </c>
      <c r="E176" s="142">
        <v>40771</v>
      </c>
      <c r="F176" s="142">
        <v>40779</v>
      </c>
      <c r="G176" s="109">
        <v>125.02500000000001</v>
      </c>
      <c r="H176" s="109">
        <v>126.155</v>
      </c>
      <c r="I176" s="109">
        <v>126.15500000000002</v>
      </c>
      <c r="J176" s="109"/>
      <c r="K176" s="109"/>
      <c r="L176" s="110" t="s">
        <v>17</v>
      </c>
      <c r="N176" s="16">
        <f>(H176-G176)*100</f>
        <v>112.99999999999955</v>
      </c>
      <c r="O176" s="15"/>
      <c r="P176" s="16">
        <f>(I176-H176)*100</f>
        <v>1.4210854715202004E-12</v>
      </c>
      <c r="R176" s="22">
        <f>((T172*V176)/N176)*P176</f>
        <v>9.8622285347713628E-11</v>
      </c>
      <c r="S176" s="15"/>
      <c r="T176" s="3">
        <f>R176+T172</f>
        <v>282316.20464413054</v>
      </c>
      <c r="U176" s="3"/>
      <c r="V176" s="4">
        <f>$AB$3/X176</f>
        <v>2.7777777777777776E-2</v>
      </c>
      <c r="W176" s="3"/>
      <c r="X176" s="2">
        <v>9</v>
      </c>
      <c r="Z176" s="30">
        <f>F176-E176+1</f>
        <v>9</v>
      </c>
    </row>
    <row r="177" spans="1:26">
      <c r="A177" s="25">
        <f>A176+1</f>
        <v>157</v>
      </c>
      <c r="B177" s="66">
        <f t="shared" si="2"/>
        <v>40772</v>
      </c>
      <c r="C177" s="97" t="s">
        <v>30</v>
      </c>
      <c r="D177" s="130">
        <v>40770</v>
      </c>
      <c r="E177" s="130">
        <v>40772</v>
      </c>
      <c r="F177" s="130">
        <v>40787</v>
      </c>
      <c r="G177" s="98">
        <v>1.4254</v>
      </c>
      <c r="H177" s="98">
        <v>1.4478</v>
      </c>
      <c r="I177" s="98">
        <v>1.4254</v>
      </c>
      <c r="J177" s="98"/>
      <c r="K177" s="98"/>
      <c r="L177" s="99" t="s">
        <v>0</v>
      </c>
      <c r="M177" s="15"/>
      <c r="N177" s="16">
        <f>(H177-G177)*10000</f>
        <v>223.99999999999974</v>
      </c>
      <c r="O177" s="15"/>
      <c r="P177" s="16">
        <f>(I177-H177)*10000</f>
        <v>-223.99999999999974</v>
      </c>
      <c r="Q177" s="15"/>
      <c r="R177" s="22">
        <f>((T176*V177)/N177)*P177</f>
        <v>-6416.277378275694</v>
      </c>
      <c r="S177" s="15"/>
      <c r="T177" s="3">
        <f>R177+T176</f>
        <v>275899.92726585484</v>
      </c>
      <c r="U177" s="3"/>
      <c r="V177" s="4">
        <f>$AB$3/X177</f>
        <v>2.2727272727272728E-2</v>
      </c>
      <c r="W177" s="4"/>
      <c r="X177" s="16">
        <v>11</v>
      </c>
      <c r="Y177" s="15"/>
      <c r="Z177" s="30">
        <f>F177-E177+1</f>
        <v>16</v>
      </c>
    </row>
    <row r="178" spans="1:26">
      <c r="A178" s="25">
        <f>A177+1</f>
        <v>158</v>
      </c>
      <c r="B178" s="66">
        <f t="shared" si="2"/>
        <v>40773</v>
      </c>
      <c r="C178" s="114" t="s">
        <v>37</v>
      </c>
      <c r="D178" s="135">
        <v>40767</v>
      </c>
      <c r="E178" s="136">
        <v>40773</v>
      </c>
      <c r="F178" s="136">
        <v>40774</v>
      </c>
      <c r="G178" s="115">
        <v>0.98591000000000006</v>
      </c>
      <c r="H178" s="115">
        <v>0.99224000000000001</v>
      </c>
      <c r="I178" s="115">
        <v>0.98591000000000006</v>
      </c>
      <c r="J178" s="115"/>
      <c r="K178" s="115"/>
      <c r="L178" s="116" t="s">
        <v>0</v>
      </c>
      <c r="N178" s="16">
        <f>(H178-G178)*10000</f>
        <v>63.299999999999471</v>
      </c>
      <c r="O178" s="15"/>
      <c r="P178" s="16">
        <f>(I178-H178)*10000</f>
        <v>-63.299999999999471</v>
      </c>
      <c r="R178" s="22">
        <f>((T177*V178)/N178)*P178</f>
        <v>-9853.5688309233865</v>
      </c>
      <c r="S178" s="15"/>
      <c r="T178" s="3">
        <f>R178+T177</f>
        <v>266046.35843493143</v>
      </c>
      <c r="U178" s="3"/>
      <c r="V178" s="4">
        <f>$AB$3/X178</f>
        <v>3.5714285714285712E-2</v>
      </c>
      <c r="W178" s="3"/>
      <c r="X178" s="2">
        <v>7</v>
      </c>
      <c r="Z178" s="30">
        <f>F178-E178+1</f>
        <v>2</v>
      </c>
    </row>
    <row r="179" spans="1:26">
      <c r="A179" s="25">
        <f>A178+1</f>
        <v>159</v>
      </c>
      <c r="B179" s="66">
        <f t="shared" si="2"/>
        <v>40774</v>
      </c>
      <c r="C179" s="101" t="s">
        <v>33</v>
      </c>
      <c r="D179" s="134">
        <v>40773</v>
      </c>
      <c r="E179" s="134">
        <v>40774</v>
      </c>
      <c r="F179" s="134">
        <v>40774</v>
      </c>
      <c r="G179" s="119">
        <v>76.72</v>
      </c>
      <c r="H179" s="119"/>
      <c r="I179" s="119"/>
      <c r="J179" s="119">
        <v>76.42</v>
      </c>
      <c r="K179" s="119">
        <v>76.42</v>
      </c>
      <c r="L179" s="103" t="s">
        <v>17</v>
      </c>
      <c r="N179" s="16">
        <f>(G179-J179)*100</f>
        <v>29.999999999999716</v>
      </c>
      <c r="O179" s="15"/>
      <c r="P179" s="16">
        <f>(J179-K179)*100</f>
        <v>0</v>
      </c>
      <c r="R179" s="22">
        <f>((T178*V179)/N179)*P179</f>
        <v>0</v>
      </c>
      <c r="S179" s="15"/>
      <c r="T179" s="3">
        <f>R179+T178</f>
        <v>266046.35843493143</v>
      </c>
      <c r="U179" s="3"/>
      <c r="V179" s="4">
        <f>$AB$3/X179</f>
        <v>2.7777777777777776E-2</v>
      </c>
      <c r="W179" s="3"/>
      <c r="X179" s="2">
        <v>9</v>
      </c>
      <c r="Z179" s="30">
        <f>F179-E179+1</f>
        <v>1</v>
      </c>
    </row>
    <row r="180" spans="1:26">
      <c r="A180" s="25">
        <f>A179+1</f>
        <v>160</v>
      </c>
      <c r="B180" s="66">
        <f t="shared" si="2"/>
        <v>40775</v>
      </c>
    </row>
    <row r="181" spans="1:26">
      <c r="A181" s="25">
        <f>A180+1</f>
        <v>161</v>
      </c>
      <c r="B181" s="66">
        <f t="shared" si="2"/>
        <v>40776</v>
      </c>
    </row>
    <row r="182" spans="1:26">
      <c r="A182" s="25">
        <f>A181+1</f>
        <v>162</v>
      </c>
      <c r="B182" s="66">
        <f t="shared" si="2"/>
        <v>40777</v>
      </c>
      <c r="C182" s="88" t="s">
        <v>29</v>
      </c>
      <c r="D182" s="137">
        <v>40774</v>
      </c>
      <c r="E182" s="137">
        <v>40777</v>
      </c>
      <c r="F182" s="137">
        <v>40786</v>
      </c>
      <c r="G182" s="89">
        <v>0.86499999999999999</v>
      </c>
      <c r="H182" s="89">
        <v>0.87529999999999997</v>
      </c>
      <c r="I182" s="89">
        <v>0.88819999999999999</v>
      </c>
      <c r="J182" s="89"/>
      <c r="K182" s="89"/>
      <c r="L182" s="90" t="s">
        <v>1</v>
      </c>
      <c r="M182" s="15"/>
      <c r="N182" s="16">
        <f>(H182-G182)*10000</f>
        <v>102.99999999999976</v>
      </c>
      <c r="O182" s="15"/>
      <c r="P182" s="16">
        <f>(I182-H182)*10000</f>
        <v>129.00000000000023</v>
      </c>
      <c r="Q182" s="15"/>
      <c r="R182" s="22">
        <f>((T179*V182)/N182)*P182</f>
        <v>8330.0922908025004</v>
      </c>
      <c r="S182" s="15"/>
      <c r="T182" s="3">
        <f>R182+T179</f>
        <v>274376.45072573394</v>
      </c>
      <c r="U182" s="3"/>
      <c r="V182" s="4">
        <f>$AB$3/X182</f>
        <v>2.5000000000000001E-2</v>
      </c>
      <c r="W182" s="4"/>
      <c r="X182" s="2">
        <v>10</v>
      </c>
      <c r="Y182" s="3"/>
      <c r="Z182" s="30">
        <f>F182-E182+1</f>
        <v>10</v>
      </c>
    </row>
    <row r="183" spans="1:26">
      <c r="A183" s="25">
        <f>A182+1</f>
        <v>163</v>
      </c>
      <c r="B183" s="66">
        <f t="shared" si="2"/>
        <v>40778</v>
      </c>
    </row>
    <row r="184" spans="1:26">
      <c r="A184" s="25">
        <f>A183+1</f>
        <v>164</v>
      </c>
      <c r="B184" s="66">
        <f t="shared" si="2"/>
        <v>40779</v>
      </c>
    </row>
    <row r="185" spans="1:26">
      <c r="A185" s="25">
        <f>A184+1</f>
        <v>165</v>
      </c>
      <c r="B185" s="66">
        <f t="shared" si="2"/>
        <v>40780</v>
      </c>
    </row>
    <row r="186" spans="1:26">
      <c r="A186" s="25">
        <f>A185+1</f>
        <v>166</v>
      </c>
      <c r="B186" s="66">
        <f t="shared" si="2"/>
        <v>40781</v>
      </c>
      <c r="C186" s="108" t="s">
        <v>36</v>
      </c>
      <c r="D186" s="142">
        <v>40779</v>
      </c>
      <c r="E186" s="142">
        <v>40781</v>
      </c>
      <c r="F186" s="142">
        <v>40808</v>
      </c>
      <c r="G186" s="109">
        <v>126.69</v>
      </c>
      <c r="H186" s="109"/>
      <c r="I186" s="109"/>
      <c r="J186" s="109">
        <v>125.432</v>
      </c>
      <c r="K186" s="109">
        <v>117.82299999999999</v>
      </c>
      <c r="L186" s="110" t="s">
        <v>1</v>
      </c>
      <c r="N186" s="16">
        <f>(G186-J186)*100</f>
        <v>125.79999999999956</v>
      </c>
      <c r="O186" s="15"/>
      <c r="P186" s="16">
        <f>(J186-K186)*100</f>
        <v>760.90000000000089</v>
      </c>
      <c r="R186" s="22">
        <f>((T182*V186)/N186)*P186</f>
        <v>46098.975745718933</v>
      </c>
      <c r="S186" s="15"/>
      <c r="T186" s="3">
        <f>R186+T182</f>
        <v>320475.42647145287</v>
      </c>
      <c r="U186" s="3"/>
      <c r="V186" s="4">
        <f>$AB$3/X186</f>
        <v>2.7777777777777776E-2</v>
      </c>
      <c r="W186" s="3"/>
      <c r="X186" s="2">
        <v>9</v>
      </c>
      <c r="Z186" s="30">
        <f>F186-E186+1</f>
        <v>28</v>
      </c>
    </row>
    <row r="187" spans="1:26">
      <c r="A187" s="25">
        <v>166</v>
      </c>
      <c r="B187" s="66">
        <v>40781</v>
      </c>
      <c r="C187" s="111" t="s">
        <v>32</v>
      </c>
      <c r="D187" s="143">
        <v>40772</v>
      </c>
      <c r="E187" s="143">
        <v>40781</v>
      </c>
      <c r="F187" s="143">
        <v>40791</v>
      </c>
      <c r="G187" s="112">
        <v>0.83050000000000002</v>
      </c>
      <c r="H187" s="112">
        <v>0.84119999999999995</v>
      </c>
      <c r="I187" s="112">
        <v>0.83050000000000002</v>
      </c>
      <c r="J187" s="112"/>
      <c r="K187" s="112"/>
      <c r="L187" s="113" t="s">
        <v>0</v>
      </c>
      <c r="N187" s="16">
        <f>(H187-G187)*10000</f>
        <v>106.99999999999932</v>
      </c>
      <c r="O187" s="15"/>
      <c r="P187" s="16">
        <f>(I187-H187)*10000</f>
        <v>-106.99999999999932</v>
      </c>
      <c r="R187" s="22">
        <f>((T186*V187)/N187)*P187</f>
        <v>-6162.9889706048634</v>
      </c>
      <c r="S187" s="15"/>
      <c r="T187" s="3">
        <f>R187+T186</f>
        <v>314312.43750084803</v>
      </c>
      <c r="U187" s="3"/>
      <c r="V187" s="4">
        <f>$AB$3/X187</f>
        <v>1.9230769230769232E-2</v>
      </c>
      <c r="W187" s="3"/>
      <c r="X187" s="2">
        <v>13</v>
      </c>
      <c r="Z187" s="30">
        <f>F187-E187+1</f>
        <v>11</v>
      </c>
    </row>
    <row r="188" spans="1:26">
      <c r="A188" s="25">
        <f>A186+1</f>
        <v>167</v>
      </c>
      <c r="B188" s="66">
        <f>B186+1</f>
        <v>40782</v>
      </c>
    </row>
    <row r="189" spans="1:26">
      <c r="A189" s="25">
        <f>A188+1</f>
        <v>168</v>
      </c>
      <c r="B189" s="66">
        <f t="shared" si="2"/>
        <v>40783</v>
      </c>
    </row>
    <row r="190" spans="1:26">
      <c r="A190" s="25">
        <f>A189+1</f>
        <v>169</v>
      </c>
      <c r="B190" s="66">
        <f t="shared" si="2"/>
        <v>40784</v>
      </c>
      <c r="C190" s="78" t="s">
        <v>39</v>
      </c>
      <c r="D190" s="133">
        <v>40781</v>
      </c>
      <c r="E190" s="133">
        <v>40784</v>
      </c>
      <c r="F190" s="133">
        <v>40791</v>
      </c>
      <c r="G190" s="79">
        <v>1.0436000000000001</v>
      </c>
      <c r="H190" s="79">
        <v>1.05877</v>
      </c>
      <c r="I190" s="79">
        <v>1.05877</v>
      </c>
      <c r="J190" s="79"/>
      <c r="K190" s="79"/>
      <c r="L190" s="80" t="s">
        <v>17</v>
      </c>
      <c r="N190" s="16">
        <f>(H190-G190)*10000</f>
        <v>151.69999999999905</v>
      </c>
      <c r="O190" s="15"/>
      <c r="P190" s="16">
        <f>(I190-H190)*10000</f>
        <v>0</v>
      </c>
      <c r="R190" s="22">
        <f>((T187*V190)/N190)*P190</f>
        <v>0</v>
      </c>
      <c r="S190" s="15"/>
      <c r="T190" s="3">
        <f>R190+T187</f>
        <v>314312.43750084803</v>
      </c>
      <c r="U190" s="3"/>
      <c r="V190" s="4">
        <f>$AB$3/X190</f>
        <v>1.9230769230769232E-2</v>
      </c>
      <c r="W190" s="3"/>
      <c r="X190" s="2">
        <v>13</v>
      </c>
      <c r="Z190" s="30">
        <f>F190-E190+1</f>
        <v>8</v>
      </c>
    </row>
    <row r="191" spans="1:26">
      <c r="A191" s="25">
        <f>A190+1</f>
        <v>170</v>
      </c>
      <c r="B191" s="66">
        <f t="shared" si="2"/>
        <v>40785</v>
      </c>
      <c r="C191" s="104" t="s">
        <v>31</v>
      </c>
      <c r="D191" s="131">
        <v>40781</v>
      </c>
      <c r="E191" s="131">
        <v>40785</v>
      </c>
      <c r="F191" s="131">
        <v>40794</v>
      </c>
      <c r="G191" s="105">
        <v>1.5609</v>
      </c>
      <c r="H191" s="105"/>
      <c r="I191" s="105"/>
      <c r="J191" s="105">
        <v>1.5378000000000001</v>
      </c>
      <c r="K191" s="105">
        <v>1.5153000000000001</v>
      </c>
      <c r="L191" s="107" t="s">
        <v>2</v>
      </c>
      <c r="N191" s="46">
        <f>(G191-J191)*10000</f>
        <v>230.99999999999898</v>
      </c>
      <c r="O191" s="47"/>
      <c r="P191" s="46">
        <f>(J191-K191)*10000</f>
        <v>224.99999999999966</v>
      </c>
      <c r="R191" s="22">
        <f>((T190*V191)/N191)*P191</f>
        <v>8504.1243912567334</v>
      </c>
      <c r="S191" s="15"/>
      <c r="T191" s="3">
        <f>R191+T190</f>
        <v>322816.56189210474</v>
      </c>
      <c r="U191" s="3"/>
      <c r="V191" s="4">
        <f>$AB$3/X191</f>
        <v>2.7777777777777776E-2</v>
      </c>
      <c r="X191" s="2">
        <v>9</v>
      </c>
      <c r="Z191" s="30">
        <f>F191-E191+1</f>
        <v>10</v>
      </c>
    </row>
    <row r="192" spans="1:26">
      <c r="A192" s="25">
        <f>A191+1</f>
        <v>171</v>
      </c>
      <c r="B192" s="66">
        <f t="shared" si="2"/>
        <v>40786</v>
      </c>
    </row>
    <row r="193" spans="1:26">
      <c r="A193" s="25">
        <f>A192+1</f>
        <v>172</v>
      </c>
      <c r="B193" s="66">
        <f t="shared" si="2"/>
        <v>40787</v>
      </c>
      <c r="C193" s="88" t="s">
        <v>29</v>
      </c>
      <c r="D193" s="137">
        <v>40786</v>
      </c>
      <c r="E193" s="137">
        <v>40787</v>
      </c>
      <c r="F193" s="137">
        <v>40791</v>
      </c>
      <c r="G193" s="89">
        <v>0.88870000000000005</v>
      </c>
      <c r="H193" s="89"/>
      <c r="I193" s="89"/>
      <c r="J193" s="89">
        <v>0.88200000000000001</v>
      </c>
      <c r="K193" s="89">
        <v>0.87450000000000006</v>
      </c>
      <c r="L193" s="90" t="s">
        <v>1</v>
      </c>
      <c r="M193" s="15"/>
      <c r="N193" s="16">
        <f>(G193-J193)*10000</f>
        <v>67.000000000000398</v>
      </c>
      <c r="O193" s="15"/>
      <c r="P193" s="16">
        <f>(J193-K193)*10000</f>
        <v>74.999999999999517</v>
      </c>
      <c r="Q193" s="15"/>
      <c r="R193" s="22">
        <f>((T191*V193)/N193)*P193</f>
        <v>9034.0455753386414</v>
      </c>
      <c r="S193" s="15"/>
      <c r="T193" s="3">
        <f>R193+T191</f>
        <v>331850.60746744339</v>
      </c>
      <c r="U193" s="3"/>
      <c r="V193" s="4">
        <f>$AB$3/X193</f>
        <v>2.5000000000000001E-2</v>
      </c>
      <c r="W193" s="4"/>
      <c r="X193" s="2">
        <v>10</v>
      </c>
      <c r="Y193" s="3"/>
      <c r="Z193" s="30">
        <f>F193-E193+1</f>
        <v>5</v>
      </c>
    </row>
    <row r="194" spans="1:26">
      <c r="A194" s="25">
        <f>A193+1</f>
        <v>173</v>
      </c>
      <c r="B194" s="66">
        <f t="shared" si="2"/>
        <v>40788</v>
      </c>
    </row>
    <row r="195" spans="1:26">
      <c r="A195" s="25">
        <f>A194+1</f>
        <v>174</v>
      </c>
      <c r="B195" s="66">
        <f t="shared" si="2"/>
        <v>40789</v>
      </c>
    </row>
    <row r="196" spans="1:26">
      <c r="A196" s="25">
        <f>A195+1</f>
        <v>175</v>
      </c>
      <c r="B196" s="66">
        <f t="shared" si="2"/>
        <v>40790</v>
      </c>
    </row>
    <row r="197" spans="1:26">
      <c r="A197" s="25">
        <f>A196+1</f>
        <v>176</v>
      </c>
      <c r="B197" s="66">
        <f t="shared" si="2"/>
        <v>40791</v>
      </c>
    </row>
    <row r="198" spans="1:26">
      <c r="A198" s="25">
        <f>A197+1</f>
        <v>177</v>
      </c>
      <c r="B198" s="66">
        <f t="shared" si="2"/>
        <v>40792</v>
      </c>
      <c r="C198" s="71" t="s">
        <v>24</v>
      </c>
      <c r="D198" s="138">
        <v>40791</v>
      </c>
      <c r="E198" s="139">
        <v>40792</v>
      </c>
      <c r="F198" s="139">
        <v>40793</v>
      </c>
      <c r="G198" s="72">
        <v>81.489999999999995</v>
      </c>
      <c r="H198" s="72"/>
      <c r="I198" s="72"/>
      <c r="J198" s="72">
        <v>80.849999999999994</v>
      </c>
      <c r="K198" s="72">
        <v>81.489999999999995</v>
      </c>
      <c r="L198" s="73" t="s">
        <v>0</v>
      </c>
      <c r="M198" s="15"/>
      <c r="N198" s="16">
        <f>(G198-J198)*100</f>
        <v>64.000000000000057</v>
      </c>
      <c r="O198" s="15"/>
      <c r="P198" s="16">
        <f>(J198-K198)*100</f>
        <v>-64.000000000000057</v>
      </c>
      <c r="Q198" s="15"/>
      <c r="R198" s="22">
        <f>((T193*V198)/N198)*P198</f>
        <v>-8296.2651866860851</v>
      </c>
      <c r="S198" s="15"/>
      <c r="T198" s="3">
        <f>R198+T193</f>
        <v>323554.34228075732</v>
      </c>
      <c r="U198" s="3"/>
      <c r="V198" s="4">
        <f>$AB$3/X198</f>
        <v>2.5000000000000001E-2</v>
      </c>
      <c r="W198" s="4"/>
      <c r="X198" s="2">
        <v>10</v>
      </c>
      <c r="Y198" s="3"/>
      <c r="Z198" s="30">
        <f>F198-E198+1</f>
        <v>2</v>
      </c>
    </row>
    <row r="199" spans="1:26">
      <c r="A199" s="25">
        <v>177</v>
      </c>
      <c r="B199" s="66">
        <v>40792</v>
      </c>
      <c r="C199" s="111" t="s">
        <v>32</v>
      </c>
      <c r="D199" s="143">
        <v>40791</v>
      </c>
      <c r="E199" s="143">
        <v>40792</v>
      </c>
      <c r="F199" s="143">
        <v>40816</v>
      </c>
      <c r="G199" s="112">
        <v>0.84570000000000001</v>
      </c>
      <c r="H199" s="112"/>
      <c r="I199" s="112"/>
      <c r="J199" s="112">
        <v>0.83050000000000002</v>
      </c>
      <c r="K199" s="112">
        <v>0.76219999999999999</v>
      </c>
      <c r="L199" s="113" t="s">
        <v>1</v>
      </c>
      <c r="N199" s="46">
        <f>(G199-J199)*10000</f>
        <v>151.99999999999991</v>
      </c>
      <c r="O199" s="47"/>
      <c r="P199" s="46">
        <f>(J199-K199)*10000</f>
        <v>683.00000000000023</v>
      </c>
      <c r="R199" s="22">
        <f>((T198*V199)/N199)*P199</f>
        <v>27958.959486052314</v>
      </c>
      <c r="S199" s="15"/>
      <c r="T199" s="3">
        <f>R199+T198</f>
        <v>351513.30176680966</v>
      </c>
      <c r="U199" s="3"/>
      <c r="V199" s="4">
        <f>$AB$3/X199</f>
        <v>1.9230769230769232E-2</v>
      </c>
      <c r="W199" s="3"/>
      <c r="X199" s="2">
        <v>13</v>
      </c>
      <c r="Z199" s="30">
        <f>F199-E199+1</f>
        <v>25</v>
      </c>
    </row>
    <row r="200" spans="1:26">
      <c r="A200" s="25">
        <f>A198+1</f>
        <v>178</v>
      </c>
      <c r="B200" s="66">
        <f>B198+1</f>
        <v>40793</v>
      </c>
      <c r="C200" s="67" t="s">
        <v>20</v>
      </c>
      <c r="D200" s="140">
        <v>40792</v>
      </c>
      <c r="E200" s="140">
        <v>40793</v>
      </c>
      <c r="F200" s="140">
        <v>41124</v>
      </c>
      <c r="G200" s="68">
        <v>0.82140000000000002</v>
      </c>
      <c r="H200" s="68">
        <v>0.91</v>
      </c>
      <c r="I200" s="68">
        <v>1.0247999999999999</v>
      </c>
      <c r="J200" s="68"/>
      <c r="K200" s="68"/>
      <c r="L200" s="69" t="s">
        <v>2</v>
      </c>
      <c r="M200" s="15"/>
      <c r="N200" s="16">
        <f>(H200-G200)*10000</f>
        <v>886.00000000000011</v>
      </c>
      <c r="O200" s="15"/>
      <c r="P200" s="16">
        <f>(I200-H200)*10000</f>
        <v>1147.9999999999991</v>
      </c>
      <c r="Q200" s="15"/>
      <c r="R200" s="22">
        <f>((T199*V200)/N200)*P200</f>
        <v>16266.416898915555</v>
      </c>
      <c r="S200" s="15"/>
      <c r="T200" s="3">
        <f>R200+T199</f>
        <v>367779.7186657252</v>
      </c>
      <c r="U200" s="3"/>
      <c r="V200" s="4">
        <f>$AB$3/X200</f>
        <v>3.5714285714285712E-2</v>
      </c>
      <c r="W200" s="4"/>
      <c r="X200" s="2">
        <v>7</v>
      </c>
      <c r="Z200" s="30">
        <f>F200-E200+1</f>
        <v>332</v>
      </c>
    </row>
    <row r="201" spans="1:26">
      <c r="A201" s="25">
        <v>178</v>
      </c>
      <c r="B201" s="66">
        <v>40793</v>
      </c>
      <c r="C201" s="82" t="s">
        <v>35</v>
      </c>
      <c r="D201" s="145">
        <v>40792</v>
      </c>
      <c r="E201" s="146">
        <v>40793</v>
      </c>
      <c r="F201" s="146">
        <v>40896</v>
      </c>
      <c r="G201" s="83">
        <v>97.99</v>
      </c>
      <c r="H201" s="83"/>
      <c r="I201" s="83"/>
      <c r="J201" s="83">
        <v>89.965000000000003</v>
      </c>
      <c r="K201" s="83">
        <v>83.301000000000002</v>
      </c>
      <c r="L201" s="84" t="s">
        <v>2</v>
      </c>
      <c r="N201" s="16">
        <f>(G201-J201)*100</f>
        <v>802.49999999999909</v>
      </c>
      <c r="O201" s="15"/>
      <c r="P201" s="16">
        <f>(J201-K201)*100</f>
        <v>666.40000000000009</v>
      </c>
      <c r="R201" s="22">
        <f>((T200*V201)/N201)*P201</f>
        <v>9543.9409859361203</v>
      </c>
      <c r="S201" s="15"/>
      <c r="T201" s="3">
        <f>R201+T200</f>
        <v>377323.65965166135</v>
      </c>
      <c r="U201" s="3"/>
      <c r="V201" s="4">
        <f>$AB$3/X201</f>
        <v>3.125E-2</v>
      </c>
      <c r="W201" s="3"/>
      <c r="X201" s="2">
        <v>8</v>
      </c>
      <c r="Z201" s="30">
        <f>F201-E201+1</f>
        <v>104</v>
      </c>
    </row>
    <row r="202" spans="1:26">
      <c r="A202" s="25">
        <v>178</v>
      </c>
      <c r="B202" s="66">
        <v>40793</v>
      </c>
      <c r="C202" s="88" t="s">
        <v>29</v>
      </c>
      <c r="D202" s="137">
        <v>40792</v>
      </c>
      <c r="E202" s="137">
        <v>40793</v>
      </c>
      <c r="F202" s="137">
        <v>40794</v>
      </c>
      <c r="G202" s="89">
        <v>0.873</v>
      </c>
      <c r="H202" s="89">
        <v>0.88270000000000004</v>
      </c>
      <c r="I202" s="89">
        <v>0.873</v>
      </c>
      <c r="J202" s="89"/>
      <c r="K202" s="89"/>
      <c r="L202" s="90" t="s">
        <v>0</v>
      </c>
      <c r="M202" s="15"/>
      <c r="N202" s="16">
        <f>(H202-G202)*10000</f>
        <v>97.000000000000426</v>
      </c>
      <c r="O202" s="15"/>
      <c r="P202" s="16">
        <f>(I202-H202)*10000</f>
        <v>-97.000000000000426</v>
      </c>
      <c r="Q202" s="15"/>
      <c r="R202" s="22">
        <f>((T201*V202)/N202)*P202</f>
        <v>-9433.0914912915341</v>
      </c>
      <c r="S202" s="15"/>
      <c r="T202" s="3">
        <f>R202+T201</f>
        <v>367890.56816036982</v>
      </c>
      <c r="U202" s="3"/>
      <c r="V202" s="4">
        <f>$AB$3/X202</f>
        <v>2.5000000000000001E-2</v>
      </c>
      <c r="W202" s="4"/>
      <c r="X202" s="2">
        <v>10</v>
      </c>
      <c r="Y202" s="3"/>
      <c r="Z202" s="30">
        <f>F202-E202+1</f>
        <v>2</v>
      </c>
    </row>
    <row r="203" spans="1:26">
      <c r="A203" s="25">
        <f>A200+1</f>
        <v>179</v>
      </c>
      <c r="B203" s="66">
        <f>B200+1</f>
        <v>40794</v>
      </c>
      <c r="C203" s="85" t="s">
        <v>28</v>
      </c>
      <c r="D203" s="141">
        <v>40792</v>
      </c>
      <c r="E203" s="141">
        <v>40794</v>
      </c>
      <c r="F203" s="141">
        <v>40800</v>
      </c>
      <c r="G203" s="86">
        <v>1.4106000000000001</v>
      </c>
      <c r="H203" s="86"/>
      <c r="I203" s="86"/>
      <c r="J203" s="86">
        <v>1.3826000000000001</v>
      </c>
      <c r="K203" s="86">
        <v>1.3467</v>
      </c>
      <c r="L203" s="87" t="s">
        <v>1</v>
      </c>
      <c r="M203" s="15"/>
      <c r="N203" s="16">
        <f>(G203-J203)*10000</f>
        <v>280.00000000000023</v>
      </c>
      <c r="O203" s="15"/>
      <c r="P203" s="16">
        <f>(J203-K203)*10000</f>
        <v>359.00000000000045</v>
      </c>
      <c r="Q203" s="15"/>
      <c r="R203" s="22">
        <f>((T202*V203)/N203)*P203</f>
        <v>16846.009434894491</v>
      </c>
      <c r="S203" s="15"/>
      <c r="T203" s="3">
        <f>R203+T202</f>
        <v>384736.5775952643</v>
      </c>
      <c r="U203" s="3"/>
      <c r="V203" s="4">
        <f>$AB$3/X203</f>
        <v>3.5714285714285712E-2</v>
      </c>
      <c r="W203" s="4"/>
      <c r="X203" s="2">
        <v>7</v>
      </c>
      <c r="Y203" s="3"/>
      <c r="Z203" s="30">
        <f>F203-E203+1</f>
        <v>7</v>
      </c>
    </row>
    <row r="204" spans="1:26">
      <c r="A204" s="25">
        <f>A203+1</f>
        <v>180</v>
      </c>
      <c r="B204" s="66">
        <f t="shared" si="2"/>
        <v>40795</v>
      </c>
      <c r="C204" s="78" t="s">
        <v>39</v>
      </c>
      <c r="D204" s="133">
        <v>40794</v>
      </c>
      <c r="E204" s="133">
        <v>40795</v>
      </c>
      <c r="F204" s="133">
        <v>40808</v>
      </c>
      <c r="G204" s="79">
        <v>1.0641</v>
      </c>
      <c r="H204" s="79"/>
      <c r="I204" s="79"/>
      <c r="J204" s="79">
        <v>1.05724</v>
      </c>
      <c r="K204" s="79">
        <v>1.002</v>
      </c>
      <c r="L204" s="80" t="s">
        <v>1</v>
      </c>
      <c r="N204" s="46">
        <f>(G204-J204)*10000</f>
        <v>68.600000000000875</v>
      </c>
      <c r="O204" s="47"/>
      <c r="P204" s="46">
        <f>(J204-K204)*10000</f>
        <v>552.39999999999952</v>
      </c>
      <c r="R204" s="22">
        <f>((T203*V204)/N204)*P204</f>
        <v>59578.516893816188</v>
      </c>
      <c r="S204" s="15"/>
      <c r="T204" s="3">
        <f>R204+T203</f>
        <v>444315.09448908048</v>
      </c>
      <c r="U204" s="3"/>
      <c r="V204" s="4">
        <f>$AB$3/X204</f>
        <v>1.9230769230769232E-2</v>
      </c>
      <c r="W204" s="3"/>
      <c r="X204" s="2">
        <v>13</v>
      </c>
      <c r="Z204" s="30">
        <f>F204-E204+1</f>
        <v>14</v>
      </c>
    </row>
    <row r="205" spans="1:26">
      <c r="A205" s="25">
        <f>A204+1</f>
        <v>181</v>
      </c>
      <c r="B205" s="66">
        <f t="shared" si="2"/>
        <v>40796</v>
      </c>
    </row>
    <row r="206" spans="1:26">
      <c r="A206" s="25">
        <f>A205+1</f>
        <v>182</v>
      </c>
      <c r="B206" s="66">
        <f t="shared" si="2"/>
        <v>40797</v>
      </c>
    </row>
    <row r="207" spans="1:26">
      <c r="A207" s="25">
        <f>A206+1</f>
        <v>183</v>
      </c>
      <c r="B207" s="66">
        <f t="shared" si="2"/>
        <v>40798</v>
      </c>
    </row>
    <row r="208" spans="1:26">
      <c r="A208" s="25">
        <f>A207+1</f>
        <v>184</v>
      </c>
      <c r="B208" s="66">
        <f t="shared" si="2"/>
        <v>40799</v>
      </c>
    </row>
    <row r="209" spans="1:26">
      <c r="A209" s="25">
        <f>A208+1</f>
        <v>185</v>
      </c>
      <c r="B209" s="66">
        <f t="shared" si="2"/>
        <v>40800</v>
      </c>
    </row>
    <row r="210" spans="1:26">
      <c r="A210" s="25">
        <f>A209+1</f>
        <v>186</v>
      </c>
      <c r="B210" s="66">
        <f t="shared" si="2"/>
        <v>40801</v>
      </c>
    </row>
    <row r="211" spans="1:26">
      <c r="A211" s="25">
        <f>A210+1</f>
        <v>187</v>
      </c>
      <c r="B211" s="66">
        <f t="shared" si="2"/>
        <v>40802</v>
      </c>
    </row>
    <row r="212" spans="1:26">
      <c r="A212" s="25">
        <f>A211+1</f>
        <v>188</v>
      </c>
      <c r="B212" s="66">
        <f t="shared" si="2"/>
        <v>40803</v>
      </c>
    </row>
    <row r="213" spans="1:26">
      <c r="A213" s="25">
        <f>A212+1</f>
        <v>189</v>
      </c>
      <c r="B213" s="66">
        <f t="shared" si="2"/>
        <v>40804</v>
      </c>
    </row>
    <row r="214" spans="1:26">
      <c r="A214" s="25">
        <f>A213+1</f>
        <v>190</v>
      </c>
      <c r="B214" s="66">
        <f t="shared" si="2"/>
        <v>40805</v>
      </c>
    </row>
    <row r="215" spans="1:26">
      <c r="A215" s="25">
        <f>A214+1</f>
        <v>191</v>
      </c>
      <c r="B215" s="66">
        <f t="shared" si="2"/>
        <v>40806</v>
      </c>
      <c r="C215" s="92" t="s">
        <v>38</v>
      </c>
      <c r="D215" s="132">
        <v>40805</v>
      </c>
      <c r="E215" s="132">
        <v>40806</v>
      </c>
      <c r="F215" s="132">
        <v>40806</v>
      </c>
      <c r="G215" s="93">
        <v>105.045</v>
      </c>
      <c r="H215" s="93"/>
      <c r="I215" s="93"/>
      <c r="J215" s="93">
        <v>104.01700000000001</v>
      </c>
      <c r="K215" s="93">
        <v>105.045</v>
      </c>
      <c r="L215" s="94" t="s">
        <v>0</v>
      </c>
      <c r="N215" s="16">
        <f>(G215-J215)*100</f>
        <v>102.79999999999916</v>
      </c>
      <c r="O215" s="15"/>
      <c r="P215" s="16">
        <f>(J215-K215)*100</f>
        <v>-102.79999999999916</v>
      </c>
      <c r="R215" s="22">
        <f>((T204*V215)/N215)*P215</f>
        <v>-5289.465410584291</v>
      </c>
      <c r="S215" s="15"/>
      <c r="T215" s="3">
        <f>R215+T204</f>
        <v>439025.62907849619</v>
      </c>
      <c r="U215" s="3"/>
      <c r="V215" s="4">
        <f>$AB$3/X215</f>
        <v>1.1904761904761904E-2</v>
      </c>
      <c r="W215" s="3"/>
      <c r="X215" s="2">
        <v>21</v>
      </c>
      <c r="Z215" s="30">
        <f>F215-E215+1</f>
        <v>1</v>
      </c>
    </row>
    <row r="216" spans="1:26">
      <c r="A216" s="25">
        <v>191</v>
      </c>
      <c r="B216" s="66">
        <v>40806</v>
      </c>
      <c r="C216" s="114" t="s">
        <v>37</v>
      </c>
      <c r="D216" s="135">
        <v>40805</v>
      </c>
      <c r="E216" s="136">
        <v>40806</v>
      </c>
      <c r="F216" s="136">
        <v>40820</v>
      </c>
      <c r="G216" s="115">
        <v>0.98313000000000006</v>
      </c>
      <c r="H216" s="115">
        <v>0.99266999999999994</v>
      </c>
      <c r="I216" s="115">
        <v>1.0654399999999999</v>
      </c>
      <c r="J216" s="115"/>
      <c r="K216" s="115"/>
      <c r="L216" s="116" t="s">
        <v>1</v>
      </c>
      <c r="N216" s="16">
        <f>(H216-G216)*10000</f>
        <v>95.399999999998812</v>
      </c>
      <c r="O216" s="15"/>
      <c r="P216" s="16">
        <f>(I216-H216)*10000</f>
        <v>727.7</v>
      </c>
      <c r="R216" s="22">
        <f>((T215*V216)/N216)*P216</f>
        <v>119601.28417206711</v>
      </c>
      <c r="S216" s="15"/>
      <c r="T216" s="3">
        <f>R216+T215</f>
        <v>558626.91325056332</v>
      </c>
      <c r="U216" s="3"/>
      <c r="V216" s="4">
        <f>$AB$3/X216</f>
        <v>3.5714285714285712E-2</v>
      </c>
      <c r="W216" s="3"/>
      <c r="X216" s="2">
        <v>7</v>
      </c>
      <c r="Z216" s="30">
        <f>F216-E216+1</f>
        <v>15</v>
      </c>
    </row>
    <row r="217" spans="1:26">
      <c r="A217" s="25">
        <f>A215+1</f>
        <v>192</v>
      </c>
      <c r="B217" s="66">
        <f>B215+1</f>
        <v>40807</v>
      </c>
      <c r="C217" s="97" t="s">
        <v>30</v>
      </c>
      <c r="D217" s="130">
        <v>40805</v>
      </c>
      <c r="E217" s="130">
        <v>40807</v>
      </c>
      <c r="F217" s="130">
        <v>40813</v>
      </c>
      <c r="G217" s="98">
        <v>1.3716999999999999</v>
      </c>
      <c r="H217" s="98"/>
      <c r="I217" s="98"/>
      <c r="J217" s="98">
        <v>1.3584000000000001</v>
      </c>
      <c r="K217" s="98">
        <v>1.3640000000000001</v>
      </c>
      <c r="L217" s="99" t="s">
        <v>2</v>
      </c>
      <c r="M217" s="15"/>
      <c r="N217" s="16">
        <f>(G217-J217)*10000</f>
        <v>132.99999999999866</v>
      </c>
      <c r="O217" s="15"/>
      <c r="P217" s="16">
        <f>(J217-K217)*10000</f>
        <v>-56.000000000000497</v>
      </c>
      <c r="Q217" s="15"/>
      <c r="R217" s="22">
        <f>((T216*V217)/N217)*P217</f>
        <v>-5345.7120885222384</v>
      </c>
      <c r="S217" s="15"/>
      <c r="T217" s="3">
        <f>R217+T216</f>
        <v>553281.20116204105</v>
      </c>
      <c r="U217" s="3"/>
      <c r="V217" s="4">
        <f>$AB$3/X217</f>
        <v>2.2727272727272728E-2</v>
      </c>
      <c r="W217" s="4"/>
      <c r="X217" s="16">
        <v>11</v>
      </c>
      <c r="Y217" s="15"/>
      <c r="Z217" s="30">
        <f>F217-E217+1</f>
        <v>7</v>
      </c>
    </row>
    <row r="218" spans="1:26">
      <c r="A218" s="25">
        <f>A217+1</f>
        <v>193</v>
      </c>
      <c r="B218" s="66">
        <f t="shared" si="2"/>
        <v>40808</v>
      </c>
    </row>
    <row r="219" spans="1:26">
      <c r="A219" s="25">
        <f>A218+1</f>
        <v>194</v>
      </c>
      <c r="B219" s="66">
        <f t="shared" si="2"/>
        <v>40809</v>
      </c>
    </row>
    <row r="220" spans="1:26">
      <c r="A220" s="25">
        <f>A219+1</f>
        <v>195</v>
      </c>
      <c r="B220" s="66">
        <f t="shared" ref="B220:B294" si="3">B219+1</f>
        <v>40810</v>
      </c>
    </row>
    <row r="221" spans="1:26">
      <c r="A221" s="25">
        <f>A220+1</f>
        <v>196</v>
      </c>
      <c r="B221" s="66">
        <f t="shared" si="3"/>
        <v>40811</v>
      </c>
    </row>
    <row r="222" spans="1:26">
      <c r="A222" s="25">
        <f>A221+1</f>
        <v>197</v>
      </c>
      <c r="B222" s="66">
        <f t="shared" si="3"/>
        <v>40812</v>
      </c>
      <c r="C222" s="88" t="s">
        <v>29</v>
      </c>
      <c r="D222" s="137">
        <v>40806</v>
      </c>
      <c r="E222" s="137">
        <v>40812</v>
      </c>
      <c r="F222" s="137">
        <v>40814</v>
      </c>
      <c r="G222" s="89">
        <v>0.87390000000000001</v>
      </c>
      <c r="H222" s="89"/>
      <c r="I222" s="89"/>
      <c r="J222" s="89">
        <v>0.86699999999999999</v>
      </c>
      <c r="K222" s="89">
        <v>0.87390000000000001</v>
      </c>
      <c r="L222" s="90" t="s">
        <v>0</v>
      </c>
      <c r="M222" s="15"/>
      <c r="N222" s="16">
        <f>(G222-J222)*10000</f>
        <v>69.000000000000171</v>
      </c>
      <c r="O222" s="15"/>
      <c r="P222" s="16">
        <f>(J222-K222)*10000</f>
        <v>-69.000000000000171</v>
      </c>
      <c r="Q222" s="15"/>
      <c r="R222" s="22">
        <f>((T217*V222)/N222)*P222</f>
        <v>-13832.030029051028</v>
      </c>
      <c r="S222" s="15"/>
      <c r="T222" s="3">
        <f>R222+T217</f>
        <v>539449.17113299004</v>
      </c>
      <c r="U222" s="3"/>
      <c r="V222" s="4">
        <f>$AB$3/X222</f>
        <v>2.5000000000000001E-2</v>
      </c>
      <c r="W222" s="4"/>
      <c r="X222" s="2">
        <v>10</v>
      </c>
      <c r="Y222" s="3"/>
      <c r="Z222" s="30">
        <f>F222-E222+1</f>
        <v>3</v>
      </c>
    </row>
    <row r="223" spans="1:26">
      <c r="A223" s="25">
        <f t="shared" ref="A223:A297" si="4">A222+1</f>
        <v>198</v>
      </c>
      <c r="B223" s="66">
        <f t="shared" si="3"/>
        <v>40813</v>
      </c>
      <c r="C223" s="108" t="s">
        <v>36</v>
      </c>
      <c r="D223" s="142">
        <v>40781</v>
      </c>
      <c r="E223" s="142">
        <v>40813</v>
      </c>
      <c r="F223" s="142">
        <v>40814</v>
      </c>
      <c r="G223" s="109">
        <v>117.816</v>
      </c>
      <c r="H223" s="109">
        <v>119.167</v>
      </c>
      <c r="I223" s="109">
        <v>119.501</v>
      </c>
      <c r="J223" s="109"/>
      <c r="K223" s="109"/>
      <c r="L223" s="110" t="s">
        <v>2</v>
      </c>
      <c r="N223" s="16">
        <f>(H223-G223)*100</f>
        <v>135.09999999999991</v>
      </c>
      <c r="O223" s="15"/>
      <c r="P223" s="16">
        <f>(I223-H223)*100</f>
        <v>33.400000000000318</v>
      </c>
      <c r="R223" s="22">
        <f>((T222*V223)/N223)*P223</f>
        <v>3704.5814449876734</v>
      </c>
      <c r="S223" s="15"/>
      <c r="T223" s="3">
        <f>R223+T222</f>
        <v>543153.75257797772</v>
      </c>
      <c r="U223" s="3"/>
      <c r="V223" s="4">
        <f>$AB$3/X223</f>
        <v>2.7777777777777776E-2</v>
      </c>
      <c r="W223" s="3"/>
      <c r="X223" s="2">
        <v>9</v>
      </c>
      <c r="Z223" s="30">
        <f>F223-E223+1</f>
        <v>2</v>
      </c>
    </row>
    <row r="224" spans="1:26">
      <c r="A224" s="25">
        <f t="shared" si="4"/>
        <v>199</v>
      </c>
      <c r="B224" s="66">
        <f t="shared" si="3"/>
        <v>40814</v>
      </c>
      <c r="C224" s="97" t="s">
        <v>30</v>
      </c>
      <c r="D224" s="130">
        <v>40813</v>
      </c>
      <c r="E224" s="130">
        <v>40814</v>
      </c>
      <c r="F224" s="130">
        <v>40816</v>
      </c>
      <c r="G224" s="98">
        <v>1.3482000000000001</v>
      </c>
      <c r="H224" s="98">
        <v>1.367</v>
      </c>
      <c r="I224" s="98">
        <v>1.3482000000000001</v>
      </c>
      <c r="J224" s="98"/>
      <c r="K224" s="98"/>
      <c r="L224" s="99" t="s">
        <v>0</v>
      </c>
      <c r="M224" s="15"/>
      <c r="N224" s="16">
        <f>(H224-G224)*10000</f>
        <v>187.99999999999929</v>
      </c>
      <c r="O224" s="15"/>
      <c r="P224" s="16">
        <f>(I224-H224)*10000</f>
        <v>-187.99999999999929</v>
      </c>
      <c r="Q224" s="15"/>
      <c r="R224" s="22">
        <f>((T223*V224)/N224)*P224</f>
        <v>-12344.40346768131</v>
      </c>
      <c r="S224" s="15"/>
      <c r="T224" s="3">
        <f>R224+T223</f>
        <v>530809.34911029646</v>
      </c>
      <c r="U224" s="3"/>
      <c r="V224" s="4">
        <f>$AB$3/X224</f>
        <v>2.2727272727272728E-2</v>
      </c>
      <c r="W224" s="4"/>
      <c r="X224" s="16">
        <v>11</v>
      </c>
      <c r="Y224" s="15"/>
      <c r="Z224" s="30">
        <f>F224-E224+1</f>
        <v>3</v>
      </c>
    </row>
    <row r="225" spans="1:26">
      <c r="A225" s="25">
        <f t="shared" si="4"/>
        <v>200</v>
      </c>
      <c r="B225" s="66">
        <f t="shared" si="3"/>
        <v>40815</v>
      </c>
      <c r="C225" s="85" t="s">
        <v>28</v>
      </c>
      <c r="D225" s="141">
        <v>40814</v>
      </c>
      <c r="E225" s="141">
        <v>40815</v>
      </c>
      <c r="F225" s="141">
        <v>40842</v>
      </c>
      <c r="G225" s="86">
        <v>1.3823000000000001</v>
      </c>
      <c r="H225" s="86">
        <v>1.4146000000000001</v>
      </c>
      <c r="I225" s="86">
        <v>1.4146000000000001</v>
      </c>
      <c r="J225" s="86"/>
      <c r="K225" s="86"/>
      <c r="L225" s="87" t="s">
        <v>17</v>
      </c>
      <c r="M225" s="15"/>
      <c r="N225" s="16">
        <f>(H225-G225)*10000</f>
        <v>322.99999999999994</v>
      </c>
      <c r="O225" s="15"/>
      <c r="P225" s="16">
        <f>(I225-H225)*10000</f>
        <v>0</v>
      </c>
      <c r="Q225" s="15"/>
      <c r="R225" s="22">
        <f>((T224*V225)/N225)*P225</f>
        <v>0</v>
      </c>
      <c r="S225" s="15"/>
      <c r="T225" s="3">
        <f>R225+T224</f>
        <v>530809.34911029646</v>
      </c>
      <c r="U225" s="3"/>
      <c r="V225" s="4">
        <f>$AB$3/X225</f>
        <v>3.5714285714285712E-2</v>
      </c>
      <c r="W225" s="4"/>
      <c r="X225" s="2">
        <v>7</v>
      </c>
      <c r="Y225" s="3"/>
      <c r="Z225" s="30">
        <f>F225-E225+1</f>
        <v>28</v>
      </c>
    </row>
    <row r="226" spans="1:26">
      <c r="A226" s="25">
        <v>200</v>
      </c>
      <c r="B226" s="66">
        <v>40815</v>
      </c>
      <c r="C226" s="92" t="s">
        <v>38</v>
      </c>
      <c r="D226" s="132">
        <v>40813</v>
      </c>
      <c r="E226" s="132">
        <v>40815</v>
      </c>
      <c r="F226" s="132">
        <v>40815</v>
      </c>
      <c r="G226" s="93">
        <v>103.3</v>
      </c>
      <c r="H226" s="93">
        <v>104.89699999999999</v>
      </c>
      <c r="I226" s="93">
        <v>103.3</v>
      </c>
      <c r="J226" s="93"/>
      <c r="K226" s="93"/>
      <c r="L226" s="94" t="s">
        <v>0</v>
      </c>
      <c r="N226" s="16">
        <f>(H226-G226)*100</f>
        <v>159.69999999999942</v>
      </c>
      <c r="O226" s="15"/>
      <c r="P226" s="16">
        <f>(I226-H226)*100</f>
        <v>-159.69999999999942</v>
      </c>
      <c r="R226" s="22">
        <f>((T225*V226)/N226)*P226</f>
        <v>-6319.1589179797193</v>
      </c>
      <c r="S226" s="15"/>
      <c r="T226" s="3">
        <f>R226+T225</f>
        <v>524490.19019231678</v>
      </c>
      <c r="U226" s="3"/>
      <c r="V226" s="4">
        <f>$AB$3/X226</f>
        <v>1.1904761904761904E-2</v>
      </c>
      <c r="W226" s="3"/>
      <c r="X226" s="2">
        <v>21</v>
      </c>
      <c r="Z226" s="30">
        <f>F226-E226+1</f>
        <v>1</v>
      </c>
    </row>
    <row r="227" spans="1:26">
      <c r="A227" s="25">
        <v>200</v>
      </c>
      <c r="B227" s="66">
        <v>40815</v>
      </c>
      <c r="C227" s="104" t="s">
        <v>31</v>
      </c>
      <c r="D227" s="131">
        <v>40814</v>
      </c>
      <c r="E227" s="131">
        <v>40815</v>
      </c>
      <c r="F227" s="131">
        <v>40820</v>
      </c>
      <c r="G227" s="105">
        <v>1.5742</v>
      </c>
      <c r="H227" s="105">
        <v>1.5953999999999999</v>
      </c>
      <c r="I227" s="105">
        <v>1.6315999999999999</v>
      </c>
      <c r="J227" s="105"/>
      <c r="K227" s="105"/>
      <c r="L227" s="107" t="s">
        <v>1</v>
      </c>
      <c r="N227" s="16">
        <f>(H227-G227)*10000</f>
        <v>211.99999999999886</v>
      </c>
      <c r="O227" s="15"/>
      <c r="P227" s="16">
        <f>(I227-H227)*10000</f>
        <v>362.00000000000011</v>
      </c>
      <c r="R227" s="22">
        <f>((T226*V227)/N227)*P227</f>
        <v>24877.548329352692</v>
      </c>
      <c r="S227" s="15"/>
      <c r="T227" s="3">
        <f>R227+T226</f>
        <v>549367.73852166953</v>
      </c>
      <c r="U227" s="3"/>
      <c r="V227" s="4">
        <f>$AB$3/X227</f>
        <v>2.7777777777777776E-2</v>
      </c>
      <c r="X227" s="2">
        <v>9</v>
      </c>
      <c r="Z227" s="30">
        <f>F227-E227+1</f>
        <v>6</v>
      </c>
    </row>
    <row r="228" spans="1:26">
      <c r="A228" s="25">
        <f>A225+1</f>
        <v>201</v>
      </c>
      <c r="B228" s="66">
        <f>B225+1</f>
        <v>40816</v>
      </c>
    </row>
    <row r="229" spans="1:26">
      <c r="A229" s="25">
        <f t="shared" si="4"/>
        <v>202</v>
      </c>
      <c r="B229" s="66">
        <f t="shared" si="3"/>
        <v>40817</v>
      </c>
    </row>
    <row r="230" spans="1:26">
      <c r="A230" s="25">
        <f t="shared" si="4"/>
        <v>203</v>
      </c>
      <c r="B230" s="66">
        <f t="shared" si="3"/>
        <v>40818</v>
      </c>
    </row>
    <row r="231" spans="1:26">
      <c r="A231" s="25">
        <f t="shared" si="4"/>
        <v>204</v>
      </c>
      <c r="B231" s="66">
        <f t="shared" si="3"/>
        <v>40819</v>
      </c>
      <c r="C231" s="92" t="s">
        <v>38</v>
      </c>
      <c r="D231" s="132">
        <v>40816</v>
      </c>
      <c r="E231" s="132">
        <v>40819</v>
      </c>
      <c r="F231" s="132">
        <v>40822</v>
      </c>
      <c r="G231" s="93">
        <v>104.017</v>
      </c>
      <c r="H231" s="93"/>
      <c r="I231" s="93"/>
      <c r="J231" s="93">
        <v>103.08</v>
      </c>
      <c r="K231" s="93">
        <v>102.89</v>
      </c>
      <c r="L231" s="94" t="s">
        <v>2</v>
      </c>
      <c r="N231" s="16">
        <f>(G231-J231)*100</f>
        <v>93.699999999999761</v>
      </c>
      <c r="O231" s="15"/>
      <c r="P231" s="16">
        <f>(J231-K231)*100</f>
        <v>18.999999999999773</v>
      </c>
      <c r="R231" s="22">
        <f>((T227*V231)/N231)*P231</f>
        <v>1326.1659592305259</v>
      </c>
      <c r="S231" s="15"/>
      <c r="T231" s="3">
        <f>R231+T227</f>
        <v>550693.90448090003</v>
      </c>
      <c r="U231" s="3"/>
      <c r="V231" s="4">
        <f>$AB$3/X231</f>
        <v>1.1904761904761904E-2</v>
      </c>
      <c r="W231" s="3"/>
      <c r="X231" s="2">
        <v>21</v>
      </c>
      <c r="Z231" s="30">
        <f>F231-E231+1</f>
        <v>4</v>
      </c>
    </row>
    <row r="232" spans="1:26">
      <c r="A232" s="25">
        <v>204</v>
      </c>
      <c r="B232" s="66">
        <v>40819</v>
      </c>
      <c r="C232" s="97" t="s">
        <v>30</v>
      </c>
      <c r="D232" s="130">
        <v>40816</v>
      </c>
      <c r="E232" s="130">
        <v>40819</v>
      </c>
      <c r="F232" s="130">
        <v>40821</v>
      </c>
      <c r="G232" s="98">
        <v>1.3597999999999999</v>
      </c>
      <c r="H232" s="98"/>
      <c r="I232" s="98"/>
      <c r="J232" s="98">
        <v>1.3381000000000001</v>
      </c>
      <c r="K232" s="98">
        <v>1.3381000000000001</v>
      </c>
      <c r="L232" s="99" t="s">
        <v>17</v>
      </c>
      <c r="M232" s="15"/>
      <c r="N232" s="16">
        <f>(G232-J232)*10000</f>
        <v>216.99999999999829</v>
      </c>
      <c r="O232" s="15"/>
      <c r="P232" s="16">
        <f>(J232-K232)*10000</f>
        <v>0</v>
      </c>
      <c r="Q232" s="15"/>
      <c r="R232" s="22">
        <f>((T231*V232)/N232)*P232</f>
        <v>0</v>
      </c>
      <c r="S232" s="15"/>
      <c r="T232" s="3">
        <f>R232+T231</f>
        <v>550693.90448090003</v>
      </c>
      <c r="U232" s="3"/>
      <c r="V232" s="4">
        <f>$AB$3/X232</f>
        <v>2.2727272727272728E-2</v>
      </c>
      <c r="W232" s="4"/>
      <c r="X232" s="16">
        <v>11</v>
      </c>
      <c r="Y232" s="15"/>
      <c r="Z232" s="30">
        <f>F232-E232+1</f>
        <v>3</v>
      </c>
    </row>
    <row r="233" spans="1:26">
      <c r="A233" s="25">
        <f>A231+1</f>
        <v>205</v>
      </c>
      <c r="B233" s="66">
        <f>B231+1</f>
        <v>40820</v>
      </c>
      <c r="C233" s="78" t="s">
        <v>39</v>
      </c>
      <c r="D233" s="133">
        <v>40819</v>
      </c>
      <c r="E233" s="133">
        <v>40820</v>
      </c>
      <c r="F233" s="133">
        <v>40822</v>
      </c>
      <c r="G233" s="79">
        <v>0.96829999999999994</v>
      </c>
      <c r="H233" s="79"/>
      <c r="I233" s="79"/>
      <c r="J233" s="79">
        <v>0.95249000000000006</v>
      </c>
      <c r="K233" s="79">
        <v>0.96829999999999994</v>
      </c>
      <c r="L233" s="80" t="s">
        <v>0</v>
      </c>
      <c r="N233" s="46">
        <f>(G233-J233)*10000</f>
        <v>158.0999999999988</v>
      </c>
      <c r="O233" s="47"/>
      <c r="P233" s="46">
        <f>(J233-K233)*10000</f>
        <v>-158.0999999999988</v>
      </c>
      <c r="R233" s="22">
        <f>((T232*V233)/N233)*P233</f>
        <v>-10590.267393863465</v>
      </c>
      <c r="S233" s="15"/>
      <c r="T233" s="3">
        <f>R233+T232</f>
        <v>540103.63708703662</v>
      </c>
      <c r="U233" s="3"/>
      <c r="V233" s="4">
        <f>$AB$3/X233</f>
        <v>1.9230769230769232E-2</v>
      </c>
      <c r="W233" s="3"/>
      <c r="X233" s="2">
        <v>13</v>
      </c>
      <c r="Z233" s="30">
        <f>F233-E233+1</f>
        <v>3</v>
      </c>
    </row>
    <row r="234" spans="1:26">
      <c r="A234" s="25">
        <f t="shared" si="4"/>
        <v>206</v>
      </c>
      <c r="B234" s="66">
        <f t="shared" si="3"/>
        <v>40821</v>
      </c>
    </row>
    <row r="235" spans="1:26">
      <c r="A235" s="25">
        <f t="shared" si="4"/>
        <v>207</v>
      </c>
      <c r="B235" s="66">
        <f t="shared" si="3"/>
        <v>40822</v>
      </c>
      <c r="C235" s="88" t="s">
        <v>29</v>
      </c>
      <c r="D235" s="137">
        <v>40820</v>
      </c>
      <c r="E235" s="137">
        <v>40822</v>
      </c>
      <c r="F235" s="137">
        <v>40834</v>
      </c>
      <c r="G235" s="89">
        <v>0.85260000000000002</v>
      </c>
      <c r="H235" s="89">
        <v>0.86519999999999997</v>
      </c>
      <c r="I235" s="89">
        <v>0.87060000000000004</v>
      </c>
      <c r="J235" s="89"/>
      <c r="K235" s="89"/>
      <c r="L235" s="90" t="s">
        <v>2</v>
      </c>
      <c r="M235" s="15"/>
      <c r="N235" s="16">
        <f>(H235-G235)*10000</f>
        <v>125.99999999999945</v>
      </c>
      <c r="O235" s="15"/>
      <c r="P235" s="16">
        <f>(I235-H235)*10000</f>
        <v>54.000000000000711</v>
      </c>
      <c r="Q235" s="15"/>
      <c r="R235" s="22">
        <f>((T233*V235)/N235)*P235</f>
        <v>5786.8246830754933</v>
      </c>
      <c r="S235" s="15"/>
      <c r="T235" s="3">
        <f>R235+T233</f>
        <v>545890.46177011216</v>
      </c>
      <c r="U235" s="3"/>
      <c r="V235" s="4">
        <f>$AB$3/X235</f>
        <v>2.5000000000000001E-2</v>
      </c>
      <c r="W235" s="4"/>
      <c r="X235" s="2">
        <v>10</v>
      </c>
      <c r="Y235" s="3"/>
      <c r="Z235" s="30">
        <f>F235-E235+1</f>
        <v>13</v>
      </c>
    </row>
    <row r="236" spans="1:26">
      <c r="A236" s="25">
        <v>207</v>
      </c>
      <c r="B236" s="66">
        <v>40822</v>
      </c>
      <c r="C236" s="108" t="s">
        <v>36</v>
      </c>
      <c r="D236" s="142">
        <v>40821</v>
      </c>
      <c r="E236" s="142">
        <v>40822</v>
      </c>
      <c r="F236" s="142">
        <v>40823</v>
      </c>
      <c r="G236" s="109">
        <v>119.047</v>
      </c>
      <c r="H236" s="109"/>
      <c r="I236" s="109"/>
      <c r="J236" s="109">
        <v>117.91600000000001</v>
      </c>
      <c r="K236" s="109">
        <v>117.916</v>
      </c>
      <c r="L236" s="110" t="s">
        <v>17</v>
      </c>
      <c r="N236" s="16">
        <f>(G236-J236)*100</f>
        <v>113.0999999999986</v>
      </c>
      <c r="O236" s="15"/>
      <c r="P236" s="16">
        <f>(J236-K236)*100</f>
        <v>1.4210854715202004E-12</v>
      </c>
      <c r="R236" s="22">
        <f>((T235*V236)/N236)*P236</f>
        <v>1.905287857999237E-10</v>
      </c>
      <c r="S236" s="15"/>
      <c r="T236" s="3">
        <f>R236+T235</f>
        <v>545890.46177011239</v>
      </c>
      <c r="U236" s="3"/>
      <c r="V236" s="4">
        <f>$AB$3/X236</f>
        <v>2.7777777777777776E-2</v>
      </c>
      <c r="W236" s="3"/>
      <c r="X236" s="2">
        <v>9</v>
      </c>
      <c r="Z236" s="30">
        <f>F236-E236+1</f>
        <v>2</v>
      </c>
    </row>
    <row r="237" spans="1:26">
      <c r="A237" s="25">
        <f>A235+1</f>
        <v>208</v>
      </c>
      <c r="B237" s="66">
        <f>B235+1</f>
        <v>40823</v>
      </c>
      <c r="C237" s="71" t="s">
        <v>24</v>
      </c>
      <c r="D237" s="138">
        <v>40822</v>
      </c>
      <c r="E237" s="139">
        <v>40823</v>
      </c>
      <c r="F237" s="139">
        <v>40828</v>
      </c>
      <c r="G237" s="72">
        <v>73.989999999999995</v>
      </c>
      <c r="H237" s="72">
        <v>74.81</v>
      </c>
      <c r="I237" s="72">
        <v>77.03</v>
      </c>
      <c r="J237" s="72"/>
      <c r="K237" s="72"/>
      <c r="L237" s="73" t="s">
        <v>1</v>
      </c>
      <c r="M237" s="15"/>
      <c r="N237" s="16">
        <f>(H237-G237)*100</f>
        <v>82.000000000000739</v>
      </c>
      <c r="O237" s="15"/>
      <c r="P237" s="16">
        <f>(I237-H237)*100</f>
        <v>221.99999999999989</v>
      </c>
      <c r="Q237" s="15"/>
      <c r="R237" s="22">
        <f>((T236*V237)/N237)*P237</f>
        <v>36947.464180781644</v>
      </c>
      <c r="S237" s="15"/>
      <c r="T237" s="3">
        <f>R237+T236</f>
        <v>582837.92595089402</v>
      </c>
      <c r="U237" s="3"/>
      <c r="V237" s="4">
        <f>$AB$3/X237</f>
        <v>2.5000000000000001E-2</v>
      </c>
      <c r="W237" s="4"/>
      <c r="X237" s="2">
        <v>10</v>
      </c>
      <c r="Y237" s="3"/>
      <c r="Z237" s="30">
        <f>F237-E237+1</f>
        <v>6</v>
      </c>
    </row>
    <row r="238" spans="1:26">
      <c r="A238" s="25">
        <v>208</v>
      </c>
      <c r="B238" s="66">
        <v>40823</v>
      </c>
      <c r="C238" s="92" t="s">
        <v>38</v>
      </c>
      <c r="D238" s="132">
        <v>40822</v>
      </c>
      <c r="E238" s="132">
        <v>40823</v>
      </c>
      <c r="F238" s="132">
        <v>40828</v>
      </c>
      <c r="G238" s="93">
        <v>102.11</v>
      </c>
      <c r="H238" s="93">
        <v>103.02</v>
      </c>
      <c r="I238" s="93">
        <v>105.77800000000001</v>
      </c>
      <c r="J238" s="93"/>
      <c r="K238" s="93"/>
      <c r="L238" s="94" t="s">
        <v>1</v>
      </c>
      <c r="N238" s="16">
        <f>(H238-G238)*100</f>
        <v>90.999999999999659</v>
      </c>
      <c r="O238" s="15"/>
      <c r="P238" s="16">
        <f>(I238-H238)*100</f>
        <v>275.80000000000098</v>
      </c>
      <c r="R238" s="22">
        <f>((T237*V238)/N238)*P238</f>
        <v>21029.133958301642</v>
      </c>
      <c r="S238" s="15"/>
      <c r="T238" s="3">
        <f>R238+T237</f>
        <v>603867.05990919564</v>
      </c>
      <c r="U238" s="3"/>
      <c r="V238" s="4">
        <f>$AB$3/X238</f>
        <v>1.1904761904761904E-2</v>
      </c>
      <c r="W238" s="3"/>
      <c r="X238" s="2">
        <v>21</v>
      </c>
      <c r="Z238" s="30">
        <f>F238-E238+1</f>
        <v>6</v>
      </c>
    </row>
    <row r="239" spans="1:26">
      <c r="A239" s="25">
        <v>208</v>
      </c>
      <c r="B239" s="66">
        <v>40823</v>
      </c>
      <c r="C239" s="97" t="s">
        <v>30</v>
      </c>
      <c r="D239" s="130">
        <v>40822</v>
      </c>
      <c r="E239" s="130">
        <v>40823</v>
      </c>
      <c r="F239" s="130">
        <v>40843</v>
      </c>
      <c r="G239" s="98">
        <v>1.3244</v>
      </c>
      <c r="H239" s="98">
        <v>1.3452</v>
      </c>
      <c r="I239" s="98">
        <v>1.4016</v>
      </c>
      <c r="J239" s="98"/>
      <c r="K239" s="98"/>
      <c r="L239" s="99" t="s">
        <v>1</v>
      </c>
      <c r="M239" s="15"/>
      <c r="N239" s="16">
        <f>(H239-G239)*10000</f>
        <v>207.99999999999929</v>
      </c>
      <c r="O239" s="15"/>
      <c r="P239" s="16">
        <f>(I239-H239)*10000</f>
        <v>564</v>
      </c>
      <c r="Q239" s="15"/>
      <c r="R239" s="22">
        <f>((T238*V239)/N239)*P239</f>
        <v>37213.835422725911</v>
      </c>
      <c r="S239" s="15"/>
      <c r="T239" s="3">
        <f>R239+T238</f>
        <v>641080.89533192152</v>
      </c>
      <c r="U239" s="3"/>
      <c r="V239" s="4">
        <f>$AB$3/X239</f>
        <v>2.2727272727272728E-2</v>
      </c>
      <c r="W239" s="4"/>
      <c r="X239" s="16">
        <v>11</v>
      </c>
      <c r="Y239" s="15"/>
      <c r="Z239" s="30">
        <f>F239-E239+1</f>
        <v>21</v>
      </c>
    </row>
    <row r="240" spans="1:26">
      <c r="A240" s="25">
        <f>A237+1</f>
        <v>209</v>
      </c>
      <c r="B240" s="66">
        <f>B237+1</f>
        <v>40824</v>
      </c>
    </row>
    <row r="241" spans="1:26">
      <c r="A241" s="25">
        <f t="shared" si="4"/>
        <v>210</v>
      </c>
      <c r="B241" s="66">
        <f t="shared" si="3"/>
        <v>40825</v>
      </c>
    </row>
    <row r="242" spans="1:26">
      <c r="A242" s="25">
        <f t="shared" si="4"/>
        <v>211</v>
      </c>
      <c r="B242" s="66">
        <f t="shared" si="3"/>
        <v>40826</v>
      </c>
      <c r="C242" s="75" t="s">
        <v>34</v>
      </c>
      <c r="D242" s="144">
        <v>40823</v>
      </c>
      <c r="E242" s="144">
        <v>40826</v>
      </c>
      <c r="F242" s="144">
        <v>40827</v>
      </c>
      <c r="G242" s="76">
        <v>1.2621800000000001</v>
      </c>
      <c r="H242" s="76">
        <v>1.27189</v>
      </c>
      <c r="I242" s="76">
        <v>1.27189</v>
      </c>
      <c r="J242" s="76"/>
      <c r="K242" s="76"/>
      <c r="L242" s="77" t="s">
        <v>17</v>
      </c>
      <c r="N242" s="16">
        <f>(H242-G242)*10000</f>
        <v>97.099999999998857</v>
      </c>
      <c r="O242" s="15"/>
      <c r="P242" s="16">
        <f>(I242-H242)*10000</f>
        <v>0</v>
      </c>
      <c r="R242" s="22">
        <f>((T239*V242)/N242)*P242</f>
        <v>0</v>
      </c>
      <c r="S242" s="15"/>
      <c r="T242" s="3">
        <f>R242+T239</f>
        <v>641080.89533192152</v>
      </c>
      <c r="U242" s="3"/>
      <c r="V242" s="4">
        <f>$AB$3/X242</f>
        <v>3.5714285714285712E-2</v>
      </c>
      <c r="W242" s="3"/>
      <c r="X242" s="2">
        <v>7</v>
      </c>
      <c r="Z242" s="30">
        <f>F242-E242+1</f>
        <v>2</v>
      </c>
    </row>
    <row r="243" spans="1:26">
      <c r="A243" s="25">
        <v>211</v>
      </c>
      <c r="B243" s="66">
        <v>40826</v>
      </c>
      <c r="C243" s="108" t="s">
        <v>36</v>
      </c>
      <c r="D243" s="142">
        <v>40823</v>
      </c>
      <c r="E243" s="142">
        <v>40826</v>
      </c>
      <c r="F243" s="142">
        <v>40834</v>
      </c>
      <c r="G243" s="109">
        <v>118.30800000000001</v>
      </c>
      <c r="H243" s="109">
        <v>120.14399999999999</v>
      </c>
      <c r="I243" s="109">
        <v>120.14400000000001</v>
      </c>
      <c r="J243" s="109"/>
      <c r="K243" s="109"/>
      <c r="L243" s="110" t="s">
        <v>17</v>
      </c>
      <c r="N243" s="16">
        <f>(H243-G243)*100</f>
        <v>183.59999999999843</v>
      </c>
      <c r="O243" s="15"/>
      <c r="P243" s="16">
        <f>(I243-H243)*100</f>
        <v>1.4210854715202004E-12</v>
      </c>
      <c r="R243" s="22">
        <f>((T242*V243)/N243)*P243</f>
        <v>1.3783447507040724E-10</v>
      </c>
      <c r="S243" s="15"/>
      <c r="T243" s="3">
        <f>R243+T242</f>
        <v>641080.89533192164</v>
      </c>
      <c r="U243" s="3"/>
      <c r="V243" s="4">
        <f>$AB$3/X243</f>
        <v>2.7777777777777776E-2</v>
      </c>
      <c r="W243" s="3"/>
      <c r="X243" s="2">
        <v>9</v>
      </c>
      <c r="Z243" s="30">
        <f>F243-E243+1</f>
        <v>9</v>
      </c>
    </row>
    <row r="244" spans="1:26">
      <c r="A244" s="25">
        <f>A242+1</f>
        <v>212</v>
      </c>
      <c r="B244" s="66">
        <f>B242+1</f>
        <v>40827</v>
      </c>
      <c r="C244" s="78" t="s">
        <v>39</v>
      </c>
      <c r="D244" s="133">
        <v>40826</v>
      </c>
      <c r="E244" s="133">
        <v>40827</v>
      </c>
      <c r="F244" s="133">
        <v>40848</v>
      </c>
      <c r="G244" s="79">
        <v>0.97675000000000001</v>
      </c>
      <c r="H244" s="79">
        <v>0.99878999999999996</v>
      </c>
      <c r="I244" s="79">
        <v>1.04504</v>
      </c>
      <c r="J244" s="79"/>
      <c r="K244" s="79"/>
      <c r="L244" s="80" t="s">
        <v>2</v>
      </c>
      <c r="N244" s="16">
        <f>(H244-G244)*10000</f>
        <v>220.39999999999949</v>
      </c>
      <c r="O244" s="15"/>
      <c r="P244" s="16">
        <f>(I244-H244)*10000</f>
        <v>462.50000000000011</v>
      </c>
      <c r="R244" s="22">
        <f>((T243*V244)/N244)*P244</f>
        <v>25870.78686400727</v>
      </c>
      <c r="S244" s="15"/>
      <c r="T244" s="3">
        <f>R244+T243</f>
        <v>666951.68219592888</v>
      </c>
      <c r="U244" s="3"/>
      <c r="V244" s="4">
        <f>$AB$3/X244</f>
        <v>1.9230769230769232E-2</v>
      </c>
      <c r="W244" s="3"/>
      <c r="X244" s="2">
        <v>13</v>
      </c>
      <c r="Z244" s="30">
        <f>F244-E244+1</f>
        <v>22</v>
      </c>
    </row>
    <row r="245" spans="1:26">
      <c r="A245" s="25">
        <v>212</v>
      </c>
      <c r="B245" s="66">
        <v>40827</v>
      </c>
      <c r="C245" s="111" t="s">
        <v>32</v>
      </c>
      <c r="D245" s="143">
        <v>40826</v>
      </c>
      <c r="E245" s="143">
        <v>40827</v>
      </c>
      <c r="F245" s="143">
        <v>40847</v>
      </c>
      <c r="G245" s="112">
        <v>0.76639999999999997</v>
      </c>
      <c r="H245" s="112">
        <v>0.78439999999999999</v>
      </c>
      <c r="I245" s="112">
        <v>0.80710000000000004</v>
      </c>
      <c r="J245" s="112"/>
      <c r="K245" s="112"/>
      <c r="L245" s="113" t="s">
        <v>2</v>
      </c>
      <c r="N245" s="16">
        <f>(H245-G245)*10000</f>
        <v>180.00000000000017</v>
      </c>
      <c r="O245" s="15"/>
      <c r="P245" s="16">
        <f>(I245-H245)*10000</f>
        <v>227.00000000000054</v>
      </c>
      <c r="R245" s="22">
        <f>((T244*V245)/N245)*P245</f>
        <v>16175.003403683342</v>
      </c>
      <c r="S245" s="15"/>
      <c r="T245" s="3">
        <f>R245+T244</f>
        <v>683126.68559961219</v>
      </c>
      <c r="U245" s="3"/>
      <c r="V245" s="4">
        <f>$AB$3/X245</f>
        <v>1.9230769230769232E-2</v>
      </c>
      <c r="W245" s="3"/>
      <c r="X245" s="2">
        <v>13</v>
      </c>
      <c r="Z245" s="30">
        <f>F245-E245+1</f>
        <v>21</v>
      </c>
    </row>
    <row r="246" spans="1:26">
      <c r="A246" s="25">
        <f>A244+1</f>
        <v>213</v>
      </c>
      <c r="B246" s="66">
        <f>B244+1</f>
        <v>40828</v>
      </c>
    </row>
    <row r="247" spans="1:26">
      <c r="A247" s="25">
        <f t="shared" si="4"/>
        <v>214</v>
      </c>
      <c r="B247" s="66">
        <f t="shared" si="3"/>
        <v>40829</v>
      </c>
    </row>
    <row r="248" spans="1:26">
      <c r="A248" s="25">
        <f t="shared" si="4"/>
        <v>215</v>
      </c>
      <c r="B248" s="66">
        <f t="shared" si="3"/>
        <v>40830</v>
      </c>
    </row>
    <row r="249" spans="1:26">
      <c r="A249" s="25">
        <f t="shared" si="4"/>
        <v>216</v>
      </c>
      <c r="B249" s="66">
        <f t="shared" si="3"/>
        <v>40831</v>
      </c>
    </row>
    <row r="250" spans="1:26">
      <c r="A250" s="25">
        <f t="shared" si="4"/>
        <v>217</v>
      </c>
      <c r="B250" s="66">
        <f t="shared" si="3"/>
        <v>40832</v>
      </c>
    </row>
    <row r="251" spans="1:26">
      <c r="A251" s="25">
        <f t="shared" si="4"/>
        <v>218</v>
      </c>
      <c r="B251" s="66">
        <f t="shared" si="3"/>
        <v>40833</v>
      </c>
    </row>
    <row r="252" spans="1:26">
      <c r="A252" s="25">
        <f t="shared" si="4"/>
        <v>219</v>
      </c>
      <c r="B252" s="66">
        <f t="shared" si="3"/>
        <v>40834</v>
      </c>
    </row>
    <row r="253" spans="1:26">
      <c r="A253" s="25">
        <f t="shared" si="4"/>
        <v>220</v>
      </c>
      <c r="B253" s="66">
        <f t="shared" si="3"/>
        <v>40835</v>
      </c>
    </row>
    <row r="254" spans="1:26">
      <c r="A254" s="25">
        <f t="shared" si="4"/>
        <v>221</v>
      </c>
      <c r="B254" s="66">
        <f t="shared" si="3"/>
        <v>40836</v>
      </c>
    </row>
    <row r="255" spans="1:26">
      <c r="A255" s="25">
        <f t="shared" si="4"/>
        <v>222</v>
      </c>
      <c r="B255" s="66">
        <f t="shared" si="3"/>
        <v>40837</v>
      </c>
      <c r="C255" s="114" t="s">
        <v>37</v>
      </c>
      <c r="D255" s="135">
        <v>40836</v>
      </c>
      <c r="E255" s="136">
        <v>40837</v>
      </c>
      <c r="F255" s="136">
        <v>40841</v>
      </c>
      <c r="G255" s="115">
        <v>1.02199</v>
      </c>
      <c r="H255" s="115"/>
      <c r="I255" s="115"/>
      <c r="J255" s="115">
        <v>1.01271</v>
      </c>
      <c r="K255" s="115">
        <v>1.01271</v>
      </c>
      <c r="L255" s="116" t="s">
        <v>17</v>
      </c>
      <c r="N255" s="46">
        <f>(G255-J255)*10000</f>
        <v>92.799999999999557</v>
      </c>
      <c r="O255" s="47"/>
      <c r="P255" s="46">
        <f>(J255-K255)*10000</f>
        <v>0</v>
      </c>
      <c r="R255" s="22">
        <f>((T245*V255)/N255)*P255</f>
        <v>0</v>
      </c>
      <c r="S255" s="15"/>
      <c r="T255" s="3">
        <f>R255+T245</f>
        <v>683126.68559961219</v>
      </c>
      <c r="U255" s="3"/>
      <c r="V255" s="4">
        <f>$AB$3/X255</f>
        <v>3.5714285714285712E-2</v>
      </c>
      <c r="W255" s="3"/>
      <c r="X255" s="2">
        <v>7</v>
      </c>
      <c r="Z255" s="30">
        <f>F255-E255+1</f>
        <v>5</v>
      </c>
    </row>
    <row r="256" spans="1:26">
      <c r="A256" s="25">
        <f t="shared" si="4"/>
        <v>223</v>
      </c>
      <c r="B256" s="66">
        <f t="shared" si="3"/>
        <v>40838</v>
      </c>
    </row>
    <row r="257" spans="1:26">
      <c r="A257" s="25">
        <f t="shared" si="4"/>
        <v>224</v>
      </c>
      <c r="B257" s="66">
        <f t="shared" si="3"/>
        <v>40839</v>
      </c>
    </row>
    <row r="258" spans="1:26">
      <c r="A258" s="25">
        <f t="shared" si="4"/>
        <v>225</v>
      </c>
      <c r="B258" s="66">
        <f t="shared" si="3"/>
        <v>40840</v>
      </c>
      <c r="C258" s="104" t="s">
        <v>31</v>
      </c>
      <c r="D258" s="131">
        <v>40837</v>
      </c>
      <c r="E258" s="131">
        <v>40840</v>
      </c>
      <c r="F258" s="131">
        <v>40843</v>
      </c>
      <c r="G258" s="105">
        <v>1.5474000000000001</v>
      </c>
      <c r="H258" s="105"/>
      <c r="I258" s="105"/>
      <c r="J258" s="105">
        <v>1.5356000000000001</v>
      </c>
      <c r="K258" s="105">
        <v>1.5146999999999999</v>
      </c>
      <c r="L258" s="107" t="s">
        <v>1</v>
      </c>
      <c r="N258" s="46">
        <f>(G258-J258)*10000</f>
        <v>118.00000000000033</v>
      </c>
      <c r="O258" s="47"/>
      <c r="P258" s="46">
        <f>(J258-K258)*10000</f>
        <v>209.00000000000142</v>
      </c>
      <c r="R258" s="22">
        <f>((T255*V258)/N258)*P258</f>
        <v>33609.575633314387</v>
      </c>
      <c r="S258" s="15"/>
      <c r="T258" s="3">
        <f>R258+T255</f>
        <v>716736.26123292663</v>
      </c>
      <c r="U258" s="3"/>
      <c r="V258" s="4">
        <f>$AB$3/X258</f>
        <v>2.7777777777777776E-2</v>
      </c>
      <c r="X258" s="2">
        <v>9</v>
      </c>
      <c r="Z258" s="30">
        <f>F258-E258+1</f>
        <v>4</v>
      </c>
    </row>
    <row r="259" spans="1:26">
      <c r="A259" s="25">
        <f t="shared" si="4"/>
        <v>226</v>
      </c>
      <c r="B259" s="66">
        <f t="shared" si="3"/>
        <v>40841</v>
      </c>
    </row>
    <row r="260" spans="1:26">
      <c r="A260" s="25">
        <f t="shared" si="4"/>
        <v>227</v>
      </c>
      <c r="B260" s="66">
        <f t="shared" si="3"/>
        <v>40842</v>
      </c>
    </row>
    <row r="261" spans="1:26">
      <c r="A261" s="25">
        <f t="shared" si="4"/>
        <v>228</v>
      </c>
      <c r="B261" s="66">
        <f t="shared" si="3"/>
        <v>40843</v>
      </c>
      <c r="C261" s="88" t="s">
        <v>29</v>
      </c>
      <c r="D261" s="137">
        <v>40842</v>
      </c>
      <c r="E261" s="137">
        <v>40843</v>
      </c>
      <c r="F261" s="137">
        <v>40843</v>
      </c>
      <c r="G261" s="89">
        <v>0.86699999999999999</v>
      </c>
      <c r="H261" s="89">
        <v>0.87280000000000002</v>
      </c>
      <c r="I261" s="89">
        <v>0.87909999999999999</v>
      </c>
      <c r="J261" s="89"/>
      <c r="K261" s="89"/>
      <c r="L261" s="90" t="s">
        <v>1</v>
      </c>
      <c r="M261" s="15"/>
      <c r="N261" s="16">
        <f>(H261-G261)*10000</f>
        <v>58.00000000000027</v>
      </c>
      <c r="O261" s="15"/>
      <c r="P261" s="16">
        <f>(I261-H261)*10000</f>
        <v>62.999999999999723</v>
      </c>
      <c r="Q261" s="15"/>
      <c r="R261" s="22">
        <f>((T258*V261)/N261)*P261</f>
        <v>19463.096748997399</v>
      </c>
      <c r="S261" s="15"/>
      <c r="T261" s="3">
        <f>R261+T258</f>
        <v>736199.35798192397</v>
      </c>
      <c r="U261" s="3"/>
      <c r="V261" s="4">
        <f>$AB$3/X261</f>
        <v>2.5000000000000001E-2</v>
      </c>
      <c r="W261" s="4"/>
      <c r="X261" s="2">
        <v>10</v>
      </c>
      <c r="Y261" s="3"/>
      <c r="Z261" s="30">
        <f>F261-E261+1</f>
        <v>1</v>
      </c>
    </row>
    <row r="262" spans="1:26">
      <c r="A262" s="25">
        <f t="shared" si="4"/>
        <v>229</v>
      </c>
      <c r="B262" s="66">
        <f t="shared" si="3"/>
        <v>40844</v>
      </c>
    </row>
    <row r="263" spans="1:26">
      <c r="A263" s="25">
        <f t="shared" si="4"/>
        <v>230</v>
      </c>
      <c r="B263" s="66">
        <f t="shared" si="3"/>
        <v>40845</v>
      </c>
    </row>
    <row r="264" spans="1:26">
      <c r="A264" s="25">
        <f t="shared" si="4"/>
        <v>231</v>
      </c>
      <c r="B264" s="66">
        <f t="shared" si="3"/>
        <v>40846</v>
      </c>
    </row>
    <row r="265" spans="1:26">
      <c r="A265" s="25">
        <f t="shared" si="4"/>
        <v>232</v>
      </c>
      <c r="B265" s="66">
        <f t="shared" si="3"/>
        <v>40847</v>
      </c>
      <c r="C265" s="92" t="s">
        <v>38</v>
      </c>
      <c r="D265" s="132">
        <v>40843</v>
      </c>
      <c r="E265" s="132">
        <v>40847</v>
      </c>
      <c r="F265" s="132">
        <v>40848</v>
      </c>
      <c r="G265" s="93">
        <v>106.12700000000001</v>
      </c>
      <c r="H265" s="93">
        <v>108.07</v>
      </c>
      <c r="I265" s="93">
        <v>108.07000000000001</v>
      </c>
      <c r="J265" s="93"/>
      <c r="K265" s="93"/>
      <c r="L265" s="94" t="s">
        <v>17</v>
      </c>
      <c r="N265" s="16">
        <f>(H265-G265)*100</f>
        <v>194.29999999999836</v>
      </c>
      <c r="O265" s="15"/>
      <c r="P265" s="16">
        <f>(I265-H265)*100</f>
        <v>1.4210854715202004E-12</v>
      </c>
      <c r="R265" s="22">
        <f>((T261*V265)/N265)*P265</f>
        <v>6.4100814386847785E-11</v>
      </c>
      <c r="S265" s="15"/>
      <c r="T265" s="3">
        <f>R265+T261</f>
        <v>736199.35798192408</v>
      </c>
      <c r="U265" s="3"/>
      <c r="V265" s="4">
        <f>$AB$3/X265</f>
        <v>1.1904761904761904E-2</v>
      </c>
      <c r="W265" s="3"/>
      <c r="X265" s="2">
        <v>21</v>
      </c>
      <c r="Z265" s="30">
        <f>F265-E265+1</f>
        <v>2</v>
      </c>
    </row>
    <row r="266" spans="1:26">
      <c r="A266" s="25">
        <v>232</v>
      </c>
      <c r="B266" s="66">
        <v>40847</v>
      </c>
      <c r="C266" s="101" t="s">
        <v>33</v>
      </c>
      <c r="D266" s="134">
        <v>40843</v>
      </c>
      <c r="E266" s="134">
        <v>40847</v>
      </c>
      <c r="F266" s="134">
        <v>40847</v>
      </c>
      <c r="G266" s="119">
        <v>76.3</v>
      </c>
      <c r="H266" s="119"/>
      <c r="I266" s="119"/>
      <c r="J266" s="119">
        <v>75.64</v>
      </c>
      <c r="K266" s="119">
        <v>76.3</v>
      </c>
      <c r="L266" s="103" t="s">
        <v>0</v>
      </c>
      <c r="N266" s="16">
        <f>(G266-J266)*100</f>
        <v>65.999999999999659</v>
      </c>
      <c r="O266" s="15"/>
      <c r="P266" s="16">
        <f>(J266-K266)*100</f>
        <v>-65.999999999999659</v>
      </c>
      <c r="R266" s="22">
        <f>((T265*V266)/N266)*P266</f>
        <v>-20449.982166164558</v>
      </c>
      <c r="S266" s="15"/>
      <c r="T266" s="3">
        <f>R266+T265</f>
        <v>715749.37581575953</v>
      </c>
      <c r="U266" s="3"/>
      <c r="V266" s="4">
        <f>$AB$3/X266</f>
        <v>2.7777777777777776E-2</v>
      </c>
      <c r="W266" s="3"/>
      <c r="X266" s="2">
        <v>9</v>
      </c>
      <c r="Z266" s="30">
        <f>F266-E266+1</f>
        <v>1</v>
      </c>
    </row>
    <row r="267" spans="1:26">
      <c r="A267" s="25">
        <f>A265+1</f>
        <v>233</v>
      </c>
      <c r="B267" s="66">
        <f>B265+1</f>
        <v>40848</v>
      </c>
      <c r="C267" s="88" t="s">
        <v>29</v>
      </c>
      <c r="D267" s="137">
        <v>40847</v>
      </c>
      <c r="E267" s="137">
        <v>40848</v>
      </c>
      <c r="F267" s="137">
        <v>40898</v>
      </c>
      <c r="G267" s="89">
        <v>0.87870000000000004</v>
      </c>
      <c r="H267" s="89"/>
      <c r="I267" s="89"/>
      <c r="J267" s="89">
        <v>0.85899999999999999</v>
      </c>
      <c r="K267" s="89">
        <v>0.83689999999999998</v>
      </c>
      <c r="L267" s="90" t="s">
        <v>2</v>
      </c>
      <c r="M267" s="15"/>
      <c r="N267" s="16">
        <f>(G267-J267)*10000</f>
        <v>197.00000000000051</v>
      </c>
      <c r="O267" s="15"/>
      <c r="P267" s="16">
        <f>(J267-K267)*10000</f>
        <v>221.00000000000009</v>
      </c>
      <c r="Q267" s="15"/>
      <c r="R267" s="22">
        <f>((T266*V267)/N267)*P267</f>
        <v>20073.681732903871</v>
      </c>
      <c r="S267" s="15"/>
      <c r="T267" s="3">
        <f>R267+T266</f>
        <v>735823.05754866335</v>
      </c>
      <c r="U267" s="3"/>
      <c r="V267" s="4">
        <f>$AB$3/X267</f>
        <v>2.5000000000000001E-2</v>
      </c>
      <c r="W267" s="4"/>
      <c r="X267" s="2">
        <v>10</v>
      </c>
      <c r="Y267" s="3"/>
      <c r="Z267" s="30">
        <f>F267-E267+1</f>
        <v>51</v>
      </c>
    </row>
    <row r="268" spans="1:26">
      <c r="A268" s="25">
        <v>233</v>
      </c>
      <c r="B268" s="66">
        <v>40848</v>
      </c>
      <c r="C268" s="97" t="s">
        <v>30</v>
      </c>
      <c r="D268" s="130">
        <v>40847</v>
      </c>
      <c r="E268" s="130">
        <v>40848</v>
      </c>
      <c r="F268" s="130">
        <v>40877</v>
      </c>
      <c r="G268" s="98">
        <v>1.4167000000000001</v>
      </c>
      <c r="H268" s="98"/>
      <c r="I268" s="98"/>
      <c r="J268" s="98">
        <v>1.3826000000000001</v>
      </c>
      <c r="K268" s="98">
        <v>1.3418000000000001</v>
      </c>
      <c r="L268" s="99" t="s">
        <v>2</v>
      </c>
      <c r="M268" s="15"/>
      <c r="N268" s="16">
        <f>(G268-J268)*10000</f>
        <v>341.00000000000017</v>
      </c>
      <c r="O268" s="15"/>
      <c r="P268" s="16">
        <f>(J268-K268)*10000</f>
        <v>407.99999999999949</v>
      </c>
      <c r="Q268" s="15"/>
      <c r="R268" s="22">
        <f>((T267*V268)/N268)*P268</f>
        <v>20009.051418278737</v>
      </c>
      <c r="S268" s="15"/>
      <c r="T268" s="3">
        <f>R268+T267</f>
        <v>755832.10896694206</v>
      </c>
      <c r="U268" s="3"/>
      <c r="V268" s="4">
        <f>$AB$3/X268</f>
        <v>2.2727272727272728E-2</v>
      </c>
      <c r="W268" s="4"/>
      <c r="X268" s="16">
        <v>11</v>
      </c>
      <c r="Y268" s="15"/>
      <c r="Z268" s="30">
        <f>F268-E268+1</f>
        <v>30</v>
      </c>
    </row>
    <row r="269" spans="1:26">
      <c r="A269" s="25">
        <f>A267+1</f>
        <v>234</v>
      </c>
      <c r="B269" s="66">
        <f>B267+1</f>
        <v>40849</v>
      </c>
      <c r="C269" s="111" t="s">
        <v>32</v>
      </c>
      <c r="D269" s="143">
        <v>40848</v>
      </c>
      <c r="E269" s="143">
        <v>40849</v>
      </c>
      <c r="F269" s="143">
        <v>40875</v>
      </c>
      <c r="G269" s="112">
        <v>0.81140000000000001</v>
      </c>
      <c r="H269" s="112"/>
      <c r="I269" s="112"/>
      <c r="J269" s="112">
        <v>0.79320000000000002</v>
      </c>
      <c r="K269" s="112">
        <v>0.75090000000000001</v>
      </c>
      <c r="L269" s="113" t="s">
        <v>2</v>
      </c>
      <c r="N269" s="46">
        <f>(G269-J269)*10000</f>
        <v>181.99999999999994</v>
      </c>
      <c r="O269" s="47"/>
      <c r="P269" s="46">
        <f>(J269-K269)*10000</f>
        <v>423.00000000000006</v>
      </c>
      <c r="R269" s="22">
        <f>((T268*V269)/N269)*P269</f>
        <v>33782.436823015283</v>
      </c>
      <c r="S269" s="15"/>
      <c r="T269" s="3">
        <f>R269+T268</f>
        <v>789614.5457899574</v>
      </c>
      <c r="U269" s="3"/>
      <c r="V269" s="4">
        <f>$AB$3/X269</f>
        <v>1.9230769230769232E-2</v>
      </c>
      <c r="W269" s="3"/>
      <c r="X269" s="2">
        <v>13</v>
      </c>
      <c r="Z269" s="30">
        <f>F269-E269+1</f>
        <v>27</v>
      </c>
    </row>
    <row r="270" spans="1:26">
      <c r="A270" s="25">
        <v>235</v>
      </c>
      <c r="B270" s="66">
        <v>40850</v>
      </c>
      <c r="C270" s="71" t="s">
        <v>24</v>
      </c>
      <c r="D270" s="138">
        <v>40848</v>
      </c>
      <c r="E270" s="139">
        <v>40850</v>
      </c>
      <c r="F270" s="139">
        <v>40875</v>
      </c>
      <c r="G270" s="72">
        <v>83.03</v>
      </c>
      <c r="H270" s="72"/>
      <c r="I270" s="72"/>
      <c r="J270" s="72">
        <v>80.31</v>
      </c>
      <c r="K270" s="72">
        <v>76.22</v>
      </c>
      <c r="L270" s="73" t="s">
        <v>2</v>
      </c>
      <c r="M270" s="15"/>
      <c r="N270" s="16">
        <f>(G270-J270)*100</f>
        <v>271.99999999999989</v>
      </c>
      <c r="O270" s="15"/>
      <c r="P270" s="16">
        <f>(J270-K270)*100</f>
        <v>409.00000000000034</v>
      </c>
      <c r="Q270" s="15"/>
      <c r="R270" s="22">
        <f>((T269*V270)/N270)*P270</f>
        <v>29683.120333464427</v>
      </c>
      <c r="S270" s="15"/>
      <c r="T270" s="3">
        <f>R270+T269</f>
        <v>819297.66612342186</v>
      </c>
      <c r="U270" s="3"/>
      <c r="V270" s="4">
        <f>$AB$3/X270</f>
        <v>2.5000000000000001E-2</v>
      </c>
      <c r="W270" s="4"/>
      <c r="X270" s="2">
        <v>10</v>
      </c>
      <c r="Y270" s="3"/>
      <c r="Z270" s="30">
        <f>F270-E270+1</f>
        <v>26</v>
      </c>
    </row>
    <row r="271" spans="1:26">
      <c r="A271" s="25">
        <f>A269+1</f>
        <v>235</v>
      </c>
      <c r="B271" s="66">
        <f>B269+1</f>
        <v>40850</v>
      </c>
      <c r="C271" s="92" t="s">
        <v>38</v>
      </c>
      <c r="D271" s="132">
        <v>40848</v>
      </c>
      <c r="E271" s="132">
        <v>40850</v>
      </c>
      <c r="F271" s="132">
        <v>40875</v>
      </c>
      <c r="G271" s="93">
        <v>108.786</v>
      </c>
      <c r="H271" s="93"/>
      <c r="I271" s="93"/>
      <c r="J271" s="93">
        <v>106.54900000000001</v>
      </c>
      <c r="K271" s="93">
        <v>104.06</v>
      </c>
      <c r="L271" s="94" t="s">
        <v>2</v>
      </c>
      <c r="N271" s="16">
        <f>(G271-J271)*100</f>
        <v>223.69999999999948</v>
      </c>
      <c r="O271" s="15"/>
      <c r="P271" s="16">
        <f>(J271-K271)*100</f>
        <v>248.90000000000043</v>
      </c>
      <c r="R271" s="22">
        <f>((T270*V271)/N271)*P271</f>
        <v>10852.288838054819</v>
      </c>
      <c r="S271" s="15"/>
      <c r="T271" s="3">
        <f>R271+T270</f>
        <v>830149.95496147673</v>
      </c>
      <c r="U271" s="3"/>
      <c r="V271" s="4">
        <f>$AB$3/X271</f>
        <v>1.1904761904761904E-2</v>
      </c>
      <c r="W271" s="3"/>
      <c r="X271" s="2">
        <v>21</v>
      </c>
      <c r="Z271" s="30">
        <f>F271-E271+1</f>
        <v>26</v>
      </c>
    </row>
    <row r="272" spans="1:26">
      <c r="A272" s="25">
        <f t="shared" si="4"/>
        <v>236</v>
      </c>
      <c r="B272" s="66">
        <f t="shared" si="3"/>
        <v>40851</v>
      </c>
    </row>
    <row r="273" spans="1:26">
      <c r="A273" s="25">
        <f t="shared" si="4"/>
        <v>237</v>
      </c>
      <c r="B273" s="66">
        <f t="shared" si="3"/>
        <v>40852</v>
      </c>
    </row>
    <row r="274" spans="1:26">
      <c r="A274" s="25">
        <f t="shared" si="4"/>
        <v>238</v>
      </c>
      <c r="B274" s="66">
        <f t="shared" si="3"/>
        <v>40853</v>
      </c>
    </row>
    <row r="275" spans="1:26">
      <c r="A275" s="25">
        <f t="shared" si="4"/>
        <v>239</v>
      </c>
      <c r="B275" s="66">
        <f t="shared" si="3"/>
        <v>40854</v>
      </c>
    </row>
    <row r="276" spans="1:26">
      <c r="A276" s="25">
        <f t="shared" si="4"/>
        <v>240</v>
      </c>
      <c r="B276" s="66">
        <f t="shared" si="3"/>
        <v>40855</v>
      </c>
    </row>
    <row r="277" spans="1:26">
      <c r="A277" s="25">
        <f t="shared" si="4"/>
        <v>241</v>
      </c>
      <c r="B277" s="66">
        <f t="shared" si="3"/>
        <v>40856</v>
      </c>
    </row>
    <row r="278" spans="1:26">
      <c r="A278" s="25">
        <f t="shared" si="4"/>
        <v>242</v>
      </c>
      <c r="B278" s="66">
        <f t="shared" si="3"/>
        <v>40857</v>
      </c>
    </row>
    <row r="279" spans="1:26">
      <c r="A279" s="25">
        <f t="shared" si="4"/>
        <v>243</v>
      </c>
      <c r="B279" s="66">
        <f t="shared" si="3"/>
        <v>40858</v>
      </c>
    </row>
    <row r="280" spans="1:26">
      <c r="A280" s="25">
        <f t="shared" si="4"/>
        <v>244</v>
      </c>
      <c r="B280" s="66">
        <f t="shared" si="3"/>
        <v>40859</v>
      </c>
    </row>
    <row r="281" spans="1:26">
      <c r="A281" s="25">
        <f t="shared" si="4"/>
        <v>245</v>
      </c>
      <c r="B281" s="66">
        <f t="shared" si="3"/>
        <v>40860</v>
      </c>
    </row>
    <row r="282" spans="1:26">
      <c r="A282" s="25">
        <f t="shared" si="4"/>
        <v>246</v>
      </c>
      <c r="B282" s="66">
        <f t="shared" si="3"/>
        <v>40861</v>
      </c>
    </row>
    <row r="283" spans="1:26">
      <c r="A283" s="25">
        <f t="shared" si="4"/>
        <v>247</v>
      </c>
      <c r="B283" s="66">
        <f t="shared" si="3"/>
        <v>40862</v>
      </c>
      <c r="C283" s="114" t="s">
        <v>37</v>
      </c>
      <c r="D283" s="135">
        <v>40861</v>
      </c>
      <c r="E283" s="136">
        <v>40862</v>
      </c>
      <c r="F283" s="136">
        <v>40875</v>
      </c>
      <c r="G283" s="115">
        <v>1.01051</v>
      </c>
      <c r="H283" s="115">
        <v>1.01979</v>
      </c>
      <c r="I283" s="115">
        <v>1.0341199999999999</v>
      </c>
      <c r="J283" s="115"/>
      <c r="K283" s="115"/>
      <c r="L283" s="116" t="s">
        <v>2</v>
      </c>
      <c r="N283" s="16">
        <f>(H283-G283)*10000</f>
        <v>92.799999999999557</v>
      </c>
      <c r="O283" s="15"/>
      <c r="P283" s="16">
        <f>(I283-H283)*10000</f>
        <v>143.29999999999953</v>
      </c>
      <c r="R283" s="22">
        <f>((T271*V283)/N283)*P283</f>
        <v>45782.207722436804</v>
      </c>
      <c r="S283" s="15"/>
      <c r="T283" s="3">
        <f>R283+T271</f>
        <v>875932.16268391348</v>
      </c>
      <c r="U283" s="3"/>
      <c r="V283" s="4">
        <f>$AB$3/X283</f>
        <v>3.5714285714285712E-2</v>
      </c>
      <c r="W283" s="3"/>
      <c r="X283" s="2">
        <v>7</v>
      </c>
      <c r="Z283" s="30">
        <f>F283-E283+1</f>
        <v>14</v>
      </c>
    </row>
    <row r="284" spans="1:26">
      <c r="A284" s="25">
        <f t="shared" si="4"/>
        <v>248</v>
      </c>
      <c r="B284" s="66">
        <f t="shared" si="3"/>
        <v>40863</v>
      </c>
    </row>
    <row r="285" spans="1:26">
      <c r="A285" s="25">
        <f t="shared" si="4"/>
        <v>249</v>
      </c>
      <c r="B285" s="66">
        <f t="shared" si="3"/>
        <v>40864</v>
      </c>
      <c r="C285" s="104" t="s">
        <v>31</v>
      </c>
      <c r="D285" s="131">
        <v>40863</v>
      </c>
      <c r="E285" s="131">
        <v>40864</v>
      </c>
      <c r="F285" s="131">
        <v>40869</v>
      </c>
      <c r="G285" s="105">
        <v>1.5518000000000001</v>
      </c>
      <c r="H285" s="105">
        <v>1.5669</v>
      </c>
      <c r="I285" s="105">
        <v>1.5932999999999999</v>
      </c>
      <c r="J285" s="105"/>
      <c r="K285" s="105"/>
      <c r="L285" s="107" t="s">
        <v>1</v>
      </c>
      <c r="N285" s="16">
        <f>(H285-G285)*10000</f>
        <v>150.99999999999892</v>
      </c>
      <c r="O285" s="15"/>
      <c r="P285" s="16">
        <f>(I285-H285)*10000</f>
        <v>263.99999999999977</v>
      </c>
      <c r="R285" s="22">
        <f>((T283*V285)/N285)*P285</f>
        <v>42539.751830124093</v>
      </c>
      <c r="S285" s="15"/>
      <c r="T285" s="3">
        <f>R285+T283</f>
        <v>918471.91451403755</v>
      </c>
      <c r="U285" s="3"/>
      <c r="V285" s="4">
        <f>$AB$3/X285</f>
        <v>2.7777777777777776E-2</v>
      </c>
      <c r="X285" s="2">
        <v>9</v>
      </c>
      <c r="Z285" s="30">
        <f>F285-E285+1</f>
        <v>6</v>
      </c>
    </row>
    <row r="286" spans="1:26">
      <c r="A286" s="25">
        <f t="shared" si="4"/>
        <v>250</v>
      </c>
      <c r="B286" s="66">
        <f t="shared" si="3"/>
        <v>40865</v>
      </c>
      <c r="C286" s="101" t="s">
        <v>33</v>
      </c>
      <c r="D286" s="134">
        <v>40864</v>
      </c>
      <c r="E286" s="134">
        <v>40865</v>
      </c>
      <c r="F286" s="134">
        <v>40868</v>
      </c>
      <c r="G286" s="119">
        <v>77.099999999999994</v>
      </c>
      <c r="H286" s="119"/>
      <c r="I286" s="119"/>
      <c r="J286" s="119">
        <v>76.89</v>
      </c>
      <c r="K286" s="119">
        <v>76.89</v>
      </c>
      <c r="L286" s="103" t="s">
        <v>17</v>
      </c>
      <c r="N286" s="16">
        <f>(G286-J286)*100</f>
        <v>20.999999999999375</v>
      </c>
      <c r="O286" s="15"/>
      <c r="P286" s="16">
        <f>(J286-K286)*100</f>
        <v>0</v>
      </c>
      <c r="R286" s="22">
        <f>((T285*V286)/N286)*P286</f>
        <v>0</v>
      </c>
      <c r="S286" s="15"/>
      <c r="T286" s="3">
        <f>R286+T285</f>
        <v>918471.91451403755</v>
      </c>
      <c r="U286" s="3"/>
      <c r="V286" s="4">
        <f>$AB$3/X286</f>
        <v>2.7777777777777776E-2</v>
      </c>
      <c r="W286" s="3"/>
      <c r="X286" s="2">
        <v>9</v>
      </c>
      <c r="Z286" s="30">
        <f>F286-E286+1</f>
        <v>4</v>
      </c>
    </row>
    <row r="287" spans="1:26">
      <c r="A287" s="25">
        <f t="shared" si="4"/>
        <v>251</v>
      </c>
      <c r="B287" s="66">
        <f t="shared" si="3"/>
        <v>40866</v>
      </c>
    </row>
    <row r="288" spans="1:26">
      <c r="A288" s="25">
        <f t="shared" si="4"/>
        <v>252</v>
      </c>
      <c r="B288" s="66">
        <f t="shared" si="3"/>
        <v>40867</v>
      </c>
    </row>
    <row r="289" spans="1:26">
      <c r="A289" s="25">
        <f t="shared" si="4"/>
        <v>253</v>
      </c>
      <c r="B289" s="66">
        <f t="shared" si="3"/>
        <v>40868</v>
      </c>
    </row>
    <row r="290" spans="1:26">
      <c r="A290" s="25">
        <f t="shared" si="4"/>
        <v>254</v>
      </c>
      <c r="B290" s="66">
        <f t="shared" si="3"/>
        <v>40869</v>
      </c>
    </row>
    <row r="291" spans="1:26">
      <c r="A291" s="25">
        <f t="shared" si="4"/>
        <v>255</v>
      </c>
      <c r="B291" s="66">
        <f t="shared" si="3"/>
        <v>40870</v>
      </c>
    </row>
    <row r="292" spans="1:26">
      <c r="A292" s="25">
        <f t="shared" si="4"/>
        <v>256</v>
      </c>
      <c r="B292" s="66">
        <f t="shared" si="3"/>
        <v>40871</v>
      </c>
    </row>
    <row r="293" spans="1:26">
      <c r="A293" s="25">
        <f t="shared" si="4"/>
        <v>257</v>
      </c>
      <c r="B293" s="66">
        <f t="shared" si="3"/>
        <v>40872</v>
      </c>
    </row>
    <row r="294" spans="1:26">
      <c r="A294" s="25">
        <f t="shared" si="4"/>
        <v>258</v>
      </c>
      <c r="B294" s="66">
        <f t="shared" si="3"/>
        <v>40873</v>
      </c>
    </row>
    <row r="295" spans="1:26">
      <c r="A295" s="25">
        <f t="shared" si="4"/>
        <v>259</v>
      </c>
      <c r="B295" s="66">
        <f t="shared" ref="B295:B368" si="5">B294+1</f>
        <v>40874</v>
      </c>
    </row>
    <row r="296" spans="1:26">
      <c r="A296" s="25">
        <f t="shared" si="4"/>
        <v>260</v>
      </c>
      <c r="B296" s="66">
        <f t="shared" si="5"/>
        <v>40875</v>
      </c>
      <c r="C296" s="85" t="s">
        <v>28</v>
      </c>
      <c r="D296" s="141">
        <v>40872</v>
      </c>
      <c r="E296" s="141">
        <v>40875</v>
      </c>
      <c r="F296" s="141">
        <v>40877</v>
      </c>
      <c r="G296" s="86">
        <v>1.3979999999999999</v>
      </c>
      <c r="H296" s="86"/>
      <c r="I296" s="86"/>
      <c r="J296" s="86">
        <v>1.3831</v>
      </c>
      <c r="K296" s="86">
        <v>1.3662000000000001</v>
      </c>
      <c r="L296" s="87" t="s">
        <v>1</v>
      </c>
      <c r="M296" s="15"/>
      <c r="N296" s="16">
        <f>(G296-J296)*10000</f>
        <v>148.99999999999915</v>
      </c>
      <c r="O296" s="15"/>
      <c r="P296" s="16">
        <f>(J296-K296)*10000</f>
        <v>168.99999999999915</v>
      </c>
      <c r="Q296" s="15"/>
      <c r="R296" s="22">
        <f>((T286*V296)/N296)*P296</f>
        <v>37205.597687649191</v>
      </c>
      <c r="S296" s="15"/>
      <c r="T296" s="3">
        <f>R296+T286</f>
        <v>955677.51220168674</v>
      </c>
      <c r="U296" s="3"/>
      <c r="V296" s="4">
        <f>$AB$3/X296</f>
        <v>3.5714285714285712E-2</v>
      </c>
      <c r="W296" s="4"/>
      <c r="X296" s="2">
        <v>7</v>
      </c>
      <c r="Y296" s="3"/>
      <c r="Z296" s="30">
        <f>F296-E296+1</f>
        <v>3</v>
      </c>
    </row>
    <row r="297" spans="1:26">
      <c r="A297" s="25">
        <f t="shared" si="4"/>
        <v>261</v>
      </c>
      <c r="B297" s="66">
        <f t="shared" si="5"/>
        <v>40876</v>
      </c>
      <c r="C297" s="71" t="s">
        <v>24</v>
      </c>
      <c r="D297" s="138">
        <v>40875</v>
      </c>
      <c r="E297" s="139">
        <v>40876</v>
      </c>
      <c r="F297" s="139">
        <v>40885</v>
      </c>
      <c r="G297" s="72">
        <v>76.02</v>
      </c>
      <c r="H297" s="72">
        <v>77.78</v>
      </c>
      <c r="I297" s="72">
        <v>78.900000000000006</v>
      </c>
      <c r="J297" s="72"/>
      <c r="K297" s="72"/>
      <c r="L297" s="73" t="s">
        <v>2</v>
      </c>
      <c r="M297" s="15"/>
      <c r="N297" s="16">
        <f>(H297-G297)*100</f>
        <v>176.00000000000051</v>
      </c>
      <c r="O297" s="15"/>
      <c r="P297" s="16">
        <f>(I297-H297)*100</f>
        <v>112.00000000000045</v>
      </c>
      <c r="Q297" s="15"/>
      <c r="R297" s="22">
        <f>((T296*V297)/N297)*P297</f>
        <v>15203.960421390488</v>
      </c>
      <c r="S297" s="15"/>
      <c r="T297" s="3">
        <f>R297+T296</f>
        <v>970881.47262307722</v>
      </c>
      <c r="U297" s="3"/>
      <c r="V297" s="4">
        <f>$AB$3/X297</f>
        <v>2.5000000000000001E-2</v>
      </c>
      <c r="W297" s="4"/>
      <c r="X297" s="2">
        <v>10</v>
      </c>
      <c r="Y297" s="3"/>
      <c r="Z297" s="30">
        <f>F297-E297+1</f>
        <v>10</v>
      </c>
    </row>
    <row r="298" spans="1:26">
      <c r="A298" s="25">
        <v>261</v>
      </c>
      <c r="B298" s="66">
        <v>40876</v>
      </c>
      <c r="C298" s="108" t="s">
        <v>36</v>
      </c>
      <c r="D298" s="142">
        <v>40875</v>
      </c>
      <c r="E298" s="142">
        <v>40876</v>
      </c>
      <c r="F298" s="142">
        <v>40906</v>
      </c>
      <c r="G298" s="109">
        <v>119.965</v>
      </c>
      <c r="H298" s="109">
        <v>121.83799999999999</v>
      </c>
      <c r="I298" s="109">
        <v>119.965</v>
      </c>
      <c r="J298" s="109"/>
      <c r="K298" s="109"/>
      <c r="L298" s="110" t="s">
        <v>0</v>
      </c>
      <c r="N298" s="16">
        <f>(H298-G298)*100</f>
        <v>187.29999999999905</v>
      </c>
      <c r="O298" s="15"/>
      <c r="P298" s="16">
        <f>(I298-H298)*100</f>
        <v>-187.29999999999905</v>
      </c>
      <c r="R298" s="22">
        <f>((T297*V298)/N298)*P298</f>
        <v>-26968.929795085478</v>
      </c>
      <c r="S298" s="15"/>
      <c r="T298" s="3">
        <f>R298+T297</f>
        <v>943912.54282799177</v>
      </c>
      <c r="U298" s="3"/>
      <c r="V298" s="4">
        <f>$AB$3/X298</f>
        <v>2.7777777777777776E-2</v>
      </c>
      <c r="W298" s="3"/>
      <c r="X298" s="2">
        <v>9</v>
      </c>
      <c r="Z298" s="30">
        <f>F298-E298+1</f>
        <v>31</v>
      </c>
    </row>
    <row r="299" spans="1:26">
      <c r="A299" s="25">
        <f>A297+1</f>
        <v>262</v>
      </c>
      <c r="B299" s="66">
        <f>B297+1</f>
        <v>40877</v>
      </c>
      <c r="C299" s="78" t="s">
        <v>39</v>
      </c>
      <c r="D299" s="133">
        <v>40876</v>
      </c>
      <c r="E299" s="133">
        <v>40877</v>
      </c>
      <c r="F299" s="133">
        <v>40886</v>
      </c>
      <c r="G299" s="79">
        <v>0.98814999999999997</v>
      </c>
      <c r="H299" s="79">
        <v>1.0041800000000001</v>
      </c>
      <c r="I299" s="79">
        <v>1.0121899999999999</v>
      </c>
      <c r="J299" s="79"/>
      <c r="K299" s="79"/>
      <c r="L299" s="80" t="s">
        <v>2</v>
      </c>
      <c r="N299" s="16">
        <f>(H299-G299)*10000</f>
        <v>160.30000000000101</v>
      </c>
      <c r="O299" s="15"/>
      <c r="P299" s="16">
        <f>(I299-H299)*10000</f>
        <v>80.099999999998502</v>
      </c>
      <c r="R299" s="22">
        <f>((T298*V299)/N299)*P299</f>
        <v>9070.4202073660272</v>
      </c>
      <c r="S299" s="15"/>
      <c r="T299" s="3">
        <f>R299+T298</f>
        <v>952982.96303535777</v>
      </c>
      <c r="U299" s="3"/>
      <c r="V299" s="4">
        <f>$AB$3/X299</f>
        <v>1.9230769230769232E-2</v>
      </c>
      <c r="W299" s="3"/>
      <c r="X299" s="2">
        <v>13</v>
      </c>
      <c r="Z299" s="30">
        <f>F299-E299+1</f>
        <v>10</v>
      </c>
    </row>
    <row r="300" spans="1:26">
      <c r="A300" s="25">
        <v>262</v>
      </c>
      <c r="B300" s="66">
        <v>40877</v>
      </c>
      <c r="C300" s="92" t="s">
        <v>38</v>
      </c>
      <c r="D300" s="132">
        <v>40875</v>
      </c>
      <c r="E300" s="132">
        <v>40877</v>
      </c>
      <c r="F300" s="132">
        <v>40877</v>
      </c>
      <c r="G300" s="93">
        <v>103.51900000000001</v>
      </c>
      <c r="H300" s="93">
        <v>104.458</v>
      </c>
      <c r="I300" s="93">
        <v>103.51900000000001</v>
      </c>
      <c r="J300" s="93"/>
      <c r="K300" s="93"/>
      <c r="L300" s="94" t="s">
        <v>0</v>
      </c>
      <c r="N300" s="16">
        <f>(H300-G300)*100</f>
        <v>93.899999999999295</v>
      </c>
      <c r="O300" s="15"/>
      <c r="P300" s="16">
        <f>(I300-H300)*100</f>
        <v>-93.899999999999295</v>
      </c>
      <c r="R300" s="22">
        <f>((T299*V300)/N300)*P300</f>
        <v>-11345.035274230449</v>
      </c>
      <c r="S300" s="15"/>
      <c r="T300" s="3">
        <f>R300+T299</f>
        <v>941637.92776112736</v>
      </c>
      <c r="U300" s="3"/>
      <c r="V300" s="4">
        <f>$AB$3/X300</f>
        <v>1.1904761904761904E-2</v>
      </c>
      <c r="W300" s="3"/>
      <c r="X300" s="2">
        <v>21</v>
      </c>
      <c r="Z300" s="30">
        <f>F300-E300+1</f>
        <v>1</v>
      </c>
    </row>
    <row r="301" spans="1:26">
      <c r="A301" s="25">
        <v>262</v>
      </c>
      <c r="B301" s="66">
        <v>40877</v>
      </c>
      <c r="C301" s="111" t="s">
        <v>32</v>
      </c>
      <c r="D301" s="143">
        <v>40876</v>
      </c>
      <c r="E301" s="143">
        <v>40877</v>
      </c>
      <c r="F301" s="143">
        <v>40886</v>
      </c>
      <c r="G301" s="112">
        <v>0.75029999999999997</v>
      </c>
      <c r="H301" s="112">
        <v>0.76380000000000003</v>
      </c>
      <c r="I301" s="112">
        <v>0.76380000000000003</v>
      </c>
      <c r="J301" s="112"/>
      <c r="K301" s="112"/>
      <c r="L301" s="113" t="s">
        <v>17</v>
      </c>
      <c r="N301" s="16">
        <f>(H301-G301)*10000</f>
        <v>135.00000000000068</v>
      </c>
      <c r="O301" s="15"/>
      <c r="P301" s="16">
        <f>(I301-H301)*10000</f>
        <v>0</v>
      </c>
      <c r="R301" s="22">
        <f>((T300*V301)/N301)*P301</f>
        <v>0</v>
      </c>
      <c r="S301" s="15"/>
      <c r="T301" s="3">
        <f>R301+T300</f>
        <v>941637.92776112736</v>
      </c>
      <c r="U301" s="3"/>
      <c r="V301" s="4">
        <f>$AB$3/X301</f>
        <v>1.9230769230769232E-2</v>
      </c>
      <c r="W301" s="3"/>
      <c r="X301" s="2">
        <v>13</v>
      </c>
      <c r="Z301" s="30">
        <f>F301-E301+1</f>
        <v>10</v>
      </c>
    </row>
    <row r="302" spans="1:26">
      <c r="A302" s="25">
        <f>A299+1</f>
        <v>263</v>
      </c>
      <c r="B302" s="66">
        <f>B299+1</f>
        <v>40878</v>
      </c>
    </row>
    <row r="303" spans="1:26">
      <c r="A303" s="25">
        <f t="shared" ref="A303:A371" si="6">A302+1</f>
        <v>264</v>
      </c>
      <c r="B303" s="66">
        <f t="shared" si="5"/>
        <v>40879</v>
      </c>
      <c r="C303" s="97" t="s">
        <v>30</v>
      </c>
      <c r="D303" s="130">
        <v>40877</v>
      </c>
      <c r="E303" s="130">
        <v>40879</v>
      </c>
      <c r="F303" s="130">
        <v>40889</v>
      </c>
      <c r="G303" s="98">
        <v>1.3262</v>
      </c>
      <c r="H303" s="98">
        <v>1.3534999999999999</v>
      </c>
      <c r="I303" s="98">
        <v>1.3262</v>
      </c>
      <c r="J303" s="98"/>
      <c r="K303" s="98"/>
      <c r="L303" s="99" t="s">
        <v>0</v>
      </c>
      <c r="M303" s="15"/>
      <c r="N303" s="16">
        <f>(H303-G303)*10000</f>
        <v>272.99999999999881</v>
      </c>
      <c r="O303" s="15"/>
      <c r="P303" s="16">
        <f>(I303-H303)*10000</f>
        <v>-272.99999999999881</v>
      </c>
      <c r="Q303" s="15"/>
      <c r="R303" s="22">
        <f>((T301*V303)/N303)*P303</f>
        <v>-21400.861994571078</v>
      </c>
      <c r="S303" s="15"/>
      <c r="T303" s="3">
        <f>R303+T301</f>
        <v>920237.0657665563</v>
      </c>
      <c r="U303" s="3"/>
      <c r="V303" s="4">
        <f>$AB$3/X303</f>
        <v>2.2727272727272728E-2</v>
      </c>
      <c r="W303" s="4"/>
      <c r="X303" s="16">
        <v>11</v>
      </c>
      <c r="Y303" s="15"/>
      <c r="Z303" s="30">
        <f>F303-E303+1</f>
        <v>11</v>
      </c>
    </row>
    <row r="304" spans="1:26">
      <c r="A304" s="25">
        <f t="shared" si="6"/>
        <v>265</v>
      </c>
      <c r="B304" s="66">
        <f t="shared" si="5"/>
        <v>40880</v>
      </c>
    </row>
    <row r="305" spans="1:26">
      <c r="A305" s="25">
        <f>A304+1</f>
        <v>266</v>
      </c>
      <c r="B305" s="66">
        <f t="shared" si="5"/>
        <v>40881</v>
      </c>
    </row>
    <row r="306" spans="1:26">
      <c r="A306" s="25">
        <f t="shared" si="6"/>
        <v>267</v>
      </c>
      <c r="B306" s="66">
        <f t="shared" si="5"/>
        <v>40882</v>
      </c>
      <c r="C306" s="101" t="s">
        <v>33</v>
      </c>
      <c r="D306" s="134">
        <v>40879</v>
      </c>
      <c r="E306" s="134">
        <v>40882</v>
      </c>
      <c r="F306" s="134">
        <v>40883</v>
      </c>
      <c r="G306" s="119">
        <v>77.66</v>
      </c>
      <c r="H306" s="119">
        <v>78.09</v>
      </c>
      <c r="I306" s="119">
        <v>77.66</v>
      </c>
      <c r="J306" s="119"/>
      <c r="K306" s="119"/>
      <c r="L306" s="103" t="s">
        <v>0</v>
      </c>
      <c r="N306" s="16">
        <f>(H306-G306)*100</f>
        <v>43.000000000000682</v>
      </c>
      <c r="O306" s="15"/>
      <c r="P306" s="16">
        <f>(I306-H306)*100</f>
        <v>-43.000000000000682</v>
      </c>
      <c r="R306" s="22">
        <f>((T303*V306)/N306)*P306</f>
        <v>-25562.140715737674</v>
      </c>
      <c r="S306" s="15"/>
      <c r="T306" s="3">
        <f>R306+T303</f>
        <v>894674.92505081859</v>
      </c>
      <c r="U306" s="3"/>
      <c r="V306" s="4">
        <f>$AB$3/X306</f>
        <v>2.7777777777777776E-2</v>
      </c>
      <c r="W306" s="3"/>
      <c r="X306" s="2">
        <v>9</v>
      </c>
      <c r="Z306" s="30">
        <f>F306-E306+1</f>
        <v>2</v>
      </c>
    </row>
    <row r="307" spans="1:26">
      <c r="A307" s="25">
        <f t="shared" si="6"/>
        <v>268</v>
      </c>
      <c r="B307" s="66">
        <f t="shared" si="5"/>
        <v>40883</v>
      </c>
      <c r="C307" s="92" t="s">
        <v>38</v>
      </c>
      <c r="D307" s="132">
        <v>40882</v>
      </c>
      <c r="E307" s="132">
        <v>40883</v>
      </c>
      <c r="F307" s="132">
        <v>40884</v>
      </c>
      <c r="G307" s="93">
        <v>104.527</v>
      </c>
      <c r="H307" s="93"/>
      <c r="I307" s="93"/>
      <c r="J307" s="93">
        <v>104.056</v>
      </c>
      <c r="K307" s="93">
        <v>104.527</v>
      </c>
      <c r="L307" s="94" t="s">
        <v>0</v>
      </c>
      <c r="N307" s="16">
        <f>(G307-J307)*100</f>
        <v>47.100000000000364</v>
      </c>
      <c r="O307" s="15"/>
      <c r="P307" s="16">
        <f>(J307-K307)*100</f>
        <v>-47.100000000000364</v>
      </c>
      <c r="R307" s="22">
        <f>((T306*V307)/N307)*P307</f>
        <v>-10650.891964890698</v>
      </c>
      <c r="S307" s="15"/>
      <c r="T307" s="3">
        <f>R307+T306</f>
        <v>884024.03308592795</v>
      </c>
      <c r="U307" s="3"/>
      <c r="V307" s="4">
        <f>$AB$3/X307</f>
        <v>1.1904761904761904E-2</v>
      </c>
      <c r="W307" s="3"/>
      <c r="X307" s="2">
        <v>21</v>
      </c>
      <c r="Z307" s="30">
        <f>F307-E307+1</f>
        <v>2</v>
      </c>
    </row>
    <row r="308" spans="1:26">
      <c r="A308" s="25">
        <f t="shared" si="6"/>
        <v>269</v>
      </c>
      <c r="B308" s="66">
        <f t="shared" si="5"/>
        <v>40884</v>
      </c>
    </row>
    <row r="309" spans="1:26">
      <c r="A309" s="25">
        <f t="shared" si="6"/>
        <v>270</v>
      </c>
      <c r="B309" s="66">
        <f t="shared" si="5"/>
        <v>40885</v>
      </c>
    </row>
    <row r="310" spans="1:26">
      <c r="A310" s="25">
        <f t="shared" si="6"/>
        <v>271</v>
      </c>
      <c r="B310" s="66">
        <f t="shared" si="5"/>
        <v>40886</v>
      </c>
      <c r="C310" s="71" t="s">
        <v>24</v>
      </c>
      <c r="D310" s="138">
        <v>40885</v>
      </c>
      <c r="E310" s="139">
        <v>40886</v>
      </c>
      <c r="F310" s="139">
        <v>40897</v>
      </c>
      <c r="G310" s="72">
        <v>79.97</v>
      </c>
      <c r="H310" s="72"/>
      <c r="I310" s="72"/>
      <c r="J310" s="72">
        <v>78.86</v>
      </c>
      <c r="K310" s="72">
        <v>78.040000000000006</v>
      </c>
      <c r="L310" s="73" t="s">
        <v>2</v>
      </c>
      <c r="M310" s="15"/>
      <c r="N310" s="16">
        <f>(G310-J310)*100</f>
        <v>110.99999999999994</v>
      </c>
      <c r="O310" s="15"/>
      <c r="P310" s="16">
        <f>(J310-K310)*100</f>
        <v>81.999999999999318</v>
      </c>
      <c r="Q310" s="15"/>
      <c r="R310" s="22">
        <f>((T307*V310)/N310)*P310</f>
        <v>16326.569980415657</v>
      </c>
      <c r="S310" s="15"/>
      <c r="T310" s="3">
        <f>R310+T307</f>
        <v>900350.60306634358</v>
      </c>
      <c r="U310" s="3"/>
      <c r="V310" s="4">
        <f>$AB$3/X310</f>
        <v>2.5000000000000001E-2</v>
      </c>
      <c r="W310" s="4"/>
      <c r="X310" s="2">
        <v>10</v>
      </c>
      <c r="Y310" s="3"/>
      <c r="Z310" s="30">
        <f>F310-E310+1</f>
        <v>12</v>
      </c>
    </row>
    <row r="311" spans="1:26">
      <c r="A311" s="25">
        <f t="shared" si="6"/>
        <v>272</v>
      </c>
      <c r="B311" s="66">
        <f t="shared" si="5"/>
        <v>40887</v>
      </c>
    </row>
    <row r="312" spans="1:26">
      <c r="A312" s="25">
        <f t="shared" si="6"/>
        <v>273</v>
      </c>
      <c r="B312" s="66">
        <f t="shared" si="5"/>
        <v>40888</v>
      </c>
    </row>
    <row r="313" spans="1:26">
      <c r="A313" s="25">
        <f t="shared" si="6"/>
        <v>274</v>
      </c>
      <c r="B313" s="66">
        <f t="shared" si="5"/>
        <v>40889</v>
      </c>
    </row>
    <row r="314" spans="1:26">
      <c r="A314" s="25">
        <f t="shared" si="6"/>
        <v>275</v>
      </c>
      <c r="B314" s="66">
        <f t="shared" si="5"/>
        <v>40890</v>
      </c>
      <c r="C314" s="92" t="s">
        <v>38</v>
      </c>
      <c r="D314" s="132">
        <v>40889</v>
      </c>
      <c r="E314" s="132">
        <v>40890</v>
      </c>
      <c r="F314" s="132">
        <v>40906</v>
      </c>
      <c r="G314" s="93">
        <v>103.41799999999999</v>
      </c>
      <c r="H314" s="93"/>
      <c r="I314" s="93"/>
      <c r="J314" s="93">
        <v>102.68</v>
      </c>
      <c r="K314" s="93">
        <v>100.249</v>
      </c>
      <c r="L314" s="94" t="s">
        <v>1</v>
      </c>
      <c r="N314" s="16">
        <f>(G314-J314)*100</f>
        <v>73.799999999998533</v>
      </c>
      <c r="O314" s="15"/>
      <c r="P314" s="16">
        <f>(J314-K314)*100</f>
        <v>243.10000000000116</v>
      </c>
      <c r="R314" s="22">
        <f>((T310*V314)/N314)*P314</f>
        <v>35307.012454096257</v>
      </c>
      <c r="S314" s="15"/>
      <c r="T314" s="3">
        <f>R314+T310</f>
        <v>935657.61552043981</v>
      </c>
      <c r="U314" s="3"/>
      <c r="V314" s="4">
        <f>$AB$3/X314</f>
        <v>1.1904761904761904E-2</v>
      </c>
      <c r="W314" s="3"/>
      <c r="X314" s="2">
        <v>21</v>
      </c>
      <c r="Z314" s="30">
        <f>F314-E314+1</f>
        <v>17</v>
      </c>
    </row>
    <row r="315" spans="1:26">
      <c r="A315" s="25">
        <v>275</v>
      </c>
      <c r="B315" s="66">
        <v>40890</v>
      </c>
      <c r="C315" s="111" t="s">
        <v>32</v>
      </c>
      <c r="D315" s="143">
        <v>40889</v>
      </c>
      <c r="E315" s="143">
        <v>40890</v>
      </c>
      <c r="F315" s="143">
        <v>40898</v>
      </c>
      <c r="G315" s="112">
        <v>0.77549999999999997</v>
      </c>
      <c r="H315" s="112"/>
      <c r="I315" s="112"/>
      <c r="J315" s="112">
        <v>0.76229999999999998</v>
      </c>
      <c r="K315" s="112">
        <v>0.77549999999999997</v>
      </c>
      <c r="L315" s="113" t="s">
        <v>0</v>
      </c>
      <c r="N315" s="46">
        <f>(G315-J315)*10000</f>
        <v>131.99999999999989</v>
      </c>
      <c r="O315" s="47"/>
      <c r="P315" s="46">
        <f>(J315-K315)*10000</f>
        <v>-131.99999999999989</v>
      </c>
      <c r="R315" s="22">
        <f>((T314*V315)/N315)*P315</f>
        <v>-17993.415683085379</v>
      </c>
      <c r="S315" s="15"/>
      <c r="T315" s="3">
        <f>R315+T314</f>
        <v>917664.19983735448</v>
      </c>
      <c r="U315" s="3"/>
      <c r="V315" s="4">
        <f>$AB$3/X315</f>
        <v>1.9230769230769232E-2</v>
      </c>
      <c r="W315" s="3"/>
      <c r="X315" s="2">
        <v>13</v>
      </c>
      <c r="Z315" s="30">
        <f>F315-E315+1</f>
        <v>9</v>
      </c>
    </row>
    <row r="316" spans="1:26">
      <c r="A316" s="25">
        <f>A314+1</f>
        <v>276</v>
      </c>
      <c r="B316" s="66">
        <f>B314+1</f>
        <v>40891</v>
      </c>
    </row>
    <row r="317" spans="1:26">
      <c r="A317" s="25">
        <f t="shared" si="6"/>
        <v>277</v>
      </c>
      <c r="B317" s="66">
        <f t="shared" si="5"/>
        <v>40892</v>
      </c>
      <c r="C317" s="78" t="s">
        <v>39</v>
      </c>
      <c r="D317" s="133">
        <v>40891</v>
      </c>
      <c r="E317" s="133">
        <v>40892</v>
      </c>
      <c r="F317" s="133">
        <v>40893</v>
      </c>
      <c r="G317" s="79">
        <v>1.00217</v>
      </c>
      <c r="H317" s="79"/>
      <c r="I317" s="79"/>
      <c r="J317" s="79">
        <v>0.99057000000000006</v>
      </c>
      <c r="K317" s="79">
        <v>1.00217</v>
      </c>
      <c r="L317" s="80" t="s">
        <v>0</v>
      </c>
      <c r="N317" s="46">
        <f>(G317-J317)*10000</f>
        <v>115.99999999999943</v>
      </c>
      <c r="O317" s="47"/>
      <c r="P317" s="46">
        <f>(J317-K317)*10000</f>
        <v>-115.99999999999943</v>
      </c>
      <c r="R317" s="22">
        <f>((T315*V317)/N317)*P317</f>
        <v>-17647.388458410664</v>
      </c>
      <c r="S317" s="15"/>
      <c r="T317" s="3">
        <f>R317+T315</f>
        <v>900016.81137894385</v>
      </c>
      <c r="U317" s="3"/>
      <c r="V317" s="4">
        <f>$AB$3/X317</f>
        <v>1.9230769230769232E-2</v>
      </c>
      <c r="W317" s="3"/>
      <c r="X317" s="2">
        <v>13</v>
      </c>
      <c r="Z317" s="30">
        <f>F317-E317+1</f>
        <v>2</v>
      </c>
    </row>
    <row r="318" spans="1:26">
      <c r="A318" s="25">
        <f t="shared" si="6"/>
        <v>278</v>
      </c>
      <c r="B318" s="66">
        <f t="shared" si="5"/>
        <v>40893</v>
      </c>
    </row>
    <row r="319" spans="1:26">
      <c r="A319" s="25">
        <f t="shared" si="6"/>
        <v>279</v>
      </c>
      <c r="B319" s="66">
        <f t="shared" si="5"/>
        <v>40894</v>
      </c>
    </row>
    <row r="320" spans="1:26">
      <c r="A320" s="25">
        <f t="shared" si="6"/>
        <v>280</v>
      </c>
      <c r="B320" s="66">
        <f t="shared" si="5"/>
        <v>40895</v>
      </c>
    </row>
    <row r="321" spans="1:26">
      <c r="A321" s="25">
        <f t="shared" si="6"/>
        <v>281</v>
      </c>
      <c r="B321" s="66">
        <f t="shared" si="5"/>
        <v>40896</v>
      </c>
    </row>
    <row r="322" spans="1:26">
      <c r="A322" s="25">
        <f t="shared" si="6"/>
        <v>282</v>
      </c>
      <c r="B322" s="66">
        <f t="shared" si="5"/>
        <v>40897</v>
      </c>
    </row>
    <row r="323" spans="1:26">
      <c r="A323" s="25">
        <f t="shared" si="6"/>
        <v>283</v>
      </c>
      <c r="B323" s="66">
        <f t="shared" si="5"/>
        <v>40898</v>
      </c>
      <c r="C323" s="71" t="s">
        <v>24</v>
      </c>
      <c r="D323" s="138">
        <v>40897</v>
      </c>
      <c r="E323" s="139">
        <v>40898</v>
      </c>
      <c r="F323" s="139">
        <v>40932</v>
      </c>
      <c r="G323" s="72">
        <v>77.33</v>
      </c>
      <c r="H323" s="72">
        <v>78.489999999999995</v>
      </c>
      <c r="I323" s="72">
        <v>81.47</v>
      </c>
      <c r="J323" s="72"/>
      <c r="K323" s="72"/>
      <c r="L323" s="73" t="s">
        <v>1</v>
      </c>
      <c r="M323" s="15"/>
      <c r="N323" s="16">
        <f>(H323-G323)*100</f>
        <v>115.99999999999966</v>
      </c>
      <c r="O323" s="15"/>
      <c r="P323" s="16">
        <f>(I323-H323)*100</f>
        <v>298.0000000000004</v>
      </c>
      <c r="Q323" s="15"/>
      <c r="R323" s="22">
        <f>((T317*V323)/N323)*P323</f>
        <v>57802.80383425139</v>
      </c>
      <c r="S323" s="15"/>
      <c r="T323" s="3">
        <f>R323+T317</f>
        <v>957819.61521319521</v>
      </c>
      <c r="U323" s="3"/>
      <c r="V323" s="4">
        <f>$AB$3/X323</f>
        <v>2.5000000000000001E-2</v>
      </c>
      <c r="W323" s="4"/>
      <c r="X323" s="2">
        <v>10</v>
      </c>
      <c r="Y323" s="3"/>
      <c r="Z323" s="30">
        <f>F323-E323+1</f>
        <v>35</v>
      </c>
    </row>
    <row r="324" spans="1:26">
      <c r="A324" s="25">
        <v>283</v>
      </c>
      <c r="B324" s="66">
        <v>40898</v>
      </c>
      <c r="C324" s="97" t="s">
        <v>30</v>
      </c>
      <c r="D324" s="130">
        <v>40897</v>
      </c>
      <c r="E324" s="130">
        <v>40898</v>
      </c>
      <c r="F324" s="130">
        <v>40905</v>
      </c>
      <c r="G324" s="98">
        <v>1.2995000000000001</v>
      </c>
      <c r="H324" s="98">
        <v>1.3132999999999999</v>
      </c>
      <c r="I324" s="98">
        <v>1.2995000000000001</v>
      </c>
      <c r="J324" s="98"/>
      <c r="K324" s="98"/>
      <c r="L324" s="99" t="s">
        <v>0</v>
      </c>
      <c r="M324" s="15"/>
      <c r="N324" s="16">
        <f>(H324-G324)*10000</f>
        <v>137.99999999999812</v>
      </c>
      <c r="O324" s="15"/>
      <c r="P324" s="16">
        <f>(I324-H324)*10000</f>
        <v>-137.99999999999812</v>
      </c>
      <c r="Q324" s="15"/>
      <c r="R324" s="22">
        <f>((T323*V324)/N324)*P324</f>
        <v>-21768.627618481711</v>
      </c>
      <c r="S324" s="15"/>
      <c r="T324" s="3">
        <f>R324+T323</f>
        <v>936050.98759471346</v>
      </c>
      <c r="U324" s="3"/>
      <c r="V324" s="4">
        <f>$AB$3/X324</f>
        <v>2.2727272727272728E-2</v>
      </c>
      <c r="W324" s="4"/>
      <c r="X324" s="16">
        <v>11</v>
      </c>
      <c r="Y324" s="15"/>
      <c r="Z324" s="30">
        <f>F324-E324+1</f>
        <v>8</v>
      </c>
    </row>
    <row r="325" spans="1:26">
      <c r="A325" s="25">
        <f>A323+1</f>
        <v>284</v>
      </c>
      <c r="B325" s="66">
        <f>B323+1</f>
        <v>40899</v>
      </c>
      <c r="C325" s="114" t="s">
        <v>37</v>
      </c>
      <c r="D325" s="135">
        <v>40898</v>
      </c>
      <c r="E325" s="136">
        <v>40899</v>
      </c>
      <c r="F325" s="136">
        <v>40913</v>
      </c>
      <c r="G325" s="115">
        <v>1.0282800000000001</v>
      </c>
      <c r="H325" s="115"/>
      <c r="I325" s="115"/>
      <c r="J325" s="115">
        <v>1.0204500000000001</v>
      </c>
      <c r="K325" s="115">
        <v>1.01779</v>
      </c>
      <c r="L325" s="116" t="s">
        <v>2</v>
      </c>
      <c r="N325" s="46">
        <f>(G325-J325)*10000</f>
        <v>78.30000000000004</v>
      </c>
      <c r="O325" s="47"/>
      <c r="P325" s="46">
        <f>(J325-K325)*10000</f>
        <v>26.600000000001067</v>
      </c>
      <c r="R325" s="22">
        <f>((T324*V325)/N325)*P325</f>
        <v>11356.94046251613</v>
      </c>
      <c r="S325" s="15"/>
      <c r="T325" s="3">
        <f>R325+T324</f>
        <v>947407.92805722961</v>
      </c>
      <c r="U325" s="3"/>
      <c r="V325" s="4">
        <f>$AB$3/X325</f>
        <v>3.5714285714285712E-2</v>
      </c>
      <c r="W325" s="3"/>
      <c r="X325" s="2">
        <v>7</v>
      </c>
      <c r="Z325" s="30">
        <f>F325-E325+1</f>
        <v>15</v>
      </c>
    </row>
    <row r="326" spans="1:26">
      <c r="A326" s="25">
        <f t="shared" si="6"/>
        <v>285</v>
      </c>
      <c r="B326" s="66">
        <f t="shared" si="5"/>
        <v>40900</v>
      </c>
      <c r="C326" s="104" t="s">
        <v>31</v>
      </c>
      <c r="D326" s="131">
        <v>40890</v>
      </c>
      <c r="E326" s="131">
        <v>40900</v>
      </c>
      <c r="F326" s="131">
        <v>40911</v>
      </c>
      <c r="G326" s="105">
        <v>1.5508999999999999</v>
      </c>
      <c r="H326" s="105"/>
      <c r="I326" s="105"/>
      <c r="J326" s="105">
        <v>1.5341</v>
      </c>
      <c r="K326" s="105">
        <v>1.5051000000000001</v>
      </c>
      <c r="L326" s="107" t="s">
        <v>1</v>
      </c>
      <c r="N326" s="46">
        <f>(G326-J326)*10000</f>
        <v>167.99999999999926</v>
      </c>
      <c r="O326" s="47"/>
      <c r="P326" s="46">
        <f>(J326-K326)*10000</f>
        <v>289.99999999999915</v>
      </c>
      <c r="R326" s="22">
        <f>((T325*V326)/N326)*P326</f>
        <v>45427.959513326219</v>
      </c>
      <c r="S326" s="15"/>
      <c r="T326" s="3">
        <f>R326+T325</f>
        <v>992835.88757055579</v>
      </c>
      <c r="U326" s="3"/>
      <c r="V326" s="4">
        <f>$AB$3/X326</f>
        <v>2.7777777777777776E-2</v>
      </c>
      <c r="X326" s="2">
        <v>9</v>
      </c>
      <c r="Z326" s="30">
        <f>F326-E326+1</f>
        <v>12</v>
      </c>
    </row>
    <row r="327" spans="1:26">
      <c r="A327" s="25">
        <v>285</v>
      </c>
      <c r="B327" s="66">
        <v>40900</v>
      </c>
      <c r="C327" s="101" t="s">
        <v>33</v>
      </c>
      <c r="D327" s="134">
        <v>40899</v>
      </c>
      <c r="E327" s="134">
        <v>40900</v>
      </c>
      <c r="F327" s="134">
        <v>40900</v>
      </c>
      <c r="G327" s="119">
        <v>77.989999999999995</v>
      </c>
      <c r="H327" s="119">
        <v>78.22</v>
      </c>
      <c r="I327" s="119">
        <v>77.989999999999995</v>
      </c>
      <c r="J327" s="119"/>
      <c r="K327" s="119"/>
      <c r="L327" s="103" t="s">
        <v>0</v>
      </c>
      <c r="N327" s="16">
        <f>(H327-G327)*100</f>
        <v>23.000000000000398</v>
      </c>
      <c r="O327" s="15"/>
      <c r="P327" s="16">
        <f>(I327-H327)*100</f>
        <v>-23.000000000000398</v>
      </c>
      <c r="R327" s="22">
        <f>((T326*V327)/N327)*P327</f>
        <v>-27578.774654737663</v>
      </c>
      <c r="S327" s="15"/>
      <c r="T327" s="3">
        <f>R327+T326</f>
        <v>965257.11291581811</v>
      </c>
      <c r="U327" s="3"/>
      <c r="V327" s="4">
        <f>$AB$3/X327</f>
        <v>2.7777777777777776E-2</v>
      </c>
      <c r="W327" s="3"/>
      <c r="X327" s="2">
        <v>9</v>
      </c>
      <c r="Z327" s="30">
        <f>F327-E327+1</f>
        <v>1</v>
      </c>
    </row>
    <row r="328" spans="1:26">
      <c r="A328" s="25">
        <f>A326+1</f>
        <v>286</v>
      </c>
      <c r="B328" s="66">
        <f>B326+1</f>
        <v>40901</v>
      </c>
    </row>
    <row r="329" spans="1:26">
      <c r="A329" s="25">
        <f t="shared" si="6"/>
        <v>287</v>
      </c>
      <c r="B329" s="66">
        <f t="shared" si="5"/>
        <v>40902</v>
      </c>
    </row>
    <row r="330" spans="1:26">
      <c r="A330" s="25">
        <f t="shared" si="6"/>
        <v>288</v>
      </c>
      <c r="B330" s="66">
        <f t="shared" si="5"/>
        <v>40903</v>
      </c>
    </row>
    <row r="331" spans="1:26">
      <c r="A331" s="25">
        <f t="shared" si="6"/>
        <v>289</v>
      </c>
      <c r="B331" s="66">
        <f t="shared" si="5"/>
        <v>40904</v>
      </c>
      <c r="C331" s="82" t="s">
        <v>35</v>
      </c>
      <c r="D331" s="145">
        <v>40900</v>
      </c>
      <c r="E331" s="146">
        <v>40904</v>
      </c>
      <c r="F331" s="146">
        <v>40914</v>
      </c>
      <c r="G331" s="83">
        <v>83.554999999999993</v>
      </c>
      <c r="H331" s="83"/>
      <c r="I331" s="83"/>
      <c r="J331" s="83">
        <v>82.97</v>
      </c>
      <c r="K331" s="83">
        <v>80.587999999999994</v>
      </c>
      <c r="L331" s="84" t="s">
        <v>1</v>
      </c>
      <c r="N331" s="16">
        <f>(G331-J331)*100</f>
        <v>58.499999999999375</v>
      </c>
      <c r="O331" s="15"/>
      <c r="P331" s="16">
        <f>(J331-K331)*100</f>
        <v>238.2000000000005</v>
      </c>
      <c r="R331" s="22">
        <f>((T327*V331)/N331)*P331</f>
        <v>122822.7800729438</v>
      </c>
      <c r="S331" s="15"/>
      <c r="T331" s="3">
        <f>R331+T327</f>
        <v>1088079.8929887619</v>
      </c>
      <c r="U331" s="3"/>
      <c r="V331" s="4">
        <f>$AB$3/X331</f>
        <v>3.125E-2</v>
      </c>
      <c r="W331" s="3"/>
      <c r="X331" s="2">
        <v>8</v>
      </c>
      <c r="Z331" s="30">
        <f>F331-E331+1</f>
        <v>11</v>
      </c>
    </row>
    <row r="332" spans="1:26">
      <c r="A332" s="25">
        <f t="shared" si="6"/>
        <v>290</v>
      </c>
      <c r="B332" s="66">
        <f t="shared" si="5"/>
        <v>40905</v>
      </c>
      <c r="C332" s="78" t="s">
        <v>39</v>
      </c>
      <c r="D332" s="133">
        <v>40898</v>
      </c>
      <c r="E332" s="133">
        <v>40905</v>
      </c>
      <c r="F332" s="133">
        <v>40906</v>
      </c>
      <c r="G332" s="79">
        <v>1.0069699999999999</v>
      </c>
      <c r="H332" s="79">
        <v>1.0183500000000001</v>
      </c>
      <c r="I332" s="79">
        <v>1.0069699999999999</v>
      </c>
      <c r="J332" s="79"/>
      <c r="K332" s="79"/>
      <c r="L332" s="80" t="s">
        <v>0</v>
      </c>
      <c r="N332" s="16">
        <f>(H332-G332)*10000</f>
        <v>113.80000000000167</v>
      </c>
      <c r="O332" s="15"/>
      <c r="P332" s="16">
        <f>(I332-H332)*10000</f>
        <v>-113.80000000000167</v>
      </c>
      <c r="R332" s="22">
        <f>((T331*V332)/N332)*P332</f>
        <v>-20924.61332670696</v>
      </c>
      <c r="S332" s="15"/>
      <c r="T332" s="3">
        <f>R332+T331</f>
        <v>1067155.279662055</v>
      </c>
      <c r="U332" s="3"/>
      <c r="V332" s="4">
        <f>$AB$3/X332</f>
        <v>1.9230769230769232E-2</v>
      </c>
      <c r="W332" s="3"/>
      <c r="X332" s="2">
        <v>13</v>
      </c>
      <c r="Z332" s="30">
        <f>F332-E332+1</f>
        <v>2</v>
      </c>
    </row>
    <row r="333" spans="1:26">
      <c r="A333" s="25">
        <f t="shared" si="6"/>
        <v>291</v>
      </c>
      <c r="B333" s="66">
        <f t="shared" si="5"/>
        <v>40906</v>
      </c>
    </row>
    <row r="334" spans="1:26">
      <c r="A334" s="25">
        <f t="shared" si="6"/>
        <v>292</v>
      </c>
      <c r="B334" s="66">
        <f t="shared" si="5"/>
        <v>40907</v>
      </c>
      <c r="C334" s="111" t="s">
        <v>32</v>
      </c>
      <c r="D334" s="143">
        <v>40906</v>
      </c>
      <c r="E334" s="143">
        <v>40907</v>
      </c>
      <c r="F334" s="143">
        <v>40914</v>
      </c>
      <c r="G334" s="112">
        <v>0.76449999999999996</v>
      </c>
      <c r="H334" s="112">
        <v>0.77049999999999996</v>
      </c>
      <c r="I334" s="112">
        <v>0.77800000000000002</v>
      </c>
      <c r="J334" s="112"/>
      <c r="K334" s="112"/>
      <c r="L334" s="113" t="s">
        <v>2</v>
      </c>
      <c r="N334" s="16">
        <f>(H334-G334)*10000</f>
        <v>60.000000000000057</v>
      </c>
      <c r="O334" s="15"/>
      <c r="P334" s="16">
        <f>(I334-H334)*10000</f>
        <v>75.000000000000625</v>
      </c>
      <c r="R334" s="22">
        <f>((T332*V334)/N334)*P334</f>
        <v>25652.771145722665</v>
      </c>
      <c r="S334" s="15"/>
      <c r="T334" s="3">
        <f>R334+T332</f>
        <v>1092808.0508077776</v>
      </c>
      <c r="U334" s="3"/>
      <c r="V334" s="4">
        <f>$AB$3/X334</f>
        <v>1.9230769230769232E-2</v>
      </c>
      <c r="W334" s="3"/>
      <c r="X334" s="2">
        <v>13</v>
      </c>
      <c r="Z334" s="30">
        <f>F334-E334+1</f>
        <v>8</v>
      </c>
    </row>
    <row r="335" spans="1:26">
      <c r="A335" s="25">
        <f t="shared" si="6"/>
        <v>293</v>
      </c>
      <c r="B335" s="66">
        <f t="shared" si="5"/>
        <v>40908</v>
      </c>
    </row>
    <row r="336" spans="1:26">
      <c r="A336" s="25">
        <f t="shared" si="6"/>
        <v>294</v>
      </c>
      <c r="B336" s="66">
        <f t="shared" si="5"/>
        <v>40909</v>
      </c>
    </row>
    <row r="337" spans="1:26">
      <c r="A337" s="25">
        <f t="shared" si="6"/>
        <v>295</v>
      </c>
      <c r="B337" s="66">
        <f t="shared" si="5"/>
        <v>40910</v>
      </c>
    </row>
    <row r="338" spans="1:26">
      <c r="A338" s="25">
        <f t="shared" si="6"/>
        <v>296</v>
      </c>
      <c r="B338" s="66">
        <f t="shared" si="5"/>
        <v>40911</v>
      </c>
    </row>
    <row r="339" spans="1:26">
      <c r="A339" s="25">
        <f t="shared" si="6"/>
        <v>297</v>
      </c>
      <c r="B339" s="66">
        <f t="shared" si="5"/>
        <v>40912</v>
      </c>
      <c r="C339" s="88" t="s">
        <v>29</v>
      </c>
      <c r="D339" s="137">
        <v>40907</v>
      </c>
      <c r="E339" s="137">
        <v>40912</v>
      </c>
      <c r="F339" s="137">
        <v>40918</v>
      </c>
      <c r="G339" s="89">
        <v>0.84119999999999995</v>
      </c>
      <c r="H339" s="89"/>
      <c r="I339" s="89"/>
      <c r="J339" s="89">
        <v>0.83199999999999996</v>
      </c>
      <c r="K339" s="89">
        <v>0.82830000000000004</v>
      </c>
      <c r="L339" s="90" t="s">
        <v>2</v>
      </c>
      <c r="M339" s="15"/>
      <c r="N339" s="16">
        <f>(G339-J339)*10000</f>
        <v>91.999999999999858</v>
      </c>
      <c r="O339" s="15"/>
      <c r="P339" s="16">
        <f>(J339-K339)*10000</f>
        <v>36.999999999999254</v>
      </c>
      <c r="Q339" s="15"/>
      <c r="R339" s="22">
        <f>((T334*V339)/N339)*P339</f>
        <v>10987.472249969298</v>
      </c>
      <c r="S339" s="15"/>
      <c r="T339" s="3">
        <f>R339+T334</f>
        <v>1103795.5230577469</v>
      </c>
      <c r="U339" s="3"/>
      <c r="V339" s="4">
        <f>$AB$3/X339</f>
        <v>2.5000000000000001E-2</v>
      </c>
      <c r="W339" s="4"/>
      <c r="X339" s="2">
        <v>10</v>
      </c>
      <c r="Y339" s="3"/>
      <c r="Z339" s="30">
        <f>F339-E339+1</f>
        <v>7</v>
      </c>
    </row>
    <row r="340" spans="1:26">
      <c r="A340" s="25">
        <f t="shared" si="6"/>
        <v>298</v>
      </c>
      <c r="B340" s="66">
        <f t="shared" si="5"/>
        <v>40913</v>
      </c>
      <c r="C340" s="92" t="s">
        <v>38</v>
      </c>
      <c r="D340" s="132">
        <v>40912</v>
      </c>
      <c r="E340" s="132">
        <v>40913</v>
      </c>
      <c r="F340" s="132">
        <v>40926</v>
      </c>
      <c r="G340" s="93">
        <v>99.778999999999996</v>
      </c>
      <c r="H340" s="93"/>
      <c r="I340" s="93"/>
      <c r="J340" s="93">
        <v>99.097000000000008</v>
      </c>
      <c r="K340" s="93">
        <v>98.225999999999999</v>
      </c>
      <c r="L340" s="94" t="s">
        <v>2</v>
      </c>
      <c r="N340" s="16">
        <f>(G340-J340)*100</f>
        <v>68.199999999998795</v>
      </c>
      <c r="O340" s="15"/>
      <c r="P340" s="16">
        <f>(J340-K340)*100</f>
        <v>87.100000000000932</v>
      </c>
      <c r="R340" s="22">
        <f>((T339*V340)/N340)*P340</f>
        <v>16781.977038530316</v>
      </c>
      <c r="S340" s="15"/>
      <c r="T340" s="3">
        <f>R340+T339</f>
        <v>1120577.5000962773</v>
      </c>
      <c r="U340" s="3"/>
      <c r="V340" s="4">
        <f>$AB$3/X340</f>
        <v>1.1904761904761904E-2</v>
      </c>
      <c r="W340" s="3"/>
      <c r="X340" s="2">
        <v>21</v>
      </c>
      <c r="Z340" s="30">
        <f>F340-E340+1</f>
        <v>14</v>
      </c>
    </row>
    <row r="341" spans="1:26">
      <c r="A341" s="25">
        <v>298</v>
      </c>
      <c r="B341" s="66">
        <v>40913</v>
      </c>
      <c r="C341" s="97" t="s">
        <v>30</v>
      </c>
      <c r="D341" s="130">
        <v>40912</v>
      </c>
      <c r="E341" s="130">
        <v>40913</v>
      </c>
      <c r="F341" s="130">
        <v>40926</v>
      </c>
      <c r="G341" s="98">
        <v>1.3069</v>
      </c>
      <c r="H341" s="98"/>
      <c r="I341" s="98"/>
      <c r="J341" s="98">
        <v>1.2895000000000001</v>
      </c>
      <c r="K341" s="98">
        <v>1.2841</v>
      </c>
      <c r="L341" s="99" t="s">
        <v>2</v>
      </c>
      <c r="M341" s="15"/>
      <c r="N341" s="16">
        <f>(G341-J341)*10000</f>
        <v>173.99999999999861</v>
      </c>
      <c r="O341" s="15"/>
      <c r="P341" s="16">
        <f>(J341-K341)*10000</f>
        <v>54.000000000000711</v>
      </c>
      <c r="Q341" s="15"/>
      <c r="R341" s="22">
        <f>((T340*V341)/N341)*P341</f>
        <v>7903.7597969174849</v>
      </c>
      <c r="S341" s="15"/>
      <c r="T341" s="3">
        <f>R341+T340</f>
        <v>1128481.2598931948</v>
      </c>
      <c r="U341" s="3"/>
      <c r="V341" s="4">
        <f>$AB$3/X341</f>
        <v>2.2727272727272728E-2</v>
      </c>
      <c r="W341" s="4"/>
      <c r="X341" s="16">
        <v>11</v>
      </c>
      <c r="Y341" s="15"/>
      <c r="Z341" s="30">
        <f>F341-E341+1</f>
        <v>14</v>
      </c>
    </row>
    <row r="342" spans="1:26">
      <c r="A342" s="25">
        <f>A340+1</f>
        <v>299</v>
      </c>
      <c r="B342" s="66">
        <f>B340+1</f>
        <v>40914</v>
      </c>
      <c r="C342" s="75" t="s">
        <v>34</v>
      </c>
      <c r="D342" s="144">
        <v>40913</v>
      </c>
      <c r="E342" s="144">
        <v>40914</v>
      </c>
      <c r="F342" s="144">
        <v>40926</v>
      </c>
      <c r="G342" s="76">
        <v>1.3163799999999999</v>
      </c>
      <c r="H342" s="76"/>
      <c r="I342" s="76"/>
      <c r="J342" s="76">
        <v>1.3106800000000001</v>
      </c>
      <c r="K342" s="76">
        <v>1.2879400000000001</v>
      </c>
      <c r="L342" s="77" t="s">
        <v>1</v>
      </c>
      <c r="N342" s="46">
        <f>(G342-J342)*10000</f>
        <v>56.999999999998167</v>
      </c>
      <c r="O342" s="47"/>
      <c r="P342" s="46">
        <f>(J342-K342)*10000</f>
        <v>227.39999999999984</v>
      </c>
      <c r="R342" s="22">
        <f>((T341*V342)/N342)*P342</f>
        <v>160787.3674810279</v>
      </c>
      <c r="S342" s="15"/>
      <c r="T342" s="3">
        <f>R342+T341</f>
        <v>1289268.6273742227</v>
      </c>
      <c r="U342" s="3"/>
      <c r="V342" s="4">
        <f>$AB$3/X342</f>
        <v>3.5714285714285712E-2</v>
      </c>
      <c r="W342" s="3"/>
      <c r="X342" s="2">
        <v>7</v>
      </c>
      <c r="Z342" s="30">
        <f>F342-E342+1</f>
        <v>13</v>
      </c>
    </row>
    <row r="343" spans="1:26">
      <c r="A343" s="25">
        <f t="shared" si="6"/>
        <v>300</v>
      </c>
      <c r="B343" s="66">
        <f t="shared" si="5"/>
        <v>40915</v>
      </c>
    </row>
    <row r="344" spans="1:26">
      <c r="A344" s="25">
        <f t="shared" si="6"/>
        <v>301</v>
      </c>
      <c r="B344" s="66">
        <f t="shared" si="5"/>
        <v>40916</v>
      </c>
    </row>
    <row r="345" spans="1:26">
      <c r="A345" s="25">
        <f t="shared" si="6"/>
        <v>302</v>
      </c>
      <c r="B345" s="66">
        <f t="shared" si="5"/>
        <v>40917</v>
      </c>
    </row>
    <row r="346" spans="1:26">
      <c r="A346" s="25">
        <f t="shared" si="6"/>
        <v>303</v>
      </c>
      <c r="B346" s="66">
        <f t="shared" si="5"/>
        <v>40918</v>
      </c>
      <c r="C346" s="88" t="s">
        <v>29</v>
      </c>
      <c r="D346" s="137">
        <v>40917</v>
      </c>
      <c r="E346" s="137">
        <v>40918</v>
      </c>
      <c r="F346" s="137">
        <v>40920</v>
      </c>
      <c r="G346" s="89">
        <v>0.82179999999999997</v>
      </c>
      <c r="H346" s="89">
        <v>0.82840000000000003</v>
      </c>
      <c r="I346" s="89">
        <v>0.83579999999999999</v>
      </c>
      <c r="J346" s="89"/>
      <c r="K346" s="89"/>
      <c r="L346" s="90" t="s">
        <v>1</v>
      </c>
      <c r="M346" s="15"/>
      <c r="N346" s="16">
        <f>(H346-G346)*10000</f>
        <v>66.000000000000497</v>
      </c>
      <c r="O346" s="15"/>
      <c r="P346" s="16">
        <f>(I346-H346)*10000</f>
        <v>73.999999999999616</v>
      </c>
      <c r="Q346" s="15"/>
      <c r="R346" s="22">
        <f>((T342*V346)/N346)*P346</f>
        <v>36138.590312761851</v>
      </c>
      <c r="S346" s="15"/>
      <c r="T346" s="3">
        <f>R346+T342</f>
        <v>1325407.2176869847</v>
      </c>
      <c r="U346" s="3"/>
      <c r="V346" s="4">
        <f>$AB$3/X346</f>
        <v>2.5000000000000001E-2</v>
      </c>
      <c r="W346" s="4"/>
      <c r="X346" s="2">
        <v>10</v>
      </c>
      <c r="Y346" s="3"/>
      <c r="Z346" s="30">
        <f>F346-E346+1</f>
        <v>3</v>
      </c>
    </row>
    <row r="347" spans="1:26">
      <c r="A347" s="25">
        <v>303</v>
      </c>
      <c r="B347" s="66">
        <v>40918</v>
      </c>
      <c r="C347" s="104" t="s">
        <v>31</v>
      </c>
      <c r="D347" s="131">
        <v>40914</v>
      </c>
      <c r="E347" s="131">
        <v>40918</v>
      </c>
      <c r="F347" s="131">
        <v>40919</v>
      </c>
      <c r="G347" s="105">
        <v>1.5148999999999999</v>
      </c>
      <c r="H347" s="105"/>
      <c r="I347" s="105"/>
      <c r="J347" s="105">
        <v>1.5043</v>
      </c>
      <c r="K347" s="105">
        <v>1.4854000000000001</v>
      </c>
      <c r="L347" s="107" t="s">
        <v>1</v>
      </c>
      <c r="N347" s="46">
        <f>(G347-J347)*10000</f>
        <v>105.99999999999943</v>
      </c>
      <c r="O347" s="47"/>
      <c r="P347" s="46">
        <f>(J347-K347)*10000</f>
        <v>188.99999999999918</v>
      </c>
      <c r="R347" s="22">
        <f>((T346*V347)/N347)*P347</f>
        <v>65645.16880053468</v>
      </c>
      <c r="S347" s="15"/>
      <c r="T347" s="3">
        <f>R347+T346</f>
        <v>1391052.3864875194</v>
      </c>
      <c r="U347" s="3"/>
      <c r="V347" s="4">
        <f>$AB$3/X347</f>
        <v>2.7777777777777776E-2</v>
      </c>
      <c r="X347" s="2">
        <v>9</v>
      </c>
      <c r="Z347" s="30">
        <f>F347-E347+1</f>
        <v>2</v>
      </c>
    </row>
    <row r="348" spans="1:26">
      <c r="A348" s="25">
        <v>303</v>
      </c>
      <c r="B348" s="66">
        <v>40918</v>
      </c>
      <c r="C348" s="114" t="s">
        <v>37</v>
      </c>
      <c r="D348" s="135">
        <v>40917</v>
      </c>
      <c r="E348" s="136">
        <v>40918</v>
      </c>
      <c r="F348" s="136">
        <v>40949</v>
      </c>
      <c r="G348" s="115">
        <v>1.02928</v>
      </c>
      <c r="H348" s="115"/>
      <c r="I348" s="115"/>
      <c r="J348" s="115">
        <v>1.0220899999999999</v>
      </c>
      <c r="K348" s="115">
        <v>0.99946999999999997</v>
      </c>
      <c r="L348" s="116" t="s">
        <v>2</v>
      </c>
      <c r="N348" s="46">
        <f>(G348-J348)*10000</f>
        <v>71.90000000000029</v>
      </c>
      <c r="O348" s="47"/>
      <c r="P348" s="46">
        <f>(J348-K348)*10000</f>
        <v>226.19999999999973</v>
      </c>
      <c r="R348" s="22">
        <f>((T347*V348)/N348)*P348</f>
        <v>156296.46822147586</v>
      </c>
      <c r="S348" s="15"/>
      <c r="T348" s="3">
        <f>R348+T347</f>
        <v>1547348.8547089952</v>
      </c>
      <c r="U348" s="3"/>
      <c r="V348" s="4">
        <f>$AB$3/X348</f>
        <v>3.5714285714285712E-2</v>
      </c>
      <c r="W348" s="3"/>
      <c r="X348" s="2">
        <v>7</v>
      </c>
      <c r="Z348" s="30">
        <f>F348-E348+1</f>
        <v>32</v>
      </c>
    </row>
    <row r="349" spans="1:26">
      <c r="A349" s="25">
        <f>A346+1</f>
        <v>304</v>
      </c>
      <c r="B349" s="66">
        <f>B346+1</f>
        <v>40919</v>
      </c>
    </row>
    <row r="350" spans="1:26">
      <c r="A350" s="25">
        <f t="shared" si="6"/>
        <v>305</v>
      </c>
      <c r="B350" s="66">
        <f t="shared" si="5"/>
        <v>40920</v>
      </c>
      <c r="C350" s="101" t="s">
        <v>33</v>
      </c>
      <c r="D350" s="134">
        <v>40917</v>
      </c>
      <c r="E350" s="134">
        <v>40920</v>
      </c>
      <c r="F350" s="134">
        <v>40921</v>
      </c>
      <c r="G350" s="119">
        <v>77.010000000000005</v>
      </c>
      <c r="H350" s="119"/>
      <c r="I350" s="119"/>
      <c r="J350" s="119">
        <v>76.75</v>
      </c>
      <c r="K350" s="119">
        <v>77.010000000000005</v>
      </c>
      <c r="L350" s="103" t="s">
        <v>0</v>
      </c>
      <c r="N350" s="16">
        <f>(G350-J350)*100</f>
        <v>26.000000000000512</v>
      </c>
      <c r="O350" s="15"/>
      <c r="P350" s="16">
        <f>(J350-K350)*100</f>
        <v>-26.000000000000512</v>
      </c>
      <c r="R350" s="22">
        <f>((T348*V350)/N350)*P350</f>
        <v>-42981.912630805418</v>
      </c>
      <c r="S350" s="15"/>
      <c r="T350" s="3">
        <f>R350+T348</f>
        <v>1504366.9420781897</v>
      </c>
      <c r="U350" s="3"/>
      <c r="V350" s="4">
        <f>$AB$3/X350</f>
        <v>2.7777777777777776E-2</v>
      </c>
      <c r="W350" s="3"/>
      <c r="X350" s="2">
        <v>9</v>
      </c>
      <c r="Z350" s="30">
        <f>F350-E350+1</f>
        <v>2</v>
      </c>
    </row>
    <row r="351" spans="1:26">
      <c r="A351" s="25">
        <f t="shared" si="6"/>
        <v>306</v>
      </c>
      <c r="B351" s="66">
        <f t="shared" si="5"/>
        <v>40921</v>
      </c>
    </row>
    <row r="352" spans="1:26">
      <c r="A352" s="25">
        <f t="shared" si="6"/>
        <v>307</v>
      </c>
      <c r="B352" s="66">
        <f t="shared" si="5"/>
        <v>40922</v>
      </c>
    </row>
    <row r="353" spans="1:26">
      <c r="A353" s="25">
        <f t="shared" si="6"/>
        <v>308</v>
      </c>
      <c r="B353" s="66">
        <f t="shared" si="5"/>
        <v>40923</v>
      </c>
    </row>
    <row r="354" spans="1:26">
      <c r="A354" s="25">
        <f t="shared" si="6"/>
        <v>309</v>
      </c>
      <c r="B354" s="66">
        <f t="shared" si="5"/>
        <v>40924</v>
      </c>
    </row>
    <row r="355" spans="1:26">
      <c r="A355" s="25">
        <f t="shared" si="6"/>
        <v>310</v>
      </c>
      <c r="B355" s="66">
        <f t="shared" si="5"/>
        <v>40925</v>
      </c>
      <c r="C355" s="78" t="s">
        <v>39</v>
      </c>
      <c r="D355" s="133">
        <v>40924</v>
      </c>
      <c r="E355" s="133">
        <v>40925</v>
      </c>
      <c r="F355" s="133">
        <v>40946</v>
      </c>
      <c r="G355" s="79">
        <v>1.0272600000000001</v>
      </c>
      <c r="H355" s="79">
        <v>1.0314099999999999</v>
      </c>
      <c r="I355" s="79">
        <v>1.0811299999999999</v>
      </c>
      <c r="J355" s="79"/>
      <c r="K355" s="79"/>
      <c r="L355" s="80" t="s">
        <v>1</v>
      </c>
      <c r="N355" s="16">
        <f>(H355-G355)*10000</f>
        <v>41.499999999998764</v>
      </c>
      <c r="O355" s="15"/>
      <c r="P355" s="16">
        <f>(I355-H355)*10000</f>
        <v>497.19999999999987</v>
      </c>
      <c r="R355" s="22">
        <f>((T350*V355)/N355)*P355</f>
        <v>346603.9126975431</v>
      </c>
      <c r="S355" s="15"/>
      <c r="T355" s="3">
        <f>R355+T350</f>
        <v>1850970.8547757328</v>
      </c>
      <c r="U355" s="3"/>
      <c r="V355" s="4">
        <f>$AB$3/X355</f>
        <v>1.9230769230769232E-2</v>
      </c>
      <c r="W355" s="3"/>
      <c r="X355" s="2">
        <v>13</v>
      </c>
      <c r="Z355" s="30">
        <f>F355-E355+1</f>
        <v>22</v>
      </c>
    </row>
    <row r="356" spans="1:26">
      <c r="A356" s="25">
        <f t="shared" si="6"/>
        <v>311</v>
      </c>
      <c r="B356" s="66">
        <f t="shared" si="5"/>
        <v>40926</v>
      </c>
      <c r="C356" s="92" t="s">
        <v>38</v>
      </c>
      <c r="D356" s="132">
        <v>40925</v>
      </c>
      <c r="E356" s="132">
        <v>40926</v>
      </c>
      <c r="F356" s="132">
        <v>40932</v>
      </c>
      <c r="G356" s="93">
        <v>97.600000000000009</v>
      </c>
      <c r="H356" s="93">
        <v>98.259999999999991</v>
      </c>
      <c r="I356" s="93">
        <v>100.545</v>
      </c>
      <c r="J356" s="93"/>
      <c r="K356" s="93"/>
      <c r="L356" s="94" t="s">
        <v>1</v>
      </c>
      <c r="N356" s="16">
        <f>(H356-G356)*100</f>
        <v>65.999999999998238</v>
      </c>
      <c r="O356" s="15"/>
      <c r="P356" s="16">
        <f>(I356-H356)*100</f>
        <v>228.50000000000108</v>
      </c>
      <c r="R356" s="22">
        <f>((T355*V356)/N356)*P356</f>
        <v>76289.112611159493</v>
      </c>
      <c r="S356" s="15"/>
      <c r="T356" s="3">
        <f>R356+T355</f>
        <v>1927259.9673868923</v>
      </c>
      <c r="U356" s="3"/>
      <c r="V356" s="4">
        <f>$AB$3/X356</f>
        <v>1.1904761904761904E-2</v>
      </c>
      <c r="W356" s="3"/>
      <c r="X356" s="2">
        <v>21</v>
      </c>
      <c r="Z356" s="30">
        <f>F356-E356+1</f>
        <v>7</v>
      </c>
    </row>
    <row r="357" spans="1:26">
      <c r="A357" s="25">
        <f t="shared" si="6"/>
        <v>312</v>
      </c>
      <c r="B357" s="66">
        <f t="shared" si="5"/>
        <v>40927</v>
      </c>
      <c r="C357" s="97" t="s">
        <v>30</v>
      </c>
      <c r="D357" s="130">
        <v>40926</v>
      </c>
      <c r="E357" s="130">
        <v>40927</v>
      </c>
      <c r="F357" s="130">
        <v>40935</v>
      </c>
      <c r="G357" s="98">
        <v>1.2736000000000001</v>
      </c>
      <c r="H357" s="98">
        <v>1.2868999999999999</v>
      </c>
      <c r="I357" s="98">
        <v>1.323</v>
      </c>
      <c r="J357" s="98"/>
      <c r="K357" s="98"/>
      <c r="L357" s="99" t="s">
        <v>1</v>
      </c>
      <c r="M357" s="15"/>
      <c r="N357" s="16">
        <f>(H357-G357)*10000</f>
        <v>132.99999999999866</v>
      </c>
      <c r="O357" s="15"/>
      <c r="P357" s="16">
        <f>(I357-H357)*10000</f>
        <v>361.00000000000023</v>
      </c>
      <c r="Q357" s="15"/>
      <c r="R357" s="22">
        <f>((T356*V357)/N357)*P357</f>
        <v>118889.4135725693</v>
      </c>
      <c r="S357" s="15"/>
      <c r="T357" s="3">
        <f>R357+T356</f>
        <v>2046149.3809594617</v>
      </c>
      <c r="U357" s="3"/>
      <c r="V357" s="4">
        <f>$AB$3/X357</f>
        <v>2.2727272727272728E-2</v>
      </c>
      <c r="W357" s="4"/>
      <c r="X357" s="16">
        <v>11</v>
      </c>
      <c r="Y357" s="15"/>
      <c r="Z357" s="30">
        <f>F357-E357+1</f>
        <v>9</v>
      </c>
    </row>
    <row r="358" spans="1:26">
      <c r="A358" s="25">
        <v>312</v>
      </c>
      <c r="B358" s="66">
        <v>40927</v>
      </c>
      <c r="C358" s="108" t="s">
        <v>36</v>
      </c>
      <c r="D358" s="142">
        <v>40926</v>
      </c>
      <c r="E358" s="142">
        <v>40927</v>
      </c>
      <c r="F358" s="142">
        <v>40938</v>
      </c>
      <c r="G358" s="109">
        <v>117.60600000000001</v>
      </c>
      <c r="H358" s="109">
        <v>118.785</v>
      </c>
      <c r="I358" s="109">
        <v>119.742</v>
      </c>
      <c r="J358" s="109"/>
      <c r="K358" s="109"/>
      <c r="L358" s="110" t="s">
        <v>2</v>
      </c>
      <c r="N358" s="16">
        <f>(H358-G358)*100</f>
        <v>117.89999999999878</v>
      </c>
      <c r="O358" s="15"/>
      <c r="P358" s="16">
        <f>(I358-H358)*100</f>
        <v>95.700000000000784</v>
      </c>
      <c r="R358" s="22">
        <f>((T357*V358)/N358)*P358</f>
        <v>46135.259579168807</v>
      </c>
      <c r="S358" s="15"/>
      <c r="T358" s="3">
        <f>R358+T357</f>
        <v>2092284.6405386305</v>
      </c>
      <c r="U358" s="3"/>
      <c r="V358" s="4">
        <f>$AB$3/X358</f>
        <v>2.7777777777777776E-2</v>
      </c>
      <c r="W358" s="3"/>
      <c r="X358" s="2">
        <v>9</v>
      </c>
      <c r="Z358" s="30">
        <f>F358-E358+1</f>
        <v>12</v>
      </c>
    </row>
    <row r="359" spans="1:26">
      <c r="A359" s="25">
        <f>A357+1</f>
        <v>313</v>
      </c>
      <c r="B359" s="66">
        <f>B357+1</f>
        <v>40928</v>
      </c>
    </row>
    <row r="360" spans="1:26">
      <c r="A360" s="25">
        <f t="shared" si="6"/>
        <v>314</v>
      </c>
      <c r="B360" s="66">
        <f t="shared" si="5"/>
        <v>40929</v>
      </c>
    </row>
    <row r="361" spans="1:26">
      <c r="A361" s="25">
        <f t="shared" si="6"/>
        <v>315</v>
      </c>
      <c r="B361" s="66">
        <f t="shared" si="5"/>
        <v>40930</v>
      </c>
    </row>
    <row r="362" spans="1:26">
      <c r="A362" s="25">
        <f t="shared" si="6"/>
        <v>316</v>
      </c>
      <c r="B362" s="66">
        <f t="shared" si="5"/>
        <v>40931</v>
      </c>
    </row>
    <row r="363" spans="1:26">
      <c r="A363" s="25">
        <f t="shared" si="6"/>
        <v>317</v>
      </c>
      <c r="B363" s="66">
        <f t="shared" si="5"/>
        <v>40932</v>
      </c>
    </row>
    <row r="364" spans="1:26">
      <c r="A364" s="25">
        <f t="shared" si="6"/>
        <v>318</v>
      </c>
      <c r="B364" s="66">
        <f t="shared" si="5"/>
        <v>40933</v>
      </c>
    </row>
    <row r="365" spans="1:26">
      <c r="A365" s="25">
        <f t="shared" si="6"/>
        <v>319</v>
      </c>
      <c r="B365" s="66">
        <f t="shared" si="5"/>
        <v>40934</v>
      </c>
    </row>
    <row r="366" spans="1:26">
      <c r="A366" s="25">
        <f t="shared" si="6"/>
        <v>320</v>
      </c>
      <c r="B366" s="66">
        <f t="shared" si="5"/>
        <v>40935</v>
      </c>
    </row>
    <row r="367" spans="1:26">
      <c r="A367" s="25">
        <f t="shared" si="6"/>
        <v>321</v>
      </c>
      <c r="B367" s="66">
        <f t="shared" si="5"/>
        <v>40936</v>
      </c>
    </row>
    <row r="368" spans="1:26">
      <c r="A368" s="25">
        <f t="shared" si="6"/>
        <v>322</v>
      </c>
      <c r="B368" s="66">
        <f t="shared" si="5"/>
        <v>40937</v>
      </c>
    </row>
    <row r="369" spans="1:26">
      <c r="A369" s="25">
        <f t="shared" si="6"/>
        <v>323</v>
      </c>
      <c r="B369" s="66">
        <f t="shared" ref="B369:B437" si="7">B368+1</f>
        <v>40938</v>
      </c>
      <c r="C369" s="92" t="s">
        <v>38</v>
      </c>
      <c r="D369" s="132">
        <v>40935</v>
      </c>
      <c r="E369" s="132">
        <v>40938</v>
      </c>
      <c r="F369" s="132">
        <v>40938</v>
      </c>
      <c r="G369" s="93">
        <v>101.11</v>
      </c>
      <c r="H369" s="93"/>
      <c r="I369" s="93"/>
      <c r="J369" s="93">
        <v>100.65</v>
      </c>
      <c r="K369" s="93">
        <v>101.11</v>
      </c>
      <c r="L369" s="94" t="s">
        <v>0</v>
      </c>
      <c r="N369" s="16">
        <f>(G369-J369)*100</f>
        <v>45.999999999999375</v>
      </c>
      <c r="O369" s="15"/>
      <c r="P369" s="16">
        <f>(J369-K369)*100</f>
        <v>-45.999999999999375</v>
      </c>
      <c r="R369" s="22">
        <f>((T358*V369)/N369)*P369</f>
        <v>-24908.150482602745</v>
      </c>
      <c r="S369" s="15"/>
      <c r="T369" s="3">
        <f>R369+T358</f>
        <v>2067376.4900560279</v>
      </c>
      <c r="U369" s="3"/>
      <c r="V369" s="4">
        <f>$AB$3/X369</f>
        <v>1.1904761904761904E-2</v>
      </c>
      <c r="W369" s="3"/>
      <c r="X369" s="2">
        <v>21</v>
      </c>
      <c r="Z369" s="30">
        <f>F369-E369+1</f>
        <v>1</v>
      </c>
    </row>
    <row r="370" spans="1:26">
      <c r="A370" s="25">
        <f t="shared" si="6"/>
        <v>324</v>
      </c>
      <c r="B370" s="66">
        <f t="shared" si="7"/>
        <v>40939</v>
      </c>
    </row>
    <row r="371" spans="1:26">
      <c r="A371" s="25">
        <f t="shared" si="6"/>
        <v>325</v>
      </c>
      <c r="B371" s="66">
        <f t="shared" si="7"/>
        <v>40940</v>
      </c>
      <c r="C371" s="97" t="s">
        <v>30</v>
      </c>
      <c r="D371" s="130">
        <v>40939</v>
      </c>
      <c r="E371" s="130">
        <v>40940</v>
      </c>
      <c r="F371" s="130">
        <v>40946</v>
      </c>
      <c r="G371" s="98">
        <v>1.321</v>
      </c>
      <c r="H371" s="98"/>
      <c r="I371" s="98"/>
      <c r="J371" s="98">
        <v>1.3039000000000001</v>
      </c>
      <c r="K371" s="98">
        <v>1.321</v>
      </c>
      <c r="L371" s="99" t="s">
        <v>0</v>
      </c>
      <c r="M371" s="15"/>
      <c r="N371" s="46">
        <f>(G371-J371)*10000</f>
        <v>170.99999999999892</v>
      </c>
      <c r="O371" s="47"/>
      <c r="P371" s="46">
        <f>(J371-K371)*10000</f>
        <v>-170.99999999999892</v>
      </c>
      <c r="Q371" s="15"/>
      <c r="R371" s="22">
        <f>((T369*V371)/N371)*P371</f>
        <v>-46985.829319455188</v>
      </c>
      <c r="S371" s="15"/>
      <c r="T371" s="3">
        <f>R371+T369</f>
        <v>2020390.6607365727</v>
      </c>
      <c r="U371" s="3"/>
      <c r="V371" s="4">
        <f>$AB$3/X371</f>
        <v>2.2727272727272728E-2</v>
      </c>
      <c r="W371" s="4"/>
      <c r="X371" s="16">
        <v>11</v>
      </c>
      <c r="Y371" s="15"/>
      <c r="Z371" s="30">
        <f>F371-E371+1</f>
        <v>7</v>
      </c>
    </row>
    <row r="372" spans="1:26">
      <c r="A372" s="25">
        <f t="shared" ref="A372:A440" si="8">A371+1</f>
        <v>326</v>
      </c>
      <c r="B372" s="66">
        <f t="shared" si="7"/>
        <v>40941</v>
      </c>
    </row>
    <row r="373" spans="1:26">
      <c r="A373" s="25">
        <f t="shared" si="8"/>
        <v>327</v>
      </c>
      <c r="B373" s="66">
        <f t="shared" si="7"/>
        <v>40942</v>
      </c>
    </row>
    <row r="374" spans="1:26">
      <c r="A374" s="25">
        <f t="shared" si="8"/>
        <v>328</v>
      </c>
      <c r="B374" s="66">
        <f t="shared" si="7"/>
        <v>40943</v>
      </c>
    </row>
    <row r="375" spans="1:26">
      <c r="A375" s="25">
        <f t="shared" si="8"/>
        <v>329</v>
      </c>
      <c r="B375" s="66">
        <f t="shared" si="7"/>
        <v>40944</v>
      </c>
    </row>
    <row r="376" spans="1:26">
      <c r="A376" s="25">
        <f t="shared" si="8"/>
        <v>330</v>
      </c>
      <c r="B376" s="66">
        <f t="shared" si="7"/>
        <v>40945</v>
      </c>
    </row>
    <row r="377" spans="1:26">
      <c r="A377" s="25">
        <f t="shared" si="8"/>
        <v>331</v>
      </c>
      <c r="B377" s="66">
        <f t="shared" si="7"/>
        <v>40946</v>
      </c>
      <c r="C377" s="88" t="s">
        <v>29</v>
      </c>
      <c r="D377" s="137">
        <v>40942</v>
      </c>
      <c r="E377" s="137">
        <v>40946</v>
      </c>
      <c r="F377" s="137">
        <v>40953</v>
      </c>
      <c r="G377" s="89">
        <v>0.82869999999999999</v>
      </c>
      <c r="H377" s="89">
        <v>0.83460000000000001</v>
      </c>
      <c r="I377" s="89">
        <v>0.8357</v>
      </c>
      <c r="J377" s="89"/>
      <c r="K377" s="89"/>
      <c r="L377" s="90" t="s">
        <v>2</v>
      </c>
      <c r="M377" s="15"/>
      <c r="N377" s="16">
        <f>(H377-G377)*10000</f>
        <v>59.000000000000163</v>
      </c>
      <c r="O377" s="15"/>
      <c r="P377" s="16">
        <f>(I377-H377)*10000</f>
        <v>10.999999999999899</v>
      </c>
      <c r="Q377" s="15"/>
      <c r="R377" s="22">
        <f>((T371*V377)/N377)*P377</f>
        <v>9417.0751136025574</v>
      </c>
      <c r="S377" s="15"/>
      <c r="T377" s="3">
        <f>R377+T371</f>
        <v>2029807.7358501751</v>
      </c>
      <c r="U377" s="3"/>
      <c r="V377" s="4">
        <f>$AB$3/X377</f>
        <v>2.5000000000000001E-2</v>
      </c>
      <c r="W377" s="4"/>
      <c r="X377" s="2">
        <v>10</v>
      </c>
      <c r="Y377" s="3"/>
      <c r="Z377" s="30">
        <f>F377-E377+1</f>
        <v>8</v>
      </c>
    </row>
    <row r="378" spans="1:26">
      <c r="A378" s="25">
        <f t="shared" si="8"/>
        <v>332</v>
      </c>
      <c r="B378" s="66">
        <f t="shared" si="7"/>
        <v>40947</v>
      </c>
      <c r="C378" s="92" t="s">
        <v>38</v>
      </c>
      <c r="D378" s="132">
        <v>40946</v>
      </c>
      <c r="E378" s="132">
        <v>40947</v>
      </c>
      <c r="F378" s="132">
        <v>40959</v>
      </c>
      <c r="G378" s="93">
        <v>100.825</v>
      </c>
      <c r="H378" s="93">
        <v>101.91799999999999</v>
      </c>
      <c r="I378" s="93">
        <v>105.024</v>
      </c>
      <c r="J378" s="93"/>
      <c r="K378" s="93"/>
      <c r="L378" s="94" t="s">
        <v>1</v>
      </c>
      <c r="N378" s="16">
        <f>(H378-G378)*100</f>
        <v>109.29999999999893</v>
      </c>
      <c r="O378" s="15"/>
      <c r="P378" s="16">
        <f>(I378-H378)*100</f>
        <v>310.60000000000088</v>
      </c>
      <c r="R378" s="22">
        <f>((T377*V378)/N378)*P378</f>
        <v>68668.396588144504</v>
      </c>
      <c r="S378" s="15"/>
      <c r="T378" s="3">
        <f>R378+T377</f>
        <v>2098476.1324383197</v>
      </c>
      <c r="U378" s="3"/>
      <c r="V378" s="4">
        <f>$AB$3/X378</f>
        <v>1.1904761904761904E-2</v>
      </c>
      <c r="W378" s="3"/>
      <c r="X378" s="2">
        <v>21</v>
      </c>
      <c r="Z378" s="30">
        <f>F378-E378+1</f>
        <v>13</v>
      </c>
    </row>
    <row r="379" spans="1:26">
      <c r="A379" s="25">
        <v>332</v>
      </c>
      <c r="B379" s="66">
        <v>40947</v>
      </c>
      <c r="C379" s="97" t="s">
        <v>30</v>
      </c>
      <c r="D379" s="130">
        <v>40946</v>
      </c>
      <c r="E379" s="130">
        <v>40947</v>
      </c>
      <c r="F379" s="130">
        <v>40953</v>
      </c>
      <c r="G379" s="98">
        <v>1.3091999999999999</v>
      </c>
      <c r="H379" s="98">
        <v>1.3270999999999999</v>
      </c>
      <c r="I379" s="98">
        <v>1.3091999999999999</v>
      </c>
      <c r="J379" s="98"/>
      <c r="K379" s="98"/>
      <c r="L379" s="99" t="s">
        <v>0</v>
      </c>
      <c r="M379" s="15"/>
      <c r="N379" s="16">
        <f>(H379-G379)*10000</f>
        <v>179.00000000000028</v>
      </c>
      <c r="O379" s="15"/>
      <c r="P379" s="16">
        <f>(I379-H379)*10000</f>
        <v>-179.00000000000028</v>
      </c>
      <c r="Q379" s="15"/>
      <c r="R379" s="22">
        <f>((T378*V379)/N379)*P379</f>
        <v>-47692.639373598176</v>
      </c>
      <c r="S379" s="15"/>
      <c r="T379" s="3">
        <f>R379+T378</f>
        <v>2050783.4930647216</v>
      </c>
      <c r="U379" s="3"/>
      <c r="V379" s="4">
        <f>$AB$3/X379</f>
        <v>2.2727272727272728E-2</v>
      </c>
      <c r="W379" s="4"/>
      <c r="X379" s="16">
        <v>11</v>
      </c>
      <c r="Y379" s="15"/>
      <c r="Z379" s="30">
        <f>F379-E379+1</f>
        <v>7</v>
      </c>
    </row>
    <row r="380" spans="1:26">
      <c r="A380" s="25">
        <f>A378+1</f>
        <v>333</v>
      </c>
      <c r="B380" s="66">
        <f>B378+1</f>
        <v>40948</v>
      </c>
    </row>
    <row r="381" spans="1:26">
      <c r="A381" s="25">
        <f t="shared" si="8"/>
        <v>334</v>
      </c>
      <c r="B381" s="66">
        <f t="shared" si="7"/>
        <v>40949</v>
      </c>
    </row>
    <row r="382" spans="1:26">
      <c r="A382" s="25">
        <f t="shared" si="8"/>
        <v>335</v>
      </c>
      <c r="B382" s="66">
        <f t="shared" si="7"/>
        <v>40950</v>
      </c>
    </row>
    <row r="383" spans="1:26">
      <c r="A383" s="25">
        <f t="shared" si="8"/>
        <v>336</v>
      </c>
      <c r="B383" s="66">
        <f t="shared" si="7"/>
        <v>40951</v>
      </c>
    </row>
    <row r="384" spans="1:26">
      <c r="A384" s="25">
        <f t="shared" si="8"/>
        <v>337</v>
      </c>
      <c r="B384" s="66">
        <f t="shared" si="7"/>
        <v>40952</v>
      </c>
    </row>
    <row r="385" spans="1:26">
      <c r="A385" s="25">
        <f t="shared" si="8"/>
        <v>338</v>
      </c>
      <c r="B385" s="66">
        <f t="shared" si="7"/>
        <v>40953</v>
      </c>
      <c r="C385" s="88" t="s">
        <v>29</v>
      </c>
      <c r="D385" s="137">
        <v>40952</v>
      </c>
      <c r="E385" s="137">
        <v>40953</v>
      </c>
      <c r="F385" s="137">
        <v>40955</v>
      </c>
      <c r="G385" s="89">
        <v>0.84050000000000002</v>
      </c>
      <c r="H385" s="89"/>
      <c r="I385" s="89"/>
      <c r="J385" s="89">
        <v>0.83560000000000001</v>
      </c>
      <c r="K385" s="89">
        <v>0.83069999999999999</v>
      </c>
      <c r="L385" s="90" t="s">
        <v>1</v>
      </c>
      <c r="M385" s="15"/>
      <c r="N385" s="16">
        <f>(G385-J385)*10000</f>
        <v>49.000000000000156</v>
      </c>
      <c r="O385" s="15"/>
      <c r="P385" s="16">
        <f>(J385-K385)*10000</f>
        <v>49.000000000000156</v>
      </c>
      <c r="Q385" s="15"/>
      <c r="R385" s="22">
        <f>((T379*V385)/N385)*P385</f>
        <v>51269.587326618035</v>
      </c>
      <c r="S385" s="15"/>
      <c r="T385" s="3">
        <f>R385+T379</f>
        <v>2102053.0803913395</v>
      </c>
      <c r="U385" s="3"/>
      <c r="V385" s="4">
        <f>$AB$3/X385</f>
        <v>2.5000000000000001E-2</v>
      </c>
      <c r="W385" s="4"/>
      <c r="X385" s="2">
        <v>10</v>
      </c>
      <c r="Y385" s="3"/>
      <c r="Z385" s="30">
        <f>F385-E385+1</f>
        <v>3</v>
      </c>
    </row>
    <row r="386" spans="1:26">
      <c r="A386" s="25">
        <f t="shared" si="8"/>
        <v>339</v>
      </c>
      <c r="B386" s="66">
        <f t="shared" si="7"/>
        <v>40954</v>
      </c>
    </row>
    <row r="387" spans="1:26">
      <c r="A387" s="25">
        <f t="shared" si="8"/>
        <v>340</v>
      </c>
      <c r="B387" s="66">
        <f t="shared" si="7"/>
        <v>40955</v>
      </c>
      <c r="C387" s="111" t="s">
        <v>32</v>
      </c>
      <c r="D387" s="143">
        <v>40949</v>
      </c>
      <c r="E387" s="143">
        <v>40955</v>
      </c>
      <c r="F387" s="143">
        <v>40956</v>
      </c>
      <c r="G387" s="112">
        <v>0.83489999999999998</v>
      </c>
      <c r="H387" s="112"/>
      <c r="I387" s="112"/>
      <c r="J387" s="112">
        <v>0.82620000000000005</v>
      </c>
      <c r="K387" s="112">
        <v>0.83489999999999998</v>
      </c>
      <c r="L387" s="113" t="s">
        <v>0</v>
      </c>
      <c r="N387" s="46">
        <f>(G387-J387)*10000</f>
        <v>86.999999999999304</v>
      </c>
      <c r="O387" s="47"/>
      <c r="P387" s="46">
        <f>(J387-K387)*10000</f>
        <v>-86.999999999999304</v>
      </c>
      <c r="R387" s="22">
        <f>((T385*V387)/N387)*P387</f>
        <v>-40424.097699833452</v>
      </c>
      <c r="S387" s="15"/>
      <c r="T387" s="3">
        <f>R387+T385</f>
        <v>2061628.9826915059</v>
      </c>
      <c r="U387" s="3"/>
      <c r="V387" s="4">
        <f>$AB$3/X387</f>
        <v>1.9230769230769232E-2</v>
      </c>
      <c r="W387" s="3"/>
      <c r="X387" s="2">
        <v>13</v>
      </c>
      <c r="Z387" s="30">
        <f>F387-E387+1</f>
        <v>2</v>
      </c>
    </row>
    <row r="388" spans="1:26">
      <c r="A388" s="25">
        <f t="shared" si="8"/>
        <v>341</v>
      </c>
      <c r="B388" s="66">
        <f t="shared" si="7"/>
        <v>40956</v>
      </c>
      <c r="C388" s="101" t="s">
        <v>33</v>
      </c>
      <c r="D388" s="134">
        <v>40955</v>
      </c>
      <c r="E388" s="134">
        <v>40956</v>
      </c>
      <c r="F388" s="134">
        <v>40982</v>
      </c>
      <c r="G388" s="119">
        <v>78.349999999999994</v>
      </c>
      <c r="H388" s="119">
        <v>78.98</v>
      </c>
      <c r="I388" s="119">
        <v>83.68</v>
      </c>
      <c r="J388" s="119"/>
      <c r="K388" s="119"/>
      <c r="L388" s="103" t="s">
        <v>1</v>
      </c>
      <c r="N388" s="16">
        <f>(H388-G388)*100</f>
        <v>63.000000000000966</v>
      </c>
      <c r="O388" s="15"/>
      <c r="P388" s="16">
        <f>(I388-H388)*100</f>
        <v>470.00000000000028</v>
      </c>
      <c r="R388" s="22">
        <f>((T387*V388)/N388)*P388</f>
        <v>427233.51934082602</v>
      </c>
      <c r="S388" s="15"/>
      <c r="T388" s="3">
        <f>R388+T387</f>
        <v>2488862.5020323321</v>
      </c>
      <c r="U388" s="3"/>
      <c r="V388" s="4">
        <f>$AB$3/X388</f>
        <v>2.7777777777777776E-2</v>
      </c>
      <c r="W388" s="3"/>
      <c r="X388" s="2">
        <v>9</v>
      </c>
      <c r="Z388" s="30">
        <f>F388-E388+1</f>
        <v>27</v>
      </c>
    </row>
    <row r="389" spans="1:26">
      <c r="A389" s="25">
        <f t="shared" si="8"/>
        <v>342</v>
      </c>
      <c r="B389" s="66">
        <f t="shared" si="7"/>
        <v>40957</v>
      </c>
    </row>
    <row r="390" spans="1:26">
      <c r="A390" s="25">
        <f t="shared" si="8"/>
        <v>343</v>
      </c>
      <c r="B390" s="66">
        <f t="shared" si="7"/>
        <v>40958</v>
      </c>
    </row>
    <row r="391" spans="1:26">
      <c r="A391" s="25">
        <f t="shared" si="8"/>
        <v>344</v>
      </c>
      <c r="B391" s="66">
        <f t="shared" si="7"/>
        <v>40959</v>
      </c>
      <c r="C391" s="97" t="s">
        <v>30</v>
      </c>
      <c r="D391" s="130">
        <v>40956</v>
      </c>
      <c r="E391" s="130">
        <v>40959</v>
      </c>
      <c r="F391" s="130">
        <v>40963</v>
      </c>
      <c r="G391" s="98">
        <v>1.3118000000000001</v>
      </c>
      <c r="H391" s="98">
        <v>1.3199000000000001</v>
      </c>
      <c r="I391" s="98">
        <v>1.3418000000000001</v>
      </c>
      <c r="J391" s="98"/>
      <c r="K391" s="98"/>
      <c r="L391" s="99" t="s">
        <v>1</v>
      </c>
      <c r="M391" s="15"/>
      <c r="N391" s="16">
        <f>(H391-G391)*10000</f>
        <v>80.999999999999957</v>
      </c>
      <c r="O391" s="15"/>
      <c r="P391" s="16">
        <f>(I391-H391)*10000</f>
        <v>219.00000000000031</v>
      </c>
      <c r="Q391" s="15"/>
      <c r="R391" s="22">
        <f>((T388*V391)/N391)*P391</f>
        <v>152935.15374441131</v>
      </c>
      <c r="S391" s="15"/>
      <c r="T391" s="3">
        <f>R391+T388</f>
        <v>2641797.6557767433</v>
      </c>
      <c r="U391" s="3"/>
      <c r="V391" s="4">
        <f>$AB$3/X391</f>
        <v>2.2727272727272728E-2</v>
      </c>
      <c r="W391" s="4"/>
      <c r="X391" s="16">
        <v>11</v>
      </c>
      <c r="Y391" s="15"/>
      <c r="Z391" s="30">
        <f>F391-E391+1</f>
        <v>5</v>
      </c>
    </row>
    <row r="392" spans="1:26">
      <c r="A392" s="25">
        <f t="shared" si="8"/>
        <v>345</v>
      </c>
      <c r="B392" s="66">
        <f t="shared" si="7"/>
        <v>40960</v>
      </c>
      <c r="C392" s="88" t="s">
        <v>29</v>
      </c>
      <c r="D392" s="137">
        <v>40959</v>
      </c>
      <c r="E392" s="137">
        <v>40960</v>
      </c>
      <c r="F392" s="137">
        <v>40961</v>
      </c>
      <c r="G392" s="89">
        <v>0.8306</v>
      </c>
      <c r="H392" s="89">
        <v>0.83740000000000003</v>
      </c>
      <c r="I392" s="89">
        <v>0.84489999999999998</v>
      </c>
      <c r="J392" s="89"/>
      <c r="K392" s="89"/>
      <c r="L392" s="90" t="s">
        <v>1</v>
      </c>
      <c r="M392" s="15"/>
      <c r="N392" s="16">
        <f>(H392-G392)*10000</f>
        <v>68.000000000000284</v>
      </c>
      <c r="O392" s="15"/>
      <c r="P392" s="16">
        <f>(I392-H392)*10000</f>
        <v>74.999999999999517</v>
      </c>
      <c r="Q392" s="15"/>
      <c r="R392" s="22">
        <f>((T391*V392)/N392)*P392</f>
        <v>72843.685361490308</v>
      </c>
      <c r="S392" s="15"/>
      <c r="T392" s="3">
        <f>R392+T391</f>
        <v>2714641.3411382334</v>
      </c>
      <c r="U392" s="3"/>
      <c r="V392" s="4">
        <f>$AB$3/X392</f>
        <v>2.5000000000000001E-2</v>
      </c>
      <c r="W392" s="4"/>
      <c r="X392" s="2">
        <v>10</v>
      </c>
      <c r="Y392" s="3"/>
      <c r="Z392" s="30">
        <f>F392-E392+1</f>
        <v>2</v>
      </c>
    </row>
    <row r="393" spans="1:26">
      <c r="A393" s="25">
        <f t="shared" si="8"/>
        <v>346</v>
      </c>
      <c r="B393" s="66">
        <f t="shared" si="7"/>
        <v>40961</v>
      </c>
    </row>
    <row r="394" spans="1:26">
      <c r="A394" s="25">
        <f t="shared" si="8"/>
        <v>347</v>
      </c>
      <c r="B394" s="66">
        <f t="shared" si="7"/>
        <v>40962</v>
      </c>
      <c r="C394" s="85" t="s">
        <v>28</v>
      </c>
      <c r="D394" s="141">
        <v>40961</v>
      </c>
      <c r="E394" s="141">
        <v>40962</v>
      </c>
      <c r="F394" s="141">
        <v>40963</v>
      </c>
      <c r="G394" s="86">
        <v>1.3174999999999999</v>
      </c>
      <c r="H394" s="86">
        <v>1.327</v>
      </c>
      <c r="I394" s="86">
        <v>1.3362000000000001</v>
      </c>
      <c r="J394" s="86"/>
      <c r="K394" s="86"/>
      <c r="L394" s="87" t="s">
        <v>1</v>
      </c>
      <c r="M394" s="15"/>
      <c r="N394" s="16">
        <f>(H394-G394)*10000</f>
        <v>95.000000000000639</v>
      </c>
      <c r="O394" s="15"/>
      <c r="P394" s="16">
        <f>(I394-H394)*10000</f>
        <v>92.000000000000966</v>
      </c>
      <c r="Q394" s="15"/>
      <c r="R394" s="22">
        <f>((T392*V394)/N394)*P394</f>
        <v>93889.850896510674</v>
      </c>
      <c r="S394" s="15"/>
      <c r="T394" s="3">
        <f>R394+T392</f>
        <v>2808531.1920347442</v>
      </c>
      <c r="U394" s="3"/>
      <c r="V394" s="4">
        <f>$AB$3/X394</f>
        <v>3.5714285714285712E-2</v>
      </c>
      <c r="W394" s="4"/>
      <c r="X394" s="2">
        <v>7</v>
      </c>
      <c r="Y394" s="3"/>
      <c r="Z394" s="30">
        <f>F394-E394+1</f>
        <v>2</v>
      </c>
    </row>
    <row r="395" spans="1:26">
      <c r="A395" s="25">
        <f t="shared" si="8"/>
        <v>348</v>
      </c>
      <c r="B395" s="66">
        <f t="shared" si="7"/>
        <v>40963</v>
      </c>
      <c r="C395" s="78" t="s">
        <v>39</v>
      </c>
      <c r="D395" s="133">
        <v>40962</v>
      </c>
      <c r="E395" s="133">
        <v>40963</v>
      </c>
      <c r="F395" s="133">
        <v>40973</v>
      </c>
      <c r="G395" s="79">
        <v>1.06159</v>
      </c>
      <c r="H395" s="79">
        <v>1.0717399999999999</v>
      </c>
      <c r="I395" s="79">
        <v>1.0717399999999999</v>
      </c>
      <c r="J395" s="79"/>
      <c r="K395" s="79"/>
      <c r="L395" s="80" t="s">
        <v>17</v>
      </c>
      <c r="N395" s="16">
        <f>(H395-G395)*10000</f>
        <v>101.49999999999881</v>
      </c>
      <c r="O395" s="15"/>
      <c r="P395" s="16">
        <f>(I395-H395)*10000</f>
        <v>0</v>
      </c>
      <c r="R395" s="22">
        <f>((T394*V395)/N395)*P395</f>
        <v>0</v>
      </c>
      <c r="S395" s="15"/>
      <c r="T395" s="3">
        <f>R395+T394</f>
        <v>2808531.1920347442</v>
      </c>
      <c r="U395" s="3"/>
      <c r="V395" s="4">
        <f>$AB$3/X395</f>
        <v>1.9230769230769232E-2</v>
      </c>
      <c r="W395" s="3"/>
      <c r="X395" s="2">
        <v>13</v>
      </c>
      <c r="Z395" s="30">
        <f>F395-E395+1</f>
        <v>11</v>
      </c>
    </row>
    <row r="396" spans="1:26">
      <c r="A396" s="25">
        <f t="shared" si="8"/>
        <v>349</v>
      </c>
      <c r="B396" s="66">
        <f t="shared" si="7"/>
        <v>40964</v>
      </c>
    </row>
    <row r="397" spans="1:26">
      <c r="A397" s="25">
        <f t="shared" si="8"/>
        <v>350</v>
      </c>
      <c r="B397" s="66">
        <f t="shared" si="7"/>
        <v>40965</v>
      </c>
    </row>
    <row r="398" spans="1:26">
      <c r="A398" s="25">
        <f t="shared" si="8"/>
        <v>351</v>
      </c>
      <c r="B398" s="66">
        <f t="shared" si="7"/>
        <v>40966</v>
      </c>
    </row>
    <row r="399" spans="1:26">
      <c r="A399" s="25">
        <f t="shared" si="8"/>
        <v>352</v>
      </c>
      <c r="B399" s="66">
        <f t="shared" si="7"/>
        <v>40967</v>
      </c>
    </row>
    <row r="400" spans="1:26">
      <c r="A400" s="25">
        <f t="shared" si="8"/>
        <v>353</v>
      </c>
      <c r="B400" s="66">
        <f t="shared" si="7"/>
        <v>40968</v>
      </c>
      <c r="C400" s="88" t="s">
        <v>29</v>
      </c>
      <c r="D400" s="137">
        <v>40966</v>
      </c>
      <c r="E400" s="137">
        <v>40968</v>
      </c>
      <c r="F400" s="137">
        <v>40968</v>
      </c>
      <c r="G400" s="89">
        <v>0.84889999999999999</v>
      </c>
      <c r="H400" s="89"/>
      <c r="I400" s="89"/>
      <c r="J400" s="89">
        <v>0.84330000000000005</v>
      </c>
      <c r="K400" s="89">
        <v>0.83730000000000004</v>
      </c>
      <c r="L400" s="90" t="s">
        <v>1</v>
      </c>
      <c r="M400" s="15"/>
      <c r="N400" s="16">
        <f>(G400-J400)*10000</f>
        <v>55.999999999999382</v>
      </c>
      <c r="O400" s="15"/>
      <c r="P400" s="16">
        <f>(J400-K400)*10000</f>
        <v>60.000000000000057</v>
      </c>
      <c r="Q400" s="15"/>
      <c r="R400" s="22">
        <f>((T395*V400)/N400)*P400</f>
        <v>75228.514072360122</v>
      </c>
      <c r="S400" s="15"/>
      <c r="T400" s="3">
        <f>R400+T395</f>
        <v>2883759.7061071042</v>
      </c>
      <c r="U400" s="3"/>
      <c r="V400" s="4">
        <f>$AB$3/X400</f>
        <v>2.5000000000000001E-2</v>
      </c>
      <c r="W400" s="4"/>
      <c r="X400" s="2">
        <v>10</v>
      </c>
      <c r="Y400" s="3"/>
      <c r="Z400" s="30">
        <f>F400-E400+1</f>
        <v>1</v>
      </c>
    </row>
    <row r="401" spans="1:26">
      <c r="A401" s="25">
        <f t="shared" si="8"/>
        <v>354</v>
      </c>
      <c r="B401" s="66">
        <f t="shared" si="7"/>
        <v>40969</v>
      </c>
      <c r="C401" s="97" t="s">
        <v>30</v>
      </c>
      <c r="D401" s="130">
        <v>40968</v>
      </c>
      <c r="E401" s="130">
        <v>40969</v>
      </c>
      <c r="F401" s="130">
        <v>40984</v>
      </c>
      <c r="G401" s="98">
        <v>1.3482000000000001</v>
      </c>
      <c r="H401" s="98"/>
      <c r="I401" s="98"/>
      <c r="J401" s="98">
        <v>1.3311999999999999</v>
      </c>
      <c r="K401" s="98">
        <v>1.3170999999999999</v>
      </c>
      <c r="L401" s="99" t="s">
        <v>2</v>
      </c>
      <c r="M401" s="15"/>
      <c r="N401" s="46">
        <f>(G401-J401)*10000</f>
        <v>170.00000000000125</v>
      </c>
      <c r="O401" s="47"/>
      <c r="P401" s="46">
        <f>(J401-K401)*10000</f>
        <v>141</v>
      </c>
      <c r="Q401" s="15"/>
      <c r="R401" s="22">
        <f>((T400*V401)/N401)*P401</f>
        <v>54359.641518863464</v>
      </c>
      <c r="S401" s="15"/>
      <c r="T401" s="3">
        <f>R401+T400</f>
        <v>2938119.3476259676</v>
      </c>
      <c r="U401" s="3"/>
      <c r="V401" s="4">
        <f>$AB$3/X401</f>
        <v>2.2727272727272728E-2</v>
      </c>
      <c r="W401" s="4"/>
      <c r="X401" s="16">
        <v>11</v>
      </c>
      <c r="Y401" s="15"/>
      <c r="Z401" s="30">
        <f>F401-E401+1</f>
        <v>16</v>
      </c>
    </row>
    <row r="402" spans="1:26">
      <c r="A402" s="25">
        <f t="shared" si="8"/>
        <v>355</v>
      </c>
      <c r="B402" s="66">
        <f t="shared" si="7"/>
        <v>40970</v>
      </c>
    </row>
    <row r="403" spans="1:26">
      <c r="A403" s="25">
        <f t="shared" si="8"/>
        <v>356</v>
      </c>
      <c r="B403" s="66">
        <f t="shared" si="7"/>
        <v>40971</v>
      </c>
    </row>
    <row r="404" spans="1:26">
      <c r="A404" s="25">
        <f t="shared" si="8"/>
        <v>357</v>
      </c>
      <c r="B404" s="66">
        <f t="shared" si="7"/>
        <v>40972</v>
      </c>
    </row>
    <row r="405" spans="1:26">
      <c r="A405" s="25">
        <f t="shared" si="8"/>
        <v>358</v>
      </c>
      <c r="B405" s="66">
        <f t="shared" si="7"/>
        <v>40973</v>
      </c>
    </row>
    <row r="406" spans="1:26">
      <c r="A406" s="25">
        <f t="shared" si="8"/>
        <v>359</v>
      </c>
      <c r="B406" s="66">
        <f t="shared" si="7"/>
        <v>40974</v>
      </c>
      <c r="C406" s="104" t="s">
        <v>31</v>
      </c>
      <c r="D406" s="131">
        <v>40973</v>
      </c>
      <c r="E406" s="131">
        <v>40974</v>
      </c>
      <c r="F406" s="131">
        <v>40988</v>
      </c>
      <c r="G406" s="105">
        <v>1.4758</v>
      </c>
      <c r="H406" s="105">
        <v>1.4885999999999999</v>
      </c>
      <c r="I406" s="105">
        <v>1.5112000000000001</v>
      </c>
      <c r="J406" s="105"/>
      <c r="K406" s="105"/>
      <c r="L406" s="107" t="s">
        <v>1</v>
      </c>
      <c r="N406" s="16">
        <f>(H406-G406)*10000</f>
        <v>127.99999999999923</v>
      </c>
      <c r="O406" s="15"/>
      <c r="P406" s="16">
        <f>(I406-H406)*10000</f>
        <v>226.00000000000176</v>
      </c>
      <c r="R406" s="22">
        <f>((T401*V406)/N406)*P406</f>
        <v>144100.47147644919</v>
      </c>
      <c r="S406" s="15"/>
      <c r="T406" s="3">
        <f>R406+T401</f>
        <v>3082219.8191024167</v>
      </c>
      <c r="U406" s="3"/>
      <c r="V406" s="4">
        <f>$AB$3/X406</f>
        <v>2.7777777777777776E-2</v>
      </c>
      <c r="X406" s="2">
        <v>9</v>
      </c>
      <c r="Z406" s="30">
        <f>F406-E406+1</f>
        <v>15</v>
      </c>
    </row>
    <row r="407" spans="1:26">
      <c r="A407" s="25">
        <f t="shared" si="8"/>
        <v>360</v>
      </c>
      <c r="B407" s="66">
        <f t="shared" si="7"/>
        <v>40975</v>
      </c>
      <c r="C407" s="78" t="s">
        <v>39</v>
      </c>
      <c r="D407" s="133">
        <v>40974</v>
      </c>
      <c r="E407" s="133">
        <v>40975</v>
      </c>
      <c r="F407" s="133">
        <v>41001</v>
      </c>
      <c r="G407" s="79">
        <v>1.06715</v>
      </c>
      <c r="H407" s="79"/>
      <c r="I407" s="79"/>
      <c r="J407" s="79">
        <v>1.0547900000000001</v>
      </c>
      <c r="K407" s="79">
        <v>1.04295</v>
      </c>
      <c r="L407" s="80" t="s">
        <v>2</v>
      </c>
      <c r="N407" s="46">
        <f>(G407-J407)*10000</f>
        <v>123.59999999999927</v>
      </c>
      <c r="O407" s="47"/>
      <c r="P407" s="46">
        <f>(J407-K407)*10000</f>
        <v>118.40000000000073</v>
      </c>
      <c r="R407" s="22">
        <f>((T406*V407)/N407)*P407</f>
        <v>56779.752704401697</v>
      </c>
      <c r="S407" s="15"/>
      <c r="T407" s="3">
        <f>R407+T406</f>
        <v>3138999.5718068182</v>
      </c>
      <c r="U407" s="3"/>
      <c r="V407" s="4">
        <f>$AB$3/X407</f>
        <v>1.9230769230769232E-2</v>
      </c>
      <c r="W407" s="3"/>
      <c r="X407" s="2">
        <v>13</v>
      </c>
      <c r="Z407" s="30">
        <f>F407-E407+1</f>
        <v>27</v>
      </c>
    </row>
    <row r="408" spans="1:26">
      <c r="A408" s="25">
        <v>360</v>
      </c>
      <c r="B408" s="66">
        <v>40975</v>
      </c>
      <c r="C408" s="88" t="s">
        <v>29</v>
      </c>
      <c r="D408" s="137">
        <v>40974</v>
      </c>
      <c r="E408" s="137">
        <v>40975</v>
      </c>
      <c r="F408" s="137">
        <v>40976</v>
      </c>
      <c r="G408" s="89">
        <v>0.83150000000000002</v>
      </c>
      <c r="H408" s="89">
        <v>0.8357</v>
      </c>
      <c r="I408" s="89">
        <v>0.83960000000000001</v>
      </c>
      <c r="J408" s="89"/>
      <c r="K408" s="89"/>
      <c r="L408" s="90" t="s">
        <v>1</v>
      </c>
      <c r="M408" s="15"/>
      <c r="N408" s="16">
        <f>(H408-G408)*10000</f>
        <v>41.999999999999815</v>
      </c>
      <c r="O408" s="15"/>
      <c r="P408" s="16">
        <f>(I408-H408)*10000</f>
        <v>39.000000000000142</v>
      </c>
      <c r="Q408" s="15"/>
      <c r="R408" s="22">
        <f>((T407*V408)/N408)*P408</f>
        <v>72869.632916944582</v>
      </c>
      <c r="S408" s="15"/>
      <c r="T408" s="3">
        <f>R408+T407</f>
        <v>3211869.2047237628</v>
      </c>
      <c r="U408" s="3"/>
      <c r="V408" s="4">
        <f>$AB$3/X408</f>
        <v>2.5000000000000001E-2</v>
      </c>
      <c r="W408" s="4"/>
      <c r="X408" s="2">
        <v>10</v>
      </c>
      <c r="Y408" s="3"/>
      <c r="Z408" s="30">
        <f>F408-E408+1</f>
        <v>2</v>
      </c>
    </row>
    <row r="409" spans="1:26">
      <c r="A409" s="25">
        <f>A407+1</f>
        <v>361</v>
      </c>
      <c r="B409" s="66">
        <f>B407+1</f>
        <v>40976</v>
      </c>
    </row>
    <row r="410" spans="1:26">
      <c r="A410" s="25">
        <f t="shared" si="8"/>
        <v>362</v>
      </c>
      <c r="B410" s="66">
        <f t="shared" si="7"/>
        <v>40977</v>
      </c>
      <c r="C410" s="85" t="s">
        <v>28</v>
      </c>
      <c r="D410" s="141">
        <v>40970</v>
      </c>
      <c r="E410" s="141">
        <v>40977</v>
      </c>
      <c r="F410" s="141">
        <v>40983</v>
      </c>
      <c r="G410" s="86">
        <v>1.3169</v>
      </c>
      <c r="H410" s="86"/>
      <c r="I410" s="86"/>
      <c r="J410" s="86">
        <v>1.3009999999999999</v>
      </c>
      <c r="K410" s="86">
        <v>1.2966</v>
      </c>
      <c r="L410" s="87" t="s">
        <v>2</v>
      </c>
      <c r="M410" s="15"/>
      <c r="N410" s="16">
        <f>(G410-J410)*10000</f>
        <v>159.00000000000026</v>
      </c>
      <c r="O410" s="15"/>
      <c r="P410" s="16">
        <f>(J410-K410)*10000</f>
        <v>43.999999999999595</v>
      </c>
      <c r="Q410" s="15"/>
      <c r="R410" s="22">
        <f>((T408*V410)/N410)*P410</f>
        <v>31743.541106883204</v>
      </c>
      <c r="S410" s="15"/>
      <c r="T410" s="3">
        <f>R410+T408</f>
        <v>3243612.7458306458</v>
      </c>
      <c r="U410" s="3"/>
      <c r="V410" s="4">
        <f>$AB$3/X410</f>
        <v>3.5714285714285712E-2</v>
      </c>
      <c r="W410" s="4"/>
      <c r="X410" s="2">
        <v>7</v>
      </c>
      <c r="Y410" s="3"/>
      <c r="Z410" s="30">
        <f>F410-E410+1</f>
        <v>7</v>
      </c>
    </row>
    <row r="411" spans="1:26">
      <c r="A411" s="25">
        <v>362</v>
      </c>
      <c r="B411" s="66">
        <v>40977</v>
      </c>
      <c r="C411" s="92" t="s">
        <v>38</v>
      </c>
      <c r="D411" s="132">
        <v>40976</v>
      </c>
      <c r="E411" s="132">
        <v>40977</v>
      </c>
      <c r="F411" s="132">
        <v>40990</v>
      </c>
      <c r="G411" s="93">
        <v>107.047</v>
      </c>
      <c r="H411" s="93">
        <v>108.396</v>
      </c>
      <c r="I411" s="93">
        <v>109.42700000000001</v>
      </c>
      <c r="J411" s="93"/>
      <c r="K411" s="93"/>
      <c r="L411" s="94" t="s">
        <v>2</v>
      </c>
      <c r="N411" s="16">
        <f>(H411-G411)*100</f>
        <v>134.90000000000038</v>
      </c>
      <c r="O411" s="15"/>
      <c r="P411" s="16">
        <f>(I411-H411)*100</f>
        <v>103.10000000000059</v>
      </c>
      <c r="R411" s="22">
        <f>((T410*V411)/N411)*P411</f>
        <v>29511.849526557638</v>
      </c>
      <c r="S411" s="15"/>
      <c r="T411" s="3">
        <f>R411+T410</f>
        <v>3273124.5953572034</v>
      </c>
      <c r="U411" s="3"/>
      <c r="V411" s="4">
        <f>$AB$3/X411</f>
        <v>1.1904761904761904E-2</v>
      </c>
      <c r="W411" s="3"/>
      <c r="X411" s="2">
        <v>21</v>
      </c>
      <c r="Z411" s="30">
        <f>F411-E411+1</f>
        <v>14</v>
      </c>
    </row>
    <row r="412" spans="1:26">
      <c r="A412" s="25">
        <f>A410+1</f>
        <v>363</v>
      </c>
      <c r="B412" s="66">
        <f>B410+1</f>
        <v>40978</v>
      </c>
    </row>
    <row r="413" spans="1:26">
      <c r="A413" s="25">
        <f t="shared" si="8"/>
        <v>364</v>
      </c>
      <c r="B413" s="66">
        <f t="shared" si="7"/>
        <v>40979</v>
      </c>
    </row>
    <row r="414" spans="1:26">
      <c r="A414" s="25">
        <f t="shared" si="8"/>
        <v>365</v>
      </c>
      <c r="B414" s="66">
        <f t="shared" si="7"/>
        <v>40980</v>
      </c>
    </row>
    <row r="415" spans="1:26">
      <c r="A415" s="25">
        <f t="shared" si="8"/>
        <v>366</v>
      </c>
      <c r="B415" s="66">
        <f t="shared" si="7"/>
        <v>40981</v>
      </c>
    </row>
    <row r="416" spans="1:26">
      <c r="A416" s="25">
        <f t="shared" si="8"/>
        <v>367</v>
      </c>
      <c r="B416" s="66">
        <f t="shared" si="7"/>
        <v>40982</v>
      </c>
    </row>
    <row r="417" spans="1:26">
      <c r="A417" s="25">
        <f t="shared" si="8"/>
        <v>368</v>
      </c>
      <c r="B417" s="66">
        <f t="shared" si="7"/>
        <v>40983</v>
      </c>
      <c r="C417" s="71" t="s">
        <v>24</v>
      </c>
      <c r="D417" s="138">
        <v>40982</v>
      </c>
      <c r="E417" s="139">
        <v>40983</v>
      </c>
      <c r="F417" s="139">
        <v>40984</v>
      </c>
      <c r="G417" s="72">
        <v>87.36</v>
      </c>
      <c r="H417" s="72">
        <v>87.77</v>
      </c>
      <c r="I417" s="72">
        <v>87.77</v>
      </c>
      <c r="J417" s="72"/>
      <c r="K417" s="72"/>
      <c r="L417" s="71" t="s">
        <v>17</v>
      </c>
      <c r="M417" s="15"/>
      <c r="N417" s="16">
        <f>(H417-G417)*100</f>
        <v>40.999999999999659</v>
      </c>
      <c r="O417" s="15"/>
      <c r="P417" s="16">
        <f>(I417-H417)*100</f>
        <v>0</v>
      </c>
      <c r="Q417" s="15"/>
      <c r="R417" s="22">
        <f>((T411*V417)/N417)*P417</f>
        <v>0</v>
      </c>
      <c r="S417" s="15"/>
      <c r="T417" s="3">
        <f>R417+T411</f>
        <v>3273124.5953572034</v>
      </c>
      <c r="U417" s="3"/>
      <c r="V417" s="4">
        <f>$AB$3/X417</f>
        <v>2.5000000000000001E-2</v>
      </c>
      <c r="W417" s="4"/>
      <c r="X417" s="2">
        <v>10</v>
      </c>
      <c r="Y417" s="3"/>
      <c r="Z417" s="30">
        <f>F417-E417+1</f>
        <v>2</v>
      </c>
    </row>
    <row r="418" spans="1:26">
      <c r="A418" s="25">
        <f t="shared" si="8"/>
        <v>369</v>
      </c>
      <c r="B418" s="66">
        <f t="shared" si="7"/>
        <v>40984</v>
      </c>
    </row>
    <row r="419" spans="1:26">
      <c r="A419" s="25">
        <f t="shared" si="8"/>
        <v>370</v>
      </c>
      <c r="B419" s="66">
        <f t="shared" si="7"/>
        <v>40985</v>
      </c>
    </row>
    <row r="420" spans="1:26">
      <c r="A420" s="25">
        <f t="shared" si="8"/>
        <v>371</v>
      </c>
      <c r="B420" s="66">
        <f t="shared" si="7"/>
        <v>40986</v>
      </c>
    </row>
    <row r="421" spans="1:26">
      <c r="A421" s="25">
        <f t="shared" si="8"/>
        <v>372</v>
      </c>
      <c r="B421" s="66">
        <f t="shared" si="7"/>
        <v>40987</v>
      </c>
      <c r="C421" s="97" t="s">
        <v>30</v>
      </c>
      <c r="D421" s="130">
        <v>40984</v>
      </c>
      <c r="E421" s="130">
        <v>40987</v>
      </c>
      <c r="F421" s="130">
        <v>41002</v>
      </c>
      <c r="G421" s="98">
        <v>1.3051999999999999</v>
      </c>
      <c r="H421" s="98">
        <v>1.3189</v>
      </c>
      <c r="I421" s="98">
        <v>1.3268</v>
      </c>
      <c r="J421" s="98"/>
      <c r="K421" s="98"/>
      <c r="L421" s="99" t="s">
        <v>2</v>
      </c>
      <c r="M421" s="15"/>
      <c r="N421" s="16">
        <f>(H421-G421)*10000</f>
        <v>137.00000000000045</v>
      </c>
      <c r="O421" s="15"/>
      <c r="P421" s="16">
        <f>(I421-H421)*10000</f>
        <v>79.000000000000185</v>
      </c>
      <c r="Q421" s="15"/>
      <c r="R421" s="22">
        <f>((T417*V421)/N421)*P421</f>
        <v>42895.959361847847</v>
      </c>
      <c r="S421" s="15"/>
      <c r="T421" s="3">
        <f>R421+T417</f>
        <v>3316020.5547190513</v>
      </c>
      <c r="U421" s="3"/>
      <c r="V421" s="4">
        <f>$AB$3/X421</f>
        <v>2.2727272727272728E-2</v>
      </c>
      <c r="W421" s="4"/>
      <c r="X421" s="16">
        <v>11</v>
      </c>
      <c r="Y421" s="15"/>
      <c r="Z421" s="30">
        <f>F421-E421+1</f>
        <v>16</v>
      </c>
    </row>
    <row r="422" spans="1:26">
      <c r="A422" s="25">
        <v>372</v>
      </c>
      <c r="B422" s="66">
        <v>40987</v>
      </c>
      <c r="C422" s="111" t="s">
        <v>32</v>
      </c>
      <c r="D422" s="143">
        <v>40984</v>
      </c>
      <c r="E422" s="143">
        <v>40987</v>
      </c>
      <c r="F422" s="143">
        <v>40988</v>
      </c>
      <c r="G422" s="112">
        <v>0.81699999999999995</v>
      </c>
      <c r="H422" s="112">
        <v>0.82440000000000002</v>
      </c>
      <c r="I422" s="112">
        <v>0.81699999999999995</v>
      </c>
      <c r="J422" s="112"/>
      <c r="K422" s="112"/>
      <c r="L422" s="113" t="s">
        <v>0</v>
      </c>
      <c r="N422" s="16">
        <f>(H422-G422)*10000</f>
        <v>74.000000000000739</v>
      </c>
      <c r="O422" s="15"/>
      <c r="P422" s="16">
        <f>(I422-H422)*10000</f>
        <v>-74.000000000000739</v>
      </c>
      <c r="R422" s="22">
        <f>((T421*V422)/N422)*P422</f>
        <v>-63769.626052289452</v>
      </c>
      <c r="S422" s="15"/>
      <c r="T422" s="3">
        <f>R422+T421</f>
        <v>3252250.9286667621</v>
      </c>
      <c r="U422" s="3"/>
      <c r="V422" s="4">
        <f>$AB$3/X422</f>
        <v>1.9230769230769232E-2</v>
      </c>
      <c r="W422" s="3"/>
      <c r="X422" s="2">
        <v>13</v>
      </c>
      <c r="Z422" s="30">
        <f>F422-E422+1</f>
        <v>2</v>
      </c>
    </row>
    <row r="423" spans="1:26">
      <c r="A423" s="25">
        <f>A421+1</f>
        <v>373</v>
      </c>
      <c r="B423" s="66">
        <f>B421+1</f>
        <v>40988</v>
      </c>
    </row>
    <row r="424" spans="1:26">
      <c r="A424" s="25">
        <f t="shared" si="8"/>
        <v>374</v>
      </c>
      <c r="B424" s="66">
        <f t="shared" si="7"/>
        <v>40989</v>
      </c>
    </row>
    <row r="425" spans="1:26">
      <c r="A425" s="25">
        <f t="shared" si="8"/>
        <v>375</v>
      </c>
      <c r="B425" s="66">
        <f t="shared" si="7"/>
        <v>40990</v>
      </c>
      <c r="C425" s="71" t="s">
        <v>24</v>
      </c>
      <c r="D425" s="138">
        <v>40989</v>
      </c>
      <c r="E425" s="139">
        <v>40990</v>
      </c>
      <c r="F425" s="139">
        <v>40994</v>
      </c>
      <c r="G425" s="72">
        <v>87.97</v>
      </c>
      <c r="H425" s="72"/>
      <c r="I425" s="72"/>
      <c r="J425" s="72">
        <v>87.11</v>
      </c>
      <c r="K425" s="72">
        <v>86.79</v>
      </c>
      <c r="L425" s="73" t="s">
        <v>2</v>
      </c>
      <c r="M425" s="15"/>
      <c r="N425" s="16">
        <f>(G425-J425)*100</f>
        <v>85.999999999999943</v>
      </c>
      <c r="O425" s="15"/>
      <c r="P425" s="16">
        <f>(J425-K425)*100</f>
        <v>31.999999999999318</v>
      </c>
      <c r="Q425" s="15"/>
      <c r="R425" s="22">
        <f>((T422*V425)/N425)*P425</f>
        <v>30253.497010852978</v>
      </c>
      <c r="S425" s="15"/>
      <c r="T425" s="3">
        <f>R425+T422</f>
        <v>3282504.4256776152</v>
      </c>
      <c r="U425" s="3"/>
      <c r="V425" s="4">
        <f>$AB$3/X425</f>
        <v>2.5000000000000001E-2</v>
      </c>
      <c r="W425" s="4"/>
      <c r="X425" s="2">
        <v>10</v>
      </c>
      <c r="Y425" s="3"/>
      <c r="Z425" s="30">
        <f>F425-E425+1</f>
        <v>5</v>
      </c>
    </row>
    <row r="426" spans="1:26">
      <c r="A426" s="25">
        <f t="shared" si="8"/>
        <v>376</v>
      </c>
      <c r="B426" s="66">
        <f t="shared" si="7"/>
        <v>40991</v>
      </c>
    </row>
    <row r="427" spans="1:26">
      <c r="A427" s="25">
        <f t="shared" si="8"/>
        <v>377</v>
      </c>
      <c r="B427" s="66">
        <f t="shared" si="7"/>
        <v>40992</v>
      </c>
    </row>
    <row r="428" spans="1:26">
      <c r="A428" s="25">
        <f t="shared" si="8"/>
        <v>378</v>
      </c>
      <c r="B428" s="66">
        <f t="shared" si="7"/>
        <v>40993</v>
      </c>
    </row>
    <row r="429" spans="1:26">
      <c r="A429" s="25">
        <f t="shared" si="8"/>
        <v>379</v>
      </c>
      <c r="B429" s="66">
        <f t="shared" si="7"/>
        <v>40994</v>
      </c>
    </row>
    <row r="430" spans="1:26">
      <c r="A430" s="25">
        <f t="shared" si="8"/>
        <v>380</v>
      </c>
      <c r="B430" s="66">
        <f t="shared" si="7"/>
        <v>40995</v>
      </c>
      <c r="C430" s="92" t="s">
        <v>38</v>
      </c>
      <c r="D430" s="132">
        <v>40994</v>
      </c>
      <c r="E430" s="132">
        <v>40995</v>
      </c>
      <c r="F430" s="132">
        <v>40997</v>
      </c>
      <c r="G430" s="93">
        <v>109.629</v>
      </c>
      <c r="H430" s="93">
        <v>110.65599999999999</v>
      </c>
      <c r="I430" s="93">
        <v>109.629</v>
      </c>
      <c r="J430" s="93"/>
      <c r="K430" s="93"/>
      <c r="L430" s="94" t="s">
        <v>0</v>
      </c>
      <c r="N430" s="16">
        <f>(H430-G430)*100</f>
        <v>102.69999999999868</v>
      </c>
      <c r="O430" s="15"/>
      <c r="P430" s="16">
        <f>(I430-H430)*100</f>
        <v>-102.69999999999868</v>
      </c>
      <c r="R430" s="22">
        <f>((T425*V430)/N430)*P430</f>
        <v>-39077.433639019226</v>
      </c>
      <c r="S430" s="15"/>
      <c r="T430" s="3">
        <f>R430+T425</f>
        <v>3243426.992038596</v>
      </c>
      <c r="U430" s="3"/>
      <c r="V430" s="4">
        <f>$AB$3/X430</f>
        <v>1.1904761904761904E-2</v>
      </c>
      <c r="W430" s="3"/>
      <c r="X430" s="2">
        <v>21</v>
      </c>
      <c r="Z430" s="30">
        <f>F430-E430+1</f>
        <v>3</v>
      </c>
    </row>
    <row r="431" spans="1:26">
      <c r="A431" s="25">
        <f t="shared" si="8"/>
        <v>381</v>
      </c>
      <c r="B431" s="66">
        <f t="shared" si="7"/>
        <v>40996</v>
      </c>
      <c r="C431" s="75" t="s">
        <v>34</v>
      </c>
      <c r="D431" s="144">
        <v>40995</v>
      </c>
      <c r="E431" s="144">
        <v>40996</v>
      </c>
      <c r="F431" s="144">
        <v>41011</v>
      </c>
      <c r="G431" s="76">
        <v>1.2802</v>
      </c>
      <c r="H431" s="76"/>
      <c r="I431" s="76"/>
      <c r="J431" s="76">
        <v>1.2734799999999999</v>
      </c>
      <c r="K431" s="76">
        <v>1.26295</v>
      </c>
      <c r="L431" s="77" t="s">
        <v>2</v>
      </c>
      <c r="N431" s="46">
        <f>(G431-J431)*10000</f>
        <v>67.200000000000585</v>
      </c>
      <c r="O431" s="47"/>
      <c r="P431" s="46">
        <f>(J431-K431)*10000</f>
        <v>105.29999999999929</v>
      </c>
      <c r="R431" s="22">
        <f>((T430*V431)/N431)*P431</f>
        <v>181511.93785164694</v>
      </c>
      <c r="S431" s="15"/>
      <c r="T431" s="3">
        <f>R431+T430</f>
        <v>3424938.9298902429</v>
      </c>
      <c r="U431" s="3"/>
      <c r="V431" s="4">
        <f>$AB$3/X431</f>
        <v>3.5714285714285712E-2</v>
      </c>
      <c r="W431" s="3"/>
      <c r="X431" s="2">
        <v>7</v>
      </c>
      <c r="Z431" s="30">
        <f>F431-E431+1</f>
        <v>16</v>
      </c>
    </row>
    <row r="432" spans="1:26">
      <c r="A432" s="25">
        <v>381</v>
      </c>
      <c r="B432" s="66">
        <v>40996</v>
      </c>
      <c r="C432" s="114" t="s">
        <v>37</v>
      </c>
      <c r="D432" s="135">
        <v>40995</v>
      </c>
      <c r="E432" s="136">
        <v>40996</v>
      </c>
      <c r="F432" s="136">
        <v>40998</v>
      </c>
      <c r="G432" s="115">
        <v>0.99258000000000002</v>
      </c>
      <c r="H432" s="115">
        <v>0.99593999999999994</v>
      </c>
      <c r="I432" s="115">
        <v>0.99593999999999994</v>
      </c>
      <c r="J432" s="115"/>
      <c r="K432" s="115"/>
      <c r="L432" s="116" t="s">
        <v>17</v>
      </c>
      <c r="N432" s="16">
        <f>(H432-G432)*10000</f>
        <v>33.599999999999184</v>
      </c>
      <c r="O432" s="15"/>
      <c r="P432" s="16">
        <f>(I432-H432)*10000</f>
        <v>0</v>
      </c>
      <c r="R432" s="22">
        <f>((T431*V432)/N432)*P432</f>
        <v>0</v>
      </c>
      <c r="S432" s="15"/>
      <c r="T432" s="3">
        <f>R432+T431</f>
        <v>3424938.9298902429</v>
      </c>
      <c r="U432" s="3"/>
      <c r="V432" s="4">
        <f>$AB$3/X432</f>
        <v>3.5714285714285712E-2</v>
      </c>
      <c r="W432" s="3"/>
      <c r="X432" s="2">
        <v>7</v>
      </c>
      <c r="Z432" s="30">
        <f>F432-E432+1</f>
        <v>3</v>
      </c>
    </row>
    <row r="433" spans="1:26">
      <c r="A433" s="25">
        <f>A431+1</f>
        <v>382</v>
      </c>
      <c r="B433" s="66">
        <f>B431+1</f>
        <v>40997</v>
      </c>
    </row>
    <row r="434" spans="1:26">
      <c r="A434" s="25">
        <f t="shared" si="8"/>
        <v>383</v>
      </c>
      <c r="B434" s="66">
        <f t="shared" si="7"/>
        <v>40998</v>
      </c>
      <c r="C434" s="88" t="s">
        <v>29</v>
      </c>
      <c r="D434" s="137">
        <v>40997</v>
      </c>
      <c r="E434" s="137">
        <v>40998</v>
      </c>
      <c r="F434" s="137">
        <v>41004</v>
      </c>
      <c r="G434" s="89">
        <v>0.83879999999999999</v>
      </c>
      <c r="H434" s="89"/>
      <c r="I434" s="89"/>
      <c r="J434" s="89">
        <v>0.83260000000000001</v>
      </c>
      <c r="K434" s="89">
        <v>0.82569999999999999</v>
      </c>
      <c r="L434" s="90" t="s">
        <v>1</v>
      </c>
      <c r="M434" s="15"/>
      <c r="N434" s="16">
        <f>(G434-J434)*10000</f>
        <v>61.999999999999829</v>
      </c>
      <c r="O434" s="15"/>
      <c r="P434" s="16">
        <f>(J434-K434)*10000</f>
        <v>69.000000000000171</v>
      </c>
      <c r="Q434" s="15"/>
      <c r="R434" s="22">
        <f>((T432*V434)/N434)*P434</f>
        <v>95290.639581624186</v>
      </c>
      <c r="S434" s="15"/>
      <c r="T434" s="3">
        <f>R434+T432</f>
        <v>3520229.5694718668</v>
      </c>
      <c r="U434" s="3"/>
      <c r="V434" s="4">
        <f>$AB$3/X434</f>
        <v>2.5000000000000001E-2</v>
      </c>
      <c r="W434" s="4"/>
      <c r="X434" s="2">
        <v>10</v>
      </c>
      <c r="Y434" s="3"/>
      <c r="Z434" s="30">
        <f>F434-E434+1</f>
        <v>7</v>
      </c>
    </row>
    <row r="435" spans="1:26">
      <c r="A435" s="25">
        <f t="shared" si="8"/>
        <v>384</v>
      </c>
      <c r="B435" s="66">
        <f t="shared" si="7"/>
        <v>40999</v>
      </c>
    </row>
    <row r="436" spans="1:26">
      <c r="A436" s="25">
        <f t="shared" si="8"/>
        <v>385</v>
      </c>
      <c r="B436" s="66">
        <f t="shared" si="7"/>
        <v>41000</v>
      </c>
    </row>
    <row r="437" spans="1:26">
      <c r="A437" s="25">
        <f t="shared" si="8"/>
        <v>386</v>
      </c>
      <c r="B437" s="66">
        <f t="shared" si="7"/>
        <v>41001</v>
      </c>
      <c r="C437" s="92" t="s">
        <v>38</v>
      </c>
      <c r="D437" s="132">
        <v>40998</v>
      </c>
      <c r="E437" s="132">
        <v>41001</v>
      </c>
      <c r="F437" s="132">
        <v>41001</v>
      </c>
      <c r="G437" s="93">
        <v>109.486</v>
      </c>
      <c r="H437" s="93">
        <v>110.898</v>
      </c>
      <c r="I437" s="93">
        <v>109.486</v>
      </c>
      <c r="J437" s="93"/>
      <c r="K437" s="93"/>
      <c r="L437" s="94" t="s">
        <v>0</v>
      </c>
      <c r="N437" s="16">
        <f>(H437-G437)*100</f>
        <v>141.19999999999919</v>
      </c>
      <c r="O437" s="15"/>
      <c r="P437" s="16">
        <f>(I437-H437)*100</f>
        <v>-141.19999999999919</v>
      </c>
      <c r="R437" s="22">
        <f>((T434*V437)/N437)*P437</f>
        <v>-41907.494874665077</v>
      </c>
      <c r="S437" s="15"/>
      <c r="T437" s="3">
        <f>R437+T434</f>
        <v>3478322.0745972018</v>
      </c>
      <c r="U437" s="3"/>
      <c r="V437" s="4">
        <f>$AB$3/X437</f>
        <v>1.1904761904761904E-2</v>
      </c>
      <c r="W437" s="3"/>
      <c r="X437" s="2">
        <v>21</v>
      </c>
      <c r="Z437" s="30">
        <f>F437-E437+1</f>
        <v>1</v>
      </c>
    </row>
    <row r="438" spans="1:26">
      <c r="A438" s="25">
        <f t="shared" si="8"/>
        <v>387</v>
      </c>
      <c r="B438" s="66">
        <f t="shared" ref="B438:B506" si="9">B437+1</f>
        <v>41002</v>
      </c>
      <c r="C438" s="78" t="s">
        <v>39</v>
      </c>
      <c r="D438" s="133">
        <v>41001</v>
      </c>
      <c r="E438" s="147">
        <v>41002</v>
      </c>
      <c r="F438" s="133">
        <v>41009</v>
      </c>
      <c r="G438" s="79">
        <v>1.04332</v>
      </c>
      <c r="H438" s="79"/>
      <c r="I438" s="79"/>
      <c r="J438" s="79">
        <v>1.0400800000000001</v>
      </c>
      <c r="K438" s="79">
        <v>1.03426</v>
      </c>
      <c r="L438" s="80" t="s">
        <v>2</v>
      </c>
      <c r="N438" s="46">
        <f>(G438-J438)*10000</f>
        <v>32.399999999999096</v>
      </c>
      <c r="O438" s="47"/>
      <c r="P438" s="46">
        <f>(J438-K438)*10000</f>
        <v>58.20000000000158</v>
      </c>
      <c r="R438" s="22">
        <f>((T437*V438)/N438)*P438</f>
        <v>120155.71269086435</v>
      </c>
      <c r="S438" s="15"/>
      <c r="T438" s="3">
        <f>R438+T437</f>
        <v>3598477.787288066</v>
      </c>
      <c r="U438" s="3"/>
      <c r="V438" s="4">
        <f>$AB$3/X438</f>
        <v>1.9230769230769232E-2</v>
      </c>
      <c r="W438" s="3"/>
      <c r="X438" s="2">
        <v>13</v>
      </c>
      <c r="Z438" s="30">
        <f>F438-E438+1</f>
        <v>8</v>
      </c>
    </row>
    <row r="439" spans="1:26">
      <c r="A439" s="25">
        <f t="shared" si="8"/>
        <v>388</v>
      </c>
      <c r="B439" s="66">
        <f t="shared" si="9"/>
        <v>41003</v>
      </c>
      <c r="C439" s="97" t="s">
        <v>30</v>
      </c>
      <c r="D439" s="130">
        <v>41002</v>
      </c>
      <c r="E439" s="130">
        <v>41003</v>
      </c>
      <c r="F439" s="130">
        <v>41019</v>
      </c>
      <c r="G439" s="98">
        <v>1.3364</v>
      </c>
      <c r="H439" s="98"/>
      <c r="I439" s="98"/>
      <c r="J439" s="98">
        <v>1.3210999999999999</v>
      </c>
      <c r="K439" s="98">
        <v>1.3170999999999999</v>
      </c>
      <c r="L439" s="99" t="s">
        <v>2</v>
      </c>
      <c r="M439" s="15"/>
      <c r="N439" s="46">
        <f>(G439-J439)*10000</f>
        <v>153.00000000000091</v>
      </c>
      <c r="O439" s="47"/>
      <c r="P439" s="46">
        <f>(J439-K439)*10000</f>
        <v>40.000000000000036</v>
      </c>
      <c r="Q439" s="15"/>
      <c r="R439" s="22">
        <f>((T438*V439)/N439)*P439</f>
        <v>21381.32969273944</v>
      </c>
      <c r="S439" s="15"/>
      <c r="T439" s="3">
        <f>R439+T438</f>
        <v>3619859.1169808055</v>
      </c>
      <c r="U439" s="3"/>
      <c r="V439" s="4">
        <f>$AB$3/X439</f>
        <v>2.2727272727272728E-2</v>
      </c>
      <c r="W439" s="4"/>
      <c r="X439" s="16">
        <v>11</v>
      </c>
      <c r="Y439" s="15"/>
      <c r="Z439" s="30">
        <f>F439-E439+1</f>
        <v>17</v>
      </c>
    </row>
    <row r="440" spans="1:26">
      <c r="A440" s="25">
        <f t="shared" si="8"/>
        <v>389</v>
      </c>
      <c r="B440" s="66">
        <f t="shared" si="9"/>
        <v>41004</v>
      </c>
      <c r="C440" s="92" t="s">
        <v>38</v>
      </c>
      <c r="D440" s="132">
        <v>41003</v>
      </c>
      <c r="E440" s="132">
        <v>41004</v>
      </c>
      <c r="F440" s="132">
        <v>41017</v>
      </c>
      <c r="G440" s="93">
        <v>109.23299999999999</v>
      </c>
      <c r="H440" s="93"/>
      <c r="I440" s="93"/>
      <c r="J440" s="93">
        <v>107.95400000000001</v>
      </c>
      <c r="K440" s="93">
        <v>106.547</v>
      </c>
      <c r="L440" s="94" t="s">
        <v>2</v>
      </c>
      <c r="N440" s="16">
        <f>(G440-J440)*100</f>
        <v>127.89999999999822</v>
      </c>
      <c r="O440" s="15"/>
      <c r="P440" s="16">
        <f>(J440-K440)*100</f>
        <v>140.70000000000107</v>
      </c>
      <c r="R440" s="22">
        <f>((T439*V440)/N440)*P440</f>
        <v>47406.286324808287</v>
      </c>
      <c r="S440" s="15"/>
      <c r="T440" s="3">
        <f>R440+T439</f>
        <v>3667265.4033056139</v>
      </c>
      <c r="U440" s="3"/>
      <c r="V440" s="4">
        <f>$AB$3/X440</f>
        <v>1.1904761904761904E-2</v>
      </c>
      <c r="W440" s="3"/>
      <c r="X440" s="2">
        <v>21</v>
      </c>
      <c r="Z440" s="30">
        <f>F440-E440+1</f>
        <v>14</v>
      </c>
    </row>
    <row r="441" spans="1:26">
      <c r="A441" s="25">
        <f t="shared" ref="A441:A509" si="10">A440+1</f>
        <v>390</v>
      </c>
      <c r="B441" s="66">
        <f t="shared" si="9"/>
        <v>41005</v>
      </c>
    </row>
    <row r="442" spans="1:26">
      <c r="A442" s="25">
        <f t="shared" si="10"/>
        <v>391</v>
      </c>
      <c r="B442" s="66">
        <f t="shared" si="9"/>
        <v>41006</v>
      </c>
    </row>
    <row r="443" spans="1:26">
      <c r="A443" s="25">
        <f t="shared" si="10"/>
        <v>392</v>
      </c>
      <c r="B443" s="66">
        <f t="shared" si="9"/>
        <v>41007</v>
      </c>
    </row>
    <row r="444" spans="1:26">
      <c r="A444" s="25">
        <f t="shared" si="10"/>
        <v>393</v>
      </c>
      <c r="B444" s="66">
        <f t="shared" si="9"/>
        <v>41008</v>
      </c>
    </row>
    <row r="445" spans="1:26">
      <c r="A445" s="25">
        <f t="shared" si="10"/>
        <v>394</v>
      </c>
      <c r="B445" s="66">
        <f t="shared" si="9"/>
        <v>41009</v>
      </c>
    </row>
    <row r="446" spans="1:26">
      <c r="A446" s="25">
        <f t="shared" si="10"/>
        <v>395</v>
      </c>
      <c r="B446" s="66">
        <f t="shared" si="9"/>
        <v>41010</v>
      </c>
    </row>
    <row r="447" spans="1:26">
      <c r="A447" s="25">
        <f t="shared" si="10"/>
        <v>396</v>
      </c>
      <c r="B447" s="66">
        <f t="shared" si="9"/>
        <v>41011</v>
      </c>
    </row>
    <row r="448" spans="1:26">
      <c r="A448" s="25">
        <f t="shared" si="10"/>
        <v>397</v>
      </c>
      <c r="B448" s="66">
        <f t="shared" si="9"/>
        <v>41012</v>
      </c>
      <c r="C448" s="71" t="s">
        <v>24</v>
      </c>
      <c r="D448" s="138">
        <v>41011</v>
      </c>
      <c r="E448" s="139">
        <v>41012</v>
      </c>
      <c r="F448" s="139">
        <v>41015</v>
      </c>
      <c r="G448" s="72">
        <v>83.41</v>
      </c>
      <c r="H448" s="72">
        <v>84.55</v>
      </c>
      <c r="I448" s="72">
        <v>83.41</v>
      </c>
      <c r="J448" s="72"/>
      <c r="K448" s="72"/>
      <c r="L448" s="73" t="s">
        <v>0</v>
      </c>
      <c r="M448" s="15"/>
      <c r="N448" s="16">
        <f>(H448-G448)*100</f>
        <v>114.00000000000006</v>
      </c>
      <c r="O448" s="15"/>
      <c r="P448" s="16">
        <f>(I448-H448)*100</f>
        <v>-114.00000000000006</v>
      </c>
      <c r="Q448" s="15"/>
      <c r="R448" s="22">
        <f>((T440*V448)/N448)*P448</f>
        <v>-91681.63508264035</v>
      </c>
      <c r="S448" s="15"/>
      <c r="T448" s="3">
        <f>R448+T440</f>
        <v>3575583.7682229737</v>
      </c>
      <c r="U448" s="3"/>
      <c r="V448" s="4">
        <f>$AB$3/X448</f>
        <v>2.5000000000000001E-2</v>
      </c>
      <c r="W448" s="4"/>
      <c r="X448" s="2">
        <v>10</v>
      </c>
      <c r="Y448" s="3"/>
      <c r="Z448" s="30">
        <f>F448-E448+1</f>
        <v>4</v>
      </c>
    </row>
    <row r="449" spans="1:26">
      <c r="A449" s="25">
        <v>397</v>
      </c>
      <c r="B449" s="66">
        <v>41012</v>
      </c>
      <c r="C449" s="85" t="s">
        <v>28</v>
      </c>
      <c r="D449" s="141">
        <v>41011</v>
      </c>
      <c r="E449" s="141">
        <v>41012</v>
      </c>
      <c r="F449" s="141">
        <v>41015</v>
      </c>
      <c r="G449" s="86">
        <v>1.3171999999999999</v>
      </c>
      <c r="H449" s="86"/>
      <c r="I449" s="86"/>
      <c r="J449" s="86">
        <v>1.3086</v>
      </c>
      <c r="K449" s="86">
        <v>1.3008</v>
      </c>
      <c r="L449" s="87" t="s">
        <v>1</v>
      </c>
      <c r="M449" s="15"/>
      <c r="N449" s="16">
        <f>(G449-J449)*10000</f>
        <v>85.999999999999403</v>
      </c>
      <c r="O449" s="15"/>
      <c r="P449" s="16">
        <f>(J449-K449)*10000</f>
        <v>78.000000000000284</v>
      </c>
      <c r="Q449" s="15"/>
      <c r="R449" s="22">
        <f>((T448*V449)/N449)*P449</f>
        <v>115820.40445240651</v>
      </c>
      <c r="S449" s="15"/>
      <c r="T449" s="3">
        <f>R449+T448</f>
        <v>3691404.17267538</v>
      </c>
      <c r="U449" s="3"/>
      <c r="V449" s="4">
        <f>$AB$3/X449</f>
        <v>3.5714285714285712E-2</v>
      </c>
      <c r="W449" s="4"/>
      <c r="X449" s="2">
        <v>7</v>
      </c>
      <c r="Y449" s="3"/>
      <c r="Z449" s="30">
        <f>F449-E449+1</f>
        <v>4</v>
      </c>
    </row>
    <row r="450" spans="1:26">
      <c r="A450" s="25">
        <f>A448+1</f>
        <v>398</v>
      </c>
      <c r="B450" s="66">
        <f>B448+1</f>
        <v>41013</v>
      </c>
    </row>
    <row r="451" spans="1:26">
      <c r="A451" s="25">
        <f t="shared" si="10"/>
        <v>399</v>
      </c>
      <c r="B451" s="66">
        <f t="shared" si="9"/>
        <v>41014</v>
      </c>
    </row>
    <row r="452" spans="1:26">
      <c r="A452" s="25">
        <f t="shared" si="10"/>
        <v>400</v>
      </c>
      <c r="B452" s="66">
        <f t="shared" si="9"/>
        <v>41015</v>
      </c>
    </row>
    <row r="453" spans="1:26">
      <c r="A453" s="25">
        <f t="shared" si="10"/>
        <v>401</v>
      </c>
      <c r="B453" s="66">
        <f t="shared" si="9"/>
        <v>41016</v>
      </c>
    </row>
    <row r="454" spans="1:26">
      <c r="A454" s="25">
        <f t="shared" si="10"/>
        <v>402</v>
      </c>
      <c r="B454" s="66">
        <f t="shared" si="9"/>
        <v>41017</v>
      </c>
    </row>
    <row r="455" spans="1:26">
      <c r="A455" s="25">
        <f t="shared" si="10"/>
        <v>403</v>
      </c>
      <c r="B455" s="66">
        <f t="shared" si="9"/>
        <v>41018</v>
      </c>
      <c r="C455" s="111" t="s">
        <v>32</v>
      </c>
      <c r="D455" s="143">
        <v>41009</v>
      </c>
      <c r="E455" s="143">
        <v>41018</v>
      </c>
      <c r="F455" s="143">
        <v>41047</v>
      </c>
      <c r="G455" s="112">
        <v>0.8246</v>
      </c>
      <c r="H455" s="112"/>
      <c r="I455" s="112"/>
      <c r="J455" s="112">
        <v>0.81330000000000002</v>
      </c>
      <c r="K455" s="112">
        <v>0.76129999999999998</v>
      </c>
      <c r="L455" s="113" t="s">
        <v>1</v>
      </c>
      <c r="N455" s="46">
        <f>(G455-J455)*10000</f>
        <v>112.99999999999977</v>
      </c>
      <c r="O455" s="47"/>
      <c r="P455" s="46">
        <f>(J455-K455)*10000</f>
        <v>520.00000000000045</v>
      </c>
      <c r="R455" s="22">
        <f>((T449*V455)/N455)*P455</f>
        <v>326672.93563499028</v>
      </c>
      <c r="S455" s="15"/>
      <c r="T455" s="3">
        <f>R455+T449</f>
        <v>4018077.1083103702</v>
      </c>
      <c r="U455" s="3"/>
      <c r="V455" s="4">
        <f>$AB$3/X455</f>
        <v>1.9230769230769232E-2</v>
      </c>
      <c r="W455" s="3"/>
      <c r="X455" s="2">
        <v>13</v>
      </c>
      <c r="Z455" s="30">
        <f>F455-E455+1</f>
        <v>30</v>
      </c>
    </row>
    <row r="456" spans="1:26">
      <c r="A456" s="25">
        <f t="shared" si="10"/>
        <v>404</v>
      </c>
      <c r="B456" s="66">
        <f t="shared" si="9"/>
        <v>41019</v>
      </c>
      <c r="C456" s="78" t="s">
        <v>39</v>
      </c>
      <c r="D456" s="133">
        <v>41018</v>
      </c>
      <c r="E456" s="133">
        <v>41019</v>
      </c>
      <c r="F456" s="133">
        <v>41019</v>
      </c>
      <c r="G456" s="79">
        <v>1.0367200000000001</v>
      </c>
      <c r="H456" s="81"/>
      <c r="I456" s="81"/>
      <c r="J456" s="79">
        <v>1.0331600000000001</v>
      </c>
      <c r="K456" s="79">
        <v>1.0367200000000001</v>
      </c>
      <c r="L456" s="80" t="s">
        <v>0</v>
      </c>
      <c r="N456" s="46">
        <f>(G456-J456)*10000</f>
        <v>35.60000000000008</v>
      </c>
      <c r="O456" s="47"/>
      <c r="P456" s="46">
        <f>(J456-K456)*10000</f>
        <v>-35.60000000000008</v>
      </c>
      <c r="R456" s="22">
        <f>((T455*V456)/N456)*P456</f>
        <v>-77270.713621353265</v>
      </c>
      <c r="S456" s="15"/>
      <c r="T456" s="3">
        <f>R456+T455</f>
        <v>3940806.394689017</v>
      </c>
      <c r="U456" s="3"/>
      <c r="V456" s="4">
        <f>$AB$3/X456</f>
        <v>1.9230769230769232E-2</v>
      </c>
      <c r="W456" s="3"/>
      <c r="X456" s="2">
        <v>13</v>
      </c>
      <c r="Z456" s="30">
        <f>F456-E456+1</f>
        <v>1</v>
      </c>
    </row>
    <row r="457" spans="1:26">
      <c r="A457" s="25">
        <f t="shared" si="10"/>
        <v>405</v>
      </c>
      <c r="B457" s="66">
        <f t="shared" si="9"/>
        <v>41020</v>
      </c>
    </row>
    <row r="458" spans="1:26">
      <c r="A458" s="25">
        <f t="shared" si="10"/>
        <v>406</v>
      </c>
      <c r="B458" s="66">
        <f t="shared" si="9"/>
        <v>41021</v>
      </c>
    </row>
    <row r="459" spans="1:26">
      <c r="A459" s="25">
        <f t="shared" si="10"/>
        <v>407</v>
      </c>
      <c r="B459" s="66">
        <f t="shared" si="9"/>
        <v>41022</v>
      </c>
    </row>
    <row r="460" spans="1:26">
      <c r="A460" s="25">
        <f t="shared" si="10"/>
        <v>408</v>
      </c>
      <c r="B460" s="66">
        <f t="shared" si="9"/>
        <v>41023</v>
      </c>
      <c r="C460" s="82" t="s">
        <v>35</v>
      </c>
      <c r="D460" s="145">
        <v>41022</v>
      </c>
      <c r="E460" s="146">
        <v>41023</v>
      </c>
      <c r="F460" s="146">
        <v>41060</v>
      </c>
      <c r="G460" s="83">
        <v>89.631</v>
      </c>
      <c r="H460" s="83"/>
      <c r="I460" s="83"/>
      <c r="J460" s="83">
        <v>88.54</v>
      </c>
      <c r="K460" s="83">
        <v>81.14</v>
      </c>
      <c r="L460" s="84" t="s">
        <v>1</v>
      </c>
      <c r="N460" s="16">
        <f>(G460-J460)*100</f>
        <v>109.0999999999994</v>
      </c>
      <c r="O460" s="15"/>
      <c r="P460" s="16">
        <f>(J460-K460)*100</f>
        <v>740.00000000000057</v>
      </c>
      <c r="R460" s="22">
        <f>((T456*V460)/N460)*P460</f>
        <v>835299.24727024825</v>
      </c>
      <c r="S460" s="15"/>
      <c r="T460" s="3">
        <f>R460+T456</f>
        <v>4776105.6419592649</v>
      </c>
      <c r="U460" s="3"/>
      <c r="V460" s="4">
        <f>$AB$3/X460</f>
        <v>3.125E-2</v>
      </c>
      <c r="W460" s="3"/>
      <c r="X460" s="2">
        <v>8</v>
      </c>
      <c r="Z460" s="30">
        <f>F460-E460+1</f>
        <v>38</v>
      </c>
    </row>
    <row r="461" spans="1:26">
      <c r="A461" s="25">
        <v>408</v>
      </c>
      <c r="B461" s="66">
        <v>41023</v>
      </c>
      <c r="C461" s="92" t="s">
        <v>38</v>
      </c>
      <c r="D461" s="132">
        <v>41022</v>
      </c>
      <c r="E461" s="132">
        <v>41023</v>
      </c>
      <c r="F461" s="132">
        <v>41023</v>
      </c>
      <c r="G461" s="93">
        <v>107.33499999999999</v>
      </c>
      <c r="H461" s="93"/>
      <c r="I461" s="93"/>
      <c r="J461" s="93">
        <v>106.37</v>
      </c>
      <c r="K461" s="93">
        <v>107.33499999999999</v>
      </c>
      <c r="L461" s="94" t="s">
        <v>0</v>
      </c>
      <c r="N461" s="16">
        <f>(G461-J461)*100</f>
        <v>96.49999999999892</v>
      </c>
      <c r="O461" s="15"/>
      <c r="P461" s="16">
        <f>(J461-K461)*100</f>
        <v>-96.49999999999892</v>
      </c>
      <c r="R461" s="22">
        <f>((T460*V461)/N461)*P461</f>
        <v>-56858.400499515046</v>
      </c>
      <c r="S461" s="15"/>
      <c r="T461" s="3">
        <f>R461+T460</f>
        <v>4719247.2414597496</v>
      </c>
      <c r="U461" s="3"/>
      <c r="V461" s="4">
        <f>$AB$3/X461</f>
        <v>1.1904761904761904E-2</v>
      </c>
      <c r="W461" s="3"/>
      <c r="X461" s="2">
        <v>21</v>
      </c>
      <c r="Z461" s="30">
        <f>F461-E461+1</f>
        <v>1</v>
      </c>
    </row>
    <row r="462" spans="1:26">
      <c r="A462" s="25">
        <f>A460+1</f>
        <v>409</v>
      </c>
      <c r="B462" s="66">
        <f>B460+1</f>
        <v>41024</v>
      </c>
    </row>
    <row r="463" spans="1:26">
      <c r="A463" s="25">
        <f t="shared" si="10"/>
        <v>410</v>
      </c>
      <c r="B463" s="66">
        <f t="shared" si="9"/>
        <v>41025</v>
      </c>
    </row>
    <row r="464" spans="1:26">
      <c r="A464" s="25">
        <f t="shared" si="10"/>
        <v>411</v>
      </c>
      <c r="B464" s="66">
        <f t="shared" si="9"/>
        <v>41026</v>
      </c>
    </row>
    <row r="465" spans="1:26">
      <c r="A465" s="25">
        <f t="shared" si="10"/>
        <v>412</v>
      </c>
      <c r="B465" s="66">
        <f t="shared" si="9"/>
        <v>41027</v>
      </c>
    </row>
    <row r="466" spans="1:26">
      <c r="A466" s="25">
        <f t="shared" si="10"/>
        <v>413</v>
      </c>
      <c r="B466" s="66">
        <f t="shared" si="9"/>
        <v>41028</v>
      </c>
    </row>
    <row r="467" spans="1:26">
      <c r="A467" s="25">
        <f t="shared" si="10"/>
        <v>414</v>
      </c>
      <c r="B467" s="66">
        <f t="shared" si="9"/>
        <v>41029</v>
      </c>
      <c r="C467" s="92" t="s">
        <v>38</v>
      </c>
      <c r="D467" s="132">
        <v>41026</v>
      </c>
      <c r="E467" s="132">
        <v>41029</v>
      </c>
      <c r="F467" s="132">
        <v>41036</v>
      </c>
      <c r="G467" s="93">
        <v>107.00999999999999</v>
      </c>
      <c r="H467" s="93"/>
      <c r="I467" s="93"/>
      <c r="J467" s="93">
        <v>106.212</v>
      </c>
      <c r="K467" s="93">
        <v>103.66499999999999</v>
      </c>
      <c r="L467" s="94" t="s">
        <v>1</v>
      </c>
      <c r="N467" s="16">
        <f>(G467-J467)*100</f>
        <v>79.799999999998761</v>
      </c>
      <c r="O467" s="15"/>
      <c r="P467" s="16">
        <f>(J467-K467)*100</f>
        <v>254.70000000000113</v>
      </c>
      <c r="R467" s="22">
        <f>((T461*V467)/N467)*P467</f>
        <v>179316.18814891725</v>
      </c>
      <c r="S467" s="15"/>
      <c r="T467" s="3">
        <f>R467+T461</f>
        <v>4898563.4296086673</v>
      </c>
      <c r="U467" s="3"/>
      <c r="V467" s="4">
        <f>$AB$3/X467</f>
        <v>1.1904761904761904E-2</v>
      </c>
      <c r="W467" s="3"/>
      <c r="X467" s="2">
        <v>21</v>
      </c>
      <c r="Z467" s="30">
        <f>F467-E467+1</f>
        <v>8</v>
      </c>
    </row>
    <row r="468" spans="1:26">
      <c r="A468" s="25">
        <v>414</v>
      </c>
      <c r="B468" s="66">
        <v>41029</v>
      </c>
      <c r="C468" s="108" t="s">
        <v>36</v>
      </c>
      <c r="D468" s="142">
        <v>41026</v>
      </c>
      <c r="E468" s="142">
        <v>41029</v>
      </c>
      <c r="F468" s="142">
        <v>41061</v>
      </c>
      <c r="G468" s="109">
        <v>131.68600000000001</v>
      </c>
      <c r="H468" s="109"/>
      <c r="I468" s="109"/>
      <c r="J468" s="109">
        <v>129.99099999999999</v>
      </c>
      <c r="K468" s="109">
        <v>119.443</v>
      </c>
      <c r="L468" s="110" t="s">
        <v>1</v>
      </c>
      <c r="N468" s="16">
        <f>(G468-J468)*100</f>
        <v>169.50000000000216</v>
      </c>
      <c r="O468" s="15"/>
      <c r="P468" s="16">
        <f>(J468-K468)*100</f>
        <v>1054.7999999999988</v>
      </c>
      <c r="R468" s="22">
        <f>((T467*V468)/N468)*P468</f>
        <v>846772.32146036555</v>
      </c>
      <c r="S468" s="15"/>
      <c r="T468" s="3">
        <f>R468+T467</f>
        <v>5745335.7510690326</v>
      </c>
      <c r="U468" s="3"/>
      <c r="V468" s="4">
        <f>$AB$3/X468</f>
        <v>2.7777777777777776E-2</v>
      </c>
      <c r="W468" s="3"/>
      <c r="X468" s="2">
        <v>9</v>
      </c>
      <c r="Z468" s="30">
        <f>F468-E468+1</f>
        <v>33</v>
      </c>
    </row>
    <row r="469" spans="1:26">
      <c r="A469" s="25">
        <f>A467+1</f>
        <v>415</v>
      </c>
      <c r="B469" s="66">
        <f>B467+1</f>
        <v>41030</v>
      </c>
    </row>
    <row r="470" spans="1:26">
      <c r="A470" s="25">
        <f t="shared" si="10"/>
        <v>416</v>
      </c>
      <c r="B470" s="66">
        <f t="shared" si="9"/>
        <v>41031</v>
      </c>
    </row>
    <row r="471" spans="1:26">
      <c r="A471" s="25">
        <f t="shared" si="10"/>
        <v>417</v>
      </c>
      <c r="B471" s="66">
        <f t="shared" si="9"/>
        <v>41032</v>
      </c>
      <c r="C471" s="97" t="s">
        <v>30</v>
      </c>
      <c r="D471" s="130">
        <v>41031</v>
      </c>
      <c r="E471" s="130">
        <v>41032</v>
      </c>
      <c r="F471" s="130">
        <v>41044</v>
      </c>
      <c r="G471" s="98">
        <v>1.3238000000000001</v>
      </c>
      <c r="H471" s="98"/>
      <c r="I471" s="98"/>
      <c r="J471" s="98">
        <v>1.3119000000000001</v>
      </c>
      <c r="K471" s="98">
        <v>1.28</v>
      </c>
      <c r="L471" s="99" t="s">
        <v>1</v>
      </c>
      <c r="M471" s="15"/>
      <c r="N471" s="46">
        <f>(G471-J471)*10000</f>
        <v>119.00000000000021</v>
      </c>
      <c r="O471" s="47"/>
      <c r="P471" s="46">
        <f>(J471-K471)*10000</f>
        <v>319.0000000000004</v>
      </c>
      <c r="Q471" s="15"/>
      <c r="R471" s="22">
        <f>((T468*V471)/N471)*P471</f>
        <v>350030.9596239535</v>
      </c>
      <c r="S471" s="15"/>
      <c r="T471" s="3">
        <f>R471+T468</f>
        <v>6095366.7106929859</v>
      </c>
      <c r="U471" s="3"/>
      <c r="V471" s="4">
        <f>$AB$3/X471</f>
        <v>2.2727272727272728E-2</v>
      </c>
      <c r="W471" s="4"/>
      <c r="X471" s="16">
        <v>11</v>
      </c>
      <c r="Y471" s="15"/>
      <c r="Z471" s="30">
        <f>F471-E471+1</f>
        <v>13</v>
      </c>
    </row>
    <row r="472" spans="1:26">
      <c r="A472" s="25">
        <f t="shared" si="10"/>
        <v>418</v>
      </c>
      <c r="B472" s="66">
        <f t="shared" si="9"/>
        <v>41033</v>
      </c>
      <c r="C472" s="75" t="s">
        <v>34</v>
      </c>
      <c r="D472" s="144">
        <v>41032</v>
      </c>
      <c r="E472" s="144">
        <v>41033</v>
      </c>
      <c r="F472" s="144">
        <v>41058</v>
      </c>
      <c r="G472" s="76">
        <v>1.27298</v>
      </c>
      <c r="H472" s="76">
        <v>1.28342</v>
      </c>
      <c r="I472" s="76">
        <v>1.2904100000000001</v>
      </c>
      <c r="J472" s="76"/>
      <c r="K472" s="76"/>
      <c r="L472" s="77" t="s">
        <v>2</v>
      </c>
      <c r="N472" s="16">
        <f>(H472-G472)*10000</f>
        <v>104.40000000000005</v>
      </c>
      <c r="O472" s="15"/>
      <c r="P472" s="16">
        <f>(I472-H472)*10000</f>
        <v>69.900000000000517</v>
      </c>
      <c r="R472" s="22">
        <f>((T471*V472)/N472)*P472</f>
        <v>145753.32959682631</v>
      </c>
      <c r="S472" s="15"/>
      <c r="T472" s="3">
        <f>R472+T471</f>
        <v>6241120.0402898118</v>
      </c>
      <c r="U472" s="3"/>
      <c r="V472" s="4">
        <f>$AB$3/X472</f>
        <v>3.5714285714285712E-2</v>
      </c>
      <c r="W472" s="3"/>
      <c r="X472" s="2">
        <v>7</v>
      </c>
      <c r="Z472" s="30">
        <f>F472-E472+1</f>
        <v>26</v>
      </c>
    </row>
    <row r="473" spans="1:26">
      <c r="A473" s="25">
        <v>418</v>
      </c>
      <c r="B473" s="66">
        <v>41033</v>
      </c>
      <c r="C473" s="78" t="s">
        <v>39</v>
      </c>
      <c r="D473" s="133">
        <v>41032</v>
      </c>
      <c r="E473" s="133">
        <v>41033</v>
      </c>
      <c r="F473" s="133">
        <v>41052</v>
      </c>
      <c r="G473" s="79">
        <v>1.0311699999999999</v>
      </c>
      <c r="H473" s="81"/>
      <c r="I473" s="81"/>
      <c r="J473" s="79">
        <v>1.0263599999999999</v>
      </c>
      <c r="K473" s="79">
        <v>0.96874000000000005</v>
      </c>
      <c r="L473" s="80" t="s">
        <v>1</v>
      </c>
      <c r="N473" s="46">
        <f>(G473-J473)*10000</f>
        <v>48.09999999999981</v>
      </c>
      <c r="O473" s="47"/>
      <c r="P473" s="46">
        <f>(J473-K473)*10000</f>
        <v>576.19999999999891</v>
      </c>
      <c r="R473" s="22">
        <f>((T472*V473)/N473)*P473</f>
        <v>1437763.2205401396</v>
      </c>
      <c r="S473" s="15"/>
      <c r="T473" s="3">
        <f>R473+T472</f>
        <v>7678883.2608299516</v>
      </c>
      <c r="U473" s="3"/>
      <c r="V473" s="4">
        <f>$AB$3/X473</f>
        <v>1.9230769230769232E-2</v>
      </c>
      <c r="W473" s="3"/>
      <c r="X473" s="2">
        <v>13</v>
      </c>
      <c r="Z473" s="30">
        <f>F473-E473+1</f>
        <v>20</v>
      </c>
    </row>
    <row r="474" spans="1:26">
      <c r="A474" s="25">
        <f>A472+1</f>
        <v>419</v>
      </c>
      <c r="B474" s="66">
        <f>B472+1</f>
        <v>41034</v>
      </c>
    </row>
    <row r="475" spans="1:26">
      <c r="A475" s="25">
        <f t="shared" si="10"/>
        <v>420</v>
      </c>
      <c r="B475" s="66">
        <f t="shared" si="9"/>
        <v>41035</v>
      </c>
    </row>
    <row r="476" spans="1:26">
      <c r="A476" s="25">
        <f t="shared" si="10"/>
        <v>421</v>
      </c>
      <c r="B476" s="66">
        <f t="shared" si="9"/>
        <v>41036</v>
      </c>
    </row>
    <row r="477" spans="1:26">
      <c r="A477" s="25">
        <f t="shared" si="10"/>
        <v>422</v>
      </c>
      <c r="B477" s="66">
        <f t="shared" si="9"/>
        <v>41037</v>
      </c>
    </row>
    <row r="478" spans="1:26">
      <c r="A478" s="25">
        <f t="shared" si="10"/>
        <v>423</v>
      </c>
      <c r="B478" s="66">
        <f t="shared" si="9"/>
        <v>41038</v>
      </c>
    </row>
    <row r="479" spans="1:26">
      <c r="A479" s="25">
        <f t="shared" si="10"/>
        <v>424</v>
      </c>
      <c r="B479" s="66">
        <f t="shared" si="9"/>
        <v>41039</v>
      </c>
    </row>
    <row r="480" spans="1:26">
      <c r="A480" s="25">
        <f t="shared" si="10"/>
        <v>425</v>
      </c>
      <c r="B480" s="66">
        <f t="shared" si="9"/>
        <v>41040</v>
      </c>
    </row>
    <row r="481" spans="1:26">
      <c r="A481" s="25">
        <f t="shared" si="10"/>
        <v>426</v>
      </c>
      <c r="B481" s="66">
        <f t="shared" si="9"/>
        <v>41041</v>
      </c>
    </row>
    <row r="482" spans="1:26">
      <c r="A482" s="25">
        <f t="shared" si="10"/>
        <v>427</v>
      </c>
      <c r="B482" s="66">
        <f t="shared" si="9"/>
        <v>41042</v>
      </c>
    </row>
    <row r="483" spans="1:26">
      <c r="A483" s="25">
        <f t="shared" si="10"/>
        <v>428</v>
      </c>
      <c r="B483" s="66">
        <f t="shared" si="9"/>
        <v>41043</v>
      </c>
      <c r="C483" s="92" t="s">
        <v>38</v>
      </c>
      <c r="D483" s="132">
        <v>41038</v>
      </c>
      <c r="E483" s="132">
        <v>41043</v>
      </c>
      <c r="F483" s="132">
        <v>41047</v>
      </c>
      <c r="G483" s="93">
        <v>103.47399999999999</v>
      </c>
      <c r="H483" s="93"/>
      <c r="I483" s="93"/>
      <c r="J483" s="93">
        <v>102.807</v>
      </c>
      <c r="K483" s="93">
        <v>100.50999999999999</v>
      </c>
      <c r="L483" s="94" t="s">
        <v>1</v>
      </c>
      <c r="N483" s="16">
        <f>(G483-J483)*100</f>
        <v>66.699999999998738</v>
      </c>
      <c r="O483" s="15"/>
      <c r="P483" s="16">
        <f>(J483-K483)*100</f>
        <v>229.70000000000113</v>
      </c>
      <c r="R483" s="22">
        <f>((T473*V483)/N483)*P483</f>
        <v>314813.92964458518</v>
      </c>
      <c r="S483" s="15"/>
      <c r="T483" s="3">
        <f>R483+T473</f>
        <v>7993697.1904745372</v>
      </c>
      <c r="U483" s="3"/>
      <c r="V483" s="4">
        <f>$AB$3/X483</f>
        <v>1.1904761904761904E-2</v>
      </c>
      <c r="W483" s="3"/>
      <c r="X483" s="2">
        <v>21</v>
      </c>
      <c r="Z483" s="30">
        <f>F483-E483+1</f>
        <v>5</v>
      </c>
    </row>
    <row r="484" spans="1:26">
      <c r="A484" s="25">
        <f t="shared" si="10"/>
        <v>429</v>
      </c>
      <c r="B484" s="66">
        <f t="shared" si="9"/>
        <v>41044</v>
      </c>
    </row>
    <row r="485" spans="1:26">
      <c r="A485" s="25">
        <f t="shared" si="10"/>
        <v>430</v>
      </c>
      <c r="B485" s="66">
        <f t="shared" si="9"/>
        <v>41045</v>
      </c>
      <c r="C485" s="114" t="s">
        <v>37</v>
      </c>
      <c r="D485" s="135">
        <v>41044</v>
      </c>
      <c r="E485" s="136">
        <v>41045</v>
      </c>
      <c r="F485" s="136">
        <v>41066</v>
      </c>
      <c r="G485" s="115">
        <v>1.00153</v>
      </c>
      <c r="H485" s="115">
        <v>1.0077</v>
      </c>
      <c r="I485" s="115">
        <v>1.0320199999999999</v>
      </c>
      <c r="J485" s="115"/>
      <c r="K485" s="115"/>
      <c r="L485" s="116" t="s">
        <v>2</v>
      </c>
      <c r="N485" s="16">
        <f>(H485-G485)*10000</f>
        <v>61.700000000000088</v>
      </c>
      <c r="O485" s="15"/>
      <c r="P485" s="16">
        <f>(I485-H485)*10000</f>
        <v>243.19999999999897</v>
      </c>
      <c r="R485" s="22">
        <f>((T483*V485)/N485)*P485</f>
        <v>1125299.3498051614</v>
      </c>
      <c r="S485" s="15"/>
      <c r="T485" s="3">
        <f>R485+T483</f>
        <v>9118996.5402796976</v>
      </c>
      <c r="U485" s="3"/>
      <c r="V485" s="4">
        <f>$AB$3/X485</f>
        <v>3.5714285714285712E-2</v>
      </c>
      <c r="W485" s="3"/>
      <c r="X485" s="2">
        <v>7</v>
      </c>
      <c r="Z485" s="30">
        <f>F485-E485+1</f>
        <v>22</v>
      </c>
    </row>
    <row r="486" spans="1:26">
      <c r="A486" s="25">
        <f t="shared" si="10"/>
        <v>431</v>
      </c>
      <c r="B486" s="66">
        <f t="shared" si="9"/>
        <v>41046</v>
      </c>
    </row>
    <row r="487" spans="1:26">
      <c r="A487" s="25">
        <f t="shared" si="10"/>
        <v>432</v>
      </c>
      <c r="B487" s="66">
        <f t="shared" si="9"/>
        <v>41047</v>
      </c>
    </row>
    <row r="488" spans="1:26">
      <c r="A488" s="25">
        <f t="shared" si="10"/>
        <v>433</v>
      </c>
      <c r="B488" s="66">
        <f t="shared" si="9"/>
        <v>41048</v>
      </c>
    </row>
    <row r="489" spans="1:26">
      <c r="A489" s="25">
        <f t="shared" si="10"/>
        <v>434</v>
      </c>
      <c r="B489" s="66">
        <f t="shared" si="9"/>
        <v>41049</v>
      </c>
    </row>
    <row r="490" spans="1:26">
      <c r="A490" s="25">
        <f t="shared" si="10"/>
        <v>435</v>
      </c>
      <c r="B490" s="66">
        <f t="shared" si="9"/>
        <v>41050</v>
      </c>
    </row>
    <row r="491" spans="1:26">
      <c r="A491" s="25">
        <f t="shared" si="10"/>
        <v>436</v>
      </c>
      <c r="B491" s="66">
        <f t="shared" si="9"/>
        <v>41051</v>
      </c>
    </row>
    <row r="492" spans="1:26">
      <c r="A492" s="25">
        <f t="shared" si="10"/>
        <v>437</v>
      </c>
      <c r="B492" s="66">
        <f t="shared" si="9"/>
        <v>41052</v>
      </c>
      <c r="C492" s="88" t="s">
        <v>29</v>
      </c>
      <c r="D492" s="137">
        <v>41051</v>
      </c>
      <c r="E492" s="137">
        <v>41052</v>
      </c>
      <c r="F492" s="137">
        <v>41057</v>
      </c>
      <c r="G492" s="89">
        <v>0.81040000000000001</v>
      </c>
      <c r="H492" s="89"/>
      <c r="I492" s="89"/>
      <c r="J492" s="89">
        <v>0.8034</v>
      </c>
      <c r="K492" s="89">
        <v>0.8034</v>
      </c>
      <c r="L492" s="90" t="s">
        <v>17</v>
      </c>
      <c r="M492" s="15"/>
      <c r="N492" s="16">
        <f>(G492-J492)*10000</f>
        <v>70.000000000000057</v>
      </c>
      <c r="O492" s="15"/>
      <c r="P492" s="16">
        <f>(J492-K492)*10000</f>
        <v>0</v>
      </c>
      <c r="Q492" s="15"/>
      <c r="R492" s="22">
        <f>((T485*V492)/N492)*P492</f>
        <v>0</v>
      </c>
      <c r="S492" s="15"/>
      <c r="T492" s="3">
        <f>R492+T485</f>
        <v>9118996.5402796976</v>
      </c>
      <c r="U492" s="3"/>
      <c r="V492" s="4">
        <f>$AB$3/X492</f>
        <v>2.5000000000000001E-2</v>
      </c>
      <c r="W492" s="4"/>
      <c r="X492" s="2">
        <v>10</v>
      </c>
      <c r="Y492" s="3"/>
      <c r="Z492" s="30">
        <f>F492-E492+1</f>
        <v>6</v>
      </c>
    </row>
    <row r="493" spans="1:26">
      <c r="A493" s="25">
        <f t="shared" si="10"/>
        <v>438</v>
      </c>
      <c r="B493" s="66">
        <f t="shared" si="9"/>
        <v>41053</v>
      </c>
      <c r="C493" s="92" t="s">
        <v>38</v>
      </c>
      <c r="D493" s="132">
        <v>41052</v>
      </c>
      <c r="E493" s="132">
        <v>41053</v>
      </c>
      <c r="F493" s="132">
        <v>41061</v>
      </c>
      <c r="G493" s="93">
        <v>101.00699999999999</v>
      </c>
      <c r="H493" s="93"/>
      <c r="I493" s="93"/>
      <c r="J493" s="93">
        <v>99.040800000000004</v>
      </c>
      <c r="K493" s="93">
        <v>95.861999999999995</v>
      </c>
      <c r="L493" s="94" t="s">
        <v>1</v>
      </c>
      <c r="N493" s="16">
        <f>(G493-J493)*100</f>
        <v>196.61999999999864</v>
      </c>
      <c r="O493" s="15"/>
      <c r="P493" s="16">
        <f>(J493-K493)*100</f>
        <v>317.88000000000096</v>
      </c>
      <c r="R493" s="22">
        <f>((T492*V493)/N493)*P493</f>
        <v>175510.57031838904</v>
      </c>
      <c r="S493" s="15"/>
      <c r="T493" s="3">
        <f>R493+T492</f>
        <v>9294507.1105980873</v>
      </c>
      <c r="U493" s="3"/>
      <c r="V493" s="4">
        <f>$AB$3/X493</f>
        <v>1.1904761904761904E-2</v>
      </c>
      <c r="W493" s="3"/>
      <c r="X493" s="2">
        <v>21</v>
      </c>
      <c r="Z493" s="30">
        <f>F493-E493+1</f>
        <v>9</v>
      </c>
    </row>
    <row r="494" spans="1:26">
      <c r="A494" s="25">
        <v>438</v>
      </c>
      <c r="B494" s="66">
        <v>41053</v>
      </c>
      <c r="C494" s="97" t="s">
        <v>30</v>
      </c>
      <c r="D494" s="130">
        <v>41052</v>
      </c>
      <c r="E494" s="130">
        <v>41053</v>
      </c>
      <c r="F494" s="130">
        <v>41066</v>
      </c>
      <c r="G494" s="98">
        <v>1.2685</v>
      </c>
      <c r="H494" s="98"/>
      <c r="I494" s="98"/>
      <c r="J494" s="98">
        <v>1.2543</v>
      </c>
      <c r="K494" s="98">
        <v>1.2543</v>
      </c>
      <c r="L494" s="99" t="s">
        <v>17</v>
      </c>
      <c r="M494" s="15"/>
      <c r="N494" s="46">
        <f>(G494-J494)*10000</f>
        <v>141.99999999999991</v>
      </c>
      <c r="O494" s="47"/>
      <c r="P494" s="46">
        <f>(J494-K494)*10000</f>
        <v>0</v>
      </c>
      <c r="Q494" s="15"/>
      <c r="R494" s="22">
        <f>((T493*V494)/N494)*P494</f>
        <v>0</v>
      </c>
      <c r="S494" s="15"/>
      <c r="T494" s="3">
        <f>R494+T493</f>
        <v>9294507.1105980873</v>
      </c>
      <c r="U494" s="3"/>
      <c r="V494" s="4">
        <f>$AB$3/X494</f>
        <v>2.2727272727272728E-2</v>
      </c>
      <c r="W494" s="4"/>
      <c r="X494" s="16">
        <v>11</v>
      </c>
      <c r="Y494" s="15"/>
      <c r="Z494" s="30">
        <f>F494-E494+1</f>
        <v>14</v>
      </c>
    </row>
    <row r="495" spans="1:26">
      <c r="A495" s="25">
        <f>A493+1</f>
        <v>439</v>
      </c>
      <c r="B495" s="66">
        <f>B493+1</f>
        <v>41054</v>
      </c>
    </row>
    <row r="496" spans="1:26">
      <c r="A496" s="25">
        <f t="shared" si="10"/>
        <v>440</v>
      </c>
      <c r="B496" s="66">
        <f t="shared" si="9"/>
        <v>41055</v>
      </c>
    </row>
    <row r="497" spans="1:26">
      <c r="A497" s="25">
        <f t="shared" si="10"/>
        <v>441</v>
      </c>
      <c r="B497" s="66">
        <f t="shared" si="9"/>
        <v>41056</v>
      </c>
    </row>
    <row r="498" spans="1:26">
      <c r="A498" s="25">
        <f t="shared" si="10"/>
        <v>442</v>
      </c>
      <c r="B498" s="66">
        <f t="shared" si="9"/>
        <v>41057</v>
      </c>
    </row>
    <row r="499" spans="1:26">
      <c r="A499" s="25">
        <f t="shared" si="10"/>
        <v>443</v>
      </c>
      <c r="B499" s="66">
        <f t="shared" si="9"/>
        <v>41058</v>
      </c>
      <c r="C499" s="85" t="s">
        <v>28</v>
      </c>
      <c r="D499" s="141">
        <v>41057</v>
      </c>
      <c r="E499" s="141">
        <v>41058</v>
      </c>
      <c r="F499" s="141">
        <v>41061</v>
      </c>
      <c r="G499" s="86">
        <v>1.2924</v>
      </c>
      <c r="H499" s="86"/>
      <c r="I499" s="86"/>
      <c r="J499" s="86">
        <v>1.2814000000000001</v>
      </c>
      <c r="K499" s="86">
        <v>1.2814000000000001</v>
      </c>
      <c r="L499" s="87" t="s">
        <v>17</v>
      </c>
      <c r="M499" s="15"/>
      <c r="N499" s="16">
        <f>(G499-J499)*10000</f>
        <v>109.99999999999899</v>
      </c>
      <c r="O499" s="15"/>
      <c r="P499" s="16">
        <f>(J499-K499)*10000</f>
        <v>0</v>
      </c>
      <c r="Q499" s="15"/>
      <c r="R499" s="22">
        <f>((T494*V499)/N499)*P499</f>
        <v>0</v>
      </c>
      <c r="S499" s="15"/>
      <c r="T499" s="3">
        <f>R499+T494</f>
        <v>9294507.1105980873</v>
      </c>
      <c r="U499" s="3"/>
      <c r="V499" s="4">
        <f>$AB$3/X499</f>
        <v>3.5714285714285712E-2</v>
      </c>
      <c r="W499" s="4"/>
      <c r="X499" s="2">
        <v>7</v>
      </c>
      <c r="Y499" s="3"/>
      <c r="Z499" s="30">
        <f>F499-E499+1</f>
        <v>4</v>
      </c>
    </row>
    <row r="500" spans="1:26">
      <c r="A500" s="25">
        <f t="shared" si="10"/>
        <v>444</v>
      </c>
      <c r="B500" s="66">
        <f t="shared" si="9"/>
        <v>41059</v>
      </c>
    </row>
    <row r="501" spans="1:26">
      <c r="A501" s="25">
        <f t="shared" si="10"/>
        <v>445</v>
      </c>
      <c r="B501" s="66">
        <f t="shared" si="9"/>
        <v>41060</v>
      </c>
    </row>
    <row r="502" spans="1:26">
      <c r="A502" s="25">
        <f t="shared" si="10"/>
        <v>446</v>
      </c>
      <c r="B502" s="66">
        <f t="shared" si="9"/>
        <v>41061</v>
      </c>
      <c r="C502" s="88" t="s">
        <v>29</v>
      </c>
      <c r="D502" s="137">
        <v>41060</v>
      </c>
      <c r="E502" s="137">
        <v>41061</v>
      </c>
      <c r="F502" s="137">
        <v>41064</v>
      </c>
      <c r="G502" s="89">
        <v>0.7984</v>
      </c>
      <c r="H502" s="89">
        <v>0.80420000000000003</v>
      </c>
      <c r="I502" s="89">
        <v>0.81030000000000002</v>
      </c>
      <c r="J502" s="89"/>
      <c r="K502" s="89"/>
      <c r="L502" s="90" t="s">
        <v>1</v>
      </c>
      <c r="M502" s="15"/>
      <c r="N502" s="16">
        <f>(H502-G502)*10000</f>
        <v>58.00000000000027</v>
      </c>
      <c r="O502" s="15"/>
      <c r="P502" s="16">
        <f>(I502-H502)*10000</f>
        <v>60.999999999999943</v>
      </c>
      <c r="Q502" s="15"/>
      <c r="R502" s="22">
        <f>((T499*V502)/N502)*P502</f>
        <v>244381.43695968972</v>
      </c>
      <c r="S502" s="15"/>
      <c r="T502" s="3">
        <f>R502+T499</f>
        <v>9538888.5475577768</v>
      </c>
      <c r="U502" s="3"/>
      <c r="V502" s="4">
        <f>$AB$3/X502</f>
        <v>2.5000000000000001E-2</v>
      </c>
      <c r="W502" s="4"/>
      <c r="X502" s="2">
        <v>10</v>
      </c>
      <c r="Y502" s="3"/>
      <c r="Z502" s="30">
        <f>F502-E502+1</f>
        <v>4</v>
      </c>
    </row>
    <row r="503" spans="1:26">
      <c r="A503" s="25">
        <f t="shared" si="10"/>
        <v>447</v>
      </c>
      <c r="B503" s="66">
        <f t="shared" si="9"/>
        <v>41062</v>
      </c>
    </row>
    <row r="504" spans="1:26">
      <c r="A504" s="25">
        <f t="shared" si="10"/>
        <v>448</v>
      </c>
      <c r="B504" s="66">
        <f t="shared" si="9"/>
        <v>41063</v>
      </c>
    </row>
    <row r="505" spans="1:26">
      <c r="A505" s="25">
        <f t="shared" si="10"/>
        <v>449</v>
      </c>
      <c r="B505" s="66">
        <f t="shared" si="9"/>
        <v>41064</v>
      </c>
    </row>
    <row r="506" spans="1:26">
      <c r="A506" s="25">
        <f t="shared" si="10"/>
        <v>450</v>
      </c>
      <c r="B506" s="66">
        <f t="shared" si="9"/>
        <v>41065</v>
      </c>
      <c r="C506" s="111" t="s">
        <v>32</v>
      </c>
      <c r="D506" s="143">
        <v>41064</v>
      </c>
      <c r="E506" s="143">
        <v>41065</v>
      </c>
      <c r="F506" s="143">
        <v>41081</v>
      </c>
      <c r="G506" s="112">
        <v>0.74929999999999997</v>
      </c>
      <c r="H506" s="112">
        <v>0.7581</v>
      </c>
      <c r="I506" s="112">
        <v>0.79930000000000001</v>
      </c>
      <c r="J506" s="112"/>
      <c r="K506" s="112"/>
      <c r="L506" s="113" t="s">
        <v>1</v>
      </c>
      <c r="N506" s="16">
        <f>(H506-G506)*10000</f>
        <v>88.000000000000298</v>
      </c>
      <c r="O506" s="15"/>
      <c r="P506" s="16">
        <f>(I506-H506)*10000</f>
        <v>412.00000000000017</v>
      </c>
      <c r="R506" s="22">
        <f>((T502*V506)/N506)*P506</f>
        <v>858833.49685179035</v>
      </c>
      <c r="S506" s="15"/>
      <c r="T506" s="3">
        <f>R506+T502</f>
        <v>10397722.044409567</v>
      </c>
      <c r="U506" s="3"/>
      <c r="V506" s="4">
        <f>$AB$3/X506</f>
        <v>1.9230769230769232E-2</v>
      </c>
      <c r="W506" s="3"/>
      <c r="X506" s="2">
        <v>13</v>
      </c>
      <c r="Z506" s="30">
        <f>F506-E506+1</f>
        <v>17</v>
      </c>
    </row>
    <row r="507" spans="1:26">
      <c r="A507" s="25">
        <f t="shared" si="10"/>
        <v>451</v>
      </c>
      <c r="B507" s="66">
        <f t="shared" ref="B507:B579" si="11">B506+1</f>
        <v>41066</v>
      </c>
    </row>
    <row r="508" spans="1:26">
      <c r="A508" s="25">
        <f t="shared" si="10"/>
        <v>452</v>
      </c>
      <c r="B508" s="66">
        <f t="shared" si="11"/>
        <v>41067</v>
      </c>
    </row>
    <row r="509" spans="1:26">
      <c r="A509" s="25">
        <f t="shared" si="10"/>
        <v>453</v>
      </c>
      <c r="B509" s="66">
        <f t="shared" si="11"/>
        <v>41068</v>
      </c>
    </row>
    <row r="510" spans="1:26">
      <c r="A510" s="25">
        <f t="shared" ref="A510:A582" si="12">A509+1</f>
        <v>454</v>
      </c>
      <c r="B510" s="66">
        <f t="shared" si="11"/>
        <v>41069</v>
      </c>
    </row>
    <row r="511" spans="1:26">
      <c r="A511" s="25">
        <f t="shared" si="12"/>
        <v>455</v>
      </c>
      <c r="B511" s="66">
        <f t="shared" si="11"/>
        <v>41070</v>
      </c>
    </row>
    <row r="512" spans="1:26">
      <c r="A512" s="25">
        <f t="shared" si="12"/>
        <v>456</v>
      </c>
      <c r="B512" s="66">
        <f t="shared" si="11"/>
        <v>41071</v>
      </c>
      <c r="C512" s="75" t="s">
        <v>34</v>
      </c>
      <c r="D512" s="144">
        <v>41068</v>
      </c>
      <c r="E512" s="144">
        <v>41071</v>
      </c>
      <c r="F512" s="144">
        <v>41073</v>
      </c>
      <c r="G512" s="76">
        <v>1.2925599999999999</v>
      </c>
      <c r="H512" s="76"/>
      <c r="I512" s="76"/>
      <c r="J512" s="76">
        <v>1.28481</v>
      </c>
      <c r="K512" s="76">
        <v>1.28481</v>
      </c>
      <c r="L512" s="77" t="s">
        <v>17</v>
      </c>
      <c r="N512" s="46">
        <f>(G512-J512)*10000</f>
        <v>77.499999999999233</v>
      </c>
      <c r="O512" s="47"/>
      <c r="P512" s="46">
        <f>(J512-K512)*10000</f>
        <v>0</v>
      </c>
      <c r="R512" s="22">
        <f>((T506*V512)/N512)*P512</f>
        <v>0</v>
      </c>
      <c r="S512" s="15"/>
      <c r="T512" s="3">
        <f>R512+T506</f>
        <v>10397722.044409567</v>
      </c>
      <c r="U512" s="3"/>
      <c r="V512" s="4">
        <f>$AB$3/X512</f>
        <v>3.5714285714285712E-2</v>
      </c>
      <c r="W512" s="3"/>
      <c r="X512" s="2">
        <v>7</v>
      </c>
      <c r="Z512" s="30">
        <f>F512-E512+1</f>
        <v>3</v>
      </c>
    </row>
    <row r="513" spans="1:26">
      <c r="A513" s="25">
        <v>456</v>
      </c>
      <c r="B513" s="66">
        <v>41071</v>
      </c>
      <c r="C513" s="78" t="s">
        <v>39</v>
      </c>
      <c r="D513" s="133">
        <v>41068</v>
      </c>
      <c r="E513" s="133">
        <v>41071</v>
      </c>
      <c r="F513" s="133">
        <v>41081</v>
      </c>
      <c r="G513" s="79">
        <v>0.98392999999999997</v>
      </c>
      <c r="H513" s="79">
        <v>0.99858000000000002</v>
      </c>
      <c r="I513" s="79">
        <v>1.0037700000000001</v>
      </c>
      <c r="J513" s="79"/>
      <c r="K513" s="79"/>
      <c r="L513" s="80" t="s">
        <v>2</v>
      </c>
      <c r="N513" s="16">
        <f>(H513-G513)*10000</f>
        <v>146.50000000000051</v>
      </c>
      <c r="O513" s="15"/>
      <c r="P513" s="16">
        <f>(I513-H513)*10000</f>
        <v>51.900000000000276</v>
      </c>
      <c r="R513" s="22">
        <f>((T512*V513)/N513)*P513</f>
        <v>70837.723038180309</v>
      </c>
      <c r="S513" s="15"/>
      <c r="T513" s="3">
        <f>R513+T512</f>
        <v>10468559.767447747</v>
      </c>
      <c r="U513" s="3"/>
      <c r="V513" s="4">
        <f>$AB$3/X513</f>
        <v>1.9230769230769232E-2</v>
      </c>
      <c r="W513" s="3"/>
      <c r="X513" s="2">
        <v>13</v>
      </c>
      <c r="Z513" s="30">
        <f>F513-E513+1</f>
        <v>11</v>
      </c>
    </row>
    <row r="514" spans="1:26">
      <c r="A514" s="25">
        <v>456</v>
      </c>
      <c r="B514" s="66">
        <v>41071</v>
      </c>
      <c r="C514" s="88" t="s">
        <v>29</v>
      </c>
      <c r="D514" s="137">
        <v>41067</v>
      </c>
      <c r="E514" s="137">
        <v>41071</v>
      </c>
      <c r="F514" s="137">
        <v>41071</v>
      </c>
      <c r="G514" s="89">
        <v>0.81340000000000001</v>
      </c>
      <c r="H514" s="89"/>
      <c r="I514" s="89"/>
      <c r="J514" s="89">
        <v>0.80569999999999997</v>
      </c>
      <c r="K514" s="89">
        <v>0.81340000000000001</v>
      </c>
      <c r="L514" s="90" t="s">
        <v>0</v>
      </c>
      <c r="M514" s="15"/>
      <c r="N514" s="16">
        <f>(G514-J514)*10000</f>
        <v>77.000000000000398</v>
      </c>
      <c r="O514" s="15"/>
      <c r="P514" s="16">
        <f>(J514-K514)*10000</f>
        <v>-77.000000000000398</v>
      </c>
      <c r="Q514" s="15"/>
      <c r="R514" s="22">
        <f>((T513*V514)/N514)*P514</f>
        <v>-261713.99418619368</v>
      </c>
      <c r="S514" s="15"/>
      <c r="T514" s="3">
        <f>R514+T513</f>
        <v>10206845.773261555</v>
      </c>
      <c r="U514" s="3"/>
      <c r="V514" s="4">
        <f>$AB$3/X514</f>
        <v>2.5000000000000001E-2</v>
      </c>
      <c r="W514" s="4"/>
      <c r="X514" s="2">
        <v>10</v>
      </c>
      <c r="Y514" s="3"/>
      <c r="Z514" s="30">
        <f>F514-E514+1</f>
        <v>1</v>
      </c>
    </row>
    <row r="515" spans="1:26">
      <c r="A515" s="25">
        <f>A512+1</f>
        <v>457</v>
      </c>
      <c r="B515" s="66">
        <f>B512+1</f>
        <v>41072</v>
      </c>
      <c r="C515" s="82" t="s">
        <v>35</v>
      </c>
      <c r="D515" s="145">
        <v>41071</v>
      </c>
      <c r="E515" s="146">
        <v>41072</v>
      </c>
      <c r="F515" s="146">
        <v>41078</v>
      </c>
      <c r="G515" s="83">
        <v>83.94</v>
      </c>
      <c r="H515" s="83"/>
      <c r="I515" s="83"/>
      <c r="J515" s="83">
        <v>82.525000000000006</v>
      </c>
      <c r="K515" s="83">
        <v>83.94</v>
      </c>
      <c r="L515" s="84" t="s">
        <v>0</v>
      </c>
      <c r="N515" s="16">
        <f>(G515-J515)*100</f>
        <v>141.4999999999992</v>
      </c>
      <c r="O515" s="15"/>
      <c r="P515" s="16">
        <f>(J515-K515)*100</f>
        <v>-141.4999999999992</v>
      </c>
      <c r="R515" s="22">
        <f>((T514*V515)/N515)*P515</f>
        <v>-318963.93041442358</v>
      </c>
      <c r="S515" s="15"/>
      <c r="T515" s="3">
        <f>R515+T514</f>
        <v>9887881.8428471312</v>
      </c>
      <c r="U515" s="3"/>
      <c r="V515" s="4">
        <f>$AB$3/X515</f>
        <v>3.125E-2</v>
      </c>
      <c r="W515" s="3"/>
      <c r="X515" s="2">
        <v>8</v>
      </c>
      <c r="Z515" s="30">
        <f>F515-E515+1</f>
        <v>7</v>
      </c>
    </row>
    <row r="516" spans="1:26">
      <c r="A516" s="25">
        <v>457</v>
      </c>
      <c r="B516" s="66">
        <v>41072</v>
      </c>
      <c r="C516" s="85" t="s">
        <v>28</v>
      </c>
      <c r="D516" s="141">
        <v>41071</v>
      </c>
      <c r="E516" s="141">
        <v>41072</v>
      </c>
      <c r="F516" s="141">
        <v>41073</v>
      </c>
      <c r="G516" s="86">
        <v>1.2950999999999999</v>
      </c>
      <c r="H516" s="86"/>
      <c r="I516" s="86"/>
      <c r="J516" s="86">
        <v>1.2827999999999999</v>
      </c>
      <c r="K516" s="86">
        <v>1.2950999999999999</v>
      </c>
      <c r="L516" s="87" t="s">
        <v>0</v>
      </c>
      <c r="M516" s="15"/>
      <c r="N516" s="16">
        <f>(G516-J516)*10000</f>
        <v>122.99999999999977</v>
      </c>
      <c r="O516" s="15"/>
      <c r="P516" s="16">
        <f>(J516-K516)*10000</f>
        <v>-122.99999999999977</v>
      </c>
      <c r="Q516" s="15"/>
      <c r="R516" s="22">
        <f>((T515*V516)/N516)*P516</f>
        <v>-353138.63724454038</v>
      </c>
      <c r="S516" s="15"/>
      <c r="T516" s="3">
        <f>R516+T515</f>
        <v>9534743.20560259</v>
      </c>
      <c r="U516" s="3"/>
      <c r="V516" s="4">
        <f>$AB$3/X516</f>
        <v>3.5714285714285712E-2</v>
      </c>
      <c r="W516" s="4"/>
      <c r="X516" s="2">
        <v>7</v>
      </c>
      <c r="Y516" s="3"/>
      <c r="Z516" s="30">
        <f>F516-E516+1</f>
        <v>2</v>
      </c>
    </row>
    <row r="517" spans="1:26">
      <c r="A517" s="25">
        <f>A515+1</f>
        <v>458</v>
      </c>
      <c r="B517" s="66">
        <f>B515+1</f>
        <v>41073</v>
      </c>
      <c r="C517" s="104" t="s">
        <v>31</v>
      </c>
      <c r="D517" s="131">
        <v>41072</v>
      </c>
      <c r="E517" s="131">
        <v>41073</v>
      </c>
      <c r="F517" s="131">
        <v>41075</v>
      </c>
      <c r="G517" s="105">
        <v>1.569</v>
      </c>
      <c r="H517" s="105"/>
      <c r="I517" s="105"/>
      <c r="J517" s="105">
        <v>1.5608</v>
      </c>
      <c r="K517" s="105">
        <v>1.546</v>
      </c>
      <c r="L517" s="107" t="s">
        <v>1</v>
      </c>
      <c r="N517" s="46">
        <f>(G517-J517)*10000</f>
        <v>81.999999999999858</v>
      </c>
      <c r="O517" s="47"/>
      <c r="P517" s="46">
        <f>(J517-K517)*10000</f>
        <v>147.99999999999923</v>
      </c>
      <c r="R517" s="22">
        <f>((T516*V517)/N517)*P517</f>
        <v>478029.13090419321</v>
      </c>
      <c r="S517" s="15"/>
      <c r="T517" s="3">
        <f>R517+T516</f>
        <v>10012772.336506784</v>
      </c>
      <c r="U517" s="3"/>
      <c r="V517" s="4">
        <f>$AB$3/X517</f>
        <v>2.7777777777777776E-2</v>
      </c>
      <c r="X517" s="2">
        <v>9</v>
      </c>
      <c r="Z517" s="30">
        <f>F517-E517+1</f>
        <v>3</v>
      </c>
    </row>
    <row r="518" spans="1:26">
      <c r="A518" s="25">
        <f t="shared" si="12"/>
        <v>459</v>
      </c>
      <c r="B518" s="66">
        <f t="shared" si="11"/>
        <v>41074</v>
      </c>
      <c r="C518" s="92" t="s">
        <v>38</v>
      </c>
      <c r="D518" s="132">
        <v>41073</v>
      </c>
      <c r="E518" s="132">
        <v>41074</v>
      </c>
      <c r="F518" s="132">
        <v>41074</v>
      </c>
      <c r="G518" s="93">
        <v>99.747</v>
      </c>
      <c r="H518" s="93">
        <v>100.036</v>
      </c>
      <c r="I518" s="93">
        <v>99.747</v>
      </c>
      <c r="J518" s="93"/>
      <c r="K518" s="93"/>
      <c r="L518" s="94" t="s">
        <v>0</v>
      </c>
      <c r="N518" s="16">
        <f>(H518-G518)*100</f>
        <v>28.900000000000148</v>
      </c>
      <c r="O518" s="15"/>
      <c r="P518" s="16">
        <f>(I518-H518)*100</f>
        <v>-28.900000000000148</v>
      </c>
      <c r="R518" s="22">
        <f>((T517*V518)/N518)*P518</f>
        <v>-119199.67067269982</v>
      </c>
      <c r="S518" s="15"/>
      <c r="T518" s="3">
        <f>R518+T517</f>
        <v>9893572.6658340842</v>
      </c>
      <c r="U518" s="3"/>
      <c r="V518" s="4">
        <f>$AB$3/X518</f>
        <v>1.1904761904761904E-2</v>
      </c>
      <c r="W518" s="3"/>
      <c r="X518" s="2">
        <v>21</v>
      </c>
      <c r="Z518" s="30">
        <f>F518-E518+1</f>
        <v>1</v>
      </c>
    </row>
    <row r="519" spans="1:26">
      <c r="A519" s="25">
        <f t="shared" si="12"/>
        <v>460</v>
      </c>
      <c r="B519" s="66">
        <f t="shared" si="11"/>
        <v>41075</v>
      </c>
      <c r="C519" s="88" t="s">
        <v>29</v>
      </c>
      <c r="D519" s="137">
        <v>41074</v>
      </c>
      <c r="E519" s="137">
        <v>41075</v>
      </c>
      <c r="F519" s="137">
        <v>41075</v>
      </c>
      <c r="G519" s="89">
        <v>0.80810000000000004</v>
      </c>
      <c r="H519" s="89">
        <v>0.81269999999999998</v>
      </c>
      <c r="I519" s="89">
        <v>0.80810000000000004</v>
      </c>
      <c r="J519" s="89"/>
      <c r="K519" s="89"/>
      <c r="L519" s="90" t="s">
        <v>0</v>
      </c>
      <c r="M519" s="15"/>
      <c r="N519" s="16">
        <f>(H519-G519)*10000</f>
        <v>45.999999999999375</v>
      </c>
      <c r="O519" s="15"/>
      <c r="P519" s="16">
        <f>(I519-H519)*10000</f>
        <v>-45.999999999999375</v>
      </c>
      <c r="Q519" s="15"/>
      <c r="R519" s="22">
        <f>((T518*V519)/N519)*P519</f>
        <v>-247339.31664585212</v>
      </c>
      <c r="S519" s="15"/>
      <c r="T519" s="3">
        <f>R519+T518</f>
        <v>9646233.3491882328</v>
      </c>
      <c r="U519" s="3"/>
      <c r="V519" s="4">
        <f>$AB$3/X519</f>
        <v>2.5000000000000001E-2</v>
      </c>
      <c r="W519" s="4"/>
      <c r="X519" s="2">
        <v>10</v>
      </c>
      <c r="Y519" s="3"/>
      <c r="Z519" s="30">
        <f>F519-E519+1</f>
        <v>1</v>
      </c>
    </row>
    <row r="520" spans="1:26">
      <c r="A520" s="25">
        <v>460</v>
      </c>
      <c r="B520" s="66">
        <v>41075</v>
      </c>
      <c r="C520" s="97" t="s">
        <v>30</v>
      </c>
      <c r="D520" s="130">
        <v>41074</v>
      </c>
      <c r="E520" s="130">
        <v>41075</v>
      </c>
      <c r="F520" s="130">
        <v>41079</v>
      </c>
      <c r="G520" s="98">
        <v>1.2544999999999999</v>
      </c>
      <c r="H520" s="98">
        <v>1.2638</v>
      </c>
      <c r="I520" s="98">
        <v>1.2638</v>
      </c>
      <c r="J520" s="98"/>
      <c r="K520" s="98"/>
      <c r="L520" s="99" t="s">
        <v>17</v>
      </c>
      <c r="M520" s="15"/>
      <c r="N520" s="16">
        <f>(H520-G520)*10000</f>
        <v>93.000000000000853</v>
      </c>
      <c r="O520" s="15"/>
      <c r="P520" s="16">
        <f>(I520-H520)*10000</f>
        <v>0</v>
      </c>
      <c r="Q520" s="15"/>
      <c r="R520" s="22">
        <f>((T519*V520)/N520)*P520</f>
        <v>0</v>
      </c>
      <c r="S520" s="15"/>
      <c r="T520" s="3">
        <f>R520+T519</f>
        <v>9646233.3491882328</v>
      </c>
      <c r="U520" s="3"/>
      <c r="V520" s="4">
        <f>$AB$3/X520</f>
        <v>2.2727272727272728E-2</v>
      </c>
      <c r="W520" s="4"/>
      <c r="X520" s="16">
        <v>11</v>
      </c>
      <c r="Y520" s="15"/>
      <c r="Z520" s="30">
        <f>F520-E520+1</f>
        <v>5</v>
      </c>
    </row>
    <row r="521" spans="1:26">
      <c r="A521" s="25">
        <f>A519+1</f>
        <v>461</v>
      </c>
      <c r="B521" s="66">
        <f>B519+1</f>
        <v>41076</v>
      </c>
    </row>
    <row r="522" spans="1:26">
      <c r="A522" s="25">
        <f t="shared" si="12"/>
        <v>462</v>
      </c>
      <c r="B522" s="66">
        <f t="shared" si="11"/>
        <v>41077</v>
      </c>
    </row>
    <row r="523" spans="1:26">
      <c r="A523" s="25">
        <f t="shared" si="12"/>
        <v>463</v>
      </c>
      <c r="B523" s="66">
        <f t="shared" si="11"/>
        <v>41078</v>
      </c>
      <c r="C523" s="88" t="s">
        <v>29</v>
      </c>
      <c r="D523" s="137">
        <v>41075</v>
      </c>
      <c r="E523" s="137">
        <v>41078</v>
      </c>
      <c r="F523" s="137">
        <v>41100</v>
      </c>
      <c r="G523" s="89">
        <v>0.81559999999999999</v>
      </c>
      <c r="H523" s="89"/>
      <c r="I523" s="89"/>
      <c r="J523" s="89">
        <v>0.80420000000000003</v>
      </c>
      <c r="K523" s="89">
        <v>0.78969999999999996</v>
      </c>
      <c r="L523" s="90" t="s">
        <v>1</v>
      </c>
      <c r="M523" s="15"/>
      <c r="N523" s="16">
        <f>(G523-J523)*10000</f>
        <v>113.99999999999966</v>
      </c>
      <c r="O523" s="15"/>
      <c r="P523" s="16">
        <f>(J523-K523)*10000</f>
        <v>145.00000000000068</v>
      </c>
      <c r="Q523" s="15"/>
      <c r="R523" s="22">
        <f>((T520*V523)/N523)*P523</f>
        <v>306733.29728778615</v>
      </c>
      <c r="S523" s="15"/>
      <c r="T523" s="3">
        <f>R523+T520</f>
        <v>9952966.6464760192</v>
      </c>
      <c r="U523" s="3"/>
      <c r="V523" s="4">
        <f>$AB$3/X523</f>
        <v>2.5000000000000001E-2</v>
      </c>
      <c r="W523" s="4"/>
      <c r="X523" s="2">
        <v>10</v>
      </c>
      <c r="Y523" s="3"/>
      <c r="Z523" s="30">
        <f>F523-E523+1</f>
        <v>23</v>
      </c>
    </row>
    <row r="524" spans="1:26">
      <c r="A524" s="25">
        <f t="shared" si="12"/>
        <v>464</v>
      </c>
      <c r="B524" s="66">
        <f t="shared" si="11"/>
        <v>41079</v>
      </c>
    </row>
    <row r="525" spans="1:26">
      <c r="A525" s="25">
        <f t="shared" si="12"/>
        <v>465</v>
      </c>
      <c r="B525" s="66">
        <f t="shared" si="11"/>
        <v>41080</v>
      </c>
    </row>
    <row r="526" spans="1:26">
      <c r="A526" s="25">
        <f t="shared" si="12"/>
        <v>466</v>
      </c>
      <c r="B526" s="66">
        <f t="shared" si="11"/>
        <v>41081</v>
      </c>
      <c r="C526" s="92" t="s">
        <v>38</v>
      </c>
      <c r="D526" s="132">
        <v>41080</v>
      </c>
      <c r="E526" s="132">
        <v>41081</v>
      </c>
      <c r="F526" s="132">
        <v>41085</v>
      </c>
      <c r="G526" s="93">
        <v>100.28</v>
      </c>
      <c r="H526" s="93">
        <v>101.33999999999999</v>
      </c>
      <c r="I526" s="93">
        <v>100.28</v>
      </c>
      <c r="J526" s="93"/>
      <c r="K526" s="93"/>
      <c r="L526" s="94" t="s">
        <v>0</v>
      </c>
      <c r="N526" s="16">
        <f>(H526-G526)*100</f>
        <v>105.99999999999881</v>
      </c>
      <c r="O526" s="15"/>
      <c r="P526" s="16">
        <f>(I526-H526)*100</f>
        <v>-105.99999999999881</v>
      </c>
      <c r="R526" s="22">
        <f>((T523*V526)/N526)*P526</f>
        <v>-118487.69817233356</v>
      </c>
      <c r="S526" s="15"/>
      <c r="T526" s="3">
        <f>R526+T523</f>
        <v>9834478.9483036865</v>
      </c>
      <c r="U526" s="3"/>
      <c r="V526" s="4">
        <f>$AB$3/X526</f>
        <v>1.1904761904761904E-2</v>
      </c>
      <c r="W526" s="3"/>
      <c r="X526" s="2">
        <v>21</v>
      </c>
      <c r="Z526" s="30">
        <f>F526-E526+1</f>
        <v>5</v>
      </c>
    </row>
    <row r="527" spans="1:26">
      <c r="A527" s="25">
        <f t="shared" si="12"/>
        <v>467</v>
      </c>
      <c r="B527" s="66">
        <f t="shared" si="11"/>
        <v>41082</v>
      </c>
      <c r="C527" s="97" t="s">
        <v>30</v>
      </c>
      <c r="D527" s="130">
        <v>41081</v>
      </c>
      <c r="E527" s="130">
        <v>41082</v>
      </c>
      <c r="F527" s="130">
        <v>41114</v>
      </c>
      <c r="G527" s="98">
        <v>1.2703</v>
      </c>
      <c r="H527" s="98"/>
      <c r="I527" s="98"/>
      <c r="J527" s="98">
        <v>1.2528999999999999</v>
      </c>
      <c r="K527" s="98">
        <v>1.2056</v>
      </c>
      <c r="L527" s="99" t="s">
        <v>1</v>
      </c>
      <c r="M527" s="15"/>
      <c r="N527" s="46">
        <f>(G527-J527)*10000</f>
        <v>174.00000000000082</v>
      </c>
      <c r="O527" s="47"/>
      <c r="P527" s="46">
        <f>(J527-K527)*10000</f>
        <v>472.99999999999898</v>
      </c>
      <c r="Q527" s="15"/>
      <c r="R527" s="22">
        <f>((T526*V527)/N527)*P527</f>
        <v>607589.93502450525</v>
      </c>
      <c r="S527" s="15"/>
      <c r="T527" s="3">
        <f>R527+T526</f>
        <v>10442068.883328192</v>
      </c>
      <c r="U527" s="3"/>
      <c r="V527" s="4">
        <f>$AB$3/X527</f>
        <v>2.2727272727272728E-2</v>
      </c>
      <c r="W527" s="4"/>
      <c r="X527" s="16">
        <v>11</v>
      </c>
      <c r="Y527" s="15"/>
      <c r="Z527" s="30">
        <f>F527-E527+1</f>
        <v>33</v>
      </c>
    </row>
    <row r="528" spans="1:26">
      <c r="A528" s="25">
        <f t="shared" si="12"/>
        <v>468</v>
      </c>
      <c r="B528" s="66">
        <f t="shared" si="11"/>
        <v>41083</v>
      </c>
    </row>
    <row r="529" spans="1:26">
      <c r="A529" s="25">
        <f t="shared" si="12"/>
        <v>469</v>
      </c>
      <c r="B529" s="66">
        <f t="shared" si="11"/>
        <v>41084</v>
      </c>
    </row>
    <row r="530" spans="1:26">
      <c r="A530" s="25">
        <f t="shared" si="12"/>
        <v>470</v>
      </c>
      <c r="B530" s="66">
        <f t="shared" si="11"/>
        <v>41085</v>
      </c>
    </row>
    <row r="531" spans="1:26">
      <c r="A531" s="25">
        <f t="shared" si="12"/>
        <v>471</v>
      </c>
      <c r="B531" s="66">
        <f t="shared" si="11"/>
        <v>41086</v>
      </c>
      <c r="C531" s="92" t="s">
        <v>38</v>
      </c>
      <c r="D531" s="132">
        <v>41085</v>
      </c>
      <c r="E531" s="132">
        <v>41086</v>
      </c>
      <c r="F531" s="132">
        <v>41089</v>
      </c>
      <c r="G531" s="93">
        <v>100.645</v>
      </c>
      <c r="H531" s="93"/>
      <c r="I531" s="93"/>
      <c r="J531" s="93">
        <v>99.210000000000008</v>
      </c>
      <c r="K531" s="93">
        <v>100.645</v>
      </c>
      <c r="L531" s="94" t="s">
        <v>0</v>
      </c>
      <c r="N531" s="16">
        <f>(G531-J531)*100</f>
        <v>143.49999999999881</v>
      </c>
      <c r="O531" s="15"/>
      <c r="P531" s="16">
        <f>(J531-K531)*100</f>
        <v>-143.49999999999881</v>
      </c>
      <c r="R531" s="22">
        <f>((T527*V531)/N531)*P531</f>
        <v>-124310.34384914514</v>
      </c>
      <c r="S531" s="15"/>
      <c r="T531" s="3">
        <f>R531+T527</f>
        <v>10317758.539479047</v>
      </c>
      <c r="U531" s="3"/>
      <c r="V531" s="4">
        <f>$AB$3/X531</f>
        <v>1.1904761904761904E-2</v>
      </c>
      <c r="W531" s="3"/>
      <c r="X531" s="2">
        <v>21</v>
      </c>
      <c r="Z531" s="30">
        <f>F531-E531+1</f>
        <v>4</v>
      </c>
    </row>
    <row r="532" spans="1:26">
      <c r="A532" s="25">
        <f t="shared" si="12"/>
        <v>472</v>
      </c>
      <c r="B532" s="66">
        <f t="shared" si="11"/>
        <v>41087</v>
      </c>
      <c r="C532" s="85" t="s">
        <v>28</v>
      </c>
      <c r="D532" s="141">
        <v>41086</v>
      </c>
      <c r="E532" s="141">
        <v>41087</v>
      </c>
      <c r="F532" s="141">
        <v>41089</v>
      </c>
      <c r="G532" s="86">
        <v>1.2876000000000001</v>
      </c>
      <c r="H532" s="86"/>
      <c r="I532" s="86"/>
      <c r="J532" s="86">
        <v>1.2771999999999999</v>
      </c>
      <c r="K532" s="86">
        <v>1.2876000000000001</v>
      </c>
      <c r="L532" s="87" t="s">
        <v>0</v>
      </c>
      <c r="M532" s="15"/>
      <c r="N532" s="16">
        <f>(G532-J532)*10000</f>
        <v>104.00000000000188</v>
      </c>
      <c r="O532" s="15"/>
      <c r="P532" s="16">
        <f>(J532-K532)*10000</f>
        <v>-104.00000000000188</v>
      </c>
      <c r="Q532" s="15"/>
      <c r="R532" s="22">
        <f>((T531*V532)/N532)*P532</f>
        <v>-368491.37640996597</v>
      </c>
      <c r="S532" s="15"/>
      <c r="T532" s="3">
        <f>R532+T531</f>
        <v>9949267.1630690806</v>
      </c>
      <c r="U532" s="3"/>
      <c r="V532" s="4">
        <f>$AB$3/X532</f>
        <v>3.5714285714285712E-2</v>
      </c>
      <c r="W532" s="4"/>
      <c r="X532" s="2">
        <v>7</v>
      </c>
      <c r="Y532" s="3"/>
      <c r="Z532" s="30">
        <f>F532-E532+1</f>
        <v>3</v>
      </c>
    </row>
    <row r="533" spans="1:26">
      <c r="A533" s="25">
        <f t="shared" si="12"/>
        <v>473</v>
      </c>
      <c r="B533" s="66">
        <f t="shared" si="11"/>
        <v>41088</v>
      </c>
      <c r="C533" s="108" t="s">
        <v>36</v>
      </c>
      <c r="D533" s="142">
        <v>41085</v>
      </c>
      <c r="E533" s="142">
        <v>41088</v>
      </c>
      <c r="F533" s="142">
        <v>41116</v>
      </c>
      <c r="G533" s="109">
        <v>125.59399999999999</v>
      </c>
      <c r="H533" s="109"/>
      <c r="I533" s="109"/>
      <c r="J533" s="109">
        <v>123.42700000000001</v>
      </c>
      <c r="K533" s="109">
        <v>122.449</v>
      </c>
      <c r="L533" s="110" t="s">
        <v>2</v>
      </c>
      <c r="N533" s="16">
        <f>(G533-J533)*100</f>
        <v>216.69999999999874</v>
      </c>
      <c r="O533" s="15"/>
      <c r="P533" s="16">
        <f>(J533-K533)*100</f>
        <v>97.800000000000864</v>
      </c>
      <c r="R533" s="22">
        <f>((T532*V533)/N533)*P533</f>
        <v>124729.31453470881</v>
      </c>
      <c r="S533" s="15"/>
      <c r="T533" s="3">
        <f>R533+T532</f>
        <v>10073996.477603789</v>
      </c>
      <c r="U533" s="3"/>
      <c r="V533" s="4">
        <f>$AB$3/X533</f>
        <v>2.7777777777777776E-2</v>
      </c>
      <c r="W533" s="3"/>
      <c r="X533" s="2">
        <v>9</v>
      </c>
      <c r="Z533" s="30">
        <f>F533-E533+1</f>
        <v>29</v>
      </c>
    </row>
    <row r="534" spans="1:26">
      <c r="A534" s="25">
        <f t="shared" si="12"/>
        <v>474</v>
      </c>
      <c r="B534" s="66">
        <f t="shared" si="11"/>
        <v>41089</v>
      </c>
    </row>
    <row r="535" spans="1:26">
      <c r="A535" s="25">
        <f t="shared" si="12"/>
        <v>475</v>
      </c>
      <c r="B535" s="66">
        <f t="shared" si="11"/>
        <v>41090</v>
      </c>
    </row>
    <row r="536" spans="1:26">
      <c r="A536" s="25">
        <f t="shared" si="12"/>
        <v>476</v>
      </c>
      <c r="B536" s="66">
        <f t="shared" si="11"/>
        <v>41091</v>
      </c>
    </row>
    <row r="537" spans="1:26">
      <c r="A537" s="25">
        <f t="shared" si="12"/>
        <v>477</v>
      </c>
      <c r="B537" s="66">
        <f t="shared" si="11"/>
        <v>41092</v>
      </c>
      <c r="C537" s="78" t="s">
        <v>39</v>
      </c>
      <c r="D537" s="133">
        <v>41089</v>
      </c>
      <c r="E537" s="133">
        <v>41092</v>
      </c>
      <c r="F537" s="133">
        <v>41131</v>
      </c>
      <c r="G537" s="79">
        <v>1.0037100000000001</v>
      </c>
      <c r="H537" s="79">
        <v>1.0262899999999999</v>
      </c>
      <c r="I537" s="79">
        <v>1.0525100000000001</v>
      </c>
      <c r="J537" s="79"/>
      <c r="K537" s="79"/>
      <c r="L537" s="80" t="s">
        <v>2</v>
      </c>
      <c r="N537" s="16">
        <f>(H537-G537)*10000</f>
        <v>225.79999999999822</v>
      </c>
      <c r="O537" s="15"/>
      <c r="P537" s="16">
        <f>(I537-H537)*10000</f>
        <v>262.2000000000013</v>
      </c>
      <c r="R537" s="22">
        <f>((T533*V537)/N537)*P537</f>
        <v>224960.98286670877</v>
      </c>
      <c r="S537" s="15"/>
      <c r="T537" s="3">
        <f>R537+T533</f>
        <v>10298957.460470498</v>
      </c>
      <c r="U537" s="3"/>
      <c r="V537" s="4">
        <f>$AB$3/X537</f>
        <v>1.9230769230769232E-2</v>
      </c>
      <c r="W537" s="3"/>
      <c r="X537" s="2">
        <v>13</v>
      </c>
      <c r="Z537" s="30">
        <f>F537-E537+1</f>
        <v>40</v>
      </c>
    </row>
    <row r="538" spans="1:26">
      <c r="A538" s="25">
        <f t="shared" si="12"/>
        <v>478</v>
      </c>
      <c r="B538" s="66">
        <f t="shared" si="11"/>
        <v>41093</v>
      </c>
    </row>
    <row r="539" spans="1:26">
      <c r="A539" s="25">
        <f t="shared" si="12"/>
        <v>479</v>
      </c>
      <c r="B539" s="66">
        <f t="shared" si="11"/>
        <v>41094</v>
      </c>
    </row>
    <row r="540" spans="1:26">
      <c r="A540" s="25">
        <f t="shared" si="12"/>
        <v>480</v>
      </c>
      <c r="B540" s="66">
        <f t="shared" si="11"/>
        <v>41095</v>
      </c>
      <c r="C540" s="82" t="s">
        <v>35</v>
      </c>
      <c r="D540" s="145">
        <v>41094</v>
      </c>
      <c r="E540" s="146">
        <v>41095</v>
      </c>
      <c r="F540" s="146">
        <v>41113</v>
      </c>
      <c r="G540" s="83">
        <v>83.72999999999999</v>
      </c>
      <c r="H540" s="83"/>
      <c r="I540" s="83"/>
      <c r="J540" s="83">
        <v>83.159000000000006</v>
      </c>
      <c r="K540" s="83">
        <v>78.774999999999991</v>
      </c>
      <c r="L540" s="84" t="s">
        <v>1</v>
      </c>
      <c r="N540" s="16">
        <f>(G540-J540)*100</f>
        <v>57.099999999998374</v>
      </c>
      <c r="O540" s="15"/>
      <c r="P540" s="16">
        <f>(J540-K540)*100</f>
        <v>438.40000000000146</v>
      </c>
      <c r="R540" s="22">
        <f>((T537*V540)/N540)*P540</f>
        <v>2471028.3223896725</v>
      </c>
      <c r="S540" s="15"/>
      <c r="T540" s="3">
        <f>R540+T537</f>
        <v>12769985.782860171</v>
      </c>
      <c r="U540" s="3"/>
      <c r="V540" s="4">
        <f>$AB$3/X540</f>
        <v>3.125E-2</v>
      </c>
      <c r="W540" s="3"/>
      <c r="X540" s="2">
        <v>8</v>
      </c>
      <c r="Z540" s="30">
        <f>F540-E540+1</f>
        <v>19</v>
      </c>
    </row>
    <row r="541" spans="1:26">
      <c r="A541" s="25">
        <v>480</v>
      </c>
      <c r="B541" s="66">
        <v>41095</v>
      </c>
      <c r="C541" s="92" t="s">
        <v>38</v>
      </c>
      <c r="D541" s="132">
        <v>41094</v>
      </c>
      <c r="E541" s="132">
        <v>41095</v>
      </c>
      <c r="F541" s="132">
        <v>41096</v>
      </c>
      <c r="G541" s="93">
        <v>100.2</v>
      </c>
      <c r="H541" s="93"/>
      <c r="I541" s="93"/>
      <c r="J541" s="93">
        <v>99.846000000000004</v>
      </c>
      <c r="K541" s="93">
        <v>98.138999999999996</v>
      </c>
      <c r="L541" s="94" t="s">
        <v>1</v>
      </c>
      <c r="N541" s="16">
        <f>(G541-J541)*100</f>
        <v>35.39999999999992</v>
      </c>
      <c r="O541" s="15"/>
      <c r="P541" s="16">
        <f>(J541-K541)*100</f>
        <v>170.70000000000078</v>
      </c>
      <c r="R541" s="22">
        <f>((T540*V541)/N541)*P541</f>
        <v>733063.14673602569</v>
      </c>
      <c r="S541" s="15"/>
      <c r="T541" s="3">
        <f>R541+T540</f>
        <v>13503048.929596197</v>
      </c>
      <c r="U541" s="3"/>
      <c r="V541" s="4">
        <f>$AB$3/X541</f>
        <v>1.1904761904761904E-2</v>
      </c>
      <c r="W541" s="3"/>
      <c r="X541" s="2">
        <v>21</v>
      </c>
      <c r="Z541" s="30">
        <f>F541-E541+1</f>
        <v>2</v>
      </c>
    </row>
    <row r="542" spans="1:26">
      <c r="A542" s="25">
        <f>A540+1</f>
        <v>481</v>
      </c>
      <c r="B542" s="66">
        <f>B540+1</f>
        <v>41096</v>
      </c>
    </row>
    <row r="543" spans="1:26">
      <c r="A543" s="25">
        <f t="shared" si="12"/>
        <v>482</v>
      </c>
      <c r="B543" s="66">
        <f t="shared" si="11"/>
        <v>41097</v>
      </c>
    </row>
    <row r="544" spans="1:26">
      <c r="A544" s="25">
        <f t="shared" si="12"/>
        <v>483</v>
      </c>
      <c r="B544" s="66">
        <f t="shared" si="11"/>
        <v>41098</v>
      </c>
    </row>
    <row r="545" spans="1:26">
      <c r="A545" s="25">
        <f t="shared" si="12"/>
        <v>484</v>
      </c>
      <c r="B545" s="66">
        <f t="shared" si="11"/>
        <v>41099</v>
      </c>
    </row>
    <row r="546" spans="1:26">
      <c r="A546" s="25">
        <f t="shared" si="12"/>
        <v>485</v>
      </c>
      <c r="B546" s="66">
        <f t="shared" si="11"/>
        <v>41100</v>
      </c>
      <c r="C546" s="101" t="s">
        <v>33</v>
      </c>
      <c r="D546" s="134">
        <v>41100</v>
      </c>
      <c r="E546" s="134">
        <v>41100</v>
      </c>
      <c r="F546" s="134">
        <v>41100</v>
      </c>
      <c r="G546" s="119">
        <v>79.599999999999994</v>
      </c>
      <c r="H546" s="119"/>
      <c r="I546" s="119"/>
      <c r="J546" s="119">
        <v>79.19</v>
      </c>
      <c r="K546" s="119">
        <v>79.599999999999994</v>
      </c>
      <c r="L546" s="103" t="s">
        <v>0</v>
      </c>
      <c r="N546" s="16">
        <f>(G546-J546)*100</f>
        <v>40.999999999999659</v>
      </c>
      <c r="O546" s="15"/>
      <c r="P546" s="16">
        <f>(J546-K546)*100</f>
        <v>-40.999999999999659</v>
      </c>
      <c r="R546" s="22">
        <f>((T541*V546)/N546)*P546</f>
        <v>-375084.69248878321</v>
      </c>
      <c r="S546" s="15"/>
      <c r="T546" s="3">
        <f>R546+T541</f>
        <v>13127964.237107413</v>
      </c>
      <c r="U546" s="3"/>
      <c r="V546" s="4">
        <f>$AB$3/X546</f>
        <v>2.7777777777777776E-2</v>
      </c>
      <c r="W546" s="3"/>
      <c r="X546" s="2">
        <v>9</v>
      </c>
      <c r="Z546" s="30">
        <f>F546-E546+1</f>
        <v>1</v>
      </c>
    </row>
    <row r="547" spans="1:26">
      <c r="A547" s="25">
        <f t="shared" si="12"/>
        <v>486</v>
      </c>
      <c r="B547" s="66">
        <f t="shared" si="11"/>
        <v>41101</v>
      </c>
      <c r="C547" s="111" t="s">
        <v>32</v>
      </c>
      <c r="D547" s="143">
        <v>41100</v>
      </c>
      <c r="E547" s="143">
        <v>41101</v>
      </c>
      <c r="F547" s="143">
        <v>41101</v>
      </c>
      <c r="G547" s="112">
        <v>0.79949999999999999</v>
      </c>
      <c r="H547" s="112"/>
      <c r="I547" s="112"/>
      <c r="J547" s="112">
        <v>0.79420000000000002</v>
      </c>
      <c r="K547" s="112">
        <v>0.79420000000000002</v>
      </c>
      <c r="L547" s="113" t="s">
        <v>17</v>
      </c>
      <c r="N547" s="46">
        <f>(G547-J547)*10000</f>
        <v>52.999999999999716</v>
      </c>
      <c r="O547" s="47"/>
      <c r="P547" s="46">
        <f>(J547-K547)*10000</f>
        <v>0</v>
      </c>
      <c r="R547" s="22">
        <f>((T546*V547)/N547)*P547</f>
        <v>0</v>
      </c>
      <c r="S547" s="15"/>
      <c r="T547" s="3">
        <f>R547+T546</f>
        <v>13127964.237107413</v>
      </c>
      <c r="U547" s="3"/>
      <c r="V547" s="4">
        <f>$AB$3/X547</f>
        <v>1.9230769230769232E-2</v>
      </c>
      <c r="W547" s="3"/>
      <c r="X547" s="2">
        <v>13</v>
      </c>
      <c r="Z547" s="30">
        <f>F547-E547+1</f>
        <v>1</v>
      </c>
    </row>
    <row r="548" spans="1:26">
      <c r="A548" s="25">
        <f t="shared" si="12"/>
        <v>487</v>
      </c>
      <c r="B548" s="66">
        <f t="shared" si="11"/>
        <v>41102</v>
      </c>
    </row>
    <row r="549" spans="1:26">
      <c r="A549" s="25">
        <f t="shared" si="12"/>
        <v>488</v>
      </c>
      <c r="B549" s="66">
        <f t="shared" si="11"/>
        <v>41103</v>
      </c>
    </row>
    <row r="550" spans="1:26">
      <c r="A550" s="25">
        <f t="shared" si="12"/>
        <v>489</v>
      </c>
      <c r="B550" s="66">
        <f t="shared" si="11"/>
        <v>41104</v>
      </c>
    </row>
    <row r="551" spans="1:26">
      <c r="A551" s="25">
        <f t="shared" si="12"/>
        <v>490</v>
      </c>
      <c r="B551" s="66">
        <f t="shared" si="11"/>
        <v>41105</v>
      </c>
    </row>
    <row r="552" spans="1:26">
      <c r="A552" s="25">
        <f t="shared" si="12"/>
        <v>491</v>
      </c>
      <c r="B552" s="66">
        <f t="shared" si="11"/>
        <v>41106</v>
      </c>
    </row>
    <row r="553" spans="1:26">
      <c r="A553" s="25">
        <f t="shared" si="12"/>
        <v>492</v>
      </c>
      <c r="B553" s="66">
        <f t="shared" si="11"/>
        <v>41107</v>
      </c>
      <c r="C553" s="75" t="s">
        <v>34</v>
      </c>
      <c r="D553" s="144">
        <v>41106</v>
      </c>
      <c r="E553" s="144">
        <v>41107</v>
      </c>
      <c r="F553" s="144">
        <v>41115</v>
      </c>
      <c r="G553" s="76">
        <v>1.28088</v>
      </c>
      <c r="H553" s="76">
        <v>1.2860499999999999</v>
      </c>
      <c r="I553" s="76">
        <v>1.30646</v>
      </c>
      <c r="J553" s="76"/>
      <c r="K553" s="76"/>
      <c r="L553" s="77" t="s">
        <v>1</v>
      </c>
      <c r="N553" s="16">
        <f>(H553-G553)*10000</f>
        <v>51.699999999998965</v>
      </c>
      <c r="O553" s="15"/>
      <c r="P553" s="16">
        <f>(I553-H553)*10000</f>
        <v>204.10000000000039</v>
      </c>
      <c r="R553" s="22">
        <f>((T547*V553)/N553)*P553</f>
        <v>1850937.7595977355</v>
      </c>
      <c r="S553" s="15"/>
      <c r="T553" s="3">
        <f>R553+T547</f>
        <v>14978901.996705148</v>
      </c>
      <c r="U553" s="3"/>
      <c r="V553" s="4">
        <f>$AB$3/X553</f>
        <v>3.5714285714285712E-2</v>
      </c>
      <c r="W553" s="3"/>
      <c r="X553" s="2">
        <v>7</v>
      </c>
      <c r="Z553" s="30">
        <f>F553-E553+1</f>
        <v>9</v>
      </c>
    </row>
    <row r="554" spans="1:26">
      <c r="A554" s="25">
        <f t="shared" si="12"/>
        <v>493</v>
      </c>
      <c r="B554" s="66">
        <f t="shared" si="11"/>
        <v>41108</v>
      </c>
      <c r="C554" s="92" t="s">
        <v>38</v>
      </c>
      <c r="D554" s="132">
        <v>41107</v>
      </c>
      <c r="E554" s="132">
        <v>41108</v>
      </c>
      <c r="F554" s="132">
        <v>41108</v>
      </c>
      <c r="G554" s="93">
        <v>96.86</v>
      </c>
      <c r="H554" s="93">
        <v>97.31</v>
      </c>
      <c r="I554" s="93">
        <v>96.86</v>
      </c>
      <c r="J554" s="93"/>
      <c r="K554" s="93"/>
      <c r="L554" s="94" t="s">
        <v>0</v>
      </c>
      <c r="N554" s="16">
        <f>(H554-G554)*100</f>
        <v>45.000000000000284</v>
      </c>
      <c r="O554" s="15"/>
      <c r="P554" s="16">
        <f>(I554-H554)*100</f>
        <v>-45.000000000000284</v>
      </c>
      <c r="R554" s="22">
        <f>((T553*V554)/N554)*P554</f>
        <v>-178320.26186553747</v>
      </c>
      <c r="S554" s="15"/>
      <c r="T554" s="3">
        <f>R554+T553</f>
        <v>14800581.734839611</v>
      </c>
      <c r="U554" s="3"/>
      <c r="V554" s="4">
        <f>$AB$3/X554</f>
        <v>1.1904761904761904E-2</v>
      </c>
      <c r="W554" s="3"/>
      <c r="X554" s="2">
        <v>21</v>
      </c>
      <c r="Z554" s="30">
        <f>F554-E554+1</f>
        <v>1</v>
      </c>
    </row>
    <row r="555" spans="1:26">
      <c r="A555" s="25">
        <f t="shared" si="12"/>
        <v>494</v>
      </c>
      <c r="B555" s="66">
        <f t="shared" si="11"/>
        <v>41109</v>
      </c>
      <c r="C555" s="92" t="s">
        <v>38</v>
      </c>
      <c r="D555" s="132">
        <v>41108</v>
      </c>
      <c r="E555" s="132">
        <v>41109</v>
      </c>
      <c r="F555" s="132">
        <v>41109</v>
      </c>
      <c r="G555" s="93">
        <v>96.839999999999989</v>
      </c>
      <c r="H555" s="93"/>
      <c r="I555" s="93"/>
      <c r="J555" s="93">
        <v>96.52000000000001</v>
      </c>
      <c r="K555" s="93">
        <v>96.839999999999989</v>
      </c>
      <c r="L555" s="94" t="s">
        <v>0</v>
      </c>
      <c r="N555" s="16">
        <f>(G555-J555)*100</f>
        <v>31.999999999997897</v>
      </c>
      <c r="O555" s="15"/>
      <c r="P555" s="16">
        <f>(J555-K555)*100</f>
        <v>-31.999999999997897</v>
      </c>
      <c r="R555" s="22">
        <f>((T554*V555)/N555)*P555</f>
        <v>-176197.40160523346</v>
      </c>
      <c r="S555" s="15"/>
      <c r="T555" s="3">
        <f>R555+T554</f>
        <v>14624384.333234377</v>
      </c>
      <c r="U555" s="3"/>
      <c r="V555" s="4">
        <f>$AB$3/X555</f>
        <v>1.1904761904761904E-2</v>
      </c>
      <c r="W555" s="3"/>
      <c r="X555" s="2">
        <v>21</v>
      </c>
      <c r="Z555" s="30">
        <f>F555-E555+1</f>
        <v>1</v>
      </c>
    </row>
    <row r="556" spans="1:26">
      <c r="A556" s="25">
        <f t="shared" si="12"/>
        <v>495</v>
      </c>
      <c r="B556" s="66">
        <f t="shared" si="11"/>
        <v>41110</v>
      </c>
    </row>
    <row r="557" spans="1:26">
      <c r="A557" s="25">
        <f t="shared" si="12"/>
        <v>496</v>
      </c>
      <c r="B557" s="66">
        <f t="shared" si="11"/>
        <v>41111</v>
      </c>
    </row>
    <row r="558" spans="1:26">
      <c r="A558" s="25">
        <f t="shared" si="12"/>
        <v>497</v>
      </c>
      <c r="B558" s="66">
        <f t="shared" si="11"/>
        <v>41112</v>
      </c>
    </row>
    <row r="559" spans="1:26">
      <c r="A559" s="25">
        <f t="shared" si="12"/>
        <v>498</v>
      </c>
      <c r="B559" s="66">
        <f t="shared" si="11"/>
        <v>41113</v>
      </c>
    </row>
    <row r="560" spans="1:26">
      <c r="A560" s="25">
        <f t="shared" si="12"/>
        <v>499</v>
      </c>
      <c r="B560" s="66">
        <f t="shared" si="11"/>
        <v>41114</v>
      </c>
    </row>
    <row r="561" spans="1:26">
      <c r="A561" s="25">
        <f t="shared" si="12"/>
        <v>500</v>
      </c>
      <c r="B561" s="66">
        <f t="shared" si="11"/>
        <v>41115</v>
      </c>
    </row>
    <row r="562" spans="1:26">
      <c r="A562" s="25">
        <f t="shared" si="12"/>
        <v>501</v>
      </c>
      <c r="B562" s="66">
        <f t="shared" si="11"/>
        <v>41116</v>
      </c>
    </row>
    <row r="563" spans="1:26">
      <c r="A563" s="25">
        <f t="shared" si="12"/>
        <v>502</v>
      </c>
      <c r="B563" s="66">
        <f t="shared" si="11"/>
        <v>41117</v>
      </c>
      <c r="C563" s="71" t="s">
        <v>24</v>
      </c>
      <c r="D563" s="138">
        <v>41116</v>
      </c>
      <c r="E563" s="139">
        <v>41117</v>
      </c>
      <c r="F563" s="139">
        <v>41129</v>
      </c>
      <c r="G563" s="72">
        <v>80.540000000000006</v>
      </c>
      <c r="H563" s="72">
        <v>81.489999999999995</v>
      </c>
      <c r="I563" s="72">
        <v>82.5</v>
      </c>
      <c r="J563" s="72"/>
      <c r="K563" s="72"/>
      <c r="L563" s="73" t="s">
        <v>2</v>
      </c>
      <c r="M563" s="15"/>
      <c r="N563" s="16">
        <f>(H563-G563)*100</f>
        <v>94.999999999998863</v>
      </c>
      <c r="O563" s="15"/>
      <c r="P563" s="16">
        <f>(I563-H563)*100</f>
        <v>101.00000000000051</v>
      </c>
      <c r="Q563" s="15"/>
      <c r="R563" s="22">
        <f>((T555*V563)/N563)*P563</f>
        <v>388700.74148860457</v>
      </c>
      <c r="S563" s="15"/>
      <c r="T563" s="3">
        <f>R563+T555</f>
        <v>15013085.074722981</v>
      </c>
      <c r="U563" s="3"/>
      <c r="V563" s="4">
        <f>$AB$3/X563</f>
        <v>2.5000000000000001E-2</v>
      </c>
      <c r="W563" s="4"/>
      <c r="X563" s="2">
        <v>10</v>
      </c>
      <c r="Y563" s="3"/>
      <c r="Z563" s="30">
        <f>F563-E563+1</f>
        <v>13</v>
      </c>
    </row>
    <row r="564" spans="1:26">
      <c r="A564" s="25">
        <v>502</v>
      </c>
      <c r="B564" s="66">
        <v>41117</v>
      </c>
      <c r="C564" s="97" t="s">
        <v>30</v>
      </c>
      <c r="D564" s="130">
        <v>41116</v>
      </c>
      <c r="E564" s="130">
        <v>41117</v>
      </c>
      <c r="F564" s="130">
        <v>41164</v>
      </c>
      <c r="G564" s="98">
        <v>1.212</v>
      </c>
      <c r="H564" s="98">
        <v>1.2331000000000001</v>
      </c>
      <c r="I564" s="98">
        <v>1.2902</v>
      </c>
      <c r="J564" s="98"/>
      <c r="K564" s="98"/>
      <c r="L564" s="99" t="s">
        <v>1</v>
      </c>
      <c r="M564" s="15"/>
      <c r="N564" s="16">
        <f>(H564-G564)*10000</f>
        <v>211.00000000000119</v>
      </c>
      <c r="O564" s="15"/>
      <c r="P564" s="16">
        <f>(I564-H564)*10000</f>
        <v>570.99999999999932</v>
      </c>
      <c r="Q564" s="15"/>
      <c r="R564" s="22">
        <f>((T563*V564)/N564)*P564</f>
        <v>923359.71323424857</v>
      </c>
      <c r="S564" s="15"/>
      <c r="T564" s="3">
        <f>R564+T563</f>
        <v>15936444.787957229</v>
      </c>
      <c r="U564" s="3"/>
      <c r="V564" s="4">
        <f>$AB$3/X564</f>
        <v>2.2727272727272728E-2</v>
      </c>
      <c r="W564" s="4"/>
      <c r="X564" s="16">
        <v>11</v>
      </c>
      <c r="Y564" s="15"/>
      <c r="Z564" s="30">
        <f>F564-E564+1</f>
        <v>48</v>
      </c>
    </row>
    <row r="565" spans="1:26">
      <c r="A565" s="25">
        <v>502</v>
      </c>
      <c r="B565" s="66">
        <v>41117</v>
      </c>
      <c r="C565" s="111" t="s">
        <v>32</v>
      </c>
      <c r="D565" s="143">
        <v>41116</v>
      </c>
      <c r="E565" s="143">
        <v>41117</v>
      </c>
      <c r="F565" s="143">
        <v>41172</v>
      </c>
      <c r="G565" s="112">
        <v>0.78649999999999998</v>
      </c>
      <c r="H565" s="112">
        <v>0.80159999999999998</v>
      </c>
      <c r="I565" s="112">
        <v>0.82599999999999996</v>
      </c>
      <c r="J565" s="112"/>
      <c r="K565" s="112"/>
      <c r="L565" s="113" t="s">
        <v>2</v>
      </c>
      <c r="N565" s="16">
        <f>(H565-G565)*10000</f>
        <v>151.00000000000003</v>
      </c>
      <c r="O565" s="15"/>
      <c r="P565" s="16">
        <f>(I565-H565)*10000</f>
        <v>243.99999999999977</v>
      </c>
      <c r="R565" s="22">
        <f>((T564*V565)/N565)*P565</f>
        <v>495223.19514283747</v>
      </c>
      <c r="S565" s="15"/>
      <c r="T565" s="3">
        <f>R565+T564</f>
        <v>16431667.983100066</v>
      </c>
      <c r="U565" s="3"/>
      <c r="V565" s="4">
        <f>$AB$3/X565</f>
        <v>1.9230769230769232E-2</v>
      </c>
      <c r="W565" s="3"/>
      <c r="X565" s="2">
        <v>13</v>
      </c>
      <c r="Z565" s="30">
        <f>F565-E565+1</f>
        <v>56</v>
      </c>
    </row>
    <row r="566" spans="1:26">
      <c r="A566" s="25">
        <f>A563+1</f>
        <v>503</v>
      </c>
      <c r="B566" s="66">
        <f>B563+1</f>
        <v>41118</v>
      </c>
    </row>
    <row r="567" spans="1:26">
      <c r="A567" s="25">
        <f t="shared" si="12"/>
        <v>504</v>
      </c>
      <c r="B567" s="66">
        <f t="shared" si="11"/>
        <v>41119</v>
      </c>
    </row>
    <row r="568" spans="1:26">
      <c r="A568" s="25">
        <f t="shared" si="12"/>
        <v>505</v>
      </c>
      <c r="B568" s="66">
        <f t="shared" si="11"/>
        <v>41120</v>
      </c>
    </row>
    <row r="569" spans="1:26">
      <c r="A569" s="25">
        <f t="shared" si="12"/>
        <v>506</v>
      </c>
      <c r="B569" s="66">
        <f t="shared" si="11"/>
        <v>41121</v>
      </c>
    </row>
    <row r="570" spans="1:26">
      <c r="A570" s="25">
        <f t="shared" si="12"/>
        <v>507</v>
      </c>
      <c r="B570" s="66">
        <f t="shared" si="11"/>
        <v>41122</v>
      </c>
    </row>
    <row r="571" spans="1:26">
      <c r="A571" s="25">
        <f t="shared" si="12"/>
        <v>508</v>
      </c>
      <c r="B571" s="66">
        <f t="shared" si="11"/>
        <v>41123</v>
      </c>
      <c r="C571" s="82" t="s">
        <v>35</v>
      </c>
      <c r="D571" s="145">
        <v>41122</v>
      </c>
      <c r="E571" s="146">
        <v>41123</v>
      </c>
      <c r="F571" s="146">
        <v>41124</v>
      </c>
      <c r="G571" s="83">
        <v>80.218999999999994</v>
      </c>
      <c r="H571" s="83"/>
      <c r="I571" s="83"/>
      <c r="J571" s="83">
        <v>79.76100000000001</v>
      </c>
      <c r="K571" s="83">
        <v>79.325999999999993</v>
      </c>
      <c r="L571" s="84" t="s">
        <v>2</v>
      </c>
      <c r="N571" s="16">
        <f>(G571-J571)*100</f>
        <v>45.79999999999842</v>
      </c>
      <c r="O571" s="15"/>
      <c r="P571" s="16">
        <f>(J571-K571)*100</f>
        <v>43.500000000001648</v>
      </c>
      <c r="R571" s="22">
        <f>((T565*V571)/N571)*P571</f>
        <v>487703.02760978753</v>
      </c>
      <c r="S571" s="15"/>
      <c r="T571" s="3">
        <f>R571+T565</f>
        <v>16919371.010709852</v>
      </c>
      <c r="U571" s="3"/>
      <c r="V571" s="4">
        <f>$AB$3/X571</f>
        <v>3.125E-2</v>
      </c>
      <c r="W571" s="3"/>
      <c r="X571" s="2">
        <v>8</v>
      </c>
      <c r="Z571" s="30">
        <f>F571-E571+1</f>
        <v>2</v>
      </c>
    </row>
    <row r="572" spans="1:26">
      <c r="A572" s="25">
        <v>508</v>
      </c>
      <c r="B572" s="66">
        <v>41123</v>
      </c>
      <c r="C572" s="92" t="s">
        <v>38</v>
      </c>
      <c r="D572" s="132">
        <v>41120</v>
      </c>
      <c r="E572" s="132">
        <v>41123</v>
      </c>
      <c r="F572" s="132">
        <v>41123</v>
      </c>
      <c r="G572" s="93">
        <v>96.19</v>
      </c>
      <c r="H572" s="93"/>
      <c r="I572" s="93"/>
      <c r="J572" s="93">
        <v>95.587000000000003</v>
      </c>
      <c r="K572" s="93">
        <v>96.19</v>
      </c>
      <c r="L572" s="94" t="s">
        <v>0</v>
      </c>
      <c r="N572" s="16">
        <f>(G572-J572)*100</f>
        <v>60.299999999999443</v>
      </c>
      <c r="O572" s="15"/>
      <c r="P572" s="16">
        <f>(J572-K572)*100</f>
        <v>-60.299999999999443</v>
      </c>
      <c r="R572" s="22">
        <f>((T571*V572)/N572)*P572</f>
        <v>-201421.08346083155</v>
      </c>
      <c r="S572" s="15"/>
      <c r="T572" s="3">
        <f>R572+T571</f>
        <v>16717949.92724902</v>
      </c>
      <c r="U572" s="3"/>
      <c r="V572" s="4">
        <f>$AB$3/X572</f>
        <v>1.1904761904761904E-2</v>
      </c>
      <c r="W572" s="3"/>
      <c r="X572" s="2">
        <v>21</v>
      </c>
      <c r="Z572" s="30">
        <f>F572-E572+1</f>
        <v>1</v>
      </c>
    </row>
    <row r="573" spans="1:26">
      <c r="A573" s="25">
        <f>A571+1</f>
        <v>509</v>
      </c>
      <c r="B573" s="66">
        <f>B571+1</f>
        <v>41124</v>
      </c>
    </row>
    <row r="574" spans="1:26">
      <c r="A574" s="25">
        <f t="shared" si="12"/>
        <v>510</v>
      </c>
      <c r="B574" s="66">
        <f t="shared" si="11"/>
        <v>41125</v>
      </c>
    </row>
    <row r="575" spans="1:26">
      <c r="A575" s="25">
        <f t="shared" si="12"/>
        <v>511</v>
      </c>
      <c r="B575" s="66">
        <f t="shared" si="11"/>
        <v>41126</v>
      </c>
    </row>
    <row r="576" spans="1:26">
      <c r="A576" s="25">
        <f t="shared" si="12"/>
        <v>512</v>
      </c>
      <c r="B576" s="66">
        <f t="shared" si="11"/>
        <v>41127</v>
      </c>
      <c r="C576" s="67" t="s">
        <v>20</v>
      </c>
      <c r="D576" s="140">
        <v>41124</v>
      </c>
      <c r="E576" s="140">
        <v>41127</v>
      </c>
      <c r="F576" s="140">
        <v>41156</v>
      </c>
      <c r="G576" s="68">
        <v>1.0362</v>
      </c>
      <c r="H576" s="68"/>
      <c r="I576" s="68"/>
      <c r="J576" s="68">
        <v>1.0226999999999999</v>
      </c>
      <c r="K576" s="68">
        <v>0.97399999999999998</v>
      </c>
      <c r="L576" s="69" t="s">
        <v>1</v>
      </c>
      <c r="M576" s="15"/>
      <c r="N576" s="16">
        <f>(G576-J576)*10000</f>
        <v>135.00000000000068</v>
      </c>
      <c r="O576" s="15"/>
      <c r="P576" s="16">
        <f>(J576-K576)*10000</f>
        <v>486.99999999999966</v>
      </c>
      <c r="Q576" s="15"/>
      <c r="R576" s="22">
        <f>((T572*V576)/N576)*P576</f>
        <v>2153873.4430079958</v>
      </c>
      <c r="S576" s="15"/>
      <c r="T576" s="3">
        <f>T572+R576</f>
        <v>18871823.370257016</v>
      </c>
      <c r="U576" s="3"/>
      <c r="V576" s="4">
        <f>$AB$3/X576</f>
        <v>3.5714285714285712E-2</v>
      </c>
      <c r="W576" s="4"/>
      <c r="X576" s="2">
        <v>7</v>
      </c>
      <c r="Y576" s="3"/>
      <c r="Z576" s="30">
        <f>F576-E576+1</f>
        <v>30</v>
      </c>
    </row>
    <row r="577" spans="1:26">
      <c r="A577" s="25">
        <v>512</v>
      </c>
      <c r="B577" s="66">
        <v>41127</v>
      </c>
      <c r="C577" s="92" t="s">
        <v>38</v>
      </c>
      <c r="D577" s="132">
        <v>41124</v>
      </c>
      <c r="E577" s="132">
        <v>41127</v>
      </c>
      <c r="F577" s="132">
        <v>41166</v>
      </c>
      <c r="G577" s="93">
        <v>95.48</v>
      </c>
      <c r="H577" s="93">
        <v>97.458999999999989</v>
      </c>
      <c r="I577" s="93">
        <v>101.88000000000001</v>
      </c>
      <c r="J577" s="93"/>
      <c r="K577" s="93"/>
      <c r="L577" s="94" t="s">
        <v>1</v>
      </c>
      <c r="N577" s="16">
        <f>(H577-G577)*100</f>
        <v>197.8999999999985</v>
      </c>
      <c r="O577" s="15"/>
      <c r="P577" s="16">
        <f>(I577-H577)*100</f>
        <v>442.10000000000207</v>
      </c>
      <c r="R577" s="22">
        <f>((T576*V577)/N577)*P577</f>
        <v>501890.87273458985</v>
      </c>
      <c r="S577" s="15"/>
      <c r="T577" s="3">
        <f>R577+T576</f>
        <v>19373714.242991608</v>
      </c>
      <c r="U577" s="3"/>
      <c r="V577" s="4">
        <f>$AB$3/X577</f>
        <v>1.1904761904761904E-2</v>
      </c>
      <c r="W577" s="3"/>
      <c r="X577" s="2">
        <v>21</v>
      </c>
      <c r="Z577" s="30">
        <f>F577-E577+1</f>
        <v>40</v>
      </c>
    </row>
    <row r="578" spans="1:26">
      <c r="A578" s="25">
        <f>A576+1</f>
        <v>513</v>
      </c>
      <c r="B578" s="66">
        <f>B576+1</f>
        <v>41128</v>
      </c>
      <c r="C578" s="108" t="s">
        <v>36</v>
      </c>
      <c r="D578" s="142">
        <v>41124</v>
      </c>
      <c r="E578" s="142">
        <v>41128</v>
      </c>
      <c r="F578" s="142">
        <v>41149</v>
      </c>
      <c r="G578" s="109">
        <v>121.14</v>
      </c>
      <c r="H578" s="109">
        <v>123.202</v>
      </c>
      <c r="I578" s="109">
        <v>124.098</v>
      </c>
      <c r="J578" s="109"/>
      <c r="K578" s="109"/>
      <c r="L578" s="110" t="s">
        <v>2</v>
      </c>
      <c r="N578" s="16">
        <f>(H578-G578)*100</f>
        <v>206.19999999999976</v>
      </c>
      <c r="O578" s="15"/>
      <c r="P578" s="16">
        <f>(I578-H578)*100</f>
        <v>89.60000000000008</v>
      </c>
      <c r="R578" s="22">
        <f>((T577*V578)/N578)*P578</f>
        <v>233845.88804990461</v>
      </c>
      <c r="S578" s="15"/>
      <c r="T578" s="3">
        <f>R578+T577</f>
        <v>19607560.131041512</v>
      </c>
      <c r="U578" s="3"/>
      <c r="V578" s="4">
        <f>$AB$3/X578</f>
        <v>2.7777777777777776E-2</v>
      </c>
      <c r="W578" s="3"/>
      <c r="X578" s="2">
        <v>9</v>
      </c>
      <c r="Z578" s="30">
        <f>F578-E578+1</f>
        <v>22</v>
      </c>
    </row>
    <row r="579" spans="1:26">
      <c r="A579" s="25">
        <f>A578+1</f>
        <v>514</v>
      </c>
      <c r="B579" s="66">
        <f t="shared" si="11"/>
        <v>41129</v>
      </c>
    </row>
    <row r="580" spans="1:26">
      <c r="A580" s="25">
        <f t="shared" si="12"/>
        <v>515</v>
      </c>
      <c r="B580" s="66">
        <f t="shared" ref="B580:B650" si="13">B579+1</f>
        <v>41130</v>
      </c>
    </row>
    <row r="581" spans="1:26">
      <c r="A581" s="25">
        <f>A580+1</f>
        <v>516</v>
      </c>
      <c r="B581" s="66">
        <f t="shared" si="13"/>
        <v>41131</v>
      </c>
    </row>
    <row r="582" spans="1:26">
      <c r="A582" s="25">
        <f t="shared" si="12"/>
        <v>517</v>
      </c>
      <c r="B582" s="66">
        <f t="shared" si="13"/>
        <v>41132</v>
      </c>
    </row>
    <row r="583" spans="1:26">
      <c r="A583" s="25">
        <f t="shared" ref="A583:A586" si="14">A582+1</f>
        <v>518</v>
      </c>
      <c r="B583" s="66">
        <f t="shared" si="13"/>
        <v>41133</v>
      </c>
    </row>
    <row r="584" spans="1:26">
      <c r="A584" s="25">
        <f t="shared" si="14"/>
        <v>519</v>
      </c>
      <c r="B584" s="66">
        <f t="shared" si="13"/>
        <v>41134</v>
      </c>
    </row>
    <row r="585" spans="1:26">
      <c r="A585" s="25">
        <f>A584+1</f>
        <v>520</v>
      </c>
      <c r="B585" s="66">
        <f t="shared" si="13"/>
        <v>41135</v>
      </c>
    </row>
    <row r="586" spans="1:26">
      <c r="A586" s="25">
        <f t="shared" si="14"/>
        <v>521</v>
      </c>
      <c r="B586" s="66">
        <f t="shared" si="13"/>
        <v>41136</v>
      </c>
    </row>
    <row r="587" spans="1:26">
      <c r="A587" s="25">
        <f>A586+1</f>
        <v>522</v>
      </c>
      <c r="B587" s="66">
        <f t="shared" si="13"/>
        <v>41137</v>
      </c>
      <c r="C587" s="101" t="s">
        <v>33</v>
      </c>
      <c r="D587" s="134">
        <v>41136</v>
      </c>
      <c r="E587" s="134">
        <v>41137</v>
      </c>
      <c r="F587" s="134">
        <v>41143</v>
      </c>
      <c r="G587" s="119">
        <v>78.58</v>
      </c>
      <c r="H587" s="119">
        <v>79.069999999999993</v>
      </c>
      <c r="I587" s="119">
        <v>79.069999999999993</v>
      </c>
      <c r="J587" s="119"/>
      <c r="K587" s="119"/>
      <c r="L587" s="103" t="s">
        <v>17</v>
      </c>
      <c r="N587" s="16">
        <f>(H587-G587)*100</f>
        <v>48.999999999999488</v>
      </c>
      <c r="O587" s="15"/>
      <c r="P587" s="16">
        <f>(I587-H587)*100</f>
        <v>0</v>
      </c>
      <c r="R587" s="22">
        <f>((T578*V587)/N587)*P587</f>
        <v>0</v>
      </c>
      <c r="S587" s="15"/>
      <c r="T587" s="3">
        <f>R587+T578</f>
        <v>19607560.131041512</v>
      </c>
      <c r="U587" s="3"/>
      <c r="V587" s="4">
        <f>$AB$3/X587</f>
        <v>2.7777777777777776E-2</v>
      </c>
      <c r="W587" s="3"/>
      <c r="X587" s="2">
        <v>9</v>
      </c>
      <c r="Z587" s="30">
        <f>F587-E587+1</f>
        <v>7</v>
      </c>
    </row>
    <row r="588" spans="1:26">
      <c r="A588" s="25">
        <f>A587+1</f>
        <v>523</v>
      </c>
      <c r="B588" s="66">
        <f t="shared" si="13"/>
        <v>41138</v>
      </c>
      <c r="C588" s="75" t="s">
        <v>34</v>
      </c>
      <c r="D588" s="144">
        <v>41137</v>
      </c>
      <c r="E588" s="144">
        <v>41138</v>
      </c>
      <c r="F588" s="144">
        <v>41150</v>
      </c>
      <c r="G588" s="76">
        <v>1.30159</v>
      </c>
      <c r="H588" s="76"/>
      <c r="I588" s="76"/>
      <c r="J588" s="76">
        <v>1.2952399999999999</v>
      </c>
      <c r="K588" s="76">
        <v>1.2917799999999999</v>
      </c>
      <c r="L588" s="77" t="s">
        <v>2</v>
      </c>
      <c r="N588" s="46">
        <f>(G588-J588)*10000</f>
        <v>63.500000000000782</v>
      </c>
      <c r="O588" s="47"/>
      <c r="P588" s="46">
        <f>(J588-K588)*10000</f>
        <v>34.600000000000186</v>
      </c>
      <c r="R588" s="22">
        <f>((T587*V588)/N588)*P588</f>
        <v>381564.44349495583</v>
      </c>
      <c r="S588" s="15"/>
      <c r="T588" s="3">
        <f>R588+T587</f>
        <v>19989124.574536469</v>
      </c>
      <c r="U588" s="3"/>
      <c r="V588" s="4">
        <f>$AB$3/X588</f>
        <v>3.5714285714285712E-2</v>
      </c>
      <c r="W588" s="3"/>
      <c r="X588" s="2">
        <v>7</v>
      </c>
      <c r="Z588" s="30">
        <f>F588-E588+1</f>
        <v>13</v>
      </c>
    </row>
    <row r="589" spans="1:26">
      <c r="A589" s="25">
        <v>523</v>
      </c>
      <c r="B589" s="66">
        <v>41138</v>
      </c>
      <c r="C589" s="88" t="s">
        <v>29</v>
      </c>
      <c r="D589" s="137">
        <v>41137</v>
      </c>
      <c r="E589" s="137">
        <v>41138</v>
      </c>
      <c r="F589" s="137">
        <v>41145</v>
      </c>
      <c r="G589" s="89">
        <v>0.78090000000000004</v>
      </c>
      <c r="H589" s="89">
        <v>0.78659999999999997</v>
      </c>
      <c r="I589" s="89">
        <v>0.79269999999999996</v>
      </c>
      <c r="J589" s="89"/>
      <c r="K589" s="89"/>
      <c r="L589" s="90" t="s">
        <v>1</v>
      </c>
      <c r="M589" s="15"/>
      <c r="N589" s="16">
        <f>(H589-G589)*10000</f>
        <v>56.999999999999275</v>
      </c>
      <c r="O589" s="15"/>
      <c r="P589" s="16">
        <f>(I589-H589)*10000</f>
        <v>60.999999999999943</v>
      </c>
      <c r="Q589" s="15"/>
      <c r="R589" s="22">
        <f>((T588*V589)/N589)*P589</f>
        <v>534796.75396786805</v>
      </c>
      <c r="S589" s="15"/>
      <c r="T589" s="3">
        <f>R589+T588</f>
        <v>20523921.328504335</v>
      </c>
      <c r="U589" s="3"/>
      <c r="V589" s="4">
        <f>$AB$3/X589</f>
        <v>2.5000000000000001E-2</v>
      </c>
      <c r="W589" s="4"/>
      <c r="X589" s="2">
        <v>10</v>
      </c>
      <c r="Y589" s="3"/>
      <c r="Z589" s="30">
        <f>F589-E589+1</f>
        <v>8</v>
      </c>
    </row>
    <row r="590" spans="1:26">
      <c r="A590" s="25">
        <f>A588+1</f>
        <v>524</v>
      </c>
      <c r="B590" s="66">
        <f>B588+1</f>
        <v>41139</v>
      </c>
    </row>
    <row r="591" spans="1:26">
      <c r="A591" s="25">
        <f t="shared" ref="A591:A663" si="15">A590+1</f>
        <v>525</v>
      </c>
      <c r="B591" s="66">
        <f t="shared" si="13"/>
        <v>41140</v>
      </c>
    </row>
    <row r="592" spans="1:26">
      <c r="A592" s="25">
        <f t="shared" si="15"/>
        <v>526</v>
      </c>
      <c r="B592" s="66">
        <f t="shared" si="13"/>
        <v>41141</v>
      </c>
      <c r="C592" s="78" t="s">
        <v>39</v>
      </c>
      <c r="D592" s="133">
        <v>41138</v>
      </c>
      <c r="E592" s="133">
        <v>41141</v>
      </c>
      <c r="F592" s="133">
        <v>41142</v>
      </c>
      <c r="G592" s="79">
        <v>1.0509500000000001</v>
      </c>
      <c r="H592" s="79"/>
      <c r="I592" s="79"/>
      <c r="J592" s="79">
        <v>1.0424200000000001</v>
      </c>
      <c r="K592" s="79">
        <v>1.0509500000000001</v>
      </c>
      <c r="L592" s="80" t="s">
        <v>0</v>
      </c>
      <c r="N592" s="46">
        <f>(G592-J592)*10000</f>
        <v>85.299999999999272</v>
      </c>
      <c r="O592" s="47"/>
      <c r="P592" s="46">
        <f>(J592-K592)*10000</f>
        <v>-85.299999999999272</v>
      </c>
      <c r="R592" s="22">
        <f>((T589*V592)/N592)*P592</f>
        <v>-394690.79477892962</v>
      </c>
      <c r="S592" s="15"/>
      <c r="T592" s="3">
        <f>R592+T589</f>
        <v>20129230.533725407</v>
      </c>
      <c r="U592" s="3"/>
      <c r="V592" s="4">
        <f>$AB$3/X592</f>
        <v>1.9230769230769232E-2</v>
      </c>
      <c r="W592" s="3"/>
      <c r="X592" s="2">
        <v>13</v>
      </c>
      <c r="Z592" s="30">
        <f>F592-E592+1</f>
        <v>2</v>
      </c>
    </row>
    <row r="593" spans="1:26">
      <c r="A593" s="25">
        <f t="shared" si="15"/>
        <v>527</v>
      </c>
      <c r="B593" s="66">
        <f t="shared" si="13"/>
        <v>41142</v>
      </c>
    </row>
    <row r="594" spans="1:26">
      <c r="A594" s="25">
        <f t="shared" si="15"/>
        <v>528</v>
      </c>
      <c r="B594" s="66">
        <f t="shared" si="13"/>
        <v>41143</v>
      </c>
    </row>
    <row r="595" spans="1:26">
      <c r="A595" s="25">
        <f t="shared" si="15"/>
        <v>529</v>
      </c>
      <c r="B595" s="66">
        <f t="shared" si="13"/>
        <v>41144</v>
      </c>
      <c r="C595" s="85" t="s">
        <v>28</v>
      </c>
      <c r="D595" s="141">
        <v>41143</v>
      </c>
      <c r="E595" s="141">
        <v>41144</v>
      </c>
      <c r="F595" s="141">
        <v>41164</v>
      </c>
      <c r="G595" s="86">
        <v>1.2323999999999999</v>
      </c>
      <c r="H595" s="86">
        <v>1.2453000000000001</v>
      </c>
      <c r="I595" s="86">
        <v>1.2594000000000001</v>
      </c>
      <c r="J595" s="86"/>
      <c r="K595" s="86"/>
      <c r="L595" s="87" t="s">
        <v>1</v>
      </c>
      <c r="M595" s="15"/>
      <c r="N595" s="16">
        <f>(H595-G595)*10000</f>
        <v>129.00000000000134</v>
      </c>
      <c r="O595" s="15"/>
      <c r="P595" s="16">
        <f>(I595-H595)*10000</f>
        <v>141</v>
      </c>
      <c r="Q595" s="15"/>
      <c r="R595" s="22">
        <f>((T592*V595)/N595)*P595</f>
        <v>785775.61053578439</v>
      </c>
      <c r="S595" s="15"/>
      <c r="T595" s="3">
        <f>R595+T592</f>
        <v>20915006.144261193</v>
      </c>
      <c r="U595" s="3"/>
      <c r="V595" s="4">
        <f>$AB$3/X595</f>
        <v>3.5714285714285712E-2</v>
      </c>
      <c r="W595" s="4"/>
      <c r="X595" s="2">
        <v>7</v>
      </c>
      <c r="Y595" s="3"/>
      <c r="Z595" s="30">
        <f>F595-E595+1</f>
        <v>21</v>
      </c>
    </row>
    <row r="596" spans="1:26">
      <c r="A596" s="25">
        <f t="shared" si="15"/>
        <v>530</v>
      </c>
      <c r="B596" s="66">
        <f t="shared" si="13"/>
        <v>41145</v>
      </c>
    </row>
    <row r="597" spans="1:26">
      <c r="A597" s="25">
        <f t="shared" si="15"/>
        <v>531</v>
      </c>
      <c r="B597" s="66">
        <f t="shared" si="13"/>
        <v>41146</v>
      </c>
    </row>
    <row r="598" spans="1:26">
      <c r="A598" s="25">
        <f t="shared" si="15"/>
        <v>532</v>
      </c>
      <c r="B598" s="66">
        <f t="shared" si="13"/>
        <v>41147</v>
      </c>
    </row>
    <row r="599" spans="1:26">
      <c r="A599" s="25">
        <f t="shared" si="15"/>
        <v>533</v>
      </c>
      <c r="B599" s="66">
        <f t="shared" si="13"/>
        <v>41148</v>
      </c>
    </row>
    <row r="600" spans="1:26">
      <c r="A600" s="25">
        <f t="shared" si="15"/>
        <v>534</v>
      </c>
      <c r="B600" s="66">
        <f t="shared" si="13"/>
        <v>41149</v>
      </c>
      <c r="C600" s="104" t="s">
        <v>31</v>
      </c>
      <c r="D600" s="131">
        <v>41148</v>
      </c>
      <c r="E600" s="131">
        <v>41149</v>
      </c>
      <c r="F600" s="131">
        <v>41517</v>
      </c>
      <c r="G600" s="105">
        <v>1.5174000000000001</v>
      </c>
      <c r="H600" s="105">
        <v>1.5239</v>
      </c>
      <c r="I600" s="105">
        <v>1.5361</v>
      </c>
      <c r="J600" s="105"/>
      <c r="K600" s="105"/>
      <c r="L600" s="107" t="s">
        <v>1</v>
      </c>
      <c r="N600" s="16">
        <f>(H600-G600)*10000</f>
        <v>64.999999999999503</v>
      </c>
      <c r="O600" s="15"/>
      <c r="P600" s="16">
        <f>(I600-H600)*10000</f>
        <v>121.99999999999989</v>
      </c>
      <c r="R600" s="22">
        <f>((T595*V600)/N600)*P600</f>
        <v>1090440.4912820011</v>
      </c>
      <c r="S600" s="15"/>
      <c r="T600" s="3">
        <f>R600+T595</f>
        <v>22005446.635543194</v>
      </c>
      <c r="U600" s="3"/>
      <c r="V600" s="4">
        <f>$AB$3/X600</f>
        <v>2.7777777777777776E-2</v>
      </c>
      <c r="X600" s="2">
        <v>9</v>
      </c>
      <c r="Z600" s="30">
        <f>F600-E600+1</f>
        <v>369</v>
      </c>
    </row>
    <row r="601" spans="1:26">
      <c r="A601" s="25">
        <f t="shared" si="15"/>
        <v>535</v>
      </c>
      <c r="B601" s="66">
        <f t="shared" si="13"/>
        <v>41150</v>
      </c>
    </row>
    <row r="602" spans="1:26">
      <c r="A602" s="25">
        <f t="shared" si="15"/>
        <v>536</v>
      </c>
      <c r="B602" s="66">
        <f t="shared" si="13"/>
        <v>41151</v>
      </c>
      <c r="C602" s="78" t="s">
        <v>39</v>
      </c>
      <c r="D602" s="133">
        <v>41150</v>
      </c>
      <c r="E602" s="133">
        <v>41151</v>
      </c>
      <c r="F602" s="133">
        <v>41158</v>
      </c>
      <c r="G602" s="79">
        <v>1.0378399999999999</v>
      </c>
      <c r="H602" s="79"/>
      <c r="I602" s="79"/>
      <c r="J602" s="79">
        <v>1.0345800000000001</v>
      </c>
      <c r="K602" s="79">
        <v>1.02945</v>
      </c>
      <c r="L602" s="80" t="s">
        <v>2</v>
      </c>
      <c r="N602" s="46">
        <f>(G602-J602)*10000</f>
        <v>32.59999999999819</v>
      </c>
      <c r="O602" s="47"/>
      <c r="P602" s="46">
        <f>(J602-K602)*10000</f>
        <v>51.300000000000793</v>
      </c>
      <c r="R602" s="22">
        <f>((T600*V602)/N602)*P602</f>
        <v>665926.97758579871</v>
      </c>
      <c r="S602" s="15"/>
      <c r="T602" s="3">
        <f>R602+T600</f>
        <v>22671373.613128994</v>
      </c>
      <c r="U602" s="3"/>
      <c r="V602" s="4">
        <f>$AB$3/X602</f>
        <v>1.9230769230769232E-2</v>
      </c>
      <c r="W602" s="3"/>
      <c r="X602" s="2">
        <v>13</v>
      </c>
      <c r="Z602" s="30">
        <f>F602-E602+1</f>
        <v>8</v>
      </c>
    </row>
    <row r="603" spans="1:26">
      <c r="A603" s="25">
        <f t="shared" si="15"/>
        <v>537</v>
      </c>
      <c r="B603" s="66">
        <f t="shared" si="13"/>
        <v>41152</v>
      </c>
    </row>
    <row r="604" spans="1:26">
      <c r="A604" s="25">
        <f t="shared" si="15"/>
        <v>538</v>
      </c>
      <c r="B604" s="66">
        <f t="shared" si="13"/>
        <v>41153</v>
      </c>
    </row>
    <row r="605" spans="1:26">
      <c r="A605" s="25">
        <f t="shared" si="15"/>
        <v>539</v>
      </c>
      <c r="B605" s="66">
        <f t="shared" si="13"/>
        <v>41154</v>
      </c>
    </row>
    <row r="606" spans="1:26">
      <c r="A606" s="25">
        <f t="shared" si="15"/>
        <v>540</v>
      </c>
      <c r="B606" s="66">
        <f t="shared" si="13"/>
        <v>41155</v>
      </c>
    </row>
    <row r="607" spans="1:26">
      <c r="A607" s="25">
        <f t="shared" si="15"/>
        <v>541</v>
      </c>
      <c r="B607" s="66">
        <f t="shared" si="13"/>
        <v>41156</v>
      </c>
      <c r="C607" s="108" t="s">
        <v>36</v>
      </c>
      <c r="D607" s="142">
        <v>41152</v>
      </c>
      <c r="E607" s="142">
        <v>41156</v>
      </c>
      <c r="F607" s="142">
        <v>41162</v>
      </c>
      <c r="G607" s="109">
        <v>123.8</v>
      </c>
      <c r="H607" s="109">
        <v>124.75699999999999</v>
      </c>
      <c r="I607" s="109">
        <v>124.90100000000001</v>
      </c>
      <c r="J607" s="109"/>
      <c r="K607" s="109"/>
      <c r="L607" s="110" t="s">
        <v>2</v>
      </c>
      <c r="N607" s="16">
        <f>(H607-G607)*100</f>
        <v>95.699999999999363</v>
      </c>
      <c r="O607" s="15"/>
      <c r="P607" s="16">
        <f>(I607-H607)*100</f>
        <v>14.400000000001967</v>
      </c>
      <c r="R607" s="22">
        <f>((T602*V607)/N607)*P607</f>
        <v>94760.182291043835</v>
      </c>
      <c r="S607" s="15"/>
      <c r="T607" s="3">
        <f>R607+T602</f>
        <v>22766133.795420036</v>
      </c>
      <c r="U607" s="3"/>
      <c r="V607" s="4">
        <f>$AB$3/X607</f>
        <v>2.7777777777777776E-2</v>
      </c>
      <c r="W607" s="3"/>
      <c r="X607" s="2">
        <v>9</v>
      </c>
      <c r="Z607" s="30">
        <f>F607-E607+1</f>
        <v>7</v>
      </c>
    </row>
    <row r="608" spans="1:26">
      <c r="A608" s="25">
        <f t="shared" si="15"/>
        <v>542</v>
      </c>
      <c r="B608" s="66">
        <f t="shared" si="13"/>
        <v>41157</v>
      </c>
      <c r="C608" s="88" t="s">
        <v>29</v>
      </c>
      <c r="D608" s="137">
        <v>41150</v>
      </c>
      <c r="E608" s="137">
        <v>41157</v>
      </c>
      <c r="F608" s="137">
        <v>41159</v>
      </c>
      <c r="G608" s="89">
        <v>0.79490000000000005</v>
      </c>
      <c r="H608" s="89"/>
      <c r="I608" s="89"/>
      <c r="J608" s="89">
        <v>0.78979999999999995</v>
      </c>
      <c r="K608" s="89">
        <v>0.79490000000000005</v>
      </c>
      <c r="L608" s="90" t="s">
        <v>0</v>
      </c>
      <c r="M608" s="15"/>
      <c r="N608" s="16">
        <f>(G608-J608)*10000</f>
        <v>51.000000000001044</v>
      </c>
      <c r="O608" s="15"/>
      <c r="P608" s="16">
        <f>(J608-K608)*10000</f>
        <v>-51.000000000001044</v>
      </c>
      <c r="Q608" s="15"/>
      <c r="R608" s="22">
        <f>((T607*V608)/N608)*P608</f>
        <v>-569153.34488550096</v>
      </c>
      <c r="S608" s="15"/>
      <c r="T608" s="3">
        <f>R608+T607</f>
        <v>22196980.450534534</v>
      </c>
      <c r="U608" s="3"/>
      <c r="V608" s="4">
        <f>$AB$3/X608</f>
        <v>2.5000000000000001E-2</v>
      </c>
      <c r="W608" s="4"/>
      <c r="X608" s="2">
        <v>10</v>
      </c>
      <c r="Y608" s="3"/>
      <c r="Z608" s="30">
        <f>F608-E608+1</f>
        <v>3</v>
      </c>
    </row>
    <row r="609" spans="1:26">
      <c r="A609" s="25">
        <f t="shared" si="15"/>
        <v>543</v>
      </c>
      <c r="B609" s="66">
        <f t="shared" si="13"/>
        <v>41158</v>
      </c>
    </row>
    <row r="610" spans="1:26">
      <c r="A610" s="25">
        <f t="shared" si="15"/>
        <v>544</v>
      </c>
      <c r="B610" s="66">
        <f t="shared" si="13"/>
        <v>41159</v>
      </c>
      <c r="C610" s="71" t="s">
        <v>24</v>
      </c>
      <c r="D610" s="138">
        <v>41158</v>
      </c>
      <c r="E610" s="139">
        <v>41159</v>
      </c>
      <c r="F610" s="139">
        <v>41170</v>
      </c>
      <c r="G610" s="72">
        <v>79.89</v>
      </c>
      <c r="H610" s="72">
        <v>81.28</v>
      </c>
      <c r="I610" s="72">
        <v>81.98</v>
      </c>
      <c r="J610" s="72"/>
      <c r="K610" s="72"/>
      <c r="L610" s="73" t="s">
        <v>2</v>
      </c>
      <c r="M610" s="15"/>
      <c r="N610" s="16">
        <f>(H610-G610)*100</f>
        <v>139.00000000000006</v>
      </c>
      <c r="O610" s="15"/>
      <c r="P610" s="16">
        <f>(I610-H610)*100</f>
        <v>70.000000000000284</v>
      </c>
      <c r="Q610" s="15"/>
      <c r="R610" s="22">
        <f>((T608*V610)/N610)*P610</f>
        <v>279458.38696716243</v>
      </c>
      <c r="S610" s="15"/>
      <c r="T610" s="3">
        <f>R610+T608</f>
        <v>22476438.837501697</v>
      </c>
      <c r="U610" s="3"/>
      <c r="V610" s="4">
        <f>$AB$3/X610</f>
        <v>2.5000000000000001E-2</v>
      </c>
      <c r="W610" s="4"/>
      <c r="X610" s="2">
        <v>10</v>
      </c>
      <c r="Y610" s="3"/>
      <c r="Z610" s="30">
        <f>F610-E610+1</f>
        <v>12</v>
      </c>
    </row>
    <row r="611" spans="1:26">
      <c r="A611" s="25">
        <v>544</v>
      </c>
      <c r="B611" s="66">
        <v>41159</v>
      </c>
      <c r="C611" s="101" t="s">
        <v>33</v>
      </c>
      <c r="D611" s="134">
        <v>41155</v>
      </c>
      <c r="E611" s="134">
        <v>41159</v>
      </c>
      <c r="F611" s="134">
        <v>41166</v>
      </c>
      <c r="G611" s="119">
        <v>78.41</v>
      </c>
      <c r="H611" s="119"/>
      <c r="I611" s="119"/>
      <c r="J611" s="119">
        <v>78.17</v>
      </c>
      <c r="K611" s="119">
        <v>78.17</v>
      </c>
      <c r="L611" s="103" t="s">
        <v>17</v>
      </c>
      <c r="N611" s="16">
        <f>(G611-J611)*100</f>
        <v>23.999999999999488</v>
      </c>
      <c r="O611" s="15"/>
      <c r="P611" s="16">
        <f>(J611-K611)*100</f>
        <v>0</v>
      </c>
      <c r="R611" s="22">
        <f>((T610*V611)/N611)*P611</f>
        <v>0</v>
      </c>
      <c r="S611" s="15"/>
      <c r="T611" s="3">
        <f>R611+T610</f>
        <v>22476438.837501697</v>
      </c>
      <c r="U611" s="3"/>
      <c r="V611" s="4">
        <f>$AB$3/X611</f>
        <v>2.7777777777777776E-2</v>
      </c>
      <c r="W611" s="3"/>
      <c r="X611" s="2">
        <v>9</v>
      </c>
      <c r="Z611" s="30">
        <f>F611-E611+1</f>
        <v>8</v>
      </c>
    </row>
    <row r="612" spans="1:26">
      <c r="A612" s="25">
        <f>A610+1</f>
        <v>545</v>
      </c>
      <c r="B612" s="66">
        <f>B610+1</f>
        <v>41160</v>
      </c>
    </row>
    <row r="613" spans="1:26">
      <c r="A613" s="25">
        <f t="shared" si="15"/>
        <v>546</v>
      </c>
      <c r="B613" s="66">
        <f t="shared" si="13"/>
        <v>41161</v>
      </c>
    </row>
    <row r="614" spans="1:26">
      <c r="A614" s="25">
        <f t="shared" si="15"/>
        <v>547</v>
      </c>
      <c r="B614" s="66">
        <f t="shared" si="13"/>
        <v>41162</v>
      </c>
    </row>
    <row r="615" spans="1:26">
      <c r="A615" s="25">
        <f t="shared" si="15"/>
        <v>548</v>
      </c>
      <c r="B615" s="66">
        <f t="shared" si="13"/>
        <v>41163</v>
      </c>
    </row>
    <row r="616" spans="1:26">
      <c r="A616" s="25">
        <f t="shared" si="15"/>
        <v>549</v>
      </c>
      <c r="B616" s="66">
        <f t="shared" si="13"/>
        <v>41164</v>
      </c>
    </row>
    <row r="617" spans="1:26">
      <c r="A617" s="25">
        <f t="shared" si="15"/>
        <v>550</v>
      </c>
      <c r="B617" s="66">
        <f t="shared" si="13"/>
        <v>41165</v>
      </c>
      <c r="C617" s="78" t="s">
        <v>39</v>
      </c>
      <c r="D617" s="133">
        <v>41164</v>
      </c>
      <c r="E617" s="133">
        <v>41165</v>
      </c>
      <c r="F617" s="133">
        <v>41169</v>
      </c>
      <c r="G617" s="79">
        <v>1.04454</v>
      </c>
      <c r="H617" s="79">
        <v>1.0470200000000001</v>
      </c>
      <c r="I617" s="79">
        <v>1.0470200000000001</v>
      </c>
      <c r="J617" s="79"/>
      <c r="K617" s="79"/>
      <c r="L617" s="80" t="s">
        <v>17</v>
      </c>
      <c r="N617" s="16">
        <f>(H617-G617)*10000</f>
        <v>24.800000000000377</v>
      </c>
      <c r="O617" s="15"/>
      <c r="P617" s="16">
        <f>(I617-H617)*10000</f>
        <v>0</v>
      </c>
      <c r="R617" s="22">
        <f>((T611*V617)/N617)*P617</f>
        <v>0</v>
      </c>
      <c r="S617" s="15"/>
      <c r="T617" s="3">
        <f>R617+T611</f>
        <v>22476438.837501697</v>
      </c>
      <c r="U617" s="3"/>
      <c r="V617" s="4">
        <f>$AB$3/X617</f>
        <v>1.9230769230769232E-2</v>
      </c>
      <c r="W617" s="3"/>
      <c r="X617" s="2">
        <v>13</v>
      </c>
      <c r="Z617" s="30">
        <f>F617-E617+1</f>
        <v>5</v>
      </c>
    </row>
    <row r="618" spans="1:26">
      <c r="A618" s="25">
        <v>550</v>
      </c>
      <c r="B618" s="66">
        <v>41165</v>
      </c>
      <c r="C618" s="108" t="s">
        <v>36</v>
      </c>
      <c r="D618" s="142">
        <v>41163</v>
      </c>
      <c r="E618" s="142">
        <v>41165</v>
      </c>
      <c r="F618" s="142">
        <v>41165</v>
      </c>
      <c r="G618" s="109">
        <v>125.32299999999999</v>
      </c>
      <c r="H618" s="109"/>
      <c r="I618" s="109"/>
      <c r="J618" s="109">
        <v>124.52000000000001</v>
      </c>
      <c r="K618" s="109">
        <v>125.32299999999999</v>
      </c>
      <c r="L618" s="110" t="s">
        <v>0</v>
      </c>
      <c r="N618" s="16">
        <f>(G618-J618)*100</f>
        <v>80.299999999998306</v>
      </c>
      <c r="O618" s="15"/>
      <c r="P618" s="16">
        <f>(J618-K618)*100</f>
        <v>-80.299999999998306</v>
      </c>
      <c r="R618" s="22">
        <f>((T617*V618)/N618)*P618</f>
        <v>-624345.52326393605</v>
      </c>
      <c r="S618" s="15"/>
      <c r="T618" s="3">
        <f>R618+T617</f>
        <v>21852093.314237762</v>
      </c>
      <c r="U618" s="3"/>
      <c r="V618" s="4">
        <f>$AB$3/X618</f>
        <v>2.7777777777777776E-2</v>
      </c>
      <c r="W618" s="3"/>
      <c r="X618" s="2">
        <v>9</v>
      </c>
      <c r="Z618" s="30">
        <f>F618-E618+1</f>
        <v>1</v>
      </c>
    </row>
    <row r="619" spans="1:26">
      <c r="A619" s="25">
        <f>A617+1</f>
        <v>551</v>
      </c>
      <c r="B619" s="66">
        <f>B617+1</f>
        <v>41166</v>
      </c>
    </row>
    <row r="620" spans="1:26">
      <c r="A620" s="25">
        <f t="shared" si="15"/>
        <v>552</v>
      </c>
      <c r="B620" s="66">
        <f t="shared" si="13"/>
        <v>41167</v>
      </c>
    </row>
    <row r="621" spans="1:26">
      <c r="A621" s="25">
        <f t="shared" si="15"/>
        <v>553</v>
      </c>
      <c r="B621" s="66">
        <f t="shared" si="13"/>
        <v>41168</v>
      </c>
    </row>
    <row r="622" spans="1:26">
      <c r="A622" s="25">
        <f t="shared" si="15"/>
        <v>554</v>
      </c>
      <c r="B622" s="66">
        <f t="shared" si="13"/>
        <v>41169</v>
      </c>
    </row>
    <row r="623" spans="1:26">
      <c r="A623" s="25">
        <f t="shared" si="15"/>
        <v>555</v>
      </c>
      <c r="B623" s="66">
        <f t="shared" si="13"/>
        <v>41170</v>
      </c>
    </row>
    <row r="624" spans="1:26">
      <c r="A624" s="25">
        <f t="shared" si="15"/>
        <v>556</v>
      </c>
      <c r="B624" s="66">
        <f t="shared" si="13"/>
        <v>41171</v>
      </c>
    </row>
    <row r="625" spans="1:26">
      <c r="A625" s="25">
        <f t="shared" si="15"/>
        <v>557</v>
      </c>
      <c r="B625" s="66">
        <f t="shared" si="13"/>
        <v>41172</v>
      </c>
      <c r="C625" s="88" t="s">
        <v>29</v>
      </c>
      <c r="D625" s="137">
        <v>41170</v>
      </c>
      <c r="E625" s="137">
        <v>41172</v>
      </c>
      <c r="F625" s="137">
        <v>41177</v>
      </c>
      <c r="G625" s="89">
        <v>0.8075</v>
      </c>
      <c r="H625" s="89"/>
      <c r="I625" s="89"/>
      <c r="J625" s="89">
        <v>0.8014</v>
      </c>
      <c r="K625" s="89">
        <v>0.79469999999999996</v>
      </c>
      <c r="L625" s="90" t="s">
        <v>1</v>
      </c>
      <c r="M625" s="15"/>
      <c r="N625" s="16">
        <f>(G625-J625)*10000</f>
        <v>60.999999999999943</v>
      </c>
      <c r="O625" s="15"/>
      <c r="P625" s="16">
        <f>(J625-K625)*10000</f>
        <v>67.000000000000398</v>
      </c>
      <c r="Q625" s="15"/>
      <c r="R625" s="22">
        <f>((T618*V625)/N625)*P625</f>
        <v>600036.98854669672</v>
      </c>
      <c r="S625" s="15"/>
      <c r="T625" s="3">
        <f>R625+T618</f>
        <v>22452130.302784458</v>
      </c>
      <c r="U625" s="3"/>
      <c r="V625" s="4">
        <f>$AB$3/X625</f>
        <v>2.5000000000000001E-2</v>
      </c>
      <c r="W625" s="4"/>
      <c r="X625" s="2">
        <v>10</v>
      </c>
      <c r="Y625" s="3"/>
      <c r="Z625" s="30">
        <f>F625-E625+1</f>
        <v>6</v>
      </c>
    </row>
    <row r="626" spans="1:26">
      <c r="A626" s="25">
        <f t="shared" si="15"/>
        <v>558</v>
      </c>
      <c r="B626" s="66">
        <f t="shared" si="13"/>
        <v>41173</v>
      </c>
    </row>
    <row r="627" spans="1:26">
      <c r="A627" s="25">
        <f t="shared" si="15"/>
        <v>559</v>
      </c>
      <c r="B627" s="66">
        <f t="shared" si="13"/>
        <v>41174</v>
      </c>
    </row>
    <row r="628" spans="1:26">
      <c r="A628" s="25">
        <f t="shared" si="15"/>
        <v>560</v>
      </c>
      <c r="B628" s="66">
        <f t="shared" si="13"/>
        <v>41175</v>
      </c>
    </row>
    <row r="629" spans="1:26">
      <c r="A629" s="25">
        <f t="shared" si="15"/>
        <v>561</v>
      </c>
      <c r="B629" s="66">
        <f t="shared" si="13"/>
        <v>41176</v>
      </c>
      <c r="C629" s="71" t="s">
        <v>24</v>
      </c>
      <c r="D629" s="138">
        <v>41172</v>
      </c>
      <c r="E629" s="139">
        <v>41176</v>
      </c>
      <c r="F629" s="139">
        <v>41191</v>
      </c>
      <c r="G629" s="72">
        <v>81.99</v>
      </c>
      <c r="H629" s="72"/>
      <c r="I629" s="72"/>
      <c r="J629" s="72">
        <v>80.98</v>
      </c>
      <c r="K629" s="72">
        <v>80.22</v>
      </c>
      <c r="L629" s="73" t="s">
        <v>2</v>
      </c>
      <c r="M629" s="15"/>
      <c r="N629" s="16">
        <f>(G629-J629)*100</f>
        <v>100.99999999999909</v>
      </c>
      <c r="O629" s="15"/>
      <c r="P629" s="16">
        <f>(J629-K629)*100</f>
        <v>76.000000000000512</v>
      </c>
      <c r="Q629" s="15"/>
      <c r="R629" s="22">
        <f>((T625*V629)/N629)*P629</f>
        <v>422366.80767614988</v>
      </c>
      <c r="S629" s="15"/>
      <c r="T629" s="3">
        <f>R629+T625</f>
        <v>22874497.110460609</v>
      </c>
      <c r="U629" s="3"/>
      <c r="V629" s="4">
        <f>$AB$3/X629</f>
        <v>2.5000000000000001E-2</v>
      </c>
      <c r="W629" s="4"/>
      <c r="X629" s="2">
        <v>10</v>
      </c>
      <c r="Y629" s="3"/>
      <c r="Z629" s="30">
        <f>F629-E629+1</f>
        <v>16</v>
      </c>
    </row>
    <row r="630" spans="1:26">
      <c r="A630" s="25">
        <v>561</v>
      </c>
      <c r="B630" s="66">
        <v>41176</v>
      </c>
      <c r="C630" s="78" t="s">
        <v>39</v>
      </c>
      <c r="D630" s="133">
        <v>41172</v>
      </c>
      <c r="E630" s="133">
        <v>41176</v>
      </c>
      <c r="F630" s="133">
        <v>41177</v>
      </c>
      <c r="G630" s="79">
        <v>1.0462499999999999</v>
      </c>
      <c r="H630" s="79"/>
      <c r="I630" s="79"/>
      <c r="J630" s="79">
        <v>1.0401899999999999</v>
      </c>
      <c r="K630" s="79">
        <v>1.0462499999999999</v>
      </c>
      <c r="L630" s="80" t="s">
        <v>0</v>
      </c>
      <c r="N630" s="46">
        <f>(G630-J630)*10000</f>
        <v>60.59999999999954</v>
      </c>
      <c r="O630" s="47"/>
      <c r="P630" s="46">
        <f>(J630-K630)*10000</f>
        <v>-60.59999999999954</v>
      </c>
      <c r="R630" s="22">
        <f>((T629*V630)/N630)*P630</f>
        <v>-439894.17520116561</v>
      </c>
      <c r="S630" s="15"/>
      <c r="T630" s="3">
        <f>R630+T629</f>
        <v>22434602.935259443</v>
      </c>
      <c r="U630" s="3"/>
      <c r="V630" s="4">
        <f>$AB$3/X630</f>
        <v>1.9230769230769232E-2</v>
      </c>
      <c r="W630" s="3"/>
      <c r="X630" s="2">
        <v>13</v>
      </c>
      <c r="Z630" s="30">
        <f>F630-E630+1</f>
        <v>2</v>
      </c>
    </row>
    <row r="631" spans="1:26">
      <c r="A631" s="25">
        <v>561</v>
      </c>
      <c r="B631" s="66">
        <v>41176</v>
      </c>
      <c r="C631" s="97" t="s">
        <v>30</v>
      </c>
      <c r="D631" s="130">
        <v>41172</v>
      </c>
      <c r="E631" s="130">
        <v>41176</v>
      </c>
      <c r="F631" s="130">
        <v>41187</v>
      </c>
      <c r="G631" s="98">
        <v>1.2755000000000001</v>
      </c>
      <c r="H631" s="98">
        <v>1.2917000000000001</v>
      </c>
      <c r="I631" s="98">
        <v>1.2755000000000001</v>
      </c>
      <c r="J631" s="98"/>
      <c r="K631" s="98"/>
      <c r="L631" s="99" t="s">
        <v>0</v>
      </c>
      <c r="M631" s="15"/>
      <c r="N631" s="16">
        <f>(H631-G631)*10000</f>
        <v>161.99999999999991</v>
      </c>
      <c r="O631" s="15"/>
      <c r="P631" s="16">
        <f>(I631-H631)*10000</f>
        <v>-161.99999999999991</v>
      </c>
      <c r="Q631" s="15"/>
      <c r="R631" s="22">
        <f>((T630*V631)/N631)*P631</f>
        <v>-509877.3394377146</v>
      </c>
      <c r="S631" s="15"/>
      <c r="T631" s="3">
        <f>R631+T630</f>
        <v>21924725.595821727</v>
      </c>
      <c r="U631" s="3"/>
      <c r="V631" s="4">
        <f>$AB$3/X631</f>
        <v>2.2727272727272728E-2</v>
      </c>
      <c r="W631" s="4"/>
      <c r="X631" s="16">
        <v>11</v>
      </c>
      <c r="Y631" s="15"/>
      <c r="Z631" s="30">
        <f>F631-E631+1</f>
        <v>12</v>
      </c>
    </row>
    <row r="632" spans="1:26">
      <c r="A632" s="25">
        <f>A629+1</f>
        <v>562</v>
      </c>
      <c r="B632" s="66">
        <f>B629+1</f>
        <v>41177</v>
      </c>
      <c r="C632" s="92" t="s">
        <v>38</v>
      </c>
      <c r="D632" s="132">
        <v>41176</v>
      </c>
      <c r="E632" s="132">
        <v>41177</v>
      </c>
      <c r="F632" s="132">
        <v>41177</v>
      </c>
      <c r="G632" s="93">
        <v>101.059</v>
      </c>
      <c r="H632" s="93"/>
      <c r="I632" s="93"/>
      <c r="J632" s="93">
        <v>100.41000000000001</v>
      </c>
      <c r="K632" s="93">
        <v>101.059</v>
      </c>
      <c r="L632" s="94" t="s">
        <v>0</v>
      </c>
      <c r="N632" s="16">
        <f>(G632-J632)*100</f>
        <v>64.89999999999867</v>
      </c>
      <c r="O632" s="15"/>
      <c r="P632" s="16">
        <f>(J632-K632)*100</f>
        <v>-64.89999999999867</v>
      </c>
      <c r="R632" s="22">
        <f>((T631*V632)/N632)*P632</f>
        <v>-261008.63804549674</v>
      </c>
      <c r="S632" s="15"/>
      <c r="T632" s="3">
        <f>R632+T631</f>
        <v>21663716.95777623</v>
      </c>
      <c r="U632" s="3"/>
      <c r="V632" s="4">
        <f>$AB$3/X632</f>
        <v>1.1904761904761904E-2</v>
      </c>
      <c r="W632" s="3"/>
      <c r="X632" s="2">
        <v>21</v>
      </c>
      <c r="Z632" s="30">
        <f>F632-E632+1</f>
        <v>1</v>
      </c>
    </row>
    <row r="633" spans="1:26">
      <c r="A633" s="25">
        <f t="shared" si="15"/>
        <v>563</v>
      </c>
      <c r="B633" s="66">
        <f t="shared" si="13"/>
        <v>41178</v>
      </c>
      <c r="C633" s="111" t="s">
        <v>32</v>
      </c>
      <c r="D633" s="143">
        <v>41177</v>
      </c>
      <c r="E633" s="143">
        <v>41178</v>
      </c>
      <c r="F633" s="143">
        <v>41179</v>
      </c>
      <c r="G633" s="112">
        <v>0.82899999999999996</v>
      </c>
      <c r="H633" s="112"/>
      <c r="I633" s="112"/>
      <c r="J633" s="112">
        <v>0.82140000000000002</v>
      </c>
      <c r="K633" s="112">
        <v>0.82899999999999996</v>
      </c>
      <c r="L633" s="113" t="s">
        <v>0</v>
      </c>
      <c r="N633" s="46">
        <f>(G633-J633)*10000</f>
        <v>75.999999999999403</v>
      </c>
      <c r="O633" s="47"/>
      <c r="P633" s="46">
        <f>(J633-K633)*10000</f>
        <v>-75.999999999999403</v>
      </c>
      <c r="R633" s="22">
        <f>((T632*V633)/N633)*P633</f>
        <v>-416609.94149569672</v>
      </c>
      <c r="S633" s="15"/>
      <c r="T633" s="3">
        <f>R633+T632</f>
        <v>21247107.016280532</v>
      </c>
      <c r="U633" s="3"/>
      <c r="V633" s="4">
        <f>$AB$3/X633</f>
        <v>1.9230769230769232E-2</v>
      </c>
      <c r="W633" s="3"/>
      <c r="X633" s="2">
        <v>13</v>
      </c>
      <c r="Z633" s="30">
        <f>F633-E633+1</f>
        <v>2</v>
      </c>
    </row>
    <row r="634" spans="1:26">
      <c r="A634" s="25">
        <f t="shared" si="15"/>
        <v>564</v>
      </c>
      <c r="B634" s="66">
        <f t="shared" si="13"/>
        <v>41179</v>
      </c>
    </row>
    <row r="635" spans="1:26">
      <c r="A635" s="25">
        <f t="shared" si="15"/>
        <v>565</v>
      </c>
      <c r="B635" s="66">
        <f t="shared" si="13"/>
        <v>41180</v>
      </c>
    </row>
    <row r="636" spans="1:26">
      <c r="A636" s="25">
        <f t="shared" si="15"/>
        <v>566</v>
      </c>
      <c r="B636" s="66">
        <f t="shared" si="13"/>
        <v>41181</v>
      </c>
    </row>
    <row r="637" spans="1:26">
      <c r="A637" s="25">
        <f t="shared" si="15"/>
        <v>567</v>
      </c>
      <c r="B637" s="66">
        <f t="shared" si="13"/>
        <v>41182</v>
      </c>
    </row>
    <row r="638" spans="1:26">
      <c r="A638" s="25">
        <f t="shared" si="15"/>
        <v>568</v>
      </c>
      <c r="B638" s="66">
        <f t="shared" si="13"/>
        <v>41183</v>
      </c>
    </row>
    <row r="639" spans="1:26">
      <c r="A639" s="25">
        <f t="shared" si="15"/>
        <v>569</v>
      </c>
      <c r="B639" s="66">
        <f t="shared" si="13"/>
        <v>41184</v>
      </c>
      <c r="C639" s="82" t="s">
        <v>35</v>
      </c>
      <c r="D639" s="145">
        <v>41183</v>
      </c>
      <c r="E639" s="146">
        <v>41184</v>
      </c>
      <c r="F639" s="146">
        <v>41187</v>
      </c>
      <c r="G639" s="83">
        <v>82.621000000000009</v>
      </c>
      <c r="H639" s="83">
        <v>83.394999999999996</v>
      </c>
      <c r="I639" s="83">
        <v>84.271000000000001</v>
      </c>
      <c r="J639" s="83"/>
      <c r="K639" s="83"/>
      <c r="L639" s="84" t="s">
        <v>2</v>
      </c>
      <c r="N639" s="16">
        <f>(H639-G639)*100</f>
        <v>77.39999999999867</v>
      </c>
      <c r="O639" s="15"/>
      <c r="P639" s="16">
        <f>(I639-H639)*100</f>
        <v>87.600000000000477</v>
      </c>
      <c r="R639" s="22">
        <f>((T633*V639)/N639)*P639</f>
        <v>751472.29272699321</v>
      </c>
      <c r="S639" s="15"/>
      <c r="T639" s="3">
        <f>R639+T633</f>
        <v>21998579.309007525</v>
      </c>
      <c r="U639" s="3"/>
      <c r="V639" s="4">
        <f>$AB$3/X639</f>
        <v>3.125E-2</v>
      </c>
      <c r="W639" s="3"/>
      <c r="X639" s="2">
        <v>8</v>
      </c>
      <c r="Z639" s="30">
        <f>F639-E639+1</f>
        <v>4</v>
      </c>
    </row>
    <row r="640" spans="1:26">
      <c r="A640" s="25">
        <v>569</v>
      </c>
      <c r="B640" s="66">
        <v>41184</v>
      </c>
      <c r="C640" s="88" t="s">
        <v>29</v>
      </c>
      <c r="D640" s="137">
        <v>41183</v>
      </c>
      <c r="E640" s="137">
        <v>41184</v>
      </c>
      <c r="F640" s="137">
        <v>41190</v>
      </c>
      <c r="G640" s="89">
        <v>0.79390000000000005</v>
      </c>
      <c r="H640" s="89">
        <v>0.80100000000000005</v>
      </c>
      <c r="I640" s="89">
        <v>0.80920000000000003</v>
      </c>
      <c r="J640" s="89"/>
      <c r="K640" s="89"/>
      <c r="L640" s="90" t="s">
        <v>1</v>
      </c>
      <c r="M640" s="15"/>
      <c r="N640" s="16">
        <f>(H640-G640)*10000</f>
        <v>70.999999999999957</v>
      </c>
      <c r="O640" s="15"/>
      <c r="P640" s="16">
        <f>(I640-H640)*10000</f>
        <v>81.999999999999858</v>
      </c>
      <c r="Q640" s="15"/>
      <c r="R640" s="22">
        <f>((T639*V640)/N640)*P640</f>
        <v>635170.24765444198</v>
      </c>
      <c r="S640" s="15"/>
      <c r="T640" s="3">
        <f>R640+T639</f>
        <v>22633749.556661967</v>
      </c>
      <c r="U640" s="3"/>
      <c r="V640" s="4">
        <f>$AB$3/X640</f>
        <v>2.5000000000000001E-2</v>
      </c>
      <c r="W640" s="4"/>
      <c r="X640" s="2">
        <v>10</v>
      </c>
      <c r="Y640" s="3"/>
      <c r="Z640" s="30">
        <f>F640-E640+1</f>
        <v>7</v>
      </c>
    </row>
    <row r="641" spans="1:26">
      <c r="A641" s="25">
        <v>569</v>
      </c>
      <c r="B641" s="66">
        <v>41184</v>
      </c>
      <c r="C641" s="92" t="s">
        <v>38</v>
      </c>
      <c r="D641" s="132">
        <v>41183</v>
      </c>
      <c r="E641" s="132">
        <v>41184</v>
      </c>
      <c r="F641" s="132">
        <v>41190</v>
      </c>
      <c r="G641" s="93">
        <v>100.239</v>
      </c>
      <c r="H641" s="93">
        <v>100.96</v>
      </c>
      <c r="I641" s="93">
        <v>101.175</v>
      </c>
      <c r="J641" s="93"/>
      <c r="K641" s="93"/>
      <c r="L641" s="94" t="s">
        <v>2</v>
      </c>
      <c r="N641" s="16">
        <f>(H641-G641)*100</f>
        <v>72.099999999998943</v>
      </c>
      <c r="O641" s="15"/>
      <c r="P641" s="16">
        <f>(I641-H641)*100</f>
        <v>21.500000000000341</v>
      </c>
      <c r="R641" s="22">
        <f>((T640*V641)/N641)*P641</f>
        <v>80348.988750453587</v>
      </c>
      <c r="S641" s="15"/>
      <c r="T641" s="3">
        <f>R641+T640</f>
        <v>22714098.545412421</v>
      </c>
      <c r="U641" s="3"/>
      <c r="V641" s="4">
        <f>$AB$3/X641</f>
        <v>1.1904761904761904E-2</v>
      </c>
      <c r="W641" s="3"/>
      <c r="X641" s="2">
        <v>21</v>
      </c>
      <c r="Z641" s="30">
        <f>F641-E641+1</f>
        <v>7</v>
      </c>
    </row>
    <row r="642" spans="1:26">
      <c r="A642" s="25">
        <f>A639+1</f>
        <v>570</v>
      </c>
      <c r="B642" s="66">
        <f>B639+1</f>
        <v>41185</v>
      </c>
      <c r="C642" s="67" t="s">
        <v>20</v>
      </c>
      <c r="D642" s="140">
        <v>41184</v>
      </c>
      <c r="E642" s="140">
        <v>41185</v>
      </c>
      <c r="F642" s="140">
        <v>41191</v>
      </c>
      <c r="G642" s="68">
        <v>0.97499999999999998</v>
      </c>
      <c r="H642" s="68"/>
      <c r="I642" s="68"/>
      <c r="J642" s="68">
        <v>0.95889999999999997</v>
      </c>
      <c r="K642" s="68">
        <v>0.95889999999999997</v>
      </c>
      <c r="L642" s="69" t="s">
        <v>17</v>
      </c>
      <c r="M642" s="15"/>
      <c r="N642" s="16">
        <f>(G642-J642)*10000</f>
        <v>161.00000000000003</v>
      </c>
      <c r="O642" s="15"/>
      <c r="P642" s="16">
        <f>(J642-K642)*10000</f>
        <v>0</v>
      </c>
      <c r="Q642" s="15"/>
      <c r="R642" s="22">
        <f>((T641*V642)/N642)*P642</f>
        <v>0</v>
      </c>
      <c r="S642" s="15"/>
      <c r="T642" s="3">
        <f>R642+T641</f>
        <v>22714098.545412421</v>
      </c>
      <c r="U642" s="3"/>
      <c r="V642" s="4">
        <f>$AB$3/X642</f>
        <v>3.5714285714285712E-2</v>
      </c>
      <c r="W642" s="4"/>
      <c r="X642" s="2">
        <v>7</v>
      </c>
      <c r="Y642" s="3"/>
      <c r="Z642" s="30">
        <f>F642-E642+1</f>
        <v>7</v>
      </c>
    </row>
    <row r="643" spans="1:26">
      <c r="A643" s="25">
        <f t="shared" si="15"/>
        <v>571</v>
      </c>
      <c r="B643" s="66">
        <f t="shared" si="13"/>
        <v>41186</v>
      </c>
      <c r="C643" s="104" t="s">
        <v>31</v>
      </c>
      <c r="D643" s="131">
        <v>41185</v>
      </c>
      <c r="E643" s="131">
        <v>41186</v>
      </c>
      <c r="F643" s="131">
        <v>41190</v>
      </c>
      <c r="G643" s="105">
        <v>1.5723</v>
      </c>
      <c r="H643" s="105">
        <v>1.5793999999999999</v>
      </c>
      <c r="I643" s="105">
        <v>1.5723</v>
      </c>
      <c r="J643" s="105"/>
      <c r="K643" s="105"/>
      <c r="L643" s="107" t="s">
        <v>0</v>
      </c>
      <c r="N643" s="16">
        <f>(H643-G643)*10000</f>
        <v>70.999999999998835</v>
      </c>
      <c r="O643" s="15"/>
      <c r="P643" s="16">
        <f>(I643-H643)*10000</f>
        <v>-70.999999999998835</v>
      </c>
      <c r="R643" s="22">
        <f>((T642*V643)/N643)*P643</f>
        <v>-630947.18181701167</v>
      </c>
      <c r="S643" s="15"/>
      <c r="T643" s="3">
        <f>R643+T642</f>
        <v>22083151.363595411</v>
      </c>
      <c r="U643" s="3"/>
      <c r="V643" s="4">
        <f>$AB$3/X643</f>
        <v>2.7777777777777776E-2</v>
      </c>
      <c r="X643" s="2">
        <v>9</v>
      </c>
      <c r="Z643" s="30">
        <f>F643-E643+1</f>
        <v>5</v>
      </c>
    </row>
    <row r="644" spans="1:26">
      <c r="A644" s="25">
        <v>571</v>
      </c>
      <c r="B644" s="66">
        <v>41186</v>
      </c>
      <c r="C644" s="108" t="s">
        <v>36</v>
      </c>
      <c r="D644" s="142">
        <v>41184</v>
      </c>
      <c r="E644" s="142">
        <v>41186</v>
      </c>
      <c r="F644" s="142">
        <v>41190</v>
      </c>
      <c r="G644" s="109">
        <v>125.825</v>
      </c>
      <c r="H644" s="109">
        <v>126.607</v>
      </c>
      <c r="I644" s="109">
        <v>126.60700000000001</v>
      </c>
      <c r="J644" s="109"/>
      <c r="K644" s="109"/>
      <c r="L644" s="110" t="s">
        <v>17</v>
      </c>
      <c r="N644" s="16">
        <f>(H644-G644)*100</f>
        <v>78.199999999999648</v>
      </c>
      <c r="O644" s="15"/>
      <c r="P644" s="16">
        <f>(I644-H644)*100</f>
        <v>1.4210854715202004E-12</v>
      </c>
      <c r="R644" s="22">
        <f>((T643*V644)/N644)*P644</f>
        <v>1.1147359181652131E-8</v>
      </c>
      <c r="S644" s="15"/>
      <c r="T644" s="3">
        <f>R644+T643</f>
        <v>22083151.363595422</v>
      </c>
      <c r="U644" s="3"/>
      <c r="V644" s="4">
        <f>$AB$3/X644</f>
        <v>2.7777777777777776E-2</v>
      </c>
      <c r="W644" s="3"/>
      <c r="X644" s="2">
        <v>9</v>
      </c>
      <c r="Z644" s="30">
        <f>F644-E644+1</f>
        <v>5</v>
      </c>
    </row>
    <row r="645" spans="1:26">
      <c r="A645" s="25">
        <f>A643+1</f>
        <v>572</v>
      </c>
      <c r="B645" s="66">
        <f>B643+1</f>
        <v>41187</v>
      </c>
    </row>
    <row r="646" spans="1:26">
      <c r="A646" s="25">
        <f t="shared" si="15"/>
        <v>573</v>
      </c>
      <c r="B646" s="66">
        <f t="shared" si="13"/>
        <v>41188</v>
      </c>
    </row>
    <row r="647" spans="1:26">
      <c r="A647" s="25">
        <f t="shared" si="15"/>
        <v>574</v>
      </c>
      <c r="B647" s="66">
        <f t="shared" si="13"/>
        <v>41189</v>
      </c>
    </row>
    <row r="648" spans="1:26">
      <c r="A648" s="25">
        <f t="shared" si="15"/>
        <v>575</v>
      </c>
      <c r="B648" s="66">
        <f t="shared" si="13"/>
        <v>41190</v>
      </c>
    </row>
    <row r="649" spans="1:26">
      <c r="A649" s="25">
        <f t="shared" si="15"/>
        <v>576</v>
      </c>
      <c r="B649" s="66">
        <f t="shared" si="13"/>
        <v>41191</v>
      </c>
      <c r="C649" s="92" t="s">
        <v>38</v>
      </c>
      <c r="D649" s="132">
        <v>41190</v>
      </c>
      <c r="E649" s="132">
        <v>41191</v>
      </c>
      <c r="F649" s="132">
        <v>41197</v>
      </c>
      <c r="G649" s="93">
        <v>102.035</v>
      </c>
      <c r="H649" s="93"/>
      <c r="I649" s="93"/>
      <c r="J649" s="93">
        <v>101.17700000000001</v>
      </c>
      <c r="K649" s="93">
        <v>102.035</v>
      </c>
      <c r="L649" s="94" t="s">
        <v>0</v>
      </c>
      <c r="N649" s="16">
        <f>(G649-J649)*100</f>
        <v>85.799999999998988</v>
      </c>
      <c r="O649" s="15"/>
      <c r="P649" s="16">
        <f>(J649-K649)*100</f>
        <v>-85.799999999998988</v>
      </c>
      <c r="R649" s="22">
        <f>((T644*V649)/N649)*P649</f>
        <v>-262894.65909042169</v>
      </c>
      <c r="S649" s="15"/>
      <c r="T649" s="3">
        <f>R649+T644</f>
        <v>21820256.704505</v>
      </c>
      <c r="U649" s="3"/>
      <c r="V649" s="4">
        <f>$AB$3/X649</f>
        <v>1.1904761904761904E-2</v>
      </c>
      <c r="W649" s="3"/>
      <c r="X649" s="2">
        <v>21</v>
      </c>
      <c r="Z649" s="30">
        <f>F649-E649+1</f>
        <v>7</v>
      </c>
    </row>
    <row r="650" spans="1:26">
      <c r="A650" s="25">
        <f t="shared" si="15"/>
        <v>577</v>
      </c>
      <c r="B650" s="66">
        <f t="shared" si="13"/>
        <v>41192</v>
      </c>
      <c r="C650" s="67" t="s">
        <v>20</v>
      </c>
      <c r="D650" s="140">
        <v>41191</v>
      </c>
      <c r="E650" s="140">
        <v>41192</v>
      </c>
      <c r="F650" s="140">
        <v>41228</v>
      </c>
      <c r="G650" s="68">
        <v>0.9486</v>
      </c>
      <c r="H650" s="68">
        <v>0.96150000000000002</v>
      </c>
      <c r="I650" s="68">
        <v>0.9788</v>
      </c>
      <c r="J650" s="68"/>
      <c r="K650" s="68"/>
      <c r="L650" s="69" t="s">
        <v>2</v>
      </c>
      <c r="M650" s="15"/>
      <c r="N650" s="16">
        <f>(H650-G650)*10000</f>
        <v>129.00000000000023</v>
      </c>
      <c r="O650" s="15"/>
      <c r="P650" s="16">
        <f>(I650-H650)*10000</f>
        <v>172.99999999999983</v>
      </c>
      <c r="Q650" s="15"/>
      <c r="R650" s="22">
        <f>((T649*V650)/N650)*P650</f>
        <v>1045100.8886709175</v>
      </c>
      <c r="S650" s="15"/>
      <c r="T650" s="3">
        <f>R650+T649</f>
        <v>22865357.593175918</v>
      </c>
      <c r="U650" s="3"/>
      <c r="V650" s="4">
        <f>$AB$3/X650</f>
        <v>3.5714285714285712E-2</v>
      </c>
      <c r="W650" s="4"/>
      <c r="X650" s="2">
        <v>7</v>
      </c>
      <c r="Y650" s="3"/>
      <c r="Z650" s="30">
        <f>F650-E650+1</f>
        <v>37</v>
      </c>
    </row>
    <row r="651" spans="1:26">
      <c r="A651" s="25">
        <v>577</v>
      </c>
      <c r="B651" s="66">
        <v>41192</v>
      </c>
      <c r="C651" s="88" t="s">
        <v>29</v>
      </c>
      <c r="D651" s="137">
        <v>41191</v>
      </c>
      <c r="E651" s="137">
        <v>41192</v>
      </c>
      <c r="F651" s="137">
        <v>41198</v>
      </c>
      <c r="G651" s="89">
        <v>0.81020000000000003</v>
      </c>
      <c r="H651" s="89"/>
      <c r="I651" s="89"/>
      <c r="J651" s="89">
        <v>0.80349999999999999</v>
      </c>
      <c r="K651" s="89">
        <v>0.81020000000000003</v>
      </c>
      <c r="L651" s="90" t="s">
        <v>0</v>
      </c>
      <c r="M651" s="15"/>
      <c r="N651" s="16">
        <f>(G651-J651)*10000</f>
        <v>67.000000000000398</v>
      </c>
      <c r="O651" s="15"/>
      <c r="P651" s="16">
        <f>(J651-K651)*10000</f>
        <v>-67.000000000000398</v>
      </c>
      <c r="Q651" s="15"/>
      <c r="R651" s="22">
        <f>((T650*V651)/N651)*P651</f>
        <v>-571633.93982939795</v>
      </c>
      <c r="S651" s="15"/>
      <c r="T651" s="3">
        <f>R651+T650</f>
        <v>22293723.65334652</v>
      </c>
      <c r="U651" s="3"/>
      <c r="V651" s="4">
        <f>$AB$3/X651</f>
        <v>2.5000000000000001E-2</v>
      </c>
      <c r="W651" s="4"/>
      <c r="X651" s="2">
        <v>10</v>
      </c>
      <c r="Y651" s="3"/>
      <c r="Z651" s="30">
        <f>F651-E651+1</f>
        <v>7</v>
      </c>
    </row>
    <row r="652" spans="1:26">
      <c r="A652" s="25">
        <v>577</v>
      </c>
      <c r="B652" s="66">
        <v>41192</v>
      </c>
      <c r="C652" s="97" t="s">
        <v>30</v>
      </c>
      <c r="D652" s="130">
        <v>41191</v>
      </c>
      <c r="E652" s="130">
        <v>41192</v>
      </c>
      <c r="F652" s="130">
        <v>41194</v>
      </c>
      <c r="G652" s="98">
        <v>1.2987</v>
      </c>
      <c r="H652" s="98"/>
      <c r="I652" s="98"/>
      <c r="J652" s="98">
        <v>1.2856000000000001</v>
      </c>
      <c r="K652" s="98">
        <v>1.2987</v>
      </c>
      <c r="L652" s="99" t="s">
        <v>0</v>
      </c>
      <c r="M652" s="15"/>
      <c r="N652" s="46">
        <f>(G652-J652)*10000</f>
        <v>130.99999999999889</v>
      </c>
      <c r="O652" s="47"/>
      <c r="P652" s="46">
        <f>(J652-K652)*10000</f>
        <v>-130.99999999999889</v>
      </c>
      <c r="Q652" s="15"/>
      <c r="R652" s="22">
        <f>((T651*V652)/N652)*P652</f>
        <v>-506675.53757605731</v>
      </c>
      <c r="S652" s="15"/>
      <c r="T652" s="3">
        <f>R652+T651</f>
        <v>21787048.115770463</v>
      </c>
      <c r="U652" s="3"/>
      <c r="V652" s="4">
        <f>$AB$3/X652</f>
        <v>2.2727272727272728E-2</v>
      </c>
      <c r="W652" s="4"/>
      <c r="X652" s="16">
        <v>11</v>
      </c>
      <c r="Y652" s="15"/>
      <c r="Z652" s="30">
        <f>F652-E652+1</f>
        <v>3</v>
      </c>
    </row>
    <row r="653" spans="1:26">
      <c r="A653" s="25">
        <f>A650+1</f>
        <v>578</v>
      </c>
      <c r="B653" s="66">
        <f>B650+1</f>
        <v>41193</v>
      </c>
    </row>
    <row r="654" spans="1:26">
      <c r="A654" s="25">
        <f t="shared" si="15"/>
        <v>579</v>
      </c>
      <c r="B654" s="66">
        <f t="shared" ref="B654:B724" si="16">B653+1</f>
        <v>41194</v>
      </c>
      <c r="C654" s="71" t="s">
        <v>24</v>
      </c>
      <c r="D654" s="138">
        <v>41193</v>
      </c>
      <c r="E654" s="139">
        <v>41194</v>
      </c>
      <c r="F654" s="139">
        <v>41207</v>
      </c>
      <c r="G654" s="72">
        <v>79.88</v>
      </c>
      <c r="H654" s="72">
        <v>80.77</v>
      </c>
      <c r="I654" s="72">
        <v>83.12</v>
      </c>
      <c r="J654" s="72"/>
      <c r="K654" s="72"/>
      <c r="L654" s="73" t="s">
        <v>1</v>
      </c>
      <c r="M654" s="15"/>
      <c r="N654" s="16">
        <f>(H654-G654)*100</f>
        <v>89.000000000000057</v>
      </c>
      <c r="O654" s="15"/>
      <c r="P654" s="16">
        <f>(I654-H654)*100</f>
        <v>235.00000000000085</v>
      </c>
      <c r="Q654" s="15"/>
      <c r="R654" s="22">
        <f>((T652*V654)/N654)*P654</f>
        <v>1438189.9739342905</v>
      </c>
      <c r="S654" s="15"/>
      <c r="T654" s="3">
        <f>R654+T652</f>
        <v>23225238.089704752</v>
      </c>
      <c r="U654" s="3"/>
      <c r="V654" s="4">
        <f>$AB$3/X654</f>
        <v>2.5000000000000001E-2</v>
      </c>
      <c r="W654" s="4"/>
      <c r="X654" s="2">
        <v>10</v>
      </c>
      <c r="Y654" s="3"/>
      <c r="Z654" s="30">
        <f>F654-E654+1</f>
        <v>14</v>
      </c>
    </row>
    <row r="655" spans="1:26">
      <c r="A655" s="25">
        <v>579</v>
      </c>
      <c r="B655" s="66">
        <v>41194</v>
      </c>
      <c r="C655" s="82" t="s">
        <v>35</v>
      </c>
      <c r="D655" s="145">
        <v>41193</v>
      </c>
      <c r="E655" s="146">
        <v>41194</v>
      </c>
      <c r="F655" s="146">
        <v>41208</v>
      </c>
      <c r="G655" s="83">
        <v>82.959000000000003</v>
      </c>
      <c r="H655" s="83">
        <v>84.034999999999997</v>
      </c>
      <c r="I655" s="83">
        <v>85.02000000000001</v>
      </c>
      <c r="J655" s="83"/>
      <c r="K655" s="83"/>
      <c r="L655" s="84" t="s">
        <v>2</v>
      </c>
      <c r="N655" s="16">
        <f>(H655-G655)*100</f>
        <v>107.59999999999934</v>
      </c>
      <c r="O655" s="15"/>
      <c r="P655" s="16">
        <f>(I655-H655)*100</f>
        <v>98.500000000001364</v>
      </c>
      <c r="R655" s="22">
        <f>((T654*V655)/N655)*P655</f>
        <v>664406.93303786125</v>
      </c>
      <c r="S655" s="15"/>
      <c r="T655" s="3">
        <f>R655+T654</f>
        <v>23889645.022742614</v>
      </c>
      <c r="U655" s="3"/>
      <c r="V655" s="4">
        <f>$AB$3/X655</f>
        <v>3.125E-2</v>
      </c>
      <c r="W655" s="3"/>
      <c r="X655" s="2">
        <v>8</v>
      </c>
      <c r="Z655" s="30">
        <f>F655-E655+1</f>
        <v>15</v>
      </c>
    </row>
    <row r="656" spans="1:26">
      <c r="A656" s="25">
        <f>A654+1</f>
        <v>580</v>
      </c>
      <c r="B656" s="66">
        <f>B654+1</f>
        <v>41195</v>
      </c>
    </row>
    <row r="657" spans="1:26">
      <c r="A657" s="25">
        <f t="shared" si="15"/>
        <v>581</v>
      </c>
      <c r="B657" s="66">
        <f t="shared" si="16"/>
        <v>41196</v>
      </c>
    </row>
    <row r="658" spans="1:26">
      <c r="A658" s="25">
        <f t="shared" si="15"/>
        <v>582</v>
      </c>
      <c r="B658" s="66">
        <f t="shared" si="16"/>
        <v>41197</v>
      </c>
      <c r="C658" s="101" t="s">
        <v>33</v>
      </c>
      <c r="D658" s="134">
        <v>41194</v>
      </c>
      <c r="E658" s="134">
        <v>41197</v>
      </c>
      <c r="F658" s="134">
        <v>41214</v>
      </c>
      <c r="G658" s="119">
        <v>78.27</v>
      </c>
      <c r="H658" s="119">
        <v>78.55</v>
      </c>
      <c r="I658" s="119">
        <v>80.459999999999994</v>
      </c>
      <c r="J658" s="119"/>
      <c r="K658" s="119"/>
      <c r="L658" s="103" t="s">
        <v>1</v>
      </c>
      <c r="N658" s="16">
        <f>(H658-G658)*100</f>
        <v>28.000000000000114</v>
      </c>
      <c r="O658" s="15"/>
      <c r="P658" s="16">
        <f>(I658-H658)*100</f>
        <v>190.99999999999966</v>
      </c>
      <c r="R658" s="22">
        <f>((T655*V658)/N658)*P658</f>
        <v>4526708.5310950521</v>
      </c>
      <c r="S658" s="15"/>
      <c r="T658" s="3">
        <f>R658+T655</f>
        <v>28416353.553837664</v>
      </c>
      <c r="U658" s="3"/>
      <c r="V658" s="4">
        <f>$AB$3/X658</f>
        <v>2.7777777777777776E-2</v>
      </c>
      <c r="W658" s="3"/>
      <c r="X658" s="2">
        <v>9</v>
      </c>
      <c r="Z658" s="30">
        <f>F658-E658+1</f>
        <v>18</v>
      </c>
    </row>
    <row r="659" spans="1:26">
      <c r="A659" s="25">
        <f t="shared" si="15"/>
        <v>583</v>
      </c>
      <c r="B659" s="66">
        <f t="shared" si="16"/>
        <v>41198</v>
      </c>
      <c r="C659" s="97" t="s">
        <v>30</v>
      </c>
      <c r="D659" s="130">
        <v>41194</v>
      </c>
      <c r="E659" s="130">
        <v>41198</v>
      </c>
      <c r="F659" s="130">
        <v>41205</v>
      </c>
      <c r="G659" s="98">
        <v>1.2925</v>
      </c>
      <c r="H659" s="98">
        <v>1.3001</v>
      </c>
      <c r="I659" s="98">
        <v>1.3001</v>
      </c>
      <c r="J659" s="98"/>
      <c r="K659" s="98"/>
      <c r="L659" s="99" t="s">
        <v>17</v>
      </c>
      <c r="M659" s="15"/>
      <c r="N659" s="16">
        <f>(H659-G659)*10000</f>
        <v>76.000000000000512</v>
      </c>
      <c r="O659" s="15"/>
      <c r="P659" s="16">
        <f>(I659-H659)*10000</f>
        <v>0</v>
      </c>
      <c r="Q659" s="15"/>
      <c r="R659" s="22">
        <f>((T658*V659)/N659)*P659</f>
        <v>0</v>
      </c>
      <c r="S659" s="15"/>
      <c r="T659" s="3">
        <f>R659+T658</f>
        <v>28416353.553837664</v>
      </c>
      <c r="U659" s="3"/>
      <c r="V659" s="4">
        <f>$AB$3/X659</f>
        <v>2.2727272727272728E-2</v>
      </c>
      <c r="W659" s="4"/>
      <c r="X659" s="16">
        <v>11</v>
      </c>
      <c r="Y659" s="15"/>
      <c r="Z659" s="30">
        <f>F659-E659+1</f>
        <v>8</v>
      </c>
    </row>
    <row r="660" spans="1:26">
      <c r="A660" s="25">
        <f t="shared" si="15"/>
        <v>584</v>
      </c>
      <c r="B660" s="66">
        <f t="shared" si="16"/>
        <v>41199</v>
      </c>
    </row>
    <row r="661" spans="1:26">
      <c r="A661" s="25">
        <f t="shared" si="15"/>
        <v>585</v>
      </c>
      <c r="B661" s="66">
        <f t="shared" si="16"/>
        <v>41200</v>
      </c>
      <c r="C661" s="111" t="s">
        <v>32</v>
      </c>
      <c r="D661" s="143">
        <v>41199</v>
      </c>
      <c r="E661" s="143">
        <v>41200</v>
      </c>
      <c r="F661" s="143">
        <v>41205</v>
      </c>
      <c r="G661" s="112">
        <v>0.81320000000000003</v>
      </c>
      <c r="H661" s="112">
        <v>0.82130000000000003</v>
      </c>
      <c r="I661" s="112">
        <v>0.81320000000000003</v>
      </c>
      <c r="J661" s="112"/>
      <c r="K661" s="112"/>
      <c r="L661" s="113" t="s">
        <v>0</v>
      </c>
      <c r="N661" s="16">
        <f>(H661-G661)*10000</f>
        <v>80.999999999999957</v>
      </c>
      <c r="O661" s="15"/>
      <c r="P661" s="16">
        <f>(I661-H661)*10000</f>
        <v>-80.999999999999957</v>
      </c>
      <c r="R661" s="22">
        <f>((T659*V661)/N661)*P661</f>
        <v>-546468.33757380128</v>
      </c>
      <c r="S661" s="15"/>
      <c r="T661" s="3">
        <f>R661+T659</f>
        <v>27869885.216263864</v>
      </c>
      <c r="U661" s="3"/>
      <c r="V661" s="4">
        <f>$AB$3/X661</f>
        <v>1.9230769230769232E-2</v>
      </c>
      <c r="W661" s="3"/>
      <c r="X661" s="2">
        <v>13</v>
      </c>
      <c r="Z661" s="30">
        <f>F661-E661+1</f>
        <v>6</v>
      </c>
    </row>
    <row r="662" spans="1:26">
      <c r="A662" s="25">
        <f t="shared" si="15"/>
        <v>586</v>
      </c>
      <c r="B662" s="66">
        <f t="shared" si="16"/>
        <v>41201</v>
      </c>
    </row>
    <row r="663" spans="1:26">
      <c r="A663" s="25">
        <f t="shared" si="15"/>
        <v>587</v>
      </c>
      <c r="B663" s="66">
        <f t="shared" si="16"/>
        <v>41202</v>
      </c>
    </row>
    <row r="664" spans="1:26">
      <c r="A664" s="25">
        <f t="shared" ref="A664:A738" si="17">A663+1</f>
        <v>588</v>
      </c>
      <c r="B664" s="66">
        <f t="shared" si="16"/>
        <v>41203</v>
      </c>
    </row>
    <row r="665" spans="1:26">
      <c r="A665" s="25">
        <f t="shared" si="17"/>
        <v>589</v>
      </c>
      <c r="B665" s="66">
        <f t="shared" si="16"/>
        <v>41204</v>
      </c>
    </row>
    <row r="666" spans="1:26">
      <c r="A666" s="25">
        <f t="shared" si="17"/>
        <v>590</v>
      </c>
      <c r="B666" s="66">
        <f t="shared" si="16"/>
        <v>41205</v>
      </c>
    </row>
    <row r="667" spans="1:26">
      <c r="A667" s="25">
        <f t="shared" si="17"/>
        <v>591</v>
      </c>
      <c r="B667" s="66">
        <f t="shared" si="16"/>
        <v>41206</v>
      </c>
      <c r="C667" s="75" t="s">
        <v>34</v>
      </c>
      <c r="D667" s="144">
        <v>41205</v>
      </c>
      <c r="E667" s="144">
        <v>41206</v>
      </c>
      <c r="F667" s="144">
        <v>41206</v>
      </c>
      <c r="G667" s="76">
        <v>1.2596700000000001</v>
      </c>
      <c r="H667" s="76">
        <v>1.26559</v>
      </c>
      <c r="I667" s="76">
        <v>1.26559</v>
      </c>
      <c r="J667" s="76"/>
      <c r="K667" s="76"/>
      <c r="L667" s="77" t="s">
        <v>17</v>
      </c>
      <c r="N667" s="16">
        <f>(H667-G667)*10000</f>
        <v>59.19999999999925</v>
      </c>
      <c r="O667" s="15"/>
      <c r="P667" s="16">
        <f>(I667-H667)*10000</f>
        <v>0</v>
      </c>
      <c r="R667" s="22">
        <f>((T661*V667)/N667)*P667</f>
        <v>0</v>
      </c>
      <c r="S667" s="15"/>
      <c r="T667" s="3">
        <f>R667+T661</f>
        <v>27869885.216263864</v>
      </c>
      <c r="U667" s="3"/>
      <c r="V667" s="4">
        <f>$AB$3/X667</f>
        <v>3.5714285714285712E-2</v>
      </c>
      <c r="W667" s="3"/>
      <c r="X667" s="2">
        <v>7</v>
      </c>
      <c r="Z667" s="30">
        <f>F667-E667+1</f>
        <v>1</v>
      </c>
    </row>
    <row r="668" spans="1:26">
      <c r="A668" s="25">
        <v>591</v>
      </c>
      <c r="B668" s="66">
        <v>41206</v>
      </c>
      <c r="C668" s="97" t="s">
        <v>30</v>
      </c>
      <c r="D668" s="130">
        <v>41205</v>
      </c>
      <c r="E668" s="130">
        <v>41206</v>
      </c>
      <c r="F668" s="130">
        <v>41232</v>
      </c>
      <c r="G668" s="98">
        <v>1.3071999999999999</v>
      </c>
      <c r="H668" s="98"/>
      <c r="I668" s="98"/>
      <c r="J668" s="98">
        <v>1.2948999999999999</v>
      </c>
      <c r="K668" s="98">
        <v>1.2796000000000001</v>
      </c>
      <c r="L668" s="99" t="s">
        <v>2</v>
      </c>
      <c r="M668" s="15"/>
      <c r="N668" s="46">
        <f>(G668-J668)*10000</f>
        <v>122.99999999999977</v>
      </c>
      <c r="O668" s="47"/>
      <c r="P668" s="46">
        <f>(J668-K668)*10000</f>
        <v>152.99999999999869</v>
      </c>
      <c r="Q668" s="15"/>
      <c r="R668" s="22">
        <f>((T667*V668)/N668)*P668</f>
        <v>787895.86808727705</v>
      </c>
      <c r="S668" s="15"/>
      <c r="T668" s="3">
        <f>R668+T667</f>
        <v>28657781.084351141</v>
      </c>
      <c r="U668" s="3"/>
      <c r="V668" s="4">
        <f>$AB$3/X668</f>
        <v>2.2727272727272728E-2</v>
      </c>
      <c r="W668" s="4"/>
      <c r="X668" s="16">
        <v>11</v>
      </c>
      <c r="Y668" s="15"/>
      <c r="Z668" s="30">
        <f>F668-E668+1</f>
        <v>27</v>
      </c>
    </row>
    <row r="669" spans="1:26">
      <c r="A669" s="25">
        <f>A667+1</f>
        <v>592</v>
      </c>
      <c r="B669" s="66">
        <f>B667+1</f>
        <v>41207</v>
      </c>
    </row>
    <row r="670" spans="1:26">
      <c r="A670" s="25">
        <f t="shared" si="17"/>
        <v>593</v>
      </c>
      <c r="B670" s="66">
        <f t="shared" si="16"/>
        <v>41208</v>
      </c>
    </row>
    <row r="671" spans="1:26">
      <c r="A671" s="25">
        <f t="shared" si="17"/>
        <v>594</v>
      </c>
      <c r="B671" s="66">
        <f t="shared" si="16"/>
        <v>41209</v>
      </c>
    </row>
    <row r="672" spans="1:26">
      <c r="A672" s="25">
        <f t="shared" si="17"/>
        <v>595</v>
      </c>
      <c r="B672" s="66">
        <f t="shared" si="16"/>
        <v>41210</v>
      </c>
    </row>
    <row r="673" spans="1:26">
      <c r="A673" s="25">
        <f t="shared" si="17"/>
        <v>596</v>
      </c>
      <c r="B673" s="66">
        <f t="shared" si="16"/>
        <v>41211</v>
      </c>
      <c r="C673" s="92" t="s">
        <v>38</v>
      </c>
      <c r="D673" s="132">
        <v>41208</v>
      </c>
      <c r="E673" s="132">
        <v>41211</v>
      </c>
      <c r="F673" s="132">
        <v>41214</v>
      </c>
      <c r="G673" s="93">
        <v>103.575</v>
      </c>
      <c r="H673" s="93"/>
      <c r="I673" s="93"/>
      <c r="J673" s="93">
        <v>102.739</v>
      </c>
      <c r="K673" s="93">
        <v>103.575</v>
      </c>
      <c r="L673" s="94" t="s">
        <v>0</v>
      </c>
      <c r="N673" s="16">
        <f>(G673-J673)*100</f>
        <v>83.599999999999852</v>
      </c>
      <c r="O673" s="15"/>
      <c r="P673" s="16">
        <f>(J673-K673)*100</f>
        <v>-83.599999999999852</v>
      </c>
      <c r="R673" s="22">
        <f>((T668*V673)/N673)*P673</f>
        <v>-341164.06052798976</v>
      </c>
      <c r="S673" s="15"/>
      <c r="T673" s="3">
        <f>R673+T668</f>
        <v>28316617.02382315</v>
      </c>
      <c r="U673" s="3"/>
      <c r="V673" s="4">
        <f>$AB$3/X673</f>
        <v>1.1904761904761904E-2</v>
      </c>
      <c r="W673" s="3"/>
      <c r="X673" s="2">
        <v>21</v>
      </c>
      <c r="Z673" s="30">
        <f>F673-E673+1</f>
        <v>4</v>
      </c>
    </row>
    <row r="674" spans="1:26">
      <c r="A674" s="25">
        <v>596</v>
      </c>
      <c r="B674" s="66">
        <v>41211</v>
      </c>
      <c r="C674" s="104" t="s">
        <v>31</v>
      </c>
      <c r="D674" s="131">
        <v>41208</v>
      </c>
      <c r="E674" s="131">
        <v>41211</v>
      </c>
      <c r="F674" s="131">
        <v>41219</v>
      </c>
      <c r="G674" s="105">
        <v>1.5613999999999999</v>
      </c>
      <c r="H674" s="105"/>
      <c r="I674" s="105"/>
      <c r="J674" s="105">
        <v>1.5506</v>
      </c>
      <c r="K674" s="105">
        <v>1.5314000000000001</v>
      </c>
      <c r="L674" s="107" t="s">
        <v>1</v>
      </c>
      <c r="N674" s="46">
        <f>(G674-J674)*10000</f>
        <v>107.9999999999992</v>
      </c>
      <c r="O674" s="47"/>
      <c r="P674" s="46">
        <f>(J674-K674)*10000</f>
        <v>191.99999999999883</v>
      </c>
      <c r="R674" s="22">
        <f>((T673*V674)/N674)*P674</f>
        <v>1398351.457966577</v>
      </c>
      <c r="S674" s="15"/>
      <c r="T674" s="3">
        <f>R674+T673</f>
        <v>29714968.481789727</v>
      </c>
      <c r="U674" s="3"/>
      <c r="V674" s="4">
        <f>$AB$3/X674</f>
        <v>2.7777777777777776E-2</v>
      </c>
      <c r="X674" s="2">
        <v>9</v>
      </c>
      <c r="Z674" s="30">
        <f>F674-E674+1</f>
        <v>9</v>
      </c>
    </row>
    <row r="675" spans="1:26">
      <c r="A675" s="25">
        <f>A673+1</f>
        <v>597</v>
      </c>
      <c r="B675" s="66">
        <f>B673+1</f>
        <v>41212</v>
      </c>
    </row>
    <row r="676" spans="1:26">
      <c r="A676" s="25">
        <f t="shared" si="17"/>
        <v>598</v>
      </c>
      <c r="B676" s="66">
        <f t="shared" si="16"/>
        <v>41213</v>
      </c>
      <c r="C676" s="78" t="s">
        <v>39</v>
      </c>
      <c r="D676" s="133">
        <v>41212</v>
      </c>
      <c r="E676" s="133">
        <v>41213</v>
      </c>
      <c r="F676" s="133">
        <v>41215</v>
      </c>
      <c r="G676" s="79">
        <v>1.0344</v>
      </c>
      <c r="H676" s="79">
        <v>1.03721</v>
      </c>
      <c r="I676" s="79">
        <v>1.0344</v>
      </c>
      <c r="J676" s="79"/>
      <c r="K676" s="79"/>
      <c r="L676" s="80" t="s">
        <v>0</v>
      </c>
      <c r="N676" s="16">
        <f>(H676-G676)*10000</f>
        <v>28.099999999999792</v>
      </c>
      <c r="O676" s="15"/>
      <c r="P676" s="16">
        <f>(I676-H676)*10000</f>
        <v>-28.099999999999792</v>
      </c>
      <c r="R676" s="22">
        <f>((T674*V676)/N676)*P676</f>
        <v>-571441.70157287945</v>
      </c>
      <c r="S676" s="15"/>
      <c r="T676" s="3">
        <f>R676+T674</f>
        <v>29143526.780216847</v>
      </c>
      <c r="U676" s="3"/>
      <c r="V676" s="4">
        <f>$AB$3/X676</f>
        <v>1.9230769230769232E-2</v>
      </c>
      <c r="W676" s="3"/>
      <c r="X676" s="2">
        <v>13</v>
      </c>
      <c r="Z676" s="30">
        <f>F676-E676+1</f>
        <v>3</v>
      </c>
    </row>
    <row r="677" spans="1:26">
      <c r="A677" s="25">
        <f t="shared" si="17"/>
        <v>599</v>
      </c>
      <c r="B677" s="66">
        <f t="shared" si="16"/>
        <v>41214</v>
      </c>
      <c r="C677" s="92" t="s">
        <v>38</v>
      </c>
      <c r="D677" s="132">
        <v>41213</v>
      </c>
      <c r="E677" s="132">
        <v>41214</v>
      </c>
      <c r="F677" s="132">
        <v>41214</v>
      </c>
      <c r="G677" s="93">
        <v>103.52500000000001</v>
      </c>
      <c r="H677" s="93">
        <v>103.87599999999999</v>
      </c>
      <c r="I677" s="93">
        <v>103.52500000000001</v>
      </c>
      <c r="J677" s="93"/>
      <c r="K677" s="93"/>
      <c r="L677" s="94" t="s">
        <v>0</v>
      </c>
      <c r="N677" s="16">
        <f>(H677-G677)*100</f>
        <v>35.099999999998488</v>
      </c>
      <c r="O677" s="15"/>
      <c r="P677" s="16">
        <f>(I677-H677)*100</f>
        <v>-35.099999999998488</v>
      </c>
      <c r="R677" s="22">
        <f>((T676*V677)/N677)*P677</f>
        <v>-346946.74738353392</v>
      </c>
      <c r="S677" s="15"/>
      <c r="T677" s="3">
        <f>R677+T676</f>
        <v>28796580.032833312</v>
      </c>
      <c r="U677" s="3"/>
      <c r="V677" s="4">
        <f>$AB$3/X677</f>
        <v>1.1904761904761904E-2</v>
      </c>
      <c r="W677" s="3"/>
      <c r="X677" s="2">
        <v>21</v>
      </c>
      <c r="Z677" s="30">
        <f>F677-E677+1</f>
        <v>1</v>
      </c>
    </row>
    <row r="678" spans="1:26">
      <c r="A678" s="25">
        <f t="shared" si="17"/>
        <v>600</v>
      </c>
      <c r="B678" s="66">
        <f t="shared" si="16"/>
        <v>41215</v>
      </c>
    </row>
    <row r="679" spans="1:26">
      <c r="A679" s="25">
        <f t="shared" si="17"/>
        <v>601</v>
      </c>
      <c r="B679" s="66">
        <f t="shared" si="16"/>
        <v>41216</v>
      </c>
    </row>
    <row r="680" spans="1:26">
      <c r="A680" s="25">
        <f t="shared" si="17"/>
        <v>602</v>
      </c>
      <c r="B680" s="66">
        <f t="shared" si="16"/>
        <v>41217</v>
      </c>
    </row>
    <row r="681" spans="1:26">
      <c r="A681" s="25">
        <f t="shared" si="17"/>
        <v>603</v>
      </c>
      <c r="B681" s="66">
        <f t="shared" si="16"/>
        <v>41218</v>
      </c>
      <c r="C681" s="92" t="s">
        <v>38</v>
      </c>
      <c r="D681" s="132">
        <v>41215</v>
      </c>
      <c r="E681" s="132">
        <v>41218</v>
      </c>
      <c r="F681" s="132">
        <v>41220</v>
      </c>
      <c r="G681" s="93">
        <v>103.39999999999999</v>
      </c>
      <c r="H681" s="93"/>
      <c r="I681" s="93"/>
      <c r="J681" s="93">
        <v>103.108</v>
      </c>
      <c r="K681" s="93">
        <v>103.39999999999999</v>
      </c>
      <c r="L681" s="94" t="s">
        <v>0</v>
      </c>
      <c r="N681" s="16">
        <f>(G681-J681)*100</f>
        <v>29.199999999998738</v>
      </c>
      <c r="O681" s="15"/>
      <c r="P681" s="16">
        <f>(J681-K681)*100</f>
        <v>-29.199999999998738</v>
      </c>
      <c r="R681" s="22">
        <f>((T677*V681)/N681)*P681</f>
        <v>-342816.42896230129</v>
      </c>
      <c r="S681" s="15"/>
      <c r="T681" s="3">
        <f>R681+T677</f>
        <v>28453763.60387101</v>
      </c>
      <c r="U681" s="3"/>
      <c r="V681" s="4">
        <f>$AB$3/X681</f>
        <v>1.1904761904761904E-2</v>
      </c>
      <c r="W681" s="3"/>
      <c r="X681" s="2">
        <v>21</v>
      </c>
      <c r="Z681" s="30">
        <f>F681-E681+1</f>
        <v>3</v>
      </c>
    </row>
    <row r="682" spans="1:26">
      <c r="A682" s="25">
        <f t="shared" si="17"/>
        <v>604</v>
      </c>
      <c r="B682" s="66">
        <f t="shared" si="16"/>
        <v>41219</v>
      </c>
    </row>
    <row r="683" spans="1:26">
      <c r="A683" s="25">
        <f t="shared" si="17"/>
        <v>605</v>
      </c>
      <c r="B683" s="66">
        <f t="shared" si="16"/>
        <v>41220</v>
      </c>
    </row>
    <row r="684" spans="1:26">
      <c r="A684" s="25">
        <f t="shared" si="17"/>
        <v>606</v>
      </c>
      <c r="B684" s="66">
        <f t="shared" si="16"/>
        <v>41221</v>
      </c>
      <c r="C684" s="108" t="s">
        <v>36</v>
      </c>
      <c r="D684" s="142">
        <v>41205</v>
      </c>
      <c r="E684" s="142">
        <v>41221</v>
      </c>
      <c r="F684" s="142">
        <v>41227</v>
      </c>
      <c r="G684" s="109">
        <v>128.11800000000002</v>
      </c>
      <c r="H684" s="109"/>
      <c r="I684" s="109"/>
      <c r="J684" s="109">
        <v>126.78</v>
      </c>
      <c r="K684" s="109">
        <v>126.77999999999999</v>
      </c>
      <c r="L684" s="110" t="s">
        <v>17</v>
      </c>
      <c r="N684" s="16">
        <f>(G684-J684)*100</f>
        <v>133.80000000000223</v>
      </c>
      <c r="O684" s="15"/>
      <c r="P684" s="16">
        <f>(J684-K684)*100</f>
        <v>1.4210854715202004E-12</v>
      </c>
      <c r="R684" s="22">
        <f>((T681*V684)/N684)*P684</f>
        <v>8.3946250763018343E-9</v>
      </c>
      <c r="S684" s="15"/>
      <c r="T684" s="3">
        <f>R684+T681</f>
        <v>28453763.603871018</v>
      </c>
      <c r="U684" s="3"/>
      <c r="V684" s="4">
        <f>$AB$3/X684</f>
        <v>2.7777777777777776E-2</v>
      </c>
      <c r="W684" s="3"/>
      <c r="X684" s="2">
        <v>9</v>
      </c>
      <c r="Z684" s="30">
        <f>F684-E684+1</f>
        <v>7</v>
      </c>
    </row>
    <row r="685" spans="1:26">
      <c r="A685" s="25">
        <v>606</v>
      </c>
      <c r="B685" s="66">
        <v>41221</v>
      </c>
      <c r="C685" s="111" t="s">
        <v>32</v>
      </c>
      <c r="D685" s="143">
        <v>41220</v>
      </c>
      <c r="E685" s="143">
        <v>41221</v>
      </c>
      <c r="F685" s="143">
        <v>41249</v>
      </c>
      <c r="G685" s="112">
        <v>0.83160000000000001</v>
      </c>
      <c r="H685" s="112"/>
      <c r="I685" s="112"/>
      <c r="J685" s="112">
        <v>0.81930000000000003</v>
      </c>
      <c r="K685" s="112">
        <v>0.83160000000000001</v>
      </c>
      <c r="L685" s="113" t="s">
        <v>0</v>
      </c>
      <c r="N685" s="46">
        <f>(G685-J685)*10000</f>
        <v>122.99999999999977</v>
      </c>
      <c r="O685" s="47"/>
      <c r="P685" s="46">
        <f>(J685-K685)*10000</f>
        <v>-122.99999999999977</v>
      </c>
      <c r="R685" s="22">
        <f>((T684*V685)/N685)*P685</f>
        <v>-547187.76161290426</v>
      </c>
      <c r="S685" s="15"/>
      <c r="T685" s="3">
        <f>R685+T684</f>
        <v>27906575.842258114</v>
      </c>
      <c r="U685" s="3"/>
      <c r="V685" s="4">
        <f>$AB$3/X685</f>
        <v>1.9230769230769232E-2</v>
      </c>
      <c r="W685" s="3"/>
      <c r="X685" s="2">
        <v>13</v>
      </c>
      <c r="Z685" s="30">
        <f>F685-E685+1</f>
        <v>29</v>
      </c>
    </row>
    <row r="686" spans="1:26">
      <c r="A686" s="25">
        <f>A684+1</f>
        <v>607</v>
      </c>
      <c r="B686" s="66">
        <f>B684+1</f>
        <v>41222</v>
      </c>
    </row>
    <row r="687" spans="1:26">
      <c r="A687" s="25">
        <f t="shared" si="17"/>
        <v>608</v>
      </c>
      <c r="B687" s="66">
        <f t="shared" si="16"/>
        <v>41223</v>
      </c>
    </row>
    <row r="688" spans="1:26">
      <c r="A688" s="25">
        <f t="shared" si="17"/>
        <v>609</v>
      </c>
      <c r="B688" s="66">
        <f t="shared" si="16"/>
        <v>41224</v>
      </c>
    </row>
    <row r="689" spans="1:26">
      <c r="A689" s="25">
        <f t="shared" si="17"/>
        <v>610</v>
      </c>
      <c r="B689" s="66">
        <f t="shared" si="16"/>
        <v>41225</v>
      </c>
      <c r="C689" s="85" t="s">
        <v>28</v>
      </c>
      <c r="D689" s="141">
        <v>41222</v>
      </c>
      <c r="E689" s="141">
        <v>41225</v>
      </c>
      <c r="F689" s="141">
        <v>41227</v>
      </c>
      <c r="G689" s="86">
        <v>1.2775000000000001</v>
      </c>
      <c r="H689" s="86"/>
      <c r="I689" s="86"/>
      <c r="J689" s="86">
        <v>1.2692000000000001</v>
      </c>
      <c r="K689" s="86">
        <v>1.2775000000000001</v>
      </c>
      <c r="L689" s="87" t="s">
        <v>0</v>
      </c>
      <c r="M689" s="15"/>
      <c r="N689" s="16">
        <f>(G689-J689)*10000</f>
        <v>82.999999999999744</v>
      </c>
      <c r="O689" s="15"/>
      <c r="P689" s="16">
        <f>(J689-K689)*10000</f>
        <v>-82.999999999999744</v>
      </c>
      <c r="Q689" s="15"/>
      <c r="R689" s="22">
        <f>((T685*V689)/N689)*P689</f>
        <v>-996663.4229377897</v>
      </c>
      <c r="S689" s="15"/>
      <c r="T689" s="3">
        <f>R689+T685</f>
        <v>26909912.419320326</v>
      </c>
      <c r="U689" s="3"/>
      <c r="V689" s="4">
        <f>$AB$3/X689</f>
        <v>3.5714285714285712E-2</v>
      </c>
      <c r="W689" s="4"/>
      <c r="X689" s="2">
        <v>7</v>
      </c>
      <c r="Y689" s="3"/>
      <c r="Z689" s="30">
        <f>F689-E689+1</f>
        <v>3</v>
      </c>
    </row>
    <row r="690" spans="1:26">
      <c r="A690" s="25">
        <f t="shared" si="17"/>
        <v>611</v>
      </c>
      <c r="B690" s="66">
        <f t="shared" si="16"/>
        <v>41226</v>
      </c>
    </row>
    <row r="691" spans="1:26">
      <c r="A691" s="25">
        <f t="shared" si="17"/>
        <v>612</v>
      </c>
      <c r="B691" s="66">
        <f t="shared" si="16"/>
        <v>41227</v>
      </c>
    </row>
    <row r="692" spans="1:26">
      <c r="A692" s="25">
        <f t="shared" si="17"/>
        <v>613</v>
      </c>
      <c r="B692" s="66">
        <f t="shared" si="16"/>
        <v>41228</v>
      </c>
      <c r="C692" s="82" t="s">
        <v>35</v>
      </c>
      <c r="D692" s="145">
        <v>41227</v>
      </c>
      <c r="E692" s="146">
        <v>41228</v>
      </c>
      <c r="F692" s="146">
        <v>41250</v>
      </c>
      <c r="G692" s="83">
        <v>83.823999999999998</v>
      </c>
      <c r="H692" s="83">
        <v>84.953999999999994</v>
      </c>
      <c r="I692" s="83">
        <v>87.981999999999999</v>
      </c>
      <c r="J692" s="83"/>
      <c r="K692" s="83"/>
      <c r="L692" s="84" t="s">
        <v>2</v>
      </c>
      <c r="N692" s="16">
        <f>(H692-G692)*100</f>
        <v>112.99999999999955</v>
      </c>
      <c r="O692" s="15"/>
      <c r="P692" s="16">
        <f>(I692-H692)*100</f>
        <v>302.80000000000058</v>
      </c>
      <c r="R692" s="22">
        <f>((T689*V692)/N692)*P692</f>
        <v>2253407.4890957531</v>
      </c>
      <c r="S692" s="15"/>
      <c r="T692" s="3">
        <f>R692+T689</f>
        <v>29163319.908416077</v>
      </c>
      <c r="U692" s="3"/>
      <c r="V692" s="4">
        <f>$AB$3/X692</f>
        <v>3.125E-2</v>
      </c>
      <c r="W692" s="3"/>
      <c r="X692" s="2">
        <v>8</v>
      </c>
      <c r="Z692" s="30">
        <f>F692-E692+1</f>
        <v>23</v>
      </c>
    </row>
    <row r="693" spans="1:26">
      <c r="A693" s="25">
        <v>613</v>
      </c>
      <c r="B693" s="66">
        <v>41228</v>
      </c>
      <c r="C693" s="92" t="s">
        <v>38</v>
      </c>
      <c r="D693" s="132">
        <v>41227</v>
      </c>
      <c r="E693" s="132">
        <v>41228</v>
      </c>
      <c r="F693" s="132">
        <v>41234</v>
      </c>
      <c r="G693" s="93">
        <v>101.26900000000001</v>
      </c>
      <c r="H693" s="93">
        <v>102.348</v>
      </c>
      <c r="I693" s="93">
        <v>105.428</v>
      </c>
      <c r="J693" s="93"/>
      <c r="K693" s="93"/>
      <c r="L693" s="94" t="s">
        <v>1</v>
      </c>
      <c r="N693" s="16">
        <f>(H693-G693)*100</f>
        <v>107.89999999999935</v>
      </c>
      <c r="O693" s="15"/>
      <c r="P693" s="16">
        <f>(I693-H693)*100</f>
        <v>307.99999999999983</v>
      </c>
      <c r="R693" s="22">
        <f>((T692*V693)/N693)*P693</f>
        <v>991030.3336193345</v>
      </c>
      <c r="S693" s="15"/>
      <c r="T693" s="3">
        <f>R693+T692</f>
        <v>30154350.242035411</v>
      </c>
      <c r="U693" s="3"/>
      <c r="V693" s="4">
        <f>$AB$3/X693</f>
        <v>1.1904761904761904E-2</v>
      </c>
      <c r="W693" s="3"/>
      <c r="X693" s="2">
        <v>21</v>
      </c>
      <c r="Z693" s="30">
        <f>F693-E693+1</f>
        <v>7</v>
      </c>
    </row>
    <row r="694" spans="1:26">
      <c r="A694" s="25">
        <v>613</v>
      </c>
      <c r="B694" s="66">
        <v>41228</v>
      </c>
      <c r="C694" s="108" t="s">
        <v>36</v>
      </c>
      <c r="D694" s="142">
        <v>41227</v>
      </c>
      <c r="E694" s="142">
        <v>41228</v>
      </c>
      <c r="F694" s="142">
        <v>41262</v>
      </c>
      <c r="G694" s="109">
        <v>126.02500000000001</v>
      </c>
      <c r="H694" s="109">
        <v>127.66</v>
      </c>
      <c r="I694" s="109">
        <v>137.804</v>
      </c>
      <c r="J694" s="109"/>
      <c r="K694" s="109"/>
      <c r="L694" s="110" t="s">
        <v>1</v>
      </c>
      <c r="N694" s="16">
        <f>(H694-G694)*100</f>
        <v>163.49999999999909</v>
      </c>
      <c r="O694" s="15"/>
      <c r="P694" s="16">
        <f>(I694-H694)*100</f>
        <v>1014.4000000000005</v>
      </c>
      <c r="R694" s="22">
        <f>((T693*V694)/N694)*P694</f>
        <v>5196835.3526199302</v>
      </c>
      <c r="S694" s="15"/>
      <c r="T694" s="3">
        <f>R694+T693</f>
        <v>35351185.594655342</v>
      </c>
      <c r="U694" s="3"/>
      <c r="V694" s="4">
        <f>$AB$3/X694</f>
        <v>2.7777777777777776E-2</v>
      </c>
      <c r="W694" s="3"/>
      <c r="X694" s="2">
        <v>9</v>
      </c>
      <c r="Z694" s="30">
        <f>F694-E694+1</f>
        <v>35</v>
      </c>
    </row>
    <row r="695" spans="1:26">
      <c r="A695" s="25">
        <f>A692+1</f>
        <v>614</v>
      </c>
      <c r="B695" s="66">
        <f>B692+1</f>
        <v>41229</v>
      </c>
    </row>
    <row r="696" spans="1:26">
      <c r="A696" s="25">
        <f t="shared" si="17"/>
        <v>615</v>
      </c>
      <c r="B696" s="66">
        <f t="shared" si="16"/>
        <v>41230</v>
      </c>
    </row>
    <row r="697" spans="1:26">
      <c r="A697" s="25">
        <f t="shared" si="17"/>
        <v>616</v>
      </c>
      <c r="B697" s="66">
        <f t="shared" si="16"/>
        <v>41231</v>
      </c>
    </row>
    <row r="698" spans="1:26">
      <c r="A698" s="25">
        <f t="shared" si="17"/>
        <v>617</v>
      </c>
      <c r="B698" s="66">
        <f t="shared" si="16"/>
        <v>41232</v>
      </c>
    </row>
    <row r="699" spans="1:26">
      <c r="A699" s="25">
        <f t="shared" si="17"/>
        <v>618</v>
      </c>
      <c r="B699" s="66">
        <f t="shared" si="16"/>
        <v>41233</v>
      </c>
    </row>
    <row r="700" spans="1:26">
      <c r="A700" s="25">
        <f t="shared" si="17"/>
        <v>619</v>
      </c>
      <c r="B700" s="66">
        <f t="shared" si="16"/>
        <v>41234</v>
      </c>
    </row>
    <row r="701" spans="1:26">
      <c r="A701" s="25">
        <f t="shared" si="17"/>
        <v>620</v>
      </c>
      <c r="B701" s="66">
        <f t="shared" si="16"/>
        <v>41235</v>
      </c>
      <c r="C701" s="67" t="s">
        <v>20</v>
      </c>
      <c r="D701" s="140">
        <v>41234</v>
      </c>
      <c r="E701" s="140">
        <v>41235</v>
      </c>
      <c r="F701" s="140">
        <v>41247</v>
      </c>
      <c r="G701" s="68">
        <v>0.98109999999999997</v>
      </c>
      <c r="H701" s="68"/>
      <c r="I701" s="68"/>
      <c r="J701" s="68">
        <v>0.97009999999999996</v>
      </c>
      <c r="K701" s="68">
        <v>0.97009999999999996</v>
      </c>
      <c r="L701" s="69" t="s">
        <v>17</v>
      </c>
      <c r="M701" s="15"/>
      <c r="N701" s="16">
        <f>(G701-J701)*10000</f>
        <v>110.0000000000001</v>
      </c>
      <c r="O701" s="15"/>
      <c r="P701" s="16">
        <f>(J701-K701)*10000</f>
        <v>0</v>
      </c>
      <c r="Q701" s="15"/>
      <c r="R701" s="22">
        <f>((T694*V701)/N701)*P701</f>
        <v>0</v>
      </c>
      <c r="S701" s="15"/>
      <c r="T701" s="3">
        <f>R701+T694</f>
        <v>35351185.594655342</v>
      </c>
      <c r="U701" s="3"/>
      <c r="V701" s="4">
        <f>$AB$3/X701</f>
        <v>3.5714285714285712E-2</v>
      </c>
      <c r="W701" s="4"/>
      <c r="X701" s="2">
        <v>7</v>
      </c>
      <c r="Y701" s="3"/>
      <c r="Z701" s="30">
        <f>F701-E701+1</f>
        <v>13</v>
      </c>
    </row>
    <row r="702" spans="1:26">
      <c r="A702" s="25">
        <f t="shared" si="17"/>
        <v>621</v>
      </c>
      <c r="B702" s="66">
        <f t="shared" si="16"/>
        <v>41236</v>
      </c>
    </row>
    <row r="703" spans="1:26">
      <c r="A703" s="25">
        <f t="shared" si="17"/>
        <v>622</v>
      </c>
      <c r="B703" s="66">
        <f t="shared" si="16"/>
        <v>41237</v>
      </c>
    </row>
    <row r="704" spans="1:26">
      <c r="A704" s="25">
        <f t="shared" si="17"/>
        <v>623</v>
      </c>
      <c r="B704" s="66">
        <f t="shared" si="16"/>
        <v>41238</v>
      </c>
    </row>
    <row r="705" spans="1:26">
      <c r="A705" s="25">
        <f t="shared" si="17"/>
        <v>624</v>
      </c>
      <c r="B705" s="66">
        <f t="shared" si="16"/>
        <v>41239</v>
      </c>
    </row>
    <row r="706" spans="1:26">
      <c r="A706" s="25">
        <f t="shared" si="17"/>
        <v>625</v>
      </c>
      <c r="B706" s="66">
        <f t="shared" si="16"/>
        <v>41240</v>
      </c>
    </row>
    <row r="707" spans="1:26">
      <c r="A707" s="25">
        <f t="shared" si="17"/>
        <v>626</v>
      </c>
      <c r="B707" s="66">
        <f t="shared" si="16"/>
        <v>41241</v>
      </c>
    </row>
    <row r="708" spans="1:26">
      <c r="A708" s="25">
        <f t="shared" si="17"/>
        <v>627</v>
      </c>
      <c r="B708" s="66">
        <f t="shared" si="16"/>
        <v>41242</v>
      </c>
    </row>
    <row r="709" spans="1:26">
      <c r="A709" s="25">
        <f t="shared" si="17"/>
        <v>628</v>
      </c>
      <c r="B709" s="66">
        <f t="shared" si="16"/>
        <v>41243</v>
      </c>
      <c r="C709" s="85" t="s">
        <v>28</v>
      </c>
      <c r="D709" s="141">
        <v>41242</v>
      </c>
      <c r="E709" s="141">
        <v>41243</v>
      </c>
      <c r="F709" s="141">
        <v>41247</v>
      </c>
      <c r="G709" s="86">
        <v>1.2833000000000001</v>
      </c>
      <c r="H709" s="86">
        <v>1.2925</v>
      </c>
      <c r="I709" s="86">
        <v>1.3011999999999999</v>
      </c>
      <c r="J709" s="86"/>
      <c r="K709" s="86"/>
      <c r="L709" s="87" t="s">
        <v>1</v>
      </c>
      <c r="M709" s="15"/>
      <c r="N709" s="16">
        <f>(H709-G709)*10000</f>
        <v>91.999999999998749</v>
      </c>
      <c r="O709" s="15"/>
      <c r="P709" s="16">
        <f>(I709-H709)*10000</f>
        <v>86.999999999999304</v>
      </c>
      <c r="Q709" s="15"/>
      <c r="R709" s="22">
        <f>((T701*V709)/N709)*P709</f>
        <v>1193925.9109996241</v>
      </c>
      <c r="S709" s="15"/>
      <c r="T709" s="3">
        <f>R709+T701</f>
        <v>36545111.505654968</v>
      </c>
      <c r="U709" s="3"/>
      <c r="V709" s="4">
        <f>$AB$3/X709</f>
        <v>3.5714285714285712E-2</v>
      </c>
      <c r="W709" s="4"/>
      <c r="X709" s="2">
        <v>7</v>
      </c>
      <c r="Y709" s="3"/>
      <c r="Z709" s="30">
        <f>F709-E709+1</f>
        <v>5</v>
      </c>
    </row>
    <row r="710" spans="1:26">
      <c r="A710" s="25">
        <v>628</v>
      </c>
      <c r="B710" s="66">
        <v>41243</v>
      </c>
      <c r="C710" s="97" t="s">
        <v>30</v>
      </c>
      <c r="D710" s="130">
        <v>41242</v>
      </c>
      <c r="E710" s="130">
        <v>41243</v>
      </c>
      <c r="F710" s="130">
        <v>41249</v>
      </c>
      <c r="G710" s="98">
        <v>1.2941</v>
      </c>
      <c r="H710" s="98">
        <v>1.3015000000000001</v>
      </c>
      <c r="I710" s="98">
        <v>1.3015000000000001</v>
      </c>
      <c r="J710" s="98"/>
      <c r="K710" s="98"/>
      <c r="L710" s="99" t="s">
        <v>17</v>
      </c>
      <c r="M710" s="15"/>
      <c r="N710" s="16">
        <f>(H710-G710)*10000</f>
        <v>74.000000000000739</v>
      </c>
      <c r="O710" s="15"/>
      <c r="P710" s="16">
        <f>(I710-H710)*10000</f>
        <v>0</v>
      </c>
      <c r="Q710" s="15"/>
      <c r="R710" s="22">
        <f>((T709*V710)/N710)*P710</f>
        <v>0</v>
      </c>
      <c r="S710" s="15"/>
      <c r="T710" s="3">
        <f>R710+T709</f>
        <v>36545111.505654968</v>
      </c>
      <c r="U710" s="3"/>
      <c r="V710" s="4">
        <f>$AB$3/X710</f>
        <v>2.2727272727272728E-2</v>
      </c>
      <c r="W710" s="4"/>
      <c r="X710" s="16">
        <v>11</v>
      </c>
      <c r="Y710" s="15"/>
      <c r="Z710" s="30">
        <f>F710-E710+1</f>
        <v>7</v>
      </c>
    </row>
    <row r="711" spans="1:26">
      <c r="A711" s="25">
        <f>A709+1</f>
        <v>629</v>
      </c>
      <c r="B711" s="66">
        <f>B709+1</f>
        <v>41244</v>
      </c>
    </row>
    <row r="712" spans="1:26">
      <c r="A712" s="25">
        <f t="shared" si="17"/>
        <v>630</v>
      </c>
      <c r="B712" s="66">
        <f t="shared" si="16"/>
        <v>41245</v>
      </c>
    </row>
    <row r="713" spans="1:26">
      <c r="A713" s="25">
        <f t="shared" si="17"/>
        <v>631</v>
      </c>
      <c r="B713" s="66">
        <f t="shared" si="16"/>
        <v>41246</v>
      </c>
    </row>
    <row r="714" spans="1:26">
      <c r="A714" s="25">
        <f t="shared" si="17"/>
        <v>632</v>
      </c>
      <c r="B714" s="66">
        <f t="shared" si="16"/>
        <v>41247</v>
      </c>
    </row>
    <row r="715" spans="1:26">
      <c r="A715" s="25">
        <f t="shared" si="17"/>
        <v>633</v>
      </c>
      <c r="B715" s="66">
        <f t="shared" si="16"/>
        <v>41248</v>
      </c>
    </row>
    <row r="716" spans="1:26">
      <c r="A716" s="25">
        <f t="shared" si="17"/>
        <v>634</v>
      </c>
      <c r="B716" s="66">
        <f t="shared" si="16"/>
        <v>41249</v>
      </c>
      <c r="C716" s="75" t="s">
        <v>34</v>
      </c>
      <c r="D716" s="144">
        <v>41248</v>
      </c>
      <c r="E716" s="144">
        <v>41249</v>
      </c>
      <c r="F716" s="144">
        <v>41262</v>
      </c>
      <c r="G716" s="76">
        <v>1.2704299999999999</v>
      </c>
      <c r="H716" s="76"/>
      <c r="I716" s="76"/>
      <c r="J716" s="76">
        <v>1.2605999999999999</v>
      </c>
      <c r="K716" s="76">
        <v>1.2550600000000001</v>
      </c>
      <c r="L716" s="77" t="s">
        <v>2</v>
      </c>
      <c r="N716" s="46">
        <f>(G716-J716)*10000</f>
        <v>98.300000000000054</v>
      </c>
      <c r="O716" s="47"/>
      <c r="P716" s="46">
        <f>(J716-K716)*10000</f>
        <v>55.399999999998784</v>
      </c>
      <c r="R716" s="22">
        <f>((T710*V716)/N716)*P716</f>
        <v>735575.92552435689</v>
      </c>
      <c r="S716" s="15"/>
      <c r="T716" s="3">
        <f>R716+T710</f>
        <v>37280687.431179322</v>
      </c>
      <c r="U716" s="3"/>
      <c r="V716" s="4">
        <f>$AB$3/X716</f>
        <v>3.5714285714285712E-2</v>
      </c>
      <c r="W716" s="3"/>
      <c r="X716" s="2">
        <v>7</v>
      </c>
      <c r="Z716" s="30">
        <f>F716-E716+1</f>
        <v>14</v>
      </c>
    </row>
    <row r="717" spans="1:26">
      <c r="A717" s="25">
        <v>634</v>
      </c>
      <c r="B717" s="66">
        <v>41249</v>
      </c>
      <c r="C717" s="92" t="s">
        <v>38</v>
      </c>
      <c r="D717" s="132">
        <v>41248</v>
      </c>
      <c r="E717" s="132">
        <v>41249</v>
      </c>
      <c r="F717" s="132">
        <v>41249</v>
      </c>
      <c r="G717" s="93">
        <v>107.59</v>
      </c>
      <c r="H717" s="93">
        <v>107.89699999999999</v>
      </c>
      <c r="I717" s="93">
        <v>107.59</v>
      </c>
      <c r="J717" s="93"/>
      <c r="K717" s="93"/>
      <c r="L717" s="94" t="s">
        <v>0</v>
      </c>
      <c r="N717" s="16">
        <f>(H717-G717)*100</f>
        <v>30.699999999998795</v>
      </c>
      <c r="O717" s="15"/>
      <c r="P717" s="16">
        <f>(I717-H717)*100</f>
        <v>-30.699999999998795</v>
      </c>
      <c r="R717" s="22">
        <f>((T716*V717)/N717)*P717</f>
        <v>-443817.70751403953</v>
      </c>
      <c r="S717" s="15"/>
      <c r="T717" s="3">
        <f>R717+T716</f>
        <v>36836869.723665282</v>
      </c>
      <c r="U717" s="3"/>
      <c r="V717" s="4">
        <f>$AB$3/X717</f>
        <v>1.1904761904761904E-2</v>
      </c>
      <c r="W717" s="3"/>
      <c r="X717" s="2">
        <v>21</v>
      </c>
      <c r="Z717" s="30">
        <f>F717-E717+1</f>
        <v>1</v>
      </c>
    </row>
    <row r="718" spans="1:26">
      <c r="A718" s="25">
        <f>A716+1</f>
        <v>635</v>
      </c>
      <c r="B718" s="66">
        <f>B716+1</f>
        <v>41250</v>
      </c>
      <c r="C718" s="92" t="s">
        <v>38</v>
      </c>
      <c r="D718" s="132">
        <v>41249</v>
      </c>
      <c r="E718" s="132">
        <v>41250</v>
      </c>
      <c r="F718" s="132">
        <v>41254</v>
      </c>
      <c r="G718" s="93">
        <v>107.426</v>
      </c>
      <c r="H718" s="93"/>
      <c r="I718" s="93"/>
      <c r="J718" s="93">
        <v>106.66000000000001</v>
      </c>
      <c r="K718" s="93">
        <v>107.426</v>
      </c>
      <c r="L718" s="94" t="s">
        <v>0</v>
      </c>
      <c r="N718" s="16">
        <f>(G718-J718)*100</f>
        <v>76.599999999999113</v>
      </c>
      <c r="O718" s="15"/>
      <c r="P718" s="16">
        <f>(J718-K718)*100</f>
        <v>-76.599999999999113</v>
      </c>
      <c r="R718" s="22">
        <f>((T717*V718)/N718)*P718</f>
        <v>-438534.1633769676</v>
      </c>
      <c r="S718" s="15"/>
      <c r="T718" s="3">
        <f>R718+T717</f>
        <v>36398335.560288318</v>
      </c>
      <c r="U718" s="3"/>
      <c r="V718" s="4">
        <f>$AB$3/X718</f>
        <v>1.1904761904761904E-2</v>
      </c>
      <c r="W718" s="3"/>
      <c r="X718" s="2">
        <v>21</v>
      </c>
      <c r="Z718" s="30">
        <f>F718-E718+1</f>
        <v>5</v>
      </c>
    </row>
    <row r="719" spans="1:26">
      <c r="A719" s="25">
        <v>635</v>
      </c>
      <c r="B719" s="66">
        <v>41250</v>
      </c>
      <c r="C719" s="97" t="s">
        <v>30</v>
      </c>
      <c r="D719" s="130">
        <v>41249</v>
      </c>
      <c r="E719" s="130">
        <v>41250</v>
      </c>
      <c r="F719" s="130">
        <v>41255</v>
      </c>
      <c r="G719" s="98">
        <v>1.3083</v>
      </c>
      <c r="H719" s="98"/>
      <c r="I719" s="98"/>
      <c r="J719" s="98">
        <v>1.2948</v>
      </c>
      <c r="K719" s="98">
        <v>1.3083</v>
      </c>
      <c r="L719" s="99" t="s">
        <v>0</v>
      </c>
      <c r="M719" s="15"/>
      <c r="N719" s="46">
        <f>(G719-J719)*10000</f>
        <v>135.00000000000068</v>
      </c>
      <c r="O719" s="47"/>
      <c r="P719" s="46">
        <f>(J719-K719)*10000</f>
        <v>-135.00000000000068</v>
      </c>
      <c r="Q719" s="15"/>
      <c r="R719" s="22">
        <f>((T718*V719)/N719)*P719</f>
        <v>-827234.89909746184</v>
      </c>
      <c r="S719" s="15"/>
      <c r="T719" s="3">
        <f>R719+T718</f>
        <v>35571100.661190853</v>
      </c>
      <c r="U719" s="3"/>
      <c r="V719" s="4">
        <f>$AB$3/X719</f>
        <v>2.2727272727272728E-2</v>
      </c>
      <c r="W719" s="4"/>
      <c r="X719" s="16">
        <v>11</v>
      </c>
      <c r="Y719" s="15"/>
      <c r="Z719" s="30">
        <f>F719-E719+1</f>
        <v>6</v>
      </c>
    </row>
    <row r="720" spans="1:26">
      <c r="A720" s="25">
        <f>A718+1</f>
        <v>636</v>
      </c>
      <c r="B720" s="66">
        <f>B718+1</f>
        <v>41251</v>
      </c>
    </row>
    <row r="721" spans="1:26">
      <c r="A721" s="25">
        <f t="shared" si="17"/>
        <v>637</v>
      </c>
      <c r="B721" s="66">
        <f t="shared" si="16"/>
        <v>41252</v>
      </c>
    </row>
    <row r="722" spans="1:26">
      <c r="A722" s="25">
        <f t="shared" si="17"/>
        <v>638</v>
      </c>
      <c r="B722" s="66">
        <f t="shared" si="16"/>
        <v>41253</v>
      </c>
    </row>
    <row r="723" spans="1:26">
      <c r="A723" s="25">
        <f t="shared" si="17"/>
        <v>639</v>
      </c>
      <c r="B723" s="66">
        <f t="shared" si="16"/>
        <v>41254</v>
      </c>
    </row>
    <row r="724" spans="1:26">
      <c r="A724" s="25">
        <f t="shared" si="17"/>
        <v>640</v>
      </c>
      <c r="B724" s="66">
        <f t="shared" si="16"/>
        <v>41255</v>
      </c>
      <c r="C724" s="88" t="s">
        <v>29</v>
      </c>
      <c r="D724" s="137">
        <v>41254</v>
      </c>
      <c r="E724" s="137">
        <v>41255</v>
      </c>
      <c r="F724" s="137">
        <v>41257</v>
      </c>
      <c r="G724" s="89">
        <v>0.80400000000000005</v>
      </c>
      <c r="H724" s="89">
        <v>0.80840000000000001</v>
      </c>
      <c r="I724" s="89">
        <v>0.8125</v>
      </c>
      <c r="J724" s="89"/>
      <c r="K724" s="89"/>
      <c r="L724" s="90" t="s">
        <v>1</v>
      </c>
      <c r="M724" s="15"/>
      <c r="N724" s="16">
        <f>(H724-G724)*10000</f>
        <v>43.999999999999595</v>
      </c>
      <c r="O724" s="15"/>
      <c r="P724" s="16">
        <f>(I724-H724)*10000</f>
        <v>40.999999999999929</v>
      </c>
      <c r="Q724" s="15"/>
      <c r="R724" s="22">
        <f>((T719*V724)/N724)*P724</f>
        <v>828644.9585845659</v>
      </c>
      <c r="S724" s="15"/>
      <c r="T724" s="3">
        <f>R724+T719</f>
        <v>36399745.619775422</v>
      </c>
      <c r="U724" s="3"/>
      <c r="V724" s="4">
        <f>$AB$3/X724</f>
        <v>2.5000000000000001E-2</v>
      </c>
      <c r="W724" s="4"/>
      <c r="X724" s="2">
        <v>10</v>
      </c>
      <c r="Y724" s="3"/>
      <c r="Z724" s="30">
        <f>F724-E724+1</f>
        <v>3</v>
      </c>
    </row>
    <row r="725" spans="1:26">
      <c r="A725" s="25">
        <v>640</v>
      </c>
      <c r="B725" s="66">
        <v>41255</v>
      </c>
      <c r="C725" s="92" t="s">
        <v>38</v>
      </c>
      <c r="D725" s="132">
        <v>41254</v>
      </c>
      <c r="E725" s="132">
        <v>41255</v>
      </c>
      <c r="F725" s="132">
        <v>41256</v>
      </c>
      <c r="G725" s="93">
        <v>106.931</v>
      </c>
      <c r="H725" s="93">
        <v>107.36</v>
      </c>
      <c r="I725" s="93">
        <v>109.21000000000001</v>
      </c>
      <c r="J725" s="93"/>
      <c r="K725" s="93"/>
      <c r="L725" s="94" t="s">
        <v>1</v>
      </c>
      <c r="N725" s="16">
        <f>(H725-G725)*100</f>
        <v>42.900000000000205</v>
      </c>
      <c r="O725" s="15"/>
      <c r="P725" s="16">
        <f>(I725-H725)*100</f>
        <v>185.00000000000085</v>
      </c>
      <c r="R725" s="22">
        <f>((T724*V725)/N725)*P725</f>
        <v>1868673.8094290297</v>
      </c>
      <c r="S725" s="15"/>
      <c r="T725" s="3">
        <f>R725+T724</f>
        <v>38268419.429204449</v>
      </c>
      <c r="U725" s="3"/>
      <c r="V725" s="4">
        <f>$AB$3/X725</f>
        <v>1.1904761904761904E-2</v>
      </c>
      <c r="W725" s="3"/>
      <c r="X725" s="2">
        <v>21</v>
      </c>
      <c r="Z725" s="30">
        <f>F725-E725+1</f>
        <v>2</v>
      </c>
    </row>
    <row r="726" spans="1:26">
      <c r="A726" s="25">
        <f>A724+1</f>
        <v>641</v>
      </c>
      <c r="B726" s="66">
        <f>B724+1</f>
        <v>41256</v>
      </c>
      <c r="C726" s="67" t="s">
        <v>20</v>
      </c>
      <c r="D726" s="140">
        <v>41255</v>
      </c>
      <c r="E726" s="140">
        <v>41256</v>
      </c>
      <c r="F726" s="140">
        <v>41269</v>
      </c>
      <c r="G726" s="68">
        <v>0.98499999999999999</v>
      </c>
      <c r="H726" s="68"/>
      <c r="I726" s="68"/>
      <c r="J726" s="68">
        <v>0.9758</v>
      </c>
      <c r="K726" s="68">
        <v>0.94720000000000004</v>
      </c>
      <c r="L726" s="69" t="s">
        <v>1</v>
      </c>
      <c r="M726" s="15"/>
      <c r="N726" s="16">
        <f>(G726-J726)*10000</f>
        <v>91.999999999999858</v>
      </c>
      <c r="O726" s="15"/>
      <c r="P726" s="16">
        <f>(J726-K726)*10000</f>
        <v>285.9999999999996</v>
      </c>
      <c r="Q726" s="15"/>
      <c r="R726" s="22">
        <f>((T725*V726)/N726)*P726</f>
        <v>4248745.3248262703</v>
      </c>
      <c r="S726" s="15"/>
      <c r="T726" s="3">
        <f>R726+T725</f>
        <v>42517164.754030719</v>
      </c>
      <c r="U726" s="3"/>
      <c r="V726" s="4">
        <f>$AB$3/X726</f>
        <v>3.5714285714285712E-2</v>
      </c>
      <c r="W726" s="4"/>
      <c r="X726" s="2">
        <v>7</v>
      </c>
      <c r="Y726" s="3"/>
      <c r="Z726" s="30">
        <f>F726-E726+1</f>
        <v>14</v>
      </c>
    </row>
    <row r="727" spans="1:26">
      <c r="A727" s="25">
        <v>641</v>
      </c>
      <c r="B727" s="66">
        <v>41256</v>
      </c>
      <c r="C727" s="97" t="s">
        <v>30</v>
      </c>
      <c r="D727" s="130">
        <v>41255</v>
      </c>
      <c r="E727" s="130">
        <v>41256</v>
      </c>
      <c r="F727" s="130">
        <v>41274</v>
      </c>
      <c r="G727" s="98">
        <v>1.2998000000000001</v>
      </c>
      <c r="H727" s="98">
        <v>1.3099000000000001</v>
      </c>
      <c r="I727" s="98">
        <v>1.3183</v>
      </c>
      <c r="J727" s="98"/>
      <c r="K727" s="98"/>
      <c r="L727" s="99" t="s">
        <v>2</v>
      </c>
      <c r="M727" s="15"/>
      <c r="N727" s="16">
        <f>(H727-G727)*10000</f>
        <v>100.99999999999997</v>
      </c>
      <c r="O727" s="15"/>
      <c r="P727" s="16">
        <f>(I727-H727)*10000</f>
        <v>83.999999999999631</v>
      </c>
      <c r="Q727" s="15"/>
      <c r="R727" s="22">
        <f>((T726*V727)/N727)*P727</f>
        <v>803654.77932911029</v>
      </c>
      <c r="S727" s="15"/>
      <c r="T727" s="3">
        <f>R727+T726</f>
        <v>43320819.533359833</v>
      </c>
      <c r="U727" s="3"/>
      <c r="V727" s="4">
        <f>$AB$3/X727</f>
        <v>2.2727272727272728E-2</v>
      </c>
      <c r="W727" s="4"/>
      <c r="X727" s="16">
        <v>11</v>
      </c>
      <c r="Y727" s="15"/>
      <c r="Z727" s="30">
        <f>F727-E727+1</f>
        <v>19</v>
      </c>
    </row>
    <row r="728" spans="1:26">
      <c r="A728" s="25">
        <v>641</v>
      </c>
      <c r="B728" s="66">
        <v>41256</v>
      </c>
      <c r="C728" s="101" t="s">
        <v>33</v>
      </c>
      <c r="D728" s="134">
        <v>41255</v>
      </c>
      <c r="E728" s="134">
        <v>41256</v>
      </c>
      <c r="F728" s="134">
        <v>41288</v>
      </c>
      <c r="G728" s="119">
        <v>82.47</v>
      </c>
      <c r="H728" s="119">
        <v>83.31</v>
      </c>
      <c r="I728" s="119">
        <v>89.65</v>
      </c>
      <c r="J728" s="119"/>
      <c r="K728" s="119"/>
      <c r="L728" s="103" t="s">
        <v>1</v>
      </c>
      <c r="N728" s="16">
        <f>(H728-G728)*100</f>
        <v>84.000000000000341</v>
      </c>
      <c r="O728" s="15"/>
      <c r="P728" s="16">
        <f>(I728-H728)*100</f>
        <v>634.00000000000034</v>
      </c>
      <c r="R728" s="22">
        <f>((T727*V728)/N728)*P728</f>
        <v>9082473.4074570239</v>
      </c>
      <c r="S728" s="15"/>
      <c r="T728" s="3">
        <f>R728+T727</f>
        <v>52403292.940816857</v>
      </c>
      <c r="U728" s="3"/>
      <c r="V728" s="4">
        <f>$AB$3/X728</f>
        <v>2.7777777777777776E-2</v>
      </c>
      <c r="W728" s="3"/>
      <c r="X728" s="2">
        <v>9</v>
      </c>
      <c r="Z728" s="30">
        <f>F728-E728+1</f>
        <v>33</v>
      </c>
    </row>
    <row r="729" spans="1:26">
      <c r="A729" s="25">
        <f>A726+1</f>
        <v>642</v>
      </c>
      <c r="B729" s="66">
        <f>B726+1</f>
        <v>41257</v>
      </c>
    </row>
    <row r="730" spans="1:26">
      <c r="A730" s="25">
        <f t="shared" si="17"/>
        <v>643</v>
      </c>
      <c r="B730" s="66">
        <f t="shared" ref="B730:B800" si="18">B729+1</f>
        <v>41258</v>
      </c>
    </row>
    <row r="731" spans="1:26">
      <c r="A731" s="25">
        <f t="shared" si="17"/>
        <v>644</v>
      </c>
      <c r="B731" s="66">
        <f t="shared" si="18"/>
        <v>41259</v>
      </c>
    </row>
    <row r="732" spans="1:26">
      <c r="A732" s="25">
        <f t="shared" si="17"/>
        <v>645</v>
      </c>
      <c r="B732" s="66">
        <f t="shared" si="18"/>
        <v>41260</v>
      </c>
      <c r="C732" s="85" t="s">
        <v>28</v>
      </c>
      <c r="D732" s="141">
        <v>41257</v>
      </c>
      <c r="E732" s="141">
        <v>41260</v>
      </c>
      <c r="F732" s="141">
        <v>41267</v>
      </c>
      <c r="G732" s="86">
        <v>1.2862</v>
      </c>
      <c r="H732" s="86">
        <v>1.3002</v>
      </c>
      <c r="I732" s="86">
        <v>1.3104</v>
      </c>
      <c r="J732" s="86"/>
      <c r="K732" s="86"/>
      <c r="L732" s="87" t="s">
        <v>2</v>
      </c>
      <c r="M732" s="15"/>
      <c r="N732" s="16">
        <f>(H732-G732)*10000</f>
        <v>140.00000000000011</v>
      </c>
      <c r="O732" s="15"/>
      <c r="P732" s="16">
        <f>(I732-H732)*10000</f>
        <v>101.99999999999987</v>
      </c>
      <c r="Q732" s="15"/>
      <c r="R732" s="22">
        <f>((T728*V732)/N732)*P732</f>
        <v>1363555.0714192113</v>
      </c>
      <c r="S732" s="15"/>
      <c r="T732" s="3">
        <f>R732+T728</f>
        <v>53766848.012236066</v>
      </c>
      <c r="U732" s="3"/>
      <c r="V732" s="4">
        <f>$AB$3/X732</f>
        <v>3.5714285714285712E-2</v>
      </c>
      <c r="W732" s="4"/>
      <c r="X732" s="2">
        <v>7</v>
      </c>
      <c r="Y732" s="3"/>
      <c r="Z732" s="30">
        <f>F732-E732+1</f>
        <v>8</v>
      </c>
    </row>
    <row r="733" spans="1:26">
      <c r="A733" s="25">
        <f t="shared" si="17"/>
        <v>646</v>
      </c>
      <c r="B733" s="66">
        <f t="shared" si="18"/>
        <v>41261</v>
      </c>
    </row>
    <row r="734" spans="1:26">
      <c r="A734" s="25">
        <f t="shared" si="17"/>
        <v>647</v>
      </c>
      <c r="B734" s="66">
        <f t="shared" si="18"/>
        <v>41262</v>
      </c>
      <c r="C734" s="104" t="s">
        <v>31</v>
      </c>
      <c r="D734" s="131">
        <v>41246</v>
      </c>
      <c r="E734" s="131">
        <v>41262</v>
      </c>
      <c r="F734" s="131">
        <v>41274</v>
      </c>
      <c r="G734" s="105">
        <v>1.5367</v>
      </c>
      <c r="H734" s="105">
        <v>1.5459000000000001</v>
      </c>
      <c r="I734" s="105">
        <v>1.5625</v>
      </c>
      <c r="J734" s="105"/>
      <c r="K734" s="105"/>
      <c r="L734" s="107" t="s">
        <v>1</v>
      </c>
      <c r="N734" s="16">
        <f>(H734-G734)*10000</f>
        <v>92.000000000000966</v>
      </c>
      <c r="O734" s="15"/>
      <c r="P734" s="16">
        <f>(I734-H734)*10000</f>
        <v>165.99999999999949</v>
      </c>
      <c r="R734" s="22">
        <f>((T732*V734)/N734)*P734</f>
        <v>2694835.9812895725</v>
      </c>
      <c r="S734" s="15"/>
      <c r="T734" s="3">
        <f>R734+T732</f>
        <v>56461683.993525639</v>
      </c>
      <c r="U734" s="3"/>
      <c r="V734" s="4">
        <f>$AB$3/X734</f>
        <v>2.7777777777777776E-2</v>
      </c>
      <c r="X734" s="2">
        <v>9</v>
      </c>
      <c r="Z734" s="30">
        <f>F734-E734+1</f>
        <v>13</v>
      </c>
    </row>
    <row r="735" spans="1:26">
      <c r="A735" s="25">
        <f t="shared" si="17"/>
        <v>648</v>
      </c>
      <c r="B735" s="66">
        <f t="shared" si="18"/>
        <v>41263</v>
      </c>
      <c r="C735" s="111" t="s">
        <v>32</v>
      </c>
      <c r="D735" s="143">
        <v>41262</v>
      </c>
      <c r="E735" s="143">
        <v>41263</v>
      </c>
      <c r="F735" s="143">
        <v>41274</v>
      </c>
      <c r="G735" s="112">
        <v>0.84230000000000005</v>
      </c>
      <c r="H735" s="112"/>
      <c r="I735" s="112"/>
      <c r="J735" s="112">
        <v>0.83440000000000003</v>
      </c>
      <c r="K735" s="112">
        <v>0.82609999999999995</v>
      </c>
      <c r="L735" s="113" t="s">
        <v>2</v>
      </c>
      <c r="N735" s="46">
        <f>(G735-J735)*10000</f>
        <v>79.000000000000185</v>
      </c>
      <c r="O735" s="47"/>
      <c r="P735" s="46">
        <f>(J735-K735)*10000</f>
        <v>83.000000000000853</v>
      </c>
      <c r="R735" s="22">
        <f>((T734*V735)/N735)*P735</f>
        <v>1140778.9122353129</v>
      </c>
      <c r="S735" s="15"/>
      <c r="T735" s="3">
        <f>R735+T734</f>
        <v>57602462.905760951</v>
      </c>
      <c r="U735" s="3"/>
      <c r="V735" s="4">
        <f>$AB$3/X735</f>
        <v>1.9230769230769232E-2</v>
      </c>
      <c r="W735" s="3"/>
      <c r="X735" s="2">
        <v>13</v>
      </c>
      <c r="Z735" s="30">
        <f>F735-E735+1</f>
        <v>12</v>
      </c>
    </row>
    <row r="736" spans="1:26">
      <c r="A736" s="25">
        <f t="shared" si="17"/>
        <v>649</v>
      </c>
      <c r="B736" s="66">
        <f t="shared" si="18"/>
        <v>41264</v>
      </c>
    </row>
    <row r="737" spans="1:26">
      <c r="A737" s="25">
        <f t="shared" si="17"/>
        <v>650</v>
      </c>
      <c r="B737" s="66">
        <f t="shared" si="18"/>
        <v>41265</v>
      </c>
    </row>
    <row r="738" spans="1:26">
      <c r="A738" s="25">
        <f t="shared" si="17"/>
        <v>651</v>
      </c>
      <c r="B738" s="66">
        <f t="shared" si="18"/>
        <v>41266</v>
      </c>
    </row>
    <row r="739" spans="1:26">
      <c r="A739" s="25">
        <f t="shared" ref="A739:A809" si="19">A738+1</f>
        <v>652</v>
      </c>
      <c r="B739" s="66">
        <f t="shared" si="18"/>
        <v>41267</v>
      </c>
    </row>
    <row r="740" spans="1:26">
      <c r="A740" s="25">
        <f t="shared" si="19"/>
        <v>653</v>
      </c>
      <c r="B740" s="66">
        <f t="shared" si="18"/>
        <v>41268</v>
      </c>
    </row>
    <row r="741" spans="1:26">
      <c r="A741" s="25">
        <f t="shared" si="19"/>
        <v>654</v>
      </c>
      <c r="B741" s="66">
        <f t="shared" si="18"/>
        <v>41269</v>
      </c>
      <c r="C741" s="92" t="s">
        <v>38</v>
      </c>
      <c r="D741" s="132">
        <v>41267</v>
      </c>
      <c r="E741" s="132">
        <v>41269</v>
      </c>
      <c r="F741" s="132">
        <v>41270</v>
      </c>
      <c r="G741" s="93">
        <v>111.489</v>
      </c>
      <c r="H741" s="93">
        <v>111.94</v>
      </c>
      <c r="I741" s="93">
        <v>113.82900000000001</v>
      </c>
      <c r="J741" s="93"/>
      <c r="K741" s="93"/>
      <c r="L741" s="94" t="s">
        <v>1</v>
      </c>
      <c r="N741" s="16">
        <f>(H741-G741)*100</f>
        <v>45.099999999999341</v>
      </c>
      <c r="O741" s="15"/>
      <c r="P741" s="16">
        <f>(I741-H741)*100</f>
        <v>188.900000000001</v>
      </c>
      <c r="R741" s="22">
        <f>((T735*V741)/N741)*P741</f>
        <v>2872216.567125557</v>
      </c>
      <c r="S741" s="15"/>
      <c r="T741" s="3">
        <f>R741+T735</f>
        <v>60474679.47288651</v>
      </c>
      <c r="U741" s="3"/>
      <c r="V741" s="4">
        <f>$AB$3/X741</f>
        <v>1.1904761904761904E-2</v>
      </c>
      <c r="W741" s="3"/>
      <c r="X741" s="2">
        <v>21</v>
      </c>
      <c r="Z741" s="30">
        <f>F741-E741+1</f>
        <v>2</v>
      </c>
    </row>
    <row r="742" spans="1:26">
      <c r="A742" s="25">
        <f t="shared" si="19"/>
        <v>655</v>
      </c>
      <c r="B742" s="66">
        <f t="shared" si="18"/>
        <v>41270</v>
      </c>
    </row>
    <row r="743" spans="1:26">
      <c r="A743" s="25">
        <f t="shared" si="19"/>
        <v>656</v>
      </c>
      <c r="B743" s="66">
        <f t="shared" si="18"/>
        <v>41271</v>
      </c>
    </row>
    <row r="744" spans="1:26">
      <c r="A744" s="25">
        <f t="shared" si="19"/>
        <v>657</v>
      </c>
      <c r="B744" s="66">
        <f t="shared" si="18"/>
        <v>41272</v>
      </c>
    </row>
    <row r="745" spans="1:26">
      <c r="A745" s="25">
        <f t="shared" si="19"/>
        <v>658</v>
      </c>
      <c r="B745" s="66">
        <f t="shared" si="18"/>
        <v>41273</v>
      </c>
    </row>
    <row r="746" spans="1:26">
      <c r="A746" s="25">
        <f t="shared" si="19"/>
        <v>659</v>
      </c>
      <c r="B746" s="66">
        <f t="shared" si="18"/>
        <v>41274</v>
      </c>
      <c r="C746" s="88" t="s">
        <v>29</v>
      </c>
      <c r="D746" s="137">
        <v>41263</v>
      </c>
      <c r="E746" s="137">
        <v>41274</v>
      </c>
      <c r="F746" s="137">
        <v>41274</v>
      </c>
      <c r="G746" s="89">
        <v>0.81640000000000001</v>
      </c>
      <c r="H746" s="89"/>
      <c r="I746" s="89"/>
      <c r="J746" s="89">
        <v>0.81089999999999995</v>
      </c>
      <c r="K746" s="89">
        <v>0.81640000000000001</v>
      </c>
      <c r="L746" s="90" t="s">
        <v>0</v>
      </c>
      <c r="M746" s="15"/>
      <c r="N746" s="16">
        <f>(G746-J746)*10000</f>
        <v>55.000000000000604</v>
      </c>
      <c r="O746" s="15"/>
      <c r="P746" s="16">
        <f>(J746-K746)*10000</f>
        <v>-55.000000000000604</v>
      </c>
      <c r="Q746" s="15"/>
      <c r="R746" s="22">
        <f>((T741*V746)/N746)*P746</f>
        <v>-1511866.9868221628</v>
      </c>
      <c r="S746" s="15"/>
      <c r="T746" s="3">
        <f>R746+T741</f>
        <v>58962812.486064345</v>
      </c>
      <c r="U746" s="3"/>
      <c r="V746" s="4">
        <f>$AB$3/X746</f>
        <v>2.5000000000000001E-2</v>
      </c>
      <c r="W746" s="4"/>
      <c r="X746" s="2">
        <v>10</v>
      </c>
      <c r="Y746" s="3"/>
      <c r="Z746" s="30">
        <f>F746-E746+1</f>
        <v>1</v>
      </c>
    </row>
    <row r="747" spans="1:26">
      <c r="A747" s="25">
        <f t="shared" si="19"/>
        <v>660</v>
      </c>
      <c r="B747" s="66">
        <f t="shared" si="18"/>
        <v>41275</v>
      </c>
    </row>
    <row r="748" spans="1:26">
      <c r="A748" s="25">
        <f t="shared" si="19"/>
        <v>661</v>
      </c>
      <c r="B748" s="66">
        <f t="shared" si="18"/>
        <v>41276</v>
      </c>
      <c r="C748" s="67" t="s">
        <v>20</v>
      </c>
      <c r="D748" s="140">
        <v>41274</v>
      </c>
      <c r="E748" s="140">
        <v>41276</v>
      </c>
      <c r="F748" s="140">
        <v>41285</v>
      </c>
      <c r="G748" s="68">
        <v>0.94079999999999997</v>
      </c>
      <c r="H748" s="68">
        <v>0.95279999999999998</v>
      </c>
      <c r="I748" s="68">
        <v>0.96140000000000003</v>
      </c>
      <c r="J748" s="68"/>
      <c r="K748" s="68"/>
      <c r="L748" s="69" t="s">
        <v>2</v>
      </c>
      <c r="M748" s="15"/>
      <c r="N748" s="16">
        <f>(H748-G748)*10000</f>
        <v>120.00000000000011</v>
      </c>
      <c r="O748" s="15"/>
      <c r="P748" s="16">
        <f>(I748-H748)*10000</f>
        <v>86.000000000000526</v>
      </c>
      <c r="Q748" s="15"/>
      <c r="R748" s="22">
        <f>((T746*V748)/N748)*P748</f>
        <v>1509167.2243457024</v>
      </c>
      <c r="S748" s="15"/>
      <c r="T748" s="3">
        <f>R748+T746</f>
        <v>60471979.710410044</v>
      </c>
      <c r="U748" s="3"/>
      <c r="V748" s="4">
        <f>$AB$3/X748</f>
        <v>3.5714285714285712E-2</v>
      </c>
      <c r="W748" s="4"/>
      <c r="X748" s="2">
        <v>7</v>
      </c>
      <c r="Y748" s="3"/>
      <c r="Z748" s="30">
        <f>F748-E748+1</f>
        <v>10</v>
      </c>
    </row>
    <row r="749" spans="1:26">
      <c r="A749" s="25">
        <v>661</v>
      </c>
      <c r="B749" s="66">
        <v>41276</v>
      </c>
      <c r="C749" s="97" t="s">
        <v>30</v>
      </c>
      <c r="D749" s="130">
        <v>41271</v>
      </c>
      <c r="E749" s="130">
        <v>41276</v>
      </c>
      <c r="F749" s="130">
        <v>41284</v>
      </c>
      <c r="G749" s="98">
        <v>1.3252999999999999</v>
      </c>
      <c r="H749" s="98"/>
      <c r="I749" s="98"/>
      <c r="J749" s="98">
        <v>1.3163</v>
      </c>
      <c r="K749" s="98">
        <v>1.3139000000000001</v>
      </c>
      <c r="L749" s="99" t="s">
        <v>2</v>
      </c>
      <c r="M749" s="15"/>
      <c r="N749" s="46">
        <f>(G749-J749)*10000</f>
        <v>89.999999999998977</v>
      </c>
      <c r="O749" s="47"/>
      <c r="P749" s="46">
        <f>(J749-K749)*10000</f>
        <v>23.999999999999577</v>
      </c>
      <c r="Q749" s="15"/>
      <c r="R749" s="22">
        <f>((T748*V749)/N749)*P749</f>
        <v>366496.84672975552</v>
      </c>
      <c r="S749" s="15"/>
      <c r="T749" s="3">
        <f>R749+T748</f>
        <v>60838476.557139799</v>
      </c>
      <c r="U749" s="3"/>
      <c r="V749" s="4">
        <f>$AB$3/X749</f>
        <v>2.2727272727272728E-2</v>
      </c>
      <c r="W749" s="4"/>
      <c r="X749" s="16">
        <v>11</v>
      </c>
      <c r="Y749" s="15"/>
      <c r="Z749" s="30">
        <f>F749-E749+1</f>
        <v>9</v>
      </c>
    </row>
    <row r="750" spans="1:26">
      <c r="A750" s="25">
        <f>A748+1</f>
        <v>662</v>
      </c>
      <c r="B750" s="66">
        <f>B748+1</f>
        <v>41277</v>
      </c>
      <c r="C750" s="78" t="s">
        <v>39</v>
      </c>
      <c r="D750" s="133">
        <v>41276</v>
      </c>
      <c r="E750" s="133">
        <v>41277</v>
      </c>
      <c r="F750" s="133">
        <v>41278</v>
      </c>
      <c r="G750" s="79">
        <v>1.0393000000000001</v>
      </c>
      <c r="H750" s="79">
        <v>1.0504599999999999</v>
      </c>
      <c r="I750" s="79">
        <v>1.0393000000000001</v>
      </c>
      <c r="J750" s="79"/>
      <c r="K750" s="79"/>
      <c r="L750" s="80" t="s">
        <v>0</v>
      </c>
      <c r="N750" s="16">
        <f>(H750-G750)*10000</f>
        <v>111.59999999999837</v>
      </c>
      <c r="O750" s="15"/>
      <c r="P750" s="16">
        <f>(I750-H750)*10000</f>
        <v>-111.59999999999837</v>
      </c>
      <c r="R750" s="22">
        <f>((T749*V750)/N750)*P750</f>
        <v>-1169970.7030219194</v>
      </c>
      <c r="S750" s="15"/>
      <c r="T750" s="3">
        <f>R750+T749</f>
        <v>59668505.854117878</v>
      </c>
      <c r="U750" s="3"/>
      <c r="V750" s="4">
        <f>$AB$3/X750</f>
        <v>1.9230769230769232E-2</v>
      </c>
      <c r="W750" s="3"/>
      <c r="X750" s="2">
        <v>13</v>
      </c>
      <c r="Z750" s="30">
        <f>F750-E750+1</f>
        <v>2</v>
      </c>
    </row>
    <row r="751" spans="1:26">
      <c r="A751" s="25">
        <f t="shared" si="19"/>
        <v>663</v>
      </c>
      <c r="B751" s="66">
        <f t="shared" si="18"/>
        <v>41278</v>
      </c>
    </row>
    <row r="752" spans="1:26">
      <c r="A752" s="25">
        <f t="shared" si="19"/>
        <v>664</v>
      </c>
      <c r="B752" s="66">
        <f t="shared" si="18"/>
        <v>41279</v>
      </c>
    </row>
    <row r="753" spans="1:26">
      <c r="A753" s="25">
        <f t="shared" si="19"/>
        <v>665</v>
      </c>
      <c r="B753" s="66">
        <f t="shared" si="18"/>
        <v>41280</v>
      </c>
    </row>
    <row r="754" spans="1:26">
      <c r="A754" s="25">
        <f t="shared" si="19"/>
        <v>666</v>
      </c>
      <c r="B754" s="66">
        <f t="shared" si="18"/>
        <v>41281</v>
      </c>
      <c r="C754" s="88" t="s">
        <v>29</v>
      </c>
      <c r="D754" s="137">
        <v>41278</v>
      </c>
      <c r="E754" s="137">
        <v>41281</v>
      </c>
      <c r="F754" s="137">
        <v>41285</v>
      </c>
      <c r="G754" s="89">
        <v>0.80940000000000001</v>
      </c>
      <c r="H754" s="89">
        <v>0.81499999999999995</v>
      </c>
      <c r="I754" s="89">
        <v>0.82099999999999995</v>
      </c>
      <c r="J754" s="89"/>
      <c r="K754" s="89"/>
      <c r="L754" s="90" t="s">
        <v>1</v>
      </c>
      <c r="M754" s="15"/>
      <c r="N754" s="16">
        <f>(H754-G754)*10000</f>
        <v>55.999999999999382</v>
      </c>
      <c r="O754" s="15"/>
      <c r="P754" s="16">
        <f>(I754-H754)*10000</f>
        <v>60.000000000000057</v>
      </c>
      <c r="Q754" s="15"/>
      <c r="R754" s="22">
        <f>((T750*V754)/N754)*P754</f>
        <v>1598263.5496638909</v>
      </c>
      <c r="S754" s="15"/>
      <c r="T754" s="3">
        <f>R754+T750</f>
        <v>61266769.403781772</v>
      </c>
      <c r="U754" s="3"/>
      <c r="V754" s="4">
        <f>$AB$3/X754</f>
        <v>2.5000000000000001E-2</v>
      </c>
      <c r="W754" s="4"/>
      <c r="X754" s="2">
        <v>10</v>
      </c>
      <c r="Y754" s="3"/>
      <c r="Z754" s="30">
        <f>F754-E754+1</f>
        <v>5</v>
      </c>
    </row>
    <row r="755" spans="1:26">
      <c r="A755" s="25">
        <v>666</v>
      </c>
      <c r="B755" s="66">
        <v>41281</v>
      </c>
      <c r="C755" s="92" t="s">
        <v>38</v>
      </c>
      <c r="D755" s="132">
        <v>41278</v>
      </c>
      <c r="E755" s="132">
        <v>41281</v>
      </c>
      <c r="F755" s="132">
        <v>41281</v>
      </c>
      <c r="G755" s="93">
        <v>114.277</v>
      </c>
      <c r="H755" s="93">
        <v>115.345</v>
      </c>
      <c r="I755" s="93">
        <v>114.277</v>
      </c>
      <c r="J755" s="93"/>
      <c r="K755" s="93"/>
      <c r="L755" s="94" t="s">
        <v>0</v>
      </c>
      <c r="N755" s="16">
        <f>(H755-G755)*100</f>
        <v>106.79999999999978</v>
      </c>
      <c r="O755" s="15"/>
      <c r="P755" s="16">
        <f>(I755-H755)*100</f>
        <v>-106.79999999999978</v>
      </c>
      <c r="R755" s="22">
        <f>((T754*V755)/N755)*P755</f>
        <v>-729366.30242597347</v>
      </c>
      <c r="S755" s="15"/>
      <c r="T755" s="3">
        <f>R755+T754</f>
        <v>60537403.101355799</v>
      </c>
      <c r="U755" s="3"/>
      <c r="V755" s="4">
        <f>$AB$3/X755</f>
        <v>1.1904761904761904E-2</v>
      </c>
      <c r="W755" s="3"/>
      <c r="X755" s="2">
        <v>21</v>
      </c>
      <c r="Z755" s="30">
        <f>F755-E755+1</f>
        <v>1</v>
      </c>
    </row>
    <row r="756" spans="1:26">
      <c r="A756" s="25">
        <f>A754+1</f>
        <v>667</v>
      </c>
      <c r="B756" s="66">
        <f>B754+1</f>
        <v>41282</v>
      </c>
      <c r="C756" s="111" t="s">
        <v>32</v>
      </c>
      <c r="D756" s="143">
        <v>41276</v>
      </c>
      <c r="E756" s="143">
        <v>41282</v>
      </c>
      <c r="F756" s="143">
        <v>41331</v>
      </c>
      <c r="G756" s="112">
        <v>0.82530000000000003</v>
      </c>
      <c r="H756" s="112">
        <v>0.83830000000000005</v>
      </c>
      <c r="I756" s="112">
        <v>0.82530000000000003</v>
      </c>
      <c r="J756" s="112"/>
      <c r="K756" s="112"/>
      <c r="L756" s="113" t="s">
        <v>0</v>
      </c>
      <c r="N756" s="16">
        <f>(H756-G756)*10000</f>
        <v>130.00000000000011</v>
      </c>
      <c r="O756" s="15"/>
      <c r="P756" s="16">
        <f>(I756-H756)*10000</f>
        <v>-130.00000000000011</v>
      </c>
      <c r="R756" s="22">
        <f>((T755*V756)/N756)*P756</f>
        <v>-1164180.8288722269</v>
      </c>
      <c r="S756" s="15"/>
      <c r="T756" s="3">
        <f>R756+T755</f>
        <v>59373222.272483572</v>
      </c>
      <c r="U756" s="3"/>
      <c r="V756" s="4">
        <f>$AB$3/X756</f>
        <v>1.9230769230769232E-2</v>
      </c>
      <c r="W756" s="3"/>
      <c r="X756" s="2">
        <v>13</v>
      </c>
      <c r="Z756" s="30">
        <f>F756-E756+1</f>
        <v>50</v>
      </c>
    </row>
    <row r="757" spans="1:26">
      <c r="A757" s="25">
        <f t="shared" si="19"/>
        <v>668</v>
      </c>
      <c r="B757" s="66">
        <f t="shared" si="18"/>
        <v>41283</v>
      </c>
      <c r="C757" s="85" t="s">
        <v>28</v>
      </c>
      <c r="D757" s="141">
        <v>41282</v>
      </c>
      <c r="E757" s="141">
        <v>41283</v>
      </c>
      <c r="F757" s="141">
        <v>41284</v>
      </c>
      <c r="G757" s="86">
        <v>1.2965</v>
      </c>
      <c r="H757" s="86"/>
      <c r="I757" s="86"/>
      <c r="J757" s="86">
        <v>1.2877000000000001</v>
      </c>
      <c r="K757" s="86">
        <v>1.2965</v>
      </c>
      <c r="L757" s="87" t="s">
        <v>0</v>
      </c>
      <c r="M757" s="15"/>
      <c r="N757" s="16">
        <f>(G757-J757)*10000</f>
        <v>87.99999999999919</v>
      </c>
      <c r="O757" s="15"/>
      <c r="P757" s="16">
        <f>(J757-K757)*10000</f>
        <v>-87.99999999999919</v>
      </c>
      <c r="Q757" s="15"/>
      <c r="R757" s="22">
        <f>((T756*V757)/N757)*P757</f>
        <v>-2120472.2240172704</v>
      </c>
      <c r="S757" s="15"/>
      <c r="T757" s="3">
        <f>R757+T756</f>
        <v>57252750.048466302</v>
      </c>
      <c r="U757" s="3"/>
      <c r="V757" s="4">
        <f>$AB$3/X757</f>
        <v>3.5714285714285712E-2</v>
      </c>
      <c r="W757" s="4"/>
      <c r="X757" s="2">
        <v>7</v>
      </c>
      <c r="Y757" s="3"/>
      <c r="Z757" s="30">
        <f>F757-E757+1</f>
        <v>2</v>
      </c>
    </row>
    <row r="758" spans="1:26">
      <c r="A758" s="25">
        <v>668</v>
      </c>
      <c r="B758" s="66">
        <v>41283</v>
      </c>
      <c r="C758" s="92" t="s">
        <v>38</v>
      </c>
      <c r="D758" s="132">
        <v>41282</v>
      </c>
      <c r="E758" s="132">
        <v>41283</v>
      </c>
      <c r="F758" s="132">
        <v>41283</v>
      </c>
      <c r="G758" s="93">
        <v>114.76899999999999</v>
      </c>
      <c r="H758" s="93"/>
      <c r="I758" s="93"/>
      <c r="J758" s="93">
        <v>113.69</v>
      </c>
      <c r="K758" s="93">
        <v>114.76899999999999</v>
      </c>
      <c r="L758" s="94" t="s">
        <v>0</v>
      </c>
      <c r="N758" s="16">
        <f>(G758-J758)*100</f>
        <v>107.89999999999935</v>
      </c>
      <c r="O758" s="15"/>
      <c r="P758" s="16">
        <f>(J758-K758)*100</f>
        <v>-107.89999999999935</v>
      </c>
      <c r="R758" s="22">
        <f>((T757*V758)/N758)*P758</f>
        <v>-681580.35771983687</v>
      </c>
      <c r="S758" s="15"/>
      <c r="T758" s="3">
        <f>R758+T757</f>
        <v>56571169.690746464</v>
      </c>
      <c r="U758" s="3"/>
      <c r="V758" s="4">
        <f>$AB$3/X758</f>
        <v>1.1904761904761904E-2</v>
      </c>
      <c r="W758" s="3"/>
      <c r="X758" s="2">
        <v>21</v>
      </c>
      <c r="Z758" s="30">
        <f>F758-E758+1</f>
        <v>1</v>
      </c>
    </row>
    <row r="759" spans="1:26">
      <c r="A759" s="25">
        <f>A757+1</f>
        <v>669</v>
      </c>
      <c r="B759" s="66">
        <f>B757+1</f>
        <v>41284</v>
      </c>
    </row>
    <row r="760" spans="1:26">
      <c r="A760" s="25">
        <f t="shared" si="19"/>
        <v>670</v>
      </c>
      <c r="B760" s="66">
        <f t="shared" si="18"/>
        <v>41285</v>
      </c>
      <c r="C760" s="85" t="s">
        <v>28</v>
      </c>
      <c r="D760" s="148">
        <v>41284</v>
      </c>
      <c r="E760" s="148">
        <v>41285</v>
      </c>
      <c r="F760" s="148">
        <v>41298</v>
      </c>
      <c r="G760" s="120">
        <v>1.2868999999999999</v>
      </c>
      <c r="H760" s="120">
        <v>1.3089999999999999</v>
      </c>
      <c r="I760" s="120">
        <v>1.3363</v>
      </c>
      <c r="J760" s="120"/>
      <c r="K760" s="120"/>
      <c r="L760" s="127" t="s">
        <v>1</v>
      </c>
      <c r="M760" s="15"/>
      <c r="N760" s="16">
        <f>(H760-G760)*10000</f>
        <v>221.00000000000009</v>
      </c>
      <c r="O760" s="15"/>
      <c r="P760" s="16">
        <f>(I760-H760)*10000</f>
        <v>273.00000000000102</v>
      </c>
      <c r="Q760" s="15"/>
      <c r="R760" s="22">
        <f>((T758*V760)/N760)*P760</f>
        <v>2495786.8981211758</v>
      </c>
      <c r="S760" s="15"/>
      <c r="T760" s="3">
        <f>R760+T758</f>
        <v>59066956.588867642</v>
      </c>
      <c r="U760" s="3"/>
      <c r="V760" s="4">
        <f>$AB$3/X760</f>
        <v>3.5714285714285712E-2</v>
      </c>
      <c r="W760" s="4"/>
      <c r="X760" s="2">
        <v>7</v>
      </c>
      <c r="Y760" s="3"/>
      <c r="Z760" s="30">
        <f>F760-E760+1</f>
        <v>14</v>
      </c>
    </row>
    <row r="761" spans="1:26">
      <c r="A761" s="25">
        <v>670</v>
      </c>
      <c r="B761" s="66">
        <v>41285</v>
      </c>
      <c r="C761" s="92" t="s">
        <v>38</v>
      </c>
      <c r="D761" s="132">
        <v>41284</v>
      </c>
      <c r="E761" s="132">
        <v>41285</v>
      </c>
      <c r="F761" s="132">
        <v>41304</v>
      </c>
      <c r="G761" s="93">
        <v>115.218</v>
      </c>
      <c r="H761" s="93">
        <v>117.68899999999999</v>
      </c>
      <c r="I761" s="93">
        <v>123.41500000000001</v>
      </c>
      <c r="J761" s="93"/>
      <c r="K761" s="93"/>
      <c r="L761" s="94" t="s">
        <v>1</v>
      </c>
      <c r="N761" s="16">
        <f>(H761-G761)*100</f>
        <v>247.09999999999894</v>
      </c>
      <c r="O761" s="15"/>
      <c r="P761" s="16">
        <f>(I761-H761)*100</f>
        <v>572.60000000000127</v>
      </c>
      <c r="R761" s="22">
        <f>((T760*V761)/N761)*P761</f>
        <v>1629460.7611525035</v>
      </c>
      <c r="S761" s="15"/>
      <c r="T761" s="3">
        <f>R761+T760</f>
        <v>60696417.350020148</v>
      </c>
      <c r="U761" s="3"/>
      <c r="V761" s="4">
        <f>$AB$3/X761</f>
        <v>1.1904761904761904E-2</v>
      </c>
      <c r="W761" s="3"/>
      <c r="X761" s="2">
        <v>21</v>
      </c>
      <c r="Z761" s="30">
        <f>F761-E761+1</f>
        <v>20</v>
      </c>
    </row>
    <row r="762" spans="1:26">
      <c r="A762" s="25">
        <v>670</v>
      </c>
      <c r="B762" s="66">
        <v>41285</v>
      </c>
      <c r="C762" s="97" t="s">
        <v>30</v>
      </c>
      <c r="D762" s="130">
        <v>41284</v>
      </c>
      <c r="E762" s="130">
        <v>41285</v>
      </c>
      <c r="F762" s="130">
        <v>41310</v>
      </c>
      <c r="G762" s="98">
        <v>1.3041</v>
      </c>
      <c r="H762" s="98">
        <v>1.3269</v>
      </c>
      <c r="I762" s="98">
        <v>1.3495999999999999</v>
      </c>
      <c r="J762" s="98"/>
      <c r="K762" s="98"/>
      <c r="L762" s="99" t="s">
        <v>2</v>
      </c>
      <c r="M762" s="15"/>
      <c r="N762" s="16">
        <f>(H762-G762)*10000</f>
        <v>227.99999999999932</v>
      </c>
      <c r="O762" s="15"/>
      <c r="P762" s="16">
        <f>(I762-H762)*10000</f>
        <v>226.99999999999943</v>
      </c>
      <c r="Q762" s="15"/>
      <c r="R762" s="22">
        <f>((T761*V762)/N762)*P762</f>
        <v>1373413.7498459511</v>
      </c>
      <c r="S762" s="15"/>
      <c r="T762" s="3">
        <f>R762+T761</f>
        <v>62069831.0998661</v>
      </c>
      <c r="U762" s="3"/>
      <c r="V762" s="4">
        <f>$AB$3/X762</f>
        <v>2.2727272727272728E-2</v>
      </c>
      <c r="W762" s="4"/>
      <c r="X762" s="16">
        <v>11</v>
      </c>
      <c r="Y762" s="15"/>
      <c r="Z762" s="30">
        <f>F762-E762+1</f>
        <v>26</v>
      </c>
    </row>
    <row r="763" spans="1:26">
      <c r="A763" s="25">
        <f>A760+1</f>
        <v>671</v>
      </c>
      <c r="B763" s="66">
        <f>B760+1</f>
        <v>41286</v>
      </c>
    </row>
    <row r="764" spans="1:26">
      <c r="A764" s="25">
        <f t="shared" si="19"/>
        <v>672</v>
      </c>
      <c r="B764" s="66">
        <f t="shared" si="18"/>
        <v>41287</v>
      </c>
    </row>
    <row r="765" spans="1:26">
      <c r="A765" s="25">
        <f t="shared" si="19"/>
        <v>673</v>
      </c>
      <c r="B765" s="66">
        <f t="shared" si="18"/>
        <v>41288</v>
      </c>
    </row>
    <row r="766" spans="1:26">
      <c r="A766" s="25">
        <f t="shared" si="19"/>
        <v>674</v>
      </c>
      <c r="B766" s="66">
        <f t="shared" si="18"/>
        <v>41289</v>
      </c>
    </row>
    <row r="767" spans="1:26">
      <c r="A767" s="25">
        <f t="shared" si="19"/>
        <v>675</v>
      </c>
      <c r="B767" s="66">
        <f t="shared" si="18"/>
        <v>41290</v>
      </c>
    </row>
    <row r="768" spans="1:26">
      <c r="A768" s="25">
        <f t="shared" si="19"/>
        <v>676</v>
      </c>
      <c r="B768" s="66">
        <f t="shared" si="18"/>
        <v>41291</v>
      </c>
      <c r="C768" s="75" t="s">
        <v>34</v>
      </c>
      <c r="D768" s="144">
        <v>41290</v>
      </c>
      <c r="E768" s="144">
        <v>41291</v>
      </c>
      <c r="F768" s="144">
        <v>41291</v>
      </c>
      <c r="G768" s="76">
        <v>1.2592699999999999</v>
      </c>
      <c r="H768" s="76"/>
      <c r="I768" s="76"/>
      <c r="J768" s="76">
        <v>1.25437</v>
      </c>
      <c r="K768" s="76">
        <v>1.25437</v>
      </c>
      <c r="L768" s="77" t="s">
        <v>17</v>
      </c>
      <c r="N768" s="46">
        <f>(G768-J768)*10000</f>
        <v>48.999999999999048</v>
      </c>
      <c r="O768" s="47"/>
      <c r="P768" s="46">
        <f>(J768-K768)*10000</f>
        <v>0</v>
      </c>
      <c r="R768" s="22">
        <f>((T762*V768)/N768)*P768</f>
        <v>0</v>
      </c>
      <c r="S768" s="15"/>
      <c r="T768" s="3">
        <f>R768+T762</f>
        <v>62069831.0998661</v>
      </c>
      <c r="U768" s="3"/>
      <c r="V768" s="4">
        <f>$AB$3/X768</f>
        <v>3.5714285714285712E-2</v>
      </c>
      <c r="W768" s="3"/>
      <c r="X768" s="2">
        <v>7</v>
      </c>
      <c r="Z768" s="30">
        <f>F768-E768+1</f>
        <v>1</v>
      </c>
    </row>
    <row r="769" spans="1:26">
      <c r="A769" s="25">
        <f t="shared" si="19"/>
        <v>677</v>
      </c>
      <c r="B769" s="66">
        <f t="shared" si="18"/>
        <v>41292</v>
      </c>
      <c r="C769" s="82" t="s">
        <v>35</v>
      </c>
      <c r="D769" s="145">
        <v>41291</v>
      </c>
      <c r="E769" s="146">
        <v>41292</v>
      </c>
      <c r="F769" s="146">
        <v>41319</v>
      </c>
      <c r="G769" s="83">
        <v>94.62700000000001</v>
      </c>
      <c r="H769" s="83">
        <v>96.515999999999991</v>
      </c>
      <c r="I769" s="83">
        <v>100.76100000000001</v>
      </c>
      <c r="J769" s="83"/>
      <c r="K769" s="83"/>
      <c r="L769" s="84" t="s">
        <v>2</v>
      </c>
      <c r="N769" s="16">
        <f>(H769-G769)*100</f>
        <v>188.89999999999816</v>
      </c>
      <c r="O769" s="15"/>
      <c r="P769" s="16">
        <f>(I769-H769)*100</f>
        <v>424.50000000000188</v>
      </c>
      <c r="R769" s="22">
        <f>((T768*V769)/N769)*P769</f>
        <v>4358894.1407314604</v>
      </c>
      <c r="S769" s="15"/>
      <c r="T769" s="3">
        <f>R769+T768</f>
        <v>66428725.240597561</v>
      </c>
      <c r="U769" s="3"/>
      <c r="V769" s="4">
        <f>$AB$3/X769</f>
        <v>3.125E-2</v>
      </c>
      <c r="W769" s="3"/>
      <c r="X769" s="2">
        <v>8</v>
      </c>
      <c r="Z769" s="30">
        <f>F769-E769+1</f>
        <v>28</v>
      </c>
    </row>
    <row r="770" spans="1:26">
      <c r="A770" s="25">
        <f t="shared" si="19"/>
        <v>678</v>
      </c>
      <c r="B770" s="66">
        <f t="shared" si="18"/>
        <v>41293</v>
      </c>
    </row>
    <row r="771" spans="1:26">
      <c r="A771" s="25">
        <f t="shared" si="19"/>
        <v>679</v>
      </c>
      <c r="B771" s="66">
        <f t="shared" si="18"/>
        <v>41294</v>
      </c>
    </row>
    <row r="772" spans="1:26">
      <c r="A772" s="25">
        <f t="shared" si="19"/>
        <v>680</v>
      </c>
      <c r="B772" s="66">
        <f t="shared" si="18"/>
        <v>41295</v>
      </c>
    </row>
    <row r="773" spans="1:26">
      <c r="A773" s="25">
        <f t="shared" si="19"/>
        <v>681</v>
      </c>
      <c r="B773" s="66">
        <f t="shared" si="18"/>
        <v>41296</v>
      </c>
    </row>
    <row r="774" spans="1:26">
      <c r="A774" s="25">
        <f t="shared" si="19"/>
        <v>682</v>
      </c>
      <c r="B774" s="66">
        <f t="shared" si="18"/>
        <v>41297</v>
      </c>
    </row>
    <row r="775" spans="1:26">
      <c r="A775" s="25">
        <f t="shared" si="19"/>
        <v>683</v>
      </c>
      <c r="B775" s="66">
        <f t="shared" si="18"/>
        <v>41298</v>
      </c>
    </row>
    <row r="776" spans="1:26">
      <c r="A776" s="25">
        <f t="shared" si="19"/>
        <v>684</v>
      </c>
      <c r="B776" s="66">
        <f t="shared" si="18"/>
        <v>41299</v>
      </c>
      <c r="C776" s="75" t="s">
        <v>34</v>
      </c>
      <c r="D776" s="144">
        <v>41298</v>
      </c>
      <c r="E776" s="144">
        <v>41299</v>
      </c>
      <c r="F776" s="144">
        <v>41302</v>
      </c>
      <c r="G776" s="76">
        <v>1.2528999999999999</v>
      </c>
      <c r="H776" s="76"/>
      <c r="I776" s="76"/>
      <c r="J776" s="76">
        <v>1.2458199999999999</v>
      </c>
      <c r="K776" s="76">
        <v>1.2458199999999999</v>
      </c>
      <c r="L776" s="77" t="s">
        <v>17</v>
      </c>
      <c r="N776" s="46">
        <f>(G776-J776)*10000</f>
        <v>70.799999999999756</v>
      </c>
      <c r="O776" s="47"/>
      <c r="P776" s="46">
        <f>(J776-K776)*10000</f>
        <v>0</v>
      </c>
      <c r="R776" s="22">
        <f>((T769*V776)/N776)*P776</f>
        <v>0</v>
      </c>
      <c r="S776" s="15"/>
      <c r="T776" s="3">
        <f>R776+T769</f>
        <v>66428725.240597561</v>
      </c>
      <c r="U776" s="3"/>
      <c r="V776" s="4">
        <f>$AB$3/X776</f>
        <v>3.5714285714285712E-2</v>
      </c>
      <c r="W776" s="3"/>
      <c r="X776" s="2">
        <v>7</v>
      </c>
      <c r="Z776" s="30">
        <f>F776-E776+1</f>
        <v>4</v>
      </c>
    </row>
    <row r="777" spans="1:26">
      <c r="A777" s="25">
        <v>684</v>
      </c>
      <c r="B777" s="66">
        <v>41299</v>
      </c>
      <c r="C777" s="108" t="s">
        <v>36</v>
      </c>
      <c r="D777" s="142">
        <v>41298</v>
      </c>
      <c r="E777" s="142">
        <v>41299</v>
      </c>
      <c r="F777" s="142">
        <v>41317</v>
      </c>
      <c r="G777" s="109">
        <v>139.928</v>
      </c>
      <c r="H777" s="109">
        <v>143.08200000000002</v>
      </c>
      <c r="I777" s="109">
        <v>145.381</v>
      </c>
      <c r="J777" s="109"/>
      <c r="K777" s="109"/>
      <c r="L777" s="110" t="s">
        <v>2</v>
      </c>
      <c r="N777" s="16">
        <f>(H777-G777)*100</f>
        <v>315.40000000000248</v>
      </c>
      <c r="O777" s="15"/>
      <c r="P777" s="16">
        <f>(I777-H777)*100</f>
        <v>229.89999999999782</v>
      </c>
      <c r="R777" s="22">
        <f>((T776*V777)/N777)*P777</f>
        <v>1345026.0632717812</v>
      </c>
      <c r="S777" s="15"/>
      <c r="T777" s="3">
        <f>R777+T776</f>
        <v>67773751.303869337</v>
      </c>
      <c r="U777" s="3"/>
      <c r="V777" s="4">
        <f>$AB$3/X777</f>
        <v>2.7777777777777776E-2</v>
      </c>
      <c r="W777" s="3"/>
      <c r="X777" s="2">
        <v>9</v>
      </c>
      <c r="Z777" s="30">
        <f>F777-E777+1</f>
        <v>19</v>
      </c>
    </row>
    <row r="778" spans="1:26">
      <c r="A778" s="25">
        <f>A776+1</f>
        <v>685</v>
      </c>
      <c r="B778" s="66">
        <f>B776+1</f>
        <v>41300</v>
      </c>
    </row>
    <row r="779" spans="1:26">
      <c r="A779" s="25">
        <f t="shared" si="19"/>
        <v>686</v>
      </c>
      <c r="B779" s="66">
        <f t="shared" si="18"/>
        <v>41301</v>
      </c>
    </row>
    <row r="780" spans="1:26">
      <c r="A780" s="25">
        <f t="shared" si="19"/>
        <v>687</v>
      </c>
      <c r="B780" s="66">
        <f t="shared" si="18"/>
        <v>41302</v>
      </c>
    </row>
    <row r="781" spans="1:26">
      <c r="A781" s="25">
        <f t="shared" si="19"/>
        <v>688</v>
      </c>
      <c r="B781" s="66">
        <f t="shared" si="18"/>
        <v>41303</v>
      </c>
    </row>
    <row r="782" spans="1:26">
      <c r="A782" s="25">
        <f t="shared" si="19"/>
        <v>689</v>
      </c>
      <c r="B782" s="66">
        <f t="shared" si="18"/>
        <v>41304</v>
      </c>
    </row>
    <row r="783" spans="1:26">
      <c r="A783" s="25">
        <f t="shared" si="19"/>
        <v>690</v>
      </c>
      <c r="B783" s="66">
        <f t="shared" si="18"/>
        <v>41305</v>
      </c>
      <c r="C783" s="92" t="s">
        <v>38</v>
      </c>
      <c r="D783" s="132">
        <v>41304</v>
      </c>
      <c r="E783" s="132">
        <v>41305</v>
      </c>
      <c r="F783" s="132">
        <v>41306</v>
      </c>
      <c r="G783" s="93">
        <v>122.73</v>
      </c>
      <c r="H783" s="93">
        <v>123.798</v>
      </c>
      <c r="I783" s="93">
        <v>126.849</v>
      </c>
      <c r="J783" s="93"/>
      <c r="K783" s="93"/>
      <c r="L783" s="94" t="s">
        <v>1</v>
      </c>
      <c r="N783" s="16">
        <f>(H783-G783)*100</f>
        <v>106.79999999999978</v>
      </c>
      <c r="O783" s="15"/>
      <c r="P783" s="16">
        <f>(I783-H783)*100</f>
        <v>305.10000000000019</v>
      </c>
      <c r="R783" s="22">
        <f>((T777*V783)/N783)*P783</f>
        <v>2304905.8679787084</v>
      </c>
      <c r="S783" s="15"/>
      <c r="T783" s="3">
        <f>R783+T777</f>
        <v>70078657.171848044</v>
      </c>
      <c r="U783" s="3"/>
      <c r="V783" s="4">
        <f>$AB$3/X783</f>
        <v>1.1904761904761904E-2</v>
      </c>
      <c r="W783" s="3"/>
      <c r="X783" s="2">
        <v>21</v>
      </c>
      <c r="Z783" s="30">
        <f>F783-E783+1</f>
        <v>2</v>
      </c>
    </row>
    <row r="784" spans="1:26">
      <c r="A784" s="25">
        <f t="shared" si="19"/>
        <v>691</v>
      </c>
      <c r="B784" s="66">
        <f t="shared" si="18"/>
        <v>41306</v>
      </c>
    </row>
    <row r="785" spans="1:26">
      <c r="A785" s="25">
        <f t="shared" si="19"/>
        <v>692</v>
      </c>
      <c r="B785" s="66">
        <f t="shared" si="18"/>
        <v>41307</v>
      </c>
    </row>
    <row r="786" spans="1:26">
      <c r="A786" s="25">
        <f t="shared" si="19"/>
        <v>693</v>
      </c>
      <c r="B786" s="66">
        <f t="shared" si="18"/>
        <v>41308</v>
      </c>
    </row>
    <row r="787" spans="1:26">
      <c r="A787" s="25">
        <f t="shared" si="19"/>
        <v>694</v>
      </c>
      <c r="B787" s="66">
        <f t="shared" si="18"/>
        <v>41309</v>
      </c>
    </row>
    <row r="788" spans="1:26">
      <c r="A788" s="25">
        <f t="shared" si="19"/>
        <v>695</v>
      </c>
      <c r="B788" s="66">
        <f t="shared" si="18"/>
        <v>41310</v>
      </c>
    </row>
    <row r="789" spans="1:26">
      <c r="A789" s="25">
        <f t="shared" si="19"/>
        <v>696</v>
      </c>
      <c r="B789" s="66">
        <f t="shared" si="18"/>
        <v>41311</v>
      </c>
    </row>
    <row r="790" spans="1:26">
      <c r="A790" s="25">
        <f t="shared" si="19"/>
        <v>697</v>
      </c>
      <c r="B790" s="66">
        <f t="shared" si="18"/>
        <v>41312</v>
      </c>
      <c r="C790" s="88" t="s">
        <v>29</v>
      </c>
      <c r="D790" s="137">
        <v>41305</v>
      </c>
      <c r="E790" s="137">
        <v>41312</v>
      </c>
      <c r="F790" s="137">
        <v>41313</v>
      </c>
      <c r="G790" s="89">
        <v>0.85960000000000003</v>
      </c>
      <c r="H790" s="89"/>
      <c r="I790" s="89"/>
      <c r="J790" s="89">
        <v>0.85460000000000003</v>
      </c>
      <c r="K790" s="89">
        <v>0.84970000000000001</v>
      </c>
      <c r="L790" s="90" t="s">
        <v>1</v>
      </c>
      <c r="M790" s="15"/>
      <c r="N790" s="16">
        <f>(G790-J790)*10000</f>
        <v>50.000000000000043</v>
      </c>
      <c r="O790" s="15"/>
      <c r="P790" s="16">
        <f>(J790-K790)*10000</f>
        <v>49.000000000000156</v>
      </c>
      <c r="Q790" s="15"/>
      <c r="R790" s="22">
        <f>((T783*V790)/N790)*P790</f>
        <v>1716927.1007102809</v>
      </c>
      <c r="S790" s="15"/>
      <c r="T790" s="3">
        <f>R790+T783</f>
        <v>71795584.272558331</v>
      </c>
      <c r="U790" s="3"/>
      <c r="V790" s="4">
        <f>$AB$3/X790</f>
        <v>2.5000000000000001E-2</v>
      </c>
      <c r="W790" s="4"/>
      <c r="X790" s="2">
        <v>10</v>
      </c>
      <c r="Y790" s="3"/>
      <c r="Z790" s="30">
        <f>F790-E790+1</f>
        <v>2</v>
      </c>
    </row>
    <row r="791" spans="1:26">
      <c r="A791" s="25">
        <f t="shared" si="19"/>
        <v>698</v>
      </c>
      <c r="B791" s="66">
        <f t="shared" si="18"/>
        <v>41313</v>
      </c>
      <c r="C791" s="67" t="s">
        <v>20</v>
      </c>
      <c r="D791" s="140">
        <v>41312</v>
      </c>
      <c r="E791" s="140">
        <v>41313</v>
      </c>
      <c r="F791" s="140">
        <v>41331</v>
      </c>
      <c r="G791" s="68">
        <v>0.93389999999999995</v>
      </c>
      <c r="H791" s="68">
        <v>0.94869999999999999</v>
      </c>
      <c r="I791" s="68">
        <v>0.95109999999999995</v>
      </c>
      <c r="J791" s="68"/>
      <c r="K791" s="68"/>
      <c r="L791" s="69" t="s">
        <v>2</v>
      </c>
      <c r="M791" s="15"/>
      <c r="N791" s="16">
        <f>(H791-G791)*10000</f>
        <v>148.00000000000034</v>
      </c>
      <c r="O791" s="15"/>
      <c r="P791" s="16">
        <f>(I791-H791)*10000</f>
        <v>23.999999999999577</v>
      </c>
      <c r="Q791" s="15"/>
      <c r="R791" s="22">
        <f>((T790*V791)/N791)*P791</f>
        <v>415804.5421190554</v>
      </c>
      <c r="S791" s="15"/>
      <c r="T791" s="3">
        <f>R791+T790</f>
        <v>72211388.814677387</v>
      </c>
      <c r="U791" s="3"/>
      <c r="V791" s="4">
        <f>$AB$3/X791</f>
        <v>3.5714285714285712E-2</v>
      </c>
      <c r="W791" s="4"/>
      <c r="X791" s="2">
        <v>7</v>
      </c>
      <c r="Y791" s="3"/>
      <c r="Z791" s="30">
        <f>F791-E791+1</f>
        <v>19</v>
      </c>
    </row>
    <row r="792" spans="1:26">
      <c r="A792" s="25">
        <v>698</v>
      </c>
      <c r="B792" s="66">
        <v>41313</v>
      </c>
      <c r="C792" s="92" t="s">
        <v>38</v>
      </c>
      <c r="D792" s="132">
        <v>41312</v>
      </c>
      <c r="E792" s="132">
        <v>41313</v>
      </c>
      <c r="F792" s="132">
        <v>41330</v>
      </c>
      <c r="G792" s="93">
        <v>127</v>
      </c>
      <c r="H792" s="93"/>
      <c r="I792" s="93"/>
      <c r="J792" s="93">
        <v>124.54</v>
      </c>
      <c r="K792" s="93">
        <v>118.83999999999999</v>
      </c>
      <c r="L792" s="94" t="s">
        <v>1</v>
      </c>
      <c r="N792" s="16">
        <f>(G792-J792)*100</f>
        <v>245.99999999999937</v>
      </c>
      <c r="O792" s="15"/>
      <c r="P792" s="16">
        <f>(J792-K792)*100</f>
        <v>570.00000000000171</v>
      </c>
      <c r="R792" s="22">
        <f>((T791*V792)/N792)*P792</f>
        <v>1991893.7100448285</v>
      </c>
      <c r="S792" s="15"/>
      <c r="T792" s="3">
        <f>R792+T791</f>
        <v>74203282.524722219</v>
      </c>
      <c r="U792" s="3"/>
      <c r="V792" s="4">
        <f>$AB$3/X792</f>
        <v>1.1904761904761904E-2</v>
      </c>
      <c r="W792" s="3"/>
      <c r="X792" s="2">
        <v>21</v>
      </c>
      <c r="Z792" s="30">
        <f>F792-E792+1</f>
        <v>18</v>
      </c>
    </row>
    <row r="793" spans="1:26">
      <c r="A793" s="25">
        <f>A791+1</f>
        <v>699</v>
      </c>
      <c r="B793" s="66">
        <f>B791+1</f>
        <v>41314</v>
      </c>
    </row>
    <row r="794" spans="1:26">
      <c r="A794" s="25">
        <f t="shared" si="19"/>
        <v>700</v>
      </c>
      <c r="B794" s="66">
        <f t="shared" si="18"/>
        <v>41315</v>
      </c>
    </row>
    <row r="795" spans="1:26">
      <c r="A795" s="25">
        <f t="shared" si="19"/>
        <v>701</v>
      </c>
      <c r="B795" s="66">
        <f t="shared" si="18"/>
        <v>41316</v>
      </c>
      <c r="C795" s="104" t="s">
        <v>31</v>
      </c>
      <c r="D795" s="131">
        <v>41313</v>
      </c>
      <c r="E795" s="131">
        <v>41316</v>
      </c>
      <c r="F795" s="131">
        <v>41317</v>
      </c>
      <c r="G795" s="105">
        <v>1.5234000000000001</v>
      </c>
      <c r="H795" s="105">
        <v>1.5347999999999999</v>
      </c>
      <c r="I795" s="105">
        <v>1.5234000000000001</v>
      </c>
      <c r="J795" s="105"/>
      <c r="K795" s="105"/>
      <c r="L795" s="107" t="s">
        <v>0</v>
      </c>
      <c r="N795" s="16">
        <f>(H795-G795)*10000</f>
        <v>113.99999999999855</v>
      </c>
      <c r="O795" s="15"/>
      <c r="P795" s="16">
        <f>(I795-H795)*10000</f>
        <v>-113.99999999999855</v>
      </c>
      <c r="R795" s="22">
        <f>((T792*V795)/N795)*P795</f>
        <v>-2061202.2923533951</v>
      </c>
      <c r="S795" s="15"/>
      <c r="T795" s="3">
        <f>R795+T792</f>
        <v>72142080.232368827</v>
      </c>
      <c r="U795" s="3"/>
      <c r="V795" s="4">
        <f>$AB$3/X795</f>
        <v>2.7777777777777776E-2</v>
      </c>
      <c r="X795" s="2">
        <v>9</v>
      </c>
      <c r="Z795" s="30">
        <f>F795-E795+1</f>
        <v>2</v>
      </c>
    </row>
    <row r="796" spans="1:26">
      <c r="A796" s="25">
        <f t="shared" si="19"/>
        <v>702</v>
      </c>
      <c r="B796" s="66">
        <f t="shared" si="18"/>
        <v>41317</v>
      </c>
      <c r="C796" s="88" t="s">
        <v>29</v>
      </c>
      <c r="D796" s="137">
        <v>41316</v>
      </c>
      <c r="E796" s="137">
        <v>41317</v>
      </c>
      <c r="F796" s="137">
        <v>41325</v>
      </c>
      <c r="G796" s="89">
        <v>0.84519999999999995</v>
      </c>
      <c r="H796" s="89">
        <v>0.85799999999999998</v>
      </c>
      <c r="I796" s="89">
        <v>0.87470000000000003</v>
      </c>
      <c r="J796" s="89"/>
      <c r="K796" s="89"/>
      <c r="L796" s="90" t="s">
        <v>1</v>
      </c>
      <c r="M796" s="15"/>
      <c r="N796" s="16">
        <f>(H796-G796)*10000</f>
        <v>128.00000000000034</v>
      </c>
      <c r="O796" s="15"/>
      <c r="P796" s="16">
        <f>(I796-H796)*10000</f>
        <v>167.00000000000048</v>
      </c>
      <c r="Q796" s="15"/>
      <c r="R796" s="22">
        <f>((T795*V796)/N796)*P796</f>
        <v>2353071.7575792181</v>
      </c>
      <c r="S796" s="15"/>
      <c r="T796" s="3">
        <f>R796+T795</f>
        <v>74495151.989948049</v>
      </c>
      <c r="U796" s="3"/>
      <c r="V796" s="4">
        <f>$AB$3/X796</f>
        <v>2.5000000000000001E-2</v>
      </c>
      <c r="W796" s="4"/>
      <c r="X796" s="2">
        <v>10</v>
      </c>
      <c r="Y796" s="3"/>
      <c r="Z796" s="30">
        <f>F796-E796+1</f>
        <v>9</v>
      </c>
    </row>
    <row r="797" spans="1:26">
      <c r="A797" s="25">
        <f t="shared" si="19"/>
        <v>703</v>
      </c>
      <c r="B797" s="66">
        <f t="shared" si="18"/>
        <v>41318</v>
      </c>
    </row>
    <row r="798" spans="1:26">
      <c r="A798" s="25">
        <f t="shared" si="19"/>
        <v>704</v>
      </c>
      <c r="B798" s="66">
        <f t="shared" si="18"/>
        <v>41319</v>
      </c>
    </row>
    <row r="799" spans="1:26">
      <c r="A799" s="25">
        <f t="shared" si="19"/>
        <v>705</v>
      </c>
      <c r="B799" s="66">
        <f t="shared" si="18"/>
        <v>41320</v>
      </c>
      <c r="C799" s="97" t="s">
        <v>30</v>
      </c>
      <c r="D799" s="130">
        <v>41319</v>
      </c>
      <c r="E799" s="130">
        <v>41320</v>
      </c>
      <c r="F799" s="130">
        <v>41330</v>
      </c>
      <c r="G799" s="98">
        <v>1.3448</v>
      </c>
      <c r="H799" s="98"/>
      <c r="I799" s="98"/>
      <c r="J799" s="98">
        <v>1.3311999999999999</v>
      </c>
      <c r="K799" s="98">
        <v>1.3311999999999999</v>
      </c>
      <c r="L799" s="99" t="s">
        <v>17</v>
      </c>
      <c r="M799" s="15"/>
      <c r="N799" s="46">
        <f>(G799-J799)*10000</f>
        <v>136.00000000000057</v>
      </c>
      <c r="O799" s="47"/>
      <c r="P799" s="46">
        <f>(J799-K799)*10000</f>
        <v>0</v>
      </c>
      <c r="Q799" s="15"/>
      <c r="R799" s="22">
        <f>((T796*V799)/N799)*P799</f>
        <v>0</v>
      </c>
      <c r="S799" s="15"/>
      <c r="T799" s="3">
        <f>R799+T796</f>
        <v>74495151.989948049</v>
      </c>
      <c r="U799" s="3"/>
      <c r="V799" s="4">
        <f>$AB$3/X799</f>
        <v>2.2727272727272728E-2</v>
      </c>
      <c r="W799" s="4"/>
      <c r="X799" s="16">
        <v>11</v>
      </c>
      <c r="Y799" s="15"/>
      <c r="Z799" s="30">
        <f>F799-E799+1</f>
        <v>11</v>
      </c>
    </row>
    <row r="800" spans="1:26">
      <c r="A800" s="25">
        <f t="shared" si="19"/>
        <v>706</v>
      </c>
      <c r="B800" s="66">
        <f t="shared" si="18"/>
        <v>41321</v>
      </c>
    </row>
    <row r="801" spans="1:26">
      <c r="A801" s="25">
        <f t="shared" si="19"/>
        <v>707</v>
      </c>
      <c r="B801" s="66">
        <f t="shared" ref="B801:B876" si="20">B800+1</f>
        <v>41322</v>
      </c>
    </row>
    <row r="802" spans="1:26">
      <c r="A802" s="25">
        <f t="shared" si="19"/>
        <v>708</v>
      </c>
      <c r="B802" s="66">
        <f t="shared" si="20"/>
        <v>41323</v>
      </c>
    </row>
    <row r="803" spans="1:26">
      <c r="A803" s="25">
        <f t="shared" si="19"/>
        <v>709</v>
      </c>
      <c r="B803" s="66">
        <f t="shared" si="20"/>
        <v>41324</v>
      </c>
    </row>
    <row r="804" spans="1:26">
      <c r="A804" s="25">
        <f t="shared" si="19"/>
        <v>710</v>
      </c>
      <c r="B804" s="66">
        <f t="shared" si="20"/>
        <v>41325</v>
      </c>
    </row>
    <row r="805" spans="1:26">
      <c r="A805" s="25">
        <f t="shared" si="19"/>
        <v>711</v>
      </c>
      <c r="B805" s="66">
        <f t="shared" si="20"/>
        <v>41326</v>
      </c>
    </row>
    <row r="806" spans="1:26">
      <c r="A806" s="25">
        <f t="shared" si="19"/>
        <v>712</v>
      </c>
      <c r="B806" s="66">
        <f t="shared" si="20"/>
        <v>41327</v>
      </c>
    </row>
    <row r="807" spans="1:26">
      <c r="A807" s="25">
        <f t="shared" si="19"/>
        <v>713</v>
      </c>
      <c r="B807" s="66">
        <f t="shared" si="20"/>
        <v>41328</v>
      </c>
    </row>
    <row r="808" spans="1:26">
      <c r="A808" s="25">
        <f t="shared" si="19"/>
        <v>714</v>
      </c>
      <c r="B808" s="66">
        <f t="shared" si="20"/>
        <v>41329</v>
      </c>
    </row>
    <row r="809" spans="1:26">
      <c r="A809" s="25">
        <f t="shared" si="19"/>
        <v>715</v>
      </c>
      <c r="B809" s="66">
        <f t="shared" si="20"/>
        <v>41330</v>
      </c>
    </row>
    <row r="810" spans="1:26">
      <c r="A810" s="25">
        <f t="shared" ref="A810:A886" si="21">A809+1</f>
        <v>716</v>
      </c>
      <c r="B810" s="66">
        <f t="shared" si="20"/>
        <v>41331</v>
      </c>
    </row>
    <row r="811" spans="1:26">
      <c r="A811" s="25">
        <f t="shared" si="21"/>
        <v>717</v>
      </c>
      <c r="B811" s="66">
        <f t="shared" si="20"/>
        <v>41332</v>
      </c>
    </row>
    <row r="812" spans="1:26">
      <c r="A812" s="25">
        <f t="shared" si="21"/>
        <v>718</v>
      </c>
      <c r="B812" s="66">
        <f t="shared" si="20"/>
        <v>41333</v>
      </c>
    </row>
    <row r="813" spans="1:26">
      <c r="A813" s="25">
        <f t="shared" si="21"/>
        <v>719</v>
      </c>
      <c r="B813" s="66">
        <f t="shared" si="20"/>
        <v>41334</v>
      </c>
      <c r="C813" s="67" t="s">
        <v>20</v>
      </c>
      <c r="D813" s="140">
        <v>41333</v>
      </c>
      <c r="E813" s="140">
        <v>41334</v>
      </c>
      <c r="F813" s="140">
        <v>41353</v>
      </c>
      <c r="G813" s="68">
        <v>0.94510000000000005</v>
      </c>
      <c r="H813" s="68">
        <v>0.9587</v>
      </c>
      <c r="I813" s="68">
        <v>0.97799999999999998</v>
      </c>
      <c r="J813" s="68"/>
      <c r="K813" s="68"/>
      <c r="L813" s="69" t="s">
        <v>2</v>
      </c>
      <c r="M813" s="15"/>
      <c r="N813" s="16">
        <f>(H813-G813)*10000</f>
        <v>135.99999999999946</v>
      </c>
      <c r="O813" s="15"/>
      <c r="P813" s="16">
        <f>(I813-H813)*10000</f>
        <v>192.99999999999983</v>
      </c>
      <c r="Q813" s="15"/>
      <c r="R813" s="22">
        <f>((T799*V813)/N813)*P813</f>
        <v>3775620.8860451723</v>
      </c>
      <c r="S813" s="15"/>
      <c r="T813" s="3">
        <f>R813+T799</f>
        <v>78270772.875993222</v>
      </c>
      <c r="U813" s="3"/>
      <c r="V813" s="4">
        <f>$AB$3/X813</f>
        <v>3.5714285714285712E-2</v>
      </c>
      <c r="W813" s="4"/>
      <c r="X813" s="2">
        <v>7</v>
      </c>
      <c r="Y813" s="3"/>
      <c r="Z813" s="30">
        <f>F813-E813+1</f>
        <v>20</v>
      </c>
    </row>
    <row r="814" spans="1:26">
      <c r="A814" s="25">
        <f t="shared" si="21"/>
        <v>720</v>
      </c>
      <c r="B814" s="66">
        <f t="shared" si="20"/>
        <v>41335</v>
      </c>
    </row>
    <row r="815" spans="1:26">
      <c r="A815" s="25">
        <f t="shared" si="21"/>
        <v>721</v>
      </c>
      <c r="B815" s="66">
        <f t="shared" si="20"/>
        <v>41336</v>
      </c>
    </row>
    <row r="816" spans="1:26">
      <c r="A816" s="25">
        <f t="shared" si="21"/>
        <v>722</v>
      </c>
      <c r="B816" s="66">
        <f t="shared" si="20"/>
        <v>41337</v>
      </c>
      <c r="C816" s="82" t="s">
        <v>35</v>
      </c>
      <c r="D816" s="145">
        <v>41334</v>
      </c>
      <c r="E816" s="146">
        <v>41337</v>
      </c>
      <c r="F816" s="146">
        <v>41341</v>
      </c>
      <c r="G816" s="83">
        <v>98.26700000000001</v>
      </c>
      <c r="H816" s="83">
        <v>99.325000000000003</v>
      </c>
      <c r="I816" s="83">
        <v>100.17100000000001</v>
      </c>
      <c r="J816" s="83"/>
      <c r="K816" s="83"/>
      <c r="L816" s="84" t="s">
        <v>2</v>
      </c>
      <c r="N816" s="16">
        <f>(H816-G816)*100</f>
        <v>105.79999999999927</v>
      </c>
      <c r="O816" s="15"/>
      <c r="P816" s="16">
        <f>(I816-H816)*100</f>
        <v>84.600000000000364</v>
      </c>
      <c r="R816" s="22">
        <f>((T813*V816)/N816)*P816</f>
        <v>1955844.5726929056</v>
      </c>
      <c r="S816" s="15"/>
      <c r="T816" s="3">
        <f>R816+T813</f>
        <v>80226617.448686123</v>
      </c>
      <c r="U816" s="3"/>
      <c r="V816" s="4">
        <f>$AB$3/X816</f>
        <v>3.125E-2</v>
      </c>
      <c r="W816" s="3"/>
      <c r="X816" s="2">
        <v>8</v>
      </c>
      <c r="Z816" s="30">
        <f>F816-E816+1</f>
        <v>5</v>
      </c>
    </row>
    <row r="817" spans="1:26">
      <c r="A817" s="25">
        <v>722</v>
      </c>
      <c r="B817" s="66">
        <v>41337</v>
      </c>
      <c r="C817" s="108" t="s">
        <v>36</v>
      </c>
      <c r="D817" s="142">
        <v>41334</v>
      </c>
      <c r="E817" s="142">
        <v>41337</v>
      </c>
      <c r="F817" s="142">
        <v>41351</v>
      </c>
      <c r="G817" s="109">
        <v>139.16399999999999</v>
      </c>
      <c r="H817" s="109">
        <v>141.07300000000001</v>
      </c>
      <c r="I817" s="109">
        <v>143.16899999999998</v>
      </c>
      <c r="J817" s="109"/>
      <c r="K817" s="109"/>
      <c r="L817" s="110" t="s">
        <v>2</v>
      </c>
      <c r="N817" s="16">
        <f>(H817-G817)*100</f>
        <v>190.90000000000202</v>
      </c>
      <c r="O817" s="15"/>
      <c r="P817" s="16">
        <f>(I817-H817)*100</f>
        <v>209.59999999999752</v>
      </c>
      <c r="R817" s="22">
        <f>((T816*V817)/N817)*P817</f>
        <v>2446816.1075089099</v>
      </c>
      <c r="S817" s="15"/>
      <c r="T817" s="3">
        <f>R817+T816</f>
        <v>82673433.556195036</v>
      </c>
      <c r="U817" s="3"/>
      <c r="V817" s="4">
        <f>$AB$3/X817</f>
        <v>2.7777777777777776E-2</v>
      </c>
      <c r="W817" s="3"/>
      <c r="X817" s="2">
        <v>9</v>
      </c>
      <c r="Z817" s="30">
        <f>F817-E817+1</f>
        <v>15</v>
      </c>
    </row>
    <row r="818" spans="1:26">
      <c r="A818" s="25">
        <f>A816+1</f>
        <v>723</v>
      </c>
      <c r="B818" s="66">
        <f>B816+1</f>
        <v>41338</v>
      </c>
      <c r="C818" s="71" t="s">
        <v>24</v>
      </c>
      <c r="D818" s="138">
        <v>41334</v>
      </c>
      <c r="E818" s="139">
        <v>41338</v>
      </c>
      <c r="F818" s="139">
        <v>41341</v>
      </c>
      <c r="G818" s="72">
        <v>94.58</v>
      </c>
      <c r="H818" s="72">
        <v>95.59</v>
      </c>
      <c r="I818" s="72">
        <v>98.22</v>
      </c>
      <c r="J818" s="72"/>
      <c r="K818" s="72"/>
      <c r="L818" s="73" t="s">
        <v>1</v>
      </c>
      <c r="M818" s="15"/>
      <c r="N818" s="16">
        <f>(H818-G818)*100</f>
        <v>101.00000000000051</v>
      </c>
      <c r="O818" s="15"/>
      <c r="P818" s="16">
        <f>(I818-H818)*100</f>
        <v>262.99999999999955</v>
      </c>
      <c r="Q818" s="15"/>
      <c r="R818" s="22">
        <f>((T817*V818)/N818)*P818</f>
        <v>5381958.6696235519</v>
      </c>
      <c r="S818" s="15"/>
      <c r="T818" s="3">
        <f>R818+T817</f>
        <v>88055392.225818589</v>
      </c>
      <c r="U818" s="3"/>
      <c r="V818" s="4">
        <f>$AB$3/X818</f>
        <v>2.5000000000000001E-2</v>
      </c>
      <c r="W818" s="4"/>
      <c r="X818" s="2">
        <v>10</v>
      </c>
      <c r="Y818" s="3"/>
      <c r="Z818" s="30">
        <f>F818-E818+1</f>
        <v>4</v>
      </c>
    </row>
    <row r="819" spans="1:26">
      <c r="A819" s="25">
        <f t="shared" si="21"/>
        <v>724</v>
      </c>
      <c r="B819" s="66">
        <f t="shared" si="20"/>
        <v>41339</v>
      </c>
      <c r="C819" s="104" t="s">
        <v>31</v>
      </c>
      <c r="D819" s="131">
        <v>41334</v>
      </c>
      <c r="E819" s="131">
        <v>41339</v>
      </c>
      <c r="F819" s="131">
        <v>41345</v>
      </c>
      <c r="G819" s="105">
        <v>1.4839</v>
      </c>
      <c r="H819" s="105"/>
      <c r="I819" s="105"/>
      <c r="J819" s="105">
        <v>1.4683999999999999</v>
      </c>
      <c r="K819" s="105">
        <v>1.4416</v>
      </c>
      <c r="L819" s="107" t="s">
        <v>1</v>
      </c>
      <c r="N819" s="46">
        <f>(G819-J819)*10000</f>
        <v>155.00000000000068</v>
      </c>
      <c r="O819" s="47"/>
      <c r="P819" s="46">
        <f>(J819-K819)*10000</f>
        <v>267.99999999999937</v>
      </c>
      <c r="R819" s="22">
        <f>((T818*V819)/N819)*P819</f>
        <v>4229183.7126378529</v>
      </c>
      <c r="S819" s="15"/>
      <c r="T819" s="3">
        <f>R819+T818</f>
        <v>92284575.938456446</v>
      </c>
      <c r="U819" s="3"/>
      <c r="V819" s="4">
        <f>$AB$3/X819</f>
        <v>2.7777777777777776E-2</v>
      </c>
      <c r="X819" s="2">
        <v>9</v>
      </c>
      <c r="Z819" s="30">
        <f>F819-E819+1</f>
        <v>7</v>
      </c>
    </row>
    <row r="820" spans="1:26">
      <c r="A820" s="25">
        <f t="shared" si="21"/>
        <v>725</v>
      </c>
      <c r="B820" s="66">
        <f t="shared" si="20"/>
        <v>41340</v>
      </c>
      <c r="C820" s="88" t="s">
        <v>29</v>
      </c>
      <c r="D820" s="137">
        <v>41334</v>
      </c>
      <c r="E820" s="137">
        <v>41340</v>
      </c>
      <c r="F820" s="137">
        <v>41346</v>
      </c>
      <c r="G820" s="89">
        <v>0.86029999999999995</v>
      </c>
      <c r="H820" s="89">
        <v>0.86909999999999998</v>
      </c>
      <c r="I820" s="89">
        <v>0.87190000000000001</v>
      </c>
      <c r="J820" s="89"/>
      <c r="K820" s="89"/>
      <c r="L820" s="90" t="s">
        <v>2</v>
      </c>
      <c r="M820" s="15"/>
      <c r="N820" s="16">
        <f>(H820-G820)*10000</f>
        <v>88.000000000000298</v>
      </c>
      <c r="O820" s="15"/>
      <c r="P820" s="16">
        <f>(I820-H820)*10000</f>
        <v>28.000000000000249</v>
      </c>
      <c r="Q820" s="15"/>
      <c r="R820" s="22">
        <f>((T819*V820)/N820)*P820</f>
        <v>734081.85405590758</v>
      </c>
      <c r="S820" s="15"/>
      <c r="T820" s="3">
        <f>R820+T819</f>
        <v>93018657.792512357</v>
      </c>
      <c r="U820" s="3"/>
      <c r="V820" s="4">
        <f>$AB$3/X820</f>
        <v>2.5000000000000001E-2</v>
      </c>
      <c r="W820" s="4"/>
      <c r="X820" s="2">
        <v>10</v>
      </c>
      <c r="Y820" s="3"/>
      <c r="Z820" s="30">
        <f>F820-E820+1</f>
        <v>7</v>
      </c>
    </row>
    <row r="821" spans="1:26">
      <c r="A821" s="25">
        <v>725</v>
      </c>
      <c r="B821" s="66">
        <v>41340</v>
      </c>
      <c r="C821" s="92" t="s">
        <v>38</v>
      </c>
      <c r="D821" s="132">
        <v>41339</v>
      </c>
      <c r="E821" s="132">
        <v>41340</v>
      </c>
      <c r="F821" s="132">
        <v>41340</v>
      </c>
      <c r="G821" s="93">
        <v>121.94</v>
      </c>
      <c r="H821" s="93">
        <v>122.21</v>
      </c>
      <c r="I821" s="93">
        <v>123.75800000000001</v>
      </c>
      <c r="J821" s="93"/>
      <c r="K821" s="93"/>
      <c r="L821" s="94" t="s">
        <v>1</v>
      </c>
      <c r="N821" s="16">
        <f>(H821-G821)*100</f>
        <v>26.999999999999602</v>
      </c>
      <c r="O821" s="15"/>
      <c r="P821" s="16">
        <f>(I821-H821)*100</f>
        <v>154.8000000000016</v>
      </c>
      <c r="R821" s="22">
        <f>((T820*V821)/N821)*P821</f>
        <v>6348892.5159970345</v>
      </c>
      <c r="S821" s="15"/>
      <c r="T821" s="3">
        <f>R821+T820</f>
        <v>99367550.308509395</v>
      </c>
      <c r="U821" s="3"/>
      <c r="V821" s="4">
        <f>$AB$3/X821</f>
        <v>1.1904761904761904E-2</v>
      </c>
      <c r="W821" s="3"/>
      <c r="X821" s="2">
        <v>21</v>
      </c>
      <c r="Z821" s="30">
        <f>F821-E821+1</f>
        <v>1</v>
      </c>
    </row>
    <row r="822" spans="1:26">
      <c r="A822" s="25">
        <f>A820+1</f>
        <v>726</v>
      </c>
      <c r="B822" s="66">
        <f>B820+1</f>
        <v>41341</v>
      </c>
      <c r="C822" s="75" t="s">
        <v>34</v>
      </c>
      <c r="D822" s="144">
        <v>41340</v>
      </c>
      <c r="E822" s="144">
        <v>41341</v>
      </c>
      <c r="F822" s="144">
        <v>41344</v>
      </c>
      <c r="G822" s="76">
        <v>1.2340200000000001</v>
      </c>
      <c r="H822" s="76">
        <v>1.2420800000000001</v>
      </c>
      <c r="I822" s="76">
        <v>1.2420800000000001</v>
      </c>
      <c r="J822" s="76"/>
      <c r="K822" s="76"/>
      <c r="L822" s="77" t="s">
        <v>17</v>
      </c>
      <c r="N822" s="16">
        <f>(H822-G822)*10000</f>
        <v>80.599999999999568</v>
      </c>
      <c r="O822" s="15"/>
      <c r="P822" s="16">
        <f>(I822-H822)*10000</f>
        <v>0</v>
      </c>
      <c r="R822" s="22">
        <f>((T821*V822)/N822)*P822</f>
        <v>0</v>
      </c>
      <c r="S822" s="15"/>
      <c r="T822" s="3">
        <f>R822+T821</f>
        <v>99367550.308509395</v>
      </c>
      <c r="U822" s="3"/>
      <c r="V822" s="4">
        <f>$AB$3/X822</f>
        <v>3.5714285714285712E-2</v>
      </c>
      <c r="W822" s="3"/>
      <c r="X822" s="2">
        <v>7</v>
      </c>
      <c r="Z822" s="30">
        <f>F822-E822+1</f>
        <v>4</v>
      </c>
    </row>
    <row r="823" spans="1:26">
      <c r="A823" s="25">
        <v>726</v>
      </c>
      <c r="B823" s="66">
        <v>41341</v>
      </c>
      <c r="C823" s="97" t="s">
        <v>30</v>
      </c>
      <c r="D823" s="130">
        <v>41340</v>
      </c>
      <c r="E823" s="130">
        <v>41341</v>
      </c>
      <c r="F823" s="130">
        <v>41341</v>
      </c>
      <c r="G823" s="98">
        <v>1.2968</v>
      </c>
      <c r="H823" s="98">
        <v>1.3120000000000001</v>
      </c>
      <c r="I823" s="98">
        <v>1.2968</v>
      </c>
      <c r="J823" s="98"/>
      <c r="K823" s="98"/>
      <c r="L823" s="99" t="s">
        <v>0</v>
      </c>
      <c r="M823" s="15"/>
      <c r="N823" s="16">
        <f>(H823-G823)*10000</f>
        <v>152.00000000000102</v>
      </c>
      <c r="O823" s="15"/>
      <c r="P823" s="16">
        <f>(I823-H823)*10000</f>
        <v>-152.00000000000102</v>
      </c>
      <c r="Q823" s="15"/>
      <c r="R823" s="22">
        <f>((T822*V823)/N823)*P823</f>
        <v>-2258353.4161024862</v>
      </c>
      <c r="S823" s="15"/>
      <c r="T823" s="3">
        <f>R823+T822</f>
        <v>97109196.892406911</v>
      </c>
      <c r="U823" s="3"/>
      <c r="V823" s="4">
        <f>$AB$3/X823</f>
        <v>2.2727272727272728E-2</v>
      </c>
      <c r="W823" s="4"/>
      <c r="X823" s="16">
        <v>11</v>
      </c>
      <c r="Y823" s="15"/>
      <c r="Z823" s="30">
        <f>F823-E823+1</f>
        <v>1</v>
      </c>
    </row>
    <row r="824" spans="1:26">
      <c r="A824" s="25">
        <f>A822+1</f>
        <v>727</v>
      </c>
      <c r="B824" s="66">
        <f>B822+1</f>
        <v>41342</v>
      </c>
    </row>
    <row r="825" spans="1:26">
      <c r="A825" s="25">
        <f t="shared" si="21"/>
        <v>728</v>
      </c>
      <c r="B825" s="66">
        <f t="shared" si="20"/>
        <v>41343</v>
      </c>
    </row>
    <row r="826" spans="1:26">
      <c r="A826" s="25">
        <f t="shared" si="21"/>
        <v>729</v>
      </c>
      <c r="B826" s="66">
        <f t="shared" si="20"/>
        <v>41344</v>
      </c>
    </row>
    <row r="827" spans="1:26">
      <c r="A827" s="25">
        <f t="shared" si="21"/>
        <v>730</v>
      </c>
      <c r="B827" s="66">
        <f t="shared" si="20"/>
        <v>41345</v>
      </c>
      <c r="C827" s="101" t="s">
        <v>33</v>
      </c>
      <c r="D827" s="134">
        <v>41344</v>
      </c>
      <c r="E827" s="134">
        <v>41345</v>
      </c>
      <c r="F827" s="134">
        <v>41345</v>
      </c>
      <c r="G827" s="119">
        <v>95.92</v>
      </c>
      <c r="H827" s="119">
        <v>96.38</v>
      </c>
      <c r="I827" s="119">
        <v>95.92</v>
      </c>
      <c r="J827" s="119"/>
      <c r="K827" s="119"/>
      <c r="L827" s="103" t="s">
        <v>0</v>
      </c>
      <c r="N827" s="16">
        <f>(H827-G827)*100</f>
        <v>45.999999999999375</v>
      </c>
      <c r="O827" s="15"/>
      <c r="P827" s="16">
        <f>(I827-H827)*100</f>
        <v>-45.999999999999375</v>
      </c>
      <c r="R827" s="22">
        <f>((T823*V827)/N827)*P827</f>
        <v>-2697477.6914557475</v>
      </c>
      <c r="S827" s="15"/>
      <c r="T827" s="3">
        <f>R827+T823</f>
        <v>94411719.200951159</v>
      </c>
      <c r="U827" s="3"/>
      <c r="V827" s="4">
        <f>$AB$3/X827</f>
        <v>2.7777777777777776E-2</v>
      </c>
      <c r="W827" s="3"/>
      <c r="X827" s="2">
        <v>9</v>
      </c>
      <c r="Z827" s="30">
        <f>F827-E827+1</f>
        <v>1</v>
      </c>
    </row>
    <row r="828" spans="1:26">
      <c r="A828" s="25">
        <f t="shared" si="21"/>
        <v>731</v>
      </c>
      <c r="B828" s="66">
        <f t="shared" si="20"/>
        <v>41346</v>
      </c>
      <c r="C828" s="97" t="s">
        <v>30</v>
      </c>
      <c r="D828" s="130">
        <v>41345</v>
      </c>
      <c r="E828" s="130">
        <v>41346</v>
      </c>
      <c r="F828" s="130">
        <v>41347</v>
      </c>
      <c r="G828" s="98">
        <v>1.3070999999999999</v>
      </c>
      <c r="H828" s="98"/>
      <c r="I828" s="98"/>
      <c r="J828" s="98">
        <v>1.2988</v>
      </c>
      <c r="K828" s="98">
        <v>1.2988</v>
      </c>
      <c r="L828" s="99" t="s">
        <v>17</v>
      </c>
      <c r="M828" s="15"/>
      <c r="N828" s="46">
        <f>(G828-J828)*10000</f>
        <v>82.999999999999744</v>
      </c>
      <c r="O828" s="47"/>
      <c r="P828" s="46">
        <f>(J828-K828)*10000</f>
        <v>0</v>
      </c>
      <c r="Q828" s="15"/>
      <c r="R828" s="22">
        <f>((T827*V828)/N828)*P828</f>
        <v>0</v>
      </c>
      <c r="S828" s="15"/>
      <c r="T828" s="3">
        <f>R828+T827</f>
        <v>94411719.200951159</v>
      </c>
      <c r="U828" s="3"/>
      <c r="V828" s="4">
        <f>$AB$3/X828</f>
        <v>2.2727272727272728E-2</v>
      </c>
      <c r="W828" s="4"/>
      <c r="X828" s="16">
        <v>11</v>
      </c>
      <c r="Y828" s="15"/>
      <c r="Z828" s="30">
        <f>F828-E828+1</f>
        <v>2</v>
      </c>
    </row>
    <row r="829" spans="1:26">
      <c r="A829" s="25">
        <f t="shared" si="21"/>
        <v>732</v>
      </c>
      <c r="B829" s="66">
        <f t="shared" si="20"/>
        <v>41347</v>
      </c>
      <c r="C829" s="88" t="s">
        <v>29</v>
      </c>
      <c r="D829" s="137">
        <v>41346</v>
      </c>
      <c r="E829" s="137">
        <v>41347</v>
      </c>
      <c r="F829" s="137">
        <v>41351</v>
      </c>
      <c r="G829" s="89">
        <v>0.87490000000000001</v>
      </c>
      <c r="H829" s="89"/>
      <c r="I829" s="89"/>
      <c r="J829" s="89">
        <v>0.86560000000000004</v>
      </c>
      <c r="K829" s="89">
        <v>0.85409999999999997</v>
      </c>
      <c r="L829" s="90" t="s">
        <v>1</v>
      </c>
      <c r="M829" s="15"/>
      <c r="N829" s="16">
        <f>(G829-J829)*10000</f>
        <v>92.999999999999744</v>
      </c>
      <c r="O829" s="15"/>
      <c r="P829" s="16">
        <f>(J829-K829)*10000</f>
        <v>115.00000000000065</v>
      </c>
      <c r="Q829" s="15"/>
      <c r="R829" s="22">
        <f>((T828*V829)/N829)*P829</f>
        <v>2918641.8570186757</v>
      </c>
      <c r="S829" s="15"/>
      <c r="T829" s="3">
        <f>R829+T828</f>
        <v>97330361.057969838</v>
      </c>
      <c r="U829" s="3"/>
      <c r="V829" s="4">
        <f>$AB$3/X829</f>
        <v>2.5000000000000001E-2</v>
      </c>
      <c r="W829" s="4"/>
      <c r="X829" s="2">
        <v>10</v>
      </c>
      <c r="Y829" s="3"/>
      <c r="Z829" s="30">
        <f>F829-E829+1</f>
        <v>5</v>
      </c>
    </row>
    <row r="830" spans="1:26">
      <c r="A830" s="25">
        <v>732</v>
      </c>
      <c r="B830" s="66">
        <v>41347</v>
      </c>
      <c r="C830" s="92" t="s">
        <v>38</v>
      </c>
      <c r="D830" s="132">
        <v>41346</v>
      </c>
      <c r="E830" s="132">
        <v>41347</v>
      </c>
      <c r="F830" s="132">
        <v>41347</v>
      </c>
      <c r="G830" s="93">
        <v>124.75</v>
      </c>
      <c r="H830" s="93"/>
      <c r="I830" s="93"/>
      <c r="J830" s="93">
        <v>124.229</v>
      </c>
      <c r="K830" s="93">
        <v>124.75</v>
      </c>
      <c r="L830" s="94" t="s">
        <v>0</v>
      </c>
      <c r="N830" s="16">
        <f>(G830-J830)*100</f>
        <v>52.10000000000008</v>
      </c>
      <c r="O830" s="15"/>
      <c r="P830" s="16">
        <f>(J830-K830)*100</f>
        <v>-52.10000000000008</v>
      </c>
      <c r="R830" s="22">
        <f>((T829*V830)/N830)*P830</f>
        <v>-1158694.7744996408</v>
      </c>
      <c r="S830" s="15"/>
      <c r="T830" s="3">
        <f>R830+T829</f>
        <v>96171666.283470199</v>
      </c>
      <c r="U830" s="3"/>
      <c r="V830" s="4">
        <f>$AB$3/X830</f>
        <v>1.1904761904761904E-2</v>
      </c>
      <c r="W830" s="3"/>
      <c r="X830" s="2">
        <v>21</v>
      </c>
      <c r="Z830" s="30">
        <f>F830-E830+1</f>
        <v>1</v>
      </c>
    </row>
    <row r="831" spans="1:26">
      <c r="A831" s="25">
        <f>A829+1</f>
        <v>733</v>
      </c>
      <c r="B831" s="66">
        <f>B829+1</f>
        <v>41348</v>
      </c>
    </row>
    <row r="832" spans="1:26">
      <c r="A832" s="25">
        <f t="shared" si="21"/>
        <v>734</v>
      </c>
      <c r="B832" s="66">
        <f t="shared" si="20"/>
        <v>41349</v>
      </c>
    </row>
    <row r="833" spans="1:26">
      <c r="A833" s="25">
        <f t="shared" si="21"/>
        <v>735</v>
      </c>
      <c r="B833" s="66">
        <f t="shared" si="20"/>
        <v>41350</v>
      </c>
    </row>
    <row r="834" spans="1:26">
      <c r="A834" s="25">
        <f t="shared" si="21"/>
        <v>736</v>
      </c>
      <c r="B834" s="66">
        <f t="shared" si="20"/>
        <v>41351</v>
      </c>
      <c r="C834" s="111" t="s">
        <v>32</v>
      </c>
      <c r="D834" s="143">
        <v>41348</v>
      </c>
      <c r="E834" s="143">
        <v>41351</v>
      </c>
      <c r="F834" s="143">
        <v>41368</v>
      </c>
      <c r="G834" s="112">
        <v>0.81850000000000001</v>
      </c>
      <c r="H834" s="112">
        <v>0.82620000000000005</v>
      </c>
      <c r="I834" s="112">
        <v>0.83989999999999998</v>
      </c>
      <c r="J834" s="112"/>
      <c r="K834" s="112"/>
      <c r="L834" s="113" t="s">
        <v>2</v>
      </c>
      <c r="N834" s="16">
        <f>(H834-G834)*10000</f>
        <v>77.000000000000398</v>
      </c>
      <c r="O834" s="15"/>
      <c r="P834" s="16">
        <f>(I834-H834)*10000</f>
        <v>136.99999999999935</v>
      </c>
      <c r="R834" s="22">
        <f>((T830*V834)/N834)*P834</f>
        <v>3290588.9812275944</v>
      </c>
      <c r="S834" s="15"/>
      <c r="T834" s="3">
        <f>R834+T830</f>
        <v>99462255.26469779</v>
      </c>
      <c r="U834" s="3"/>
      <c r="V834" s="4">
        <f>$AB$3/X834</f>
        <v>1.9230769230769232E-2</v>
      </c>
      <c r="W834" s="3"/>
      <c r="X834" s="2">
        <v>13</v>
      </c>
      <c r="Z834" s="30">
        <f>F834-E834+1</f>
        <v>18</v>
      </c>
    </row>
    <row r="835" spans="1:26">
      <c r="A835" s="25">
        <f t="shared" si="21"/>
        <v>737</v>
      </c>
      <c r="B835" s="66">
        <f t="shared" si="20"/>
        <v>41352</v>
      </c>
    </row>
    <row r="836" spans="1:26">
      <c r="A836" s="25">
        <f t="shared" si="21"/>
        <v>738</v>
      </c>
      <c r="B836" s="66">
        <f t="shared" si="20"/>
        <v>41353</v>
      </c>
    </row>
    <row r="837" spans="1:26">
      <c r="A837" s="25">
        <f t="shared" si="21"/>
        <v>739</v>
      </c>
      <c r="B837" s="66">
        <f t="shared" si="20"/>
        <v>41354</v>
      </c>
    </row>
    <row r="838" spans="1:26">
      <c r="A838" s="25">
        <f t="shared" si="21"/>
        <v>740</v>
      </c>
      <c r="B838" s="66">
        <f t="shared" si="20"/>
        <v>41355</v>
      </c>
      <c r="C838" s="92" t="s">
        <v>38</v>
      </c>
      <c r="D838" s="132">
        <v>41354</v>
      </c>
      <c r="E838" s="132">
        <v>41355</v>
      </c>
      <c r="F838" s="132">
        <v>41368</v>
      </c>
      <c r="G838" s="93">
        <v>123.907</v>
      </c>
      <c r="H838" s="93"/>
      <c r="I838" s="93"/>
      <c r="J838" s="93">
        <v>122.087</v>
      </c>
      <c r="K838" s="93">
        <v>123.907</v>
      </c>
      <c r="L838" s="94" t="s">
        <v>0</v>
      </c>
      <c r="N838" s="16">
        <f>(G838-J838)*100</f>
        <v>181.99999999999932</v>
      </c>
      <c r="O838" s="15"/>
      <c r="P838" s="16">
        <f>(J838-K838)*100</f>
        <v>-181.99999999999932</v>
      </c>
      <c r="R838" s="22">
        <f>((T834*V838)/N838)*P838</f>
        <v>-1184074.4674368785</v>
      </c>
      <c r="S838" s="15"/>
      <c r="T838" s="3">
        <f>R838+T834</f>
        <v>98278180.79726091</v>
      </c>
      <c r="U838" s="3"/>
      <c r="V838" s="4">
        <f>$AB$3/X838</f>
        <v>1.1904761904761904E-2</v>
      </c>
      <c r="W838" s="3"/>
      <c r="X838" s="2">
        <v>21</v>
      </c>
      <c r="Z838" s="30">
        <f>F838-E838+1</f>
        <v>14</v>
      </c>
    </row>
    <row r="839" spans="1:26">
      <c r="A839" s="25">
        <f t="shared" si="21"/>
        <v>741</v>
      </c>
      <c r="B839" s="66">
        <f t="shared" si="20"/>
        <v>41356</v>
      </c>
    </row>
    <row r="840" spans="1:26">
      <c r="A840" s="25">
        <f t="shared" si="21"/>
        <v>742</v>
      </c>
      <c r="B840" s="66">
        <f t="shared" si="20"/>
        <v>41357</v>
      </c>
    </row>
    <row r="841" spans="1:26">
      <c r="A841" s="25">
        <f t="shared" si="21"/>
        <v>743</v>
      </c>
      <c r="B841" s="66">
        <f t="shared" si="20"/>
        <v>41358</v>
      </c>
      <c r="C841" s="67" t="s">
        <v>20</v>
      </c>
      <c r="D841" s="140">
        <v>41355</v>
      </c>
      <c r="E841" s="140">
        <v>41358</v>
      </c>
      <c r="F841" s="140">
        <v>41358</v>
      </c>
      <c r="G841" s="68">
        <v>0.99029999999999996</v>
      </c>
      <c r="H841" s="68"/>
      <c r="I841" s="68"/>
      <c r="J841" s="68">
        <v>0.97989999999999999</v>
      </c>
      <c r="K841" s="68">
        <v>0.99029999999999996</v>
      </c>
      <c r="L841" s="69" t="s">
        <v>0</v>
      </c>
      <c r="M841" s="15"/>
      <c r="N841" s="16">
        <f>(G841-J841)*10000</f>
        <v>103.99999999999964</v>
      </c>
      <c r="O841" s="15"/>
      <c r="P841" s="16">
        <f>(J841-K841)*10000</f>
        <v>-103.99999999999964</v>
      </c>
      <c r="Q841" s="15"/>
      <c r="R841" s="22">
        <f>((T838*V841)/N841)*P841</f>
        <v>-3509935.028473604</v>
      </c>
      <c r="S841" s="15"/>
      <c r="T841" s="3">
        <f>R841+T838</f>
        <v>94768245.76878731</v>
      </c>
      <c r="U841" s="3"/>
      <c r="V841" s="4">
        <f>$AB$3/X841</f>
        <v>3.5714285714285712E-2</v>
      </c>
      <c r="W841" s="4"/>
      <c r="X841" s="2">
        <v>7</v>
      </c>
      <c r="Y841" s="3"/>
      <c r="Z841" s="30">
        <f>F841-E841+1</f>
        <v>1</v>
      </c>
    </row>
    <row r="842" spans="1:26">
      <c r="A842" s="25">
        <v>743</v>
      </c>
      <c r="B842" s="66">
        <v>41358</v>
      </c>
      <c r="C842" s="97" t="s">
        <v>30</v>
      </c>
      <c r="D842" s="130">
        <v>41355</v>
      </c>
      <c r="E842" s="130">
        <v>41358</v>
      </c>
      <c r="F842" s="130">
        <v>41358</v>
      </c>
      <c r="G842" s="98">
        <v>1.2889999999999999</v>
      </c>
      <c r="H842" s="98">
        <v>1.3010999999999999</v>
      </c>
      <c r="I842" s="98">
        <v>1.2889999999999999</v>
      </c>
      <c r="J842" s="98"/>
      <c r="K842" s="98"/>
      <c r="L842" s="99" t="s">
        <v>0</v>
      </c>
      <c r="M842" s="15"/>
      <c r="N842" s="16">
        <f>(H842-G842)*10000</f>
        <v>121</v>
      </c>
      <c r="O842" s="15"/>
      <c r="P842" s="16">
        <f>(I842-H842)*10000</f>
        <v>-121</v>
      </c>
      <c r="Q842" s="15"/>
      <c r="R842" s="22">
        <f>((T841*V842)/N842)*P842</f>
        <v>-2153823.767472439</v>
      </c>
      <c r="S842" s="15"/>
      <c r="T842" s="3">
        <f>R842+T841</f>
        <v>92614422.001314864</v>
      </c>
      <c r="U842" s="3"/>
      <c r="V842" s="4">
        <f>$AB$3/X842</f>
        <v>2.2727272727272728E-2</v>
      </c>
      <c r="W842" s="4"/>
      <c r="X842" s="16">
        <v>11</v>
      </c>
      <c r="Y842" s="15"/>
      <c r="Z842" s="30">
        <f>F842-E842+1</f>
        <v>1</v>
      </c>
    </row>
    <row r="843" spans="1:26">
      <c r="A843" s="25">
        <v>743</v>
      </c>
      <c r="B843" s="66">
        <v>41358</v>
      </c>
      <c r="C843" s="108" t="s">
        <v>36</v>
      </c>
      <c r="D843" s="142">
        <v>41352</v>
      </c>
      <c r="E843" s="142">
        <v>41358</v>
      </c>
      <c r="F843" s="142">
        <v>41358</v>
      </c>
      <c r="G843" s="109">
        <v>144.56400000000002</v>
      </c>
      <c r="H843" s="109"/>
      <c r="I843" s="109"/>
      <c r="J843" s="109">
        <v>142.988</v>
      </c>
      <c r="K843" s="109">
        <v>144.56400000000002</v>
      </c>
      <c r="L843" s="110" t="s">
        <v>0</v>
      </c>
      <c r="N843" s="16">
        <f>(G843-J843)*100</f>
        <v>157.60000000000218</v>
      </c>
      <c r="O843" s="15"/>
      <c r="P843" s="16">
        <f>(J843-K843)*100</f>
        <v>-157.60000000000218</v>
      </c>
      <c r="R843" s="22">
        <f>((T842*V843)/N843)*P843</f>
        <v>-2572622.8333698572</v>
      </c>
      <c r="S843" s="15"/>
      <c r="T843" s="3">
        <f>R843+T842</f>
        <v>90041799.167945012</v>
      </c>
      <c r="U843" s="3"/>
      <c r="V843" s="4">
        <f>$AB$3/X843</f>
        <v>2.7777777777777776E-2</v>
      </c>
      <c r="W843" s="3"/>
      <c r="X843" s="2">
        <v>9</v>
      </c>
      <c r="Z843" s="30">
        <f>F843-E843+1</f>
        <v>1</v>
      </c>
    </row>
    <row r="844" spans="1:26">
      <c r="A844" s="25">
        <v>743</v>
      </c>
      <c r="B844" s="66">
        <v>41358</v>
      </c>
      <c r="C844" s="114" t="s">
        <v>37</v>
      </c>
      <c r="D844" s="135">
        <v>41355</v>
      </c>
      <c r="E844" s="136">
        <v>41358</v>
      </c>
      <c r="F844" s="136">
        <v>41369</v>
      </c>
      <c r="G844" s="115">
        <v>1.0237399999999999</v>
      </c>
      <c r="H844" s="115"/>
      <c r="I844" s="115"/>
      <c r="J844" s="115">
        <v>1.0215400000000001</v>
      </c>
      <c r="K844" s="115">
        <v>1.0167900000000001</v>
      </c>
      <c r="L844" s="116" t="s">
        <v>2</v>
      </c>
      <c r="N844" s="46">
        <f>(G844-J844)*10000</f>
        <v>21.999999999997577</v>
      </c>
      <c r="O844" s="47"/>
      <c r="P844" s="46">
        <f>(J844-K844)*10000</f>
        <v>47.50000000000032</v>
      </c>
      <c r="R844" s="22">
        <f>((T843*V844)/N844)*P844</f>
        <v>6943158.2150615063</v>
      </c>
      <c r="S844" s="15"/>
      <c r="T844" s="3">
        <f>R844+T843</f>
        <v>96984957.383006513</v>
      </c>
      <c r="U844" s="3"/>
      <c r="V844" s="4">
        <f>$AB$3/X844</f>
        <v>3.5714285714285712E-2</v>
      </c>
      <c r="W844" s="3"/>
      <c r="X844" s="2">
        <v>7</v>
      </c>
      <c r="Z844" s="30">
        <f>F844-E844+1</f>
        <v>12</v>
      </c>
    </row>
    <row r="845" spans="1:26">
      <c r="A845" s="25">
        <f>A841+1</f>
        <v>744</v>
      </c>
      <c r="B845" s="66">
        <f>B841+1</f>
        <v>41359</v>
      </c>
    </row>
    <row r="846" spans="1:26">
      <c r="A846" s="25">
        <f t="shared" si="21"/>
        <v>745</v>
      </c>
      <c r="B846" s="66">
        <f t="shared" si="20"/>
        <v>41360</v>
      </c>
    </row>
    <row r="847" spans="1:26">
      <c r="A847" s="25">
        <f t="shared" si="21"/>
        <v>746</v>
      </c>
      <c r="B847" s="66">
        <f t="shared" si="20"/>
        <v>41361</v>
      </c>
    </row>
    <row r="848" spans="1:26">
      <c r="A848" s="25">
        <f t="shared" si="21"/>
        <v>747</v>
      </c>
      <c r="B848" s="66">
        <f t="shared" si="20"/>
        <v>41362</v>
      </c>
    </row>
    <row r="849" spans="1:26">
      <c r="A849" s="25">
        <f t="shared" si="21"/>
        <v>748</v>
      </c>
      <c r="B849" s="66">
        <f t="shared" si="20"/>
        <v>41363</v>
      </c>
    </row>
    <row r="850" spans="1:26">
      <c r="A850" s="25">
        <f t="shared" si="21"/>
        <v>749</v>
      </c>
      <c r="B850" s="66">
        <f t="shared" si="20"/>
        <v>41364</v>
      </c>
    </row>
    <row r="851" spans="1:26">
      <c r="A851" s="25">
        <f t="shared" si="21"/>
        <v>750</v>
      </c>
      <c r="B851" s="66">
        <f t="shared" si="20"/>
        <v>41365</v>
      </c>
    </row>
    <row r="852" spans="1:26">
      <c r="A852" s="25">
        <f t="shared" si="21"/>
        <v>751</v>
      </c>
      <c r="B852" s="66">
        <f t="shared" si="20"/>
        <v>41366</v>
      </c>
    </row>
    <row r="853" spans="1:26">
      <c r="A853" s="25">
        <f t="shared" si="21"/>
        <v>752</v>
      </c>
      <c r="B853" s="66">
        <f t="shared" si="20"/>
        <v>41367</v>
      </c>
      <c r="C853" s="67" t="s">
        <v>20</v>
      </c>
      <c r="D853" s="140">
        <v>41366</v>
      </c>
      <c r="E853" s="140">
        <v>41367</v>
      </c>
      <c r="F853" s="140">
        <v>41368</v>
      </c>
      <c r="G853" s="68">
        <v>0.98440000000000005</v>
      </c>
      <c r="H853" s="68">
        <v>0.99370000000000003</v>
      </c>
      <c r="I853" s="68">
        <v>0.98440000000000005</v>
      </c>
      <c r="J853" s="68"/>
      <c r="K853" s="68"/>
      <c r="L853" s="69" t="s">
        <v>0</v>
      </c>
      <c r="M853" s="15"/>
      <c r="N853" s="16">
        <f>(H853-G853)*10000</f>
        <v>92.999999999999744</v>
      </c>
      <c r="O853" s="15"/>
      <c r="P853" s="16">
        <f>(I853-H853)*10000</f>
        <v>-92.999999999999744</v>
      </c>
      <c r="Q853" s="15"/>
      <c r="R853" s="22">
        <f>((T844*V853)/N853)*P853</f>
        <v>-3463748.4779645181</v>
      </c>
      <c r="S853" s="15"/>
      <c r="T853" s="3">
        <f>R853+T844</f>
        <v>93521208.905041993</v>
      </c>
      <c r="U853" s="3"/>
      <c r="V853" s="4">
        <f>$AB$3/X853</f>
        <v>3.5714285714285712E-2</v>
      </c>
      <c r="W853" s="4"/>
      <c r="X853" s="2">
        <v>7</v>
      </c>
      <c r="Y853" s="3"/>
      <c r="Z853" s="30">
        <f>F853-E853+1</f>
        <v>2</v>
      </c>
    </row>
    <row r="854" spans="1:26">
      <c r="A854" s="25">
        <f t="shared" si="21"/>
        <v>753</v>
      </c>
      <c r="B854" s="66">
        <f t="shared" si="20"/>
        <v>41368</v>
      </c>
      <c r="C854" s="67" t="s">
        <v>20</v>
      </c>
      <c r="D854" s="140">
        <v>41367</v>
      </c>
      <c r="E854" s="140">
        <v>41368</v>
      </c>
      <c r="F854" s="140">
        <v>41736</v>
      </c>
      <c r="G854" s="68">
        <v>0.81459999999999999</v>
      </c>
      <c r="H854" s="68">
        <v>0.82479999999999998</v>
      </c>
      <c r="I854" s="68">
        <v>0.82479999999999998</v>
      </c>
      <c r="J854" s="68"/>
      <c r="K854" s="68"/>
      <c r="L854" s="69" t="s">
        <v>17</v>
      </c>
      <c r="M854" s="15"/>
      <c r="N854" s="16">
        <f>(H854-G854)*10000</f>
        <v>101.99999999999987</v>
      </c>
      <c r="O854" s="15"/>
      <c r="P854" s="16">
        <f>(I854-H854)*10000</f>
        <v>0</v>
      </c>
      <c r="Q854" s="15"/>
      <c r="R854" s="22">
        <f>((T853*V854)/N854)*P854</f>
        <v>0</v>
      </c>
      <c r="S854" s="15"/>
      <c r="T854" s="3">
        <f>R854+T853</f>
        <v>93521208.905041993</v>
      </c>
      <c r="U854" s="3"/>
      <c r="V854" s="4">
        <f>$AB$3/X854</f>
        <v>3.5714285714285712E-2</v>
      </c>
      <c r="W854" s="4"/>
      <c r="X854" s="2">
        <v>7</v>
      </c>
      <c r="Y854" s="3"/>
      <c r="Z854" s="30">
        <f>F854-E854+1</f>
        <v>369</v>
      </c>
    </row>
    <row r="855" spans="1:26">
      <c r="A855" s="25">
        <f t="shared" si="21"/>
        <v>754</v>
      </c>
      <c r="B855" s="66">
        <f t="shared" si="20"/>
        <v>41369</v>
      </c>
      <c r="C855" s="71" t="s">
        <v>24</v>
      </c>
      <c r="D855" s="138">
        <v>41368</v>
      </c>
      <c r="E855" s="139">
        <v>41369</v>
      </c>
      <c r="F855" s="139">
        <v>41379</v>
      </c>
      <c r="G855" s="72">
        <v>97.12</v>
      </c>
      <c r="H855" s="72">
        <v>100.55</v>
      </c>
      <c r="I855" s="72">
        <v>101.3</v>
      </c>
      <c r="J855" s="72"/>
      <c r="K855" s="72"/>
      <c r="L855" s="73" t="s">
        <v>2</v>
      </c>
      <c r="M855" s="15"/>
      <c r="N855" s="16">
        <f>(H855-G855)*100</f>
        <v>342.99999999999926</v>
      </c>
      <c r="O855" s="15"/>
      <c r="P855" s="16">
        <f>(I855-H855)*100</f>
        <v>75</v>
      </c>
      <c r="Q855" s="15"/>
      <c r="R855" s="22">
        <f>((T854*V855)/N855)*P855</f>
        <v>511231.09824184875</v>
      </c>
      <c r="S855" s="15"/>
      <c r="T855" s="3">
        <f>R855+T854</f>
        <v>94032440.003283843</v>
      </c>
      <c r="U855" s="3"/>
      <c r="V855" s="4">
        <f>$AB$3/X855</f>
        <v>2.5000000000000001E-2</v>
      </c>
      <c r="W855" s="4"/>
      <c r="X855" s="2">
        <v>10</v>
      </c>
      <c r="Y855" s="3"/>
      <c r="Z855" s="30">
        <f>F855-E855+1</f>
        <v>11</v>
      </c>
    </row>
    <row r="856" spans="1:26">
      <c r="A856" s="25">
        <v>754</v>
      </c>
      <c r="B856" s="66">
        <v>41369</v>
      </c>
      <c r="C856" s="75" t="s">
        <v>34</v>
      </c>
      <c r="D856" s="144">
        <v>41368</v>
      </c>
      <c r="E856" s="144">
        <v>41369</v>
      </c>
      <c r="F856" s="144">
        <v>41397</v>
      </c>
      <c r="G856" s="76">
        <v>1.2461</v>
      </c>
      <c r="H856" s="76"/>
      <c r="I856" s="76"/>
      <c r="J856" s="76">
        <v>1.2376800000000001</v>
      </c>
      <c r="K856" s="76">
        <v>1.20302</v>
      </c>
      <c r="L856" s="77" t="s">
        <v>1</v>
      </c>
      <c r="N856" s="46">
        <f>(G856-J856)*10000</f>
        <v>84.199999999998724</v>
      </c>
      <c r="O856" s="47"/>
      <c r="P856" s="46">
        <f>(J856-K856)*10000</f>
        <v>346.60000000000133</v>
      </c>
      <c r="R856" s="22">
        <f>((T855*V856)/N856)*P856</f>
        <v>13824076.902417203</v>
      </c>
      <c r="S856" s="15"/>
      <c r="T856" s="3">
        <f>R856+T855</f>
        <v>107856516.90570104</v>
      </c>
      <c r="U856" s="3"/>
      <c r="V856" s="4">
        <f>$AB$3/X856</f>
        <v>3.5714285714285712E-2</v>
      </c>
      <c r="W856" s="3"/>
      <c r="X856" s="2">
        <v>7</v>
      </c>
      <c r="Z856" s="30">
        <f>F856-E856+1</f>
        <v>29</v>
      </c>
    </row>
    <row r="857" spans="1:26">
      <c r="A857" s="25">
        <v>754</v>
      </c>
      <c r="B857" s="66">
        <v>41369</v>
      </c>
      <c r="C857" s="92" t="s">
        <v>38</v>
      </c>
      <c r="D857" s="132">
        <v>41368</v>
      </c>
      <c r="E857" s="132">
        <v>41369</v>
      </c>
      <c r="F857" s="132">
        <v>41417</v>
      </c>
      <c r="G857" s="93">
        <v>119.605</v>
      </c>
      <c r="H857" s="93">
        <v>124.565</v>
      </c>
      <c r="I857" s="93">
        <v>132.316</v>
      </c>
      <c r="J857" s="93"/>
      <c r="K857" s="93"/>
      <c r="L857" s="94" t="s">
        <v>2</v>
      </c>
      <c r="N857" s="16">
        <f>(H857-G857)*100</f>
        <v>495.99999999999937</v>
      </c>
      <c r="O857" s="15"/>
      <c r="P857" s="16">
        <f>(I857-H857)*100</f>
        <v>775.10000000000048</v>
      </c>
      <c r="R857" s="22">
        <f>((T856*V857)/N857)*P857</f>
        <v>2006518.4872698018</v>
      </c>
      <c r="S857" s="15"/>
      <c r="T857" s="3">
        <f>R857+T856</f>
        <v>109863035.39297085</v>
      </c>
      <c r="U857" s="3"/>
      <c r="V857" s="4">
        <f>$AB$3/X857</f>
        <v>1.1904761904761904E-2</v>
      </c>
      <c r="W857" s="3"/>
      <c r="X857" s="2">
        <v>21</v>
      </c>
      <c r="Z857" s="30">
        <f>F857-E857+1</f>
        <v>49</v>
      </c>
    </row>
    <row r="858" spans="1:26">
      <c r="A858" s="25">
        <v>754</v>
      </c>
      <c r="B858" s="66">
        <v>41369</v>
      </c>
      <c r="C858" s="104" t="s">
        <v>31</v>
      </c>
      <c r="D858" s="131">
        <v>41365</v>
      </c>
      <c r="E858" s="131">
        <v>41369</v>
      </c>
      <c r="F858" s="131">
        <v>41369</v>
      </c>
      <c r="G858" s="105">
        <v>1.4587000000000001</v>
      </c>
      <c r="H858" s="105">
        <v>1.4643999999999999</v>
      </c>
      <c r="I858" s="105">
        <v>1.4752000000000001</v>
      </c>
      <c r="J858" s="105"/>
      <c r="K858" s="105"/>
      <c r="L858" s="107" t="s">
        <v>1</v>
      </c>
      <c r="N858" s="16">
        <f>(H858-G858)*10000</f>
        <v>56.999999999998167</v>
      </c>
      <c r="O858" s="15"/>
      <c r="P858" s="16">
        <f>(I858-H858)*10000</f>
        <v>108.00000000000142</v>
      </c>
      <c r="R858" s="22">
        <f>((T857*V858)/N858)*P858</f>
        <v>5782265.0206829384</v>
      </c>
      <c r="S858" s="15"/>
      <c r="T858" s="3">
        <f>R858+T857</f>
        <v>115645300.41365379</v>
      </c>
      <c r="U858" s="3"/>
      <c r="V858" s="4">
        <f>$AB$3/X858</f>
        <v>2.7777777777777776E-2</v>
      </c>
      <c r="X858" s="2">
        <v>9</v>
      </c>
      <c r="Z858" s="30">
        <f>F858-E858+1</f>
        <v>1</v>
      </c>
    </row>
    <row r="859" spans="1:26">
      <c r="A859" s="25">
        <v>754</v>
      </c>
      <c r="B859" s="66">
        <v>41369</v>
      </c>
      <c r="C859" s="108" t="s">
        <v>36</v>
      </c>
      <c r="D859" s="142">
        <v>41368</v>
      </c>
      <c r="E859" s="142">
        <v>41369</v>
      </c>
      <c r="F859" s="142">
        <v>41379</v>
      </c>
      <c r="G859" s="109">
        <v>140.434</v>
      </c>
      <c r="H859" s="109">
        <v>146.96600000000001</v>
      </c>
      <c r="I859" s="109">
        <v>146.96599999999998</v>
      </c>
      <c r="J859" s="109"/>
      <c r="K859" s="109"/>
      <c r="L859" s="110" t="s">
        <v>17</v>
      </c>
      <c r="N859" s="16">
        <f>(H859-G859)*100</f>
        <v>653.20000000000107</v>
      </c>
      <c r="O859" s="15"/>
      <c r="P859" s="16">
        <f>(I859-H859)*100</f>
        <v>-2.8421709430404007E-12</v>
      </c>
      <c r="R859" s="22">
        <f>((T858*V859)/N859)*P859</f>
        <v>-1.3977500192848212E-8</v>
      </c>
      <c r="S859" s="15"/>
      <c r="T859" s="3">
        <f>R859+T858</f>
        <v>115645300.41365378</v>
      </c>
      <c r="U859" s="3"/>
      <c r="V859" s="4">
        <f>$AB$3/X859</f>
        <v>2.7777777777777776E-2</v>
      </c>
      <c r="W859" s="3"/>
      <c r="X859" s="2">
        <v>9</v>
      </c>
      <c r="Z859" s="30">
        <f>F859-E859+1</f>
        <v>11</v>
      </c>
    </row>
    <row r="860" spans="1:26">
      <c r="A860" s="25">
        <f>A855+1</f>
        <v>755</v>
      </c>
      <c r="B860" s="66">
        <f>B855+1</f>
        <v>41370</v>
      </c>
    </row>
    <row r="861" spans="1:26">
      <c r="A861" s="25">
        <f t="shared" si="21"/>
        <v>756</v>
      </c>
      <c r="B861" s="66">
        <f t="shared" si="20"/>
        <v>41371</v>
      </c>
    </row>
    <row r="862" spans="1:26">
      <c r="A862" s="25">
        <f t="shared" si="21"/>
        <v>757</v>
      </c>
      <c r="B862" s="66">
        <f t="shared" si="20"/>
        <v>41372</v>
      </c>
    </row>
    <row r="863" spans="1:26">
      <c r="A863" s="25">
        <f t="shared" si="21"/>
        <v>758</v>
      </c>
      <c r="B863" s="66">
        <f t="shared" si="20"/>
        <v>41373</v>
      </c>
    </row>
    <row r="864" spans="1:26">
      <c r="A864" s="25">
        <f t="shared" si="21"/>
        <v>759</v>
      </c>
      <c r="B864" s="66">
        <f t="shared" si="20"/>
        <v>41374</v>
      </c>
    </row>
    <row r="865" spans="1:26">
      <c r="A865" s="25">
        <f t="shared" si="21"/>
        <v>760</v>
      </c>
      <c r="B865" s="66">
        <f t="shared" si="20"/>
        <v>41375</v>
      </c>
    </row>
    <row r="866" spans="1:26">
      <c r="A866" s="25">
        <f t="shared" si="21"/>
        <v>761</v>
      </c>
      <c r="B866" s="66">
        <f t="shared" si="20"/>
        <v>41376</v>
      </c>
      <c r="C866" s="88" t="s">
        <v>29</v>
      </c>
      <c r="D866" s="137">
        <v>41375</v>
      </c>
      <c r="E866" s="137">
        <v>41376</v>
      </c>
      <c r="F866" s="137">
        <v>41376</v>
      </c>
      <c r="G866" s="89">
        <v>0.85370000000000001</v>
      </c>
      <c r="H866" s="89"/>
      <c r="I866" s="89"/>
      <c r="J866" s="89">
        <v>0.84960000000000002</v>
      </c>
      <c r="K866" s="89">
        <v>0.85370000000000001</v>
      </c>
      <c r="L866" s="90" t="s">
        <v>0</v>
      </c>
      <c r="M866" s="15"/>
      <c r="N866" s="16">
        <f>(G866-J866)*10000</f>
        <v>40.999999999999929</v>
      </c>
      <c r="O866" s="15"/>
      <c r="P866" s="16">
        <f>(J866-K866)*10000</f>
        <v>-40.999999999999929</v>
      </c>
      <c r="Q866" s="15"/>
      <c r="R866" s="22">
        <f>((T859*V866)/N866)*P866</f>
        <v>-2891132.5103413444</v>
      </c>
      <c r="S866" s="15"/>
      <c r="T866" s="3">
        <f>R866+T859</f>
        <v>112754167.90331243</v>
      </c>
      <c r="U866" s="3"/>
      <c r="V866" s="4">
        <f>$AB$3/X866</f>
        <v>2.5000000000000001E-2</v>
      </c>
      <c r="W866" s="4"/>
      <c r="X866" s="2">
        <v>10</v>
      </c>
      <c r="Y866" s="3"/>
      <c r="Z866" s="30">
        <f>F866-E866+1</f>
        <v>1</v>
      </c>
    </row>
    <row r="867" spans="1:26">
      <c r="A867" s="25">
        <f t="shared" si="21"/>
        <v>762</v>
      </c>
      <c r="B867" s="66">
        <f t="shared" si="20"/>
        <v>41377</v>
      </c>
    </row>
    <row r="868" spans="1:26">
      <c r="A868" s="25">
        <f t="shared" si="21"/>
        <v>763</v>
      </c>
      <c r="B868" s="66">
        <f t="shared" si="20"/>
        <v>41378</v>
      </c>
    </row>
    <row r="869" spans="1:26">
      <c r="A869" s="25">
        <f t="shared" si="21"/>
        <v>764</v>
      </c>
      <c r="B869" s="66">
        <f t="shared" si="20"/>
        <v>41379</v>
      </c>
      <c r="C869" s="67" t="s">
        <v>20</v>
      </c>
      <c r="D869" s="140">
        <v>41376</v>
      </c>
      <c r="E869" s="140">
        <v>41379</v>
      </c>
      <c r="F869" s="140">
        <v>41387</v>
      </c>
      <c r="G869" s="68">
        <v>0.98460000000000003</v>
      </c>
      <c r="H869" s="68"/>
      <c r="I869" s="68"/>
      <c r="J869" s="68">
        <v>0.97219999999999995</v>
      </c>
      <c r="K869" s="68">
        <v>0.96899999999999997</v>
      </c>
      <c r="L869" s="70" t="s">
        <v>2</v>
      </c>
      <c r="M869" s="15"/>
      <c r="N869" s="16">
        <f>(G869-J869)*10000</f>
        <v>124.00000000000078</v>
      </c>
      <c r="O869" s="15"/>
      <c r="P869" s="16">
        <f>(J869-K869)*10000</f>
        <v>31.999999999999808</v>
      </c>
      <c r="Q869" s="15"/>
      <c r="R869" s="22">
        <f>((T866*V869)/N869)*P869</f>
        <v>1039208.9207678436</v>
      </c>
      <c r="S869" s="15"/>
      <c r="T869" s="3">
        <f>R869+T866</f>
        <v>113793376.82408027</v>
      </c>
      <c r="U869" s="3"/>
      <c r="V869" s="4">
        <f>$AB$3/X869</f>
        <v>3.5714285714285712E-2</v>
      </c>
      <c r="W869" s="4"/>
      <c r="X869" s="2">
        <v>7</v>
      </c>
      <c r="Y869" s="3"/>
      <c r="Z869" s="30">
        <f>F869-E869+1</f>
        <v>9</v>
      </c>
    </row>
    <row r="870" spans="1:26">
      <c r="A870" s="25">
        <v>764</v>
      </c>
      <c r="B870" s="66">
        <v>41379</v>
      </c>
      <c r="C870" s="85" t="s">
        <v>28</v>
      </c>
      <c r="D870" s="141">
        <v>41376</v>
      </c>
      <c r="E870" s="141">
        <v>41379</v>
      </c>
      <c r="F870" s="141">
        <v>41380</v>
      </c>
      <c r="G870" s="86">
        <v>1.3199000000000001</v>
      </c>
      <c r="H870" s="86">
        <v>1.3328</v>
      </c>
      <c r="I870" s="86">
        <v>1.3469</v>
      </c>
      <c r="J870" s="86"/>
      <c r="K870" s="86"/>
      <c r="L870" s="87" t="s">
        <v>1</v>
      </c>
      <c r="M870" s="15"/>
      <c r="N870" s="16">
        <f>(H870-G870)*10000</f>
        <v>128.99999999999912</v>
      </c>
      <c r="O870" s="15"/>
      <c r="P870" s="16">
        <f>(I870-H870)*10000</f>
        <v>141</v>
      </c>
      <c r="Q870" s="15"/>
      <c r="R870" s="22">
        <f>((T869*V870)/N870)*P870</f>
        <v>4442100.2580828983</v>
      </c>
      <c r="S870" s="15"/>
      <c r="T870" s="3">
        <f>R870+T869</f>
        <v>118235477.08216317</v>
      </c>
      <c r="U870" s="3"/>
      <c r="V870" s="4">
        <f>$AB$3/X870</f>
        <v>3.5714285714285712E-2</v>
      </c>
      <c r="W870" s="4"/>
      <c r="X870" s="2">
        <v>7</v>
      </c>
      <c r="Y870" s="3"/>
      <c r="Z870" s="30">
        <f>F870-E870+1</f>
        <v>2</v>
      </c>
    </row>
    <row r="871" spans="1:26">
      <c r="A871" s="25">
        <f>A869+1</f>
        <v>765</v>
      </c>
      <c r="B871" s="66">
        <f>B869+1</f>
        <v>41380</v>
      </c>
      <c r="C871" s="71" t="s">
        <v>24</v>
      </c>
      <c r="D871" s="138">
        <v>41379</v>
      </c>
      <c r="E871" s="139">
        <v>41380</v>
      </c>
      <c r="F871" s="139">
        <v>41438</v>
      </c>
      <c r="G871" s="72">
        <v>103.67</v>
      </c>
      <c r="H871" s="72"/>
      <c r="I871" s="72"/>
      <c r="J871" s="72">
        <v>99.22</v>
      </c>
      <c r="K871" s="72">
        <v>88.96</v>
      </c>
      <c r="L871" s="73" t="s">
        <v>1</v>
      </c>
      <c r="M871" s="15"/>
      <c r="N871" s="16">
        <f>(G871-J871)*100</f>
        <v>445.00000000000028</v>
      </c>
      <c r="O871" s="15"/>
      <c r="P871" s="16">
        <f>(J871-K871)*100</f>
        <v>1026.0000000000005</v>
      </c>
      <c r="Q871" s="15"/>
      <c r="R871" s="22">
        <f>((T870*V871)/N871)*P871</f>
        <v>6815146.0385561455</v>
      </c>
      <c r="S871" s="15"/>
      <c r="T871" s="3">
        <f>R871+T870</f>
        <v>125050623.12071931</v>
      </c>
      <c r="U871" s="3"/>
      <c r="V871" s="4">
        <f>$AB$3/X871</f>
        <v>2.5000000000000001E-2</v>
      </c>
      <c r="W871" s="4"/>
      <c r="X871" s="2">
        <v>10</v>
      </c>
      <c r="Y871" s="3"/>
      <c r="Z871" s="30">
        <f>F871-E871+1</f>
        <v>59</v>
      </c>
    </row>
    <row r="872" spans="1:26">
      <c r="A872" s="25">
        <f t="shared" si="21"/>
        <v>766</v>
      </c>
      <c r="B872" s="66">
        <f t="shared" si="20"/>
        <v>41381</v>
      </c>
      <c r="C872" s="101" t="s">
        <v>33</v>
      </c>
      <c r="D872" s="134">
        <v>41380</v>
      </c>
      <c r="E872" s="134">
        <v>41381</v>
      </c>
      <c r="F872" s="134">
        <v>41423</v>
      </c>
      <c r="G872" s="119">
        <v>95.78</v>
      </c>
      <c r="H872" s="119">
        <v>98.17</v>
      </c>
      <c r="I872" s="119">
        <v>101.16</v>
      </c>
      <c r="J872" s="119"/>
      <c r="K872" s="119"/>
      <c r="L872" s="103" t="s">
        <v>2</v>
      </c>
      <c r="N872" s="16">
        <f>(H872-G872)*100</f>
        <v>239.00000000000006</v>
      </c>
      <c r="O872" s="15"/>
      <c r="P872" s="16">
        <f>(I872-H872)*100</f>
        <v>298.99999999999949</v>
      </c>
      <c r="R872" s="22">
        <f>((T871*V872)/N872)*P872</f>
        <v>4345669.0275563691</v>
      </c>
      <c r="S872" s="15"/>
      <c r="T872" s="3">
        <f>R872+T871</f>
        <v>129396292.14827569</v>
      </c>
      <c r="U872" s="3"/>
      <c r="V872" s="4">
        <f>$AB$3/X872</f>
        <v>2.7777777777777776E-2</v>
      </c>
      <c r="W872" s="3"/>
      <c r="X872" s="2">
        <v>9</v>
      </c>
      <c r="Z872" s="30">
        <f>F872-E872+1</f>
        <v>43</v>
      </c>
    </row>
    <row r="873" spans="1:26">
      <c r="A873" s="25">
        <f t="shared" si="21"/>
        <v>767</v>
      </c>
      <c r="B873" s="66">
        <f t="shared" si="20"/>
        <v>41382</v>
      </c>
      <c r="C873" s="78" t="s">
        <v>39</v>
      </c>
      <c r="D873" s="133">
        <v>41381</v>
      </c>
      <c r="E873" s="133">
        <v>41382</v>
      </c>
      <c r="F873" s="133">
        <v>41394</v>
      </c>
      <c r="G873" s="79">
        <v>1.0170399999999999</v>
      </c>
      <c r="H873" s="79">
        <v>1.0296799999999999</v>
      </c>
      <c r="I873" s="79">
        <v>1.0170399999999999</v>
      </c>
      <c r="J873" s="79"/>
      <c r="K873" s="79"/>
      <c r="L873" s="80" t="s">
        <v>0</v>
      </c>
      <c r="N873" s="16">
        <f>(H873-G873)*10000</f>
        <v>126.39999999999985</v>
      </c>
      <c r="O873" s="15"/>
      <c r="P873" s="16">
        <f>(I873-H873)*10000</f>
        <v>-126.39999999999985</v>
      </c>
      <c r="R873" s="22">
        <f>((T872*V873)/N873)*P873</f>
        <v>-2488390.2336206865</v>
      </c>
      <c r="S873" s="15"/>
      <c r="T873" s="3">
        <f>R873+T872</f>
        <v>126907901.914655</v>
      </c>
      <c r="U873" s="3"/>
      <c r="V873" s="4">
        <f>$AB$3/X873</f>
        <v>1.9230769230769232E-2</v>
      </c>
      <c r="W873" s="3"/>
      <c r="X873" s="2">
        <v>13</v>
      </c>
      <c r="Z873" s="30">
        <f>F873-E873+1</f>
        <v>13</v>
      </c>
    </row>
    <row r="874" spans="1:26">
      <c r="A874" s="25">
        <f t="shared" si="21"/>
        <v>768</v>
      </c>
      <c r="B874" s="66">
        <f t="shared" si="20"/>
        <v>41383</v>
      </c>
    </row>
    <row r="875" spans="1:26">
      <c r="A875" s="25">
        <f t="shared" si="21"/>
        <v>769</v>
      </c>
      <c r="B875" s="66">
        <f t="shared" si="20"/>
        <v>41384</v>
      </c>
    </row>
    <row r="876" spans="1:26">
      <c r="A876" s="25">
        <f t="shared" si="21"/>
        <v>770</v>
      </c>
      <c r="B876" s="66">
        <f t="shared" si="20"/>
        <v>41385</v>
      </c>
    </row>
    <row r="877" spans="1:26">
      <c r="A877" s="25">
        <f t="shared" si="21"/>
        <v>771</v>
      </c>
      <c r="B877" s="66">
        <f t="shared" ref="B877:B948" si="22">B876+1</f>
        <v>41386</v>
      </c>
    </row>
    <row r="878" spans="1:26">
      <c r="A878" s="25">
        <f t="shared" si="21"/>
        <v>772</v>
      </c>
      <c r="B878" s="66">
        <f t="shared" si="22"/>
        <v>41387</v>
      </c>
      <c r="C878" s="97" t="s">
        <v>30</v>
      </c>
      <c r="D878" s="130">
        <v>41381</v>
      </c>
      <c r="E878" s="130">
        <v>41387</v>
      </c>
      <c r="F878" s="130">
        <v>41395</v>
      </c>
      <c r="G878" s="98">
        <v>1.3196000000000001</v>
      </c>
      <c r="H878" s="98"/>
      <c r="I878" s="98"/>
      <c r="J878" s="98">
        <v>1.2999000000000001</v>
      </c>
      <c r="K878" s="98">
        <v>1.3196000000000001</v>
      </c>
      <c r="L878" s="99" t="s">
        <v>0</v>
      </c>
      <c r="M878" s="15"/>
      <c r="N878" s="46">
        <f>(G878-J878)*10000</f>
        <v>197.00000000000051</v>
      </c>
      <c r="O878" s="47"/>
      <c r="P878" s="46">
        <f>(J878-K878)*10000</f>
        <v>-197.00000000000051</v>
      </c>
      <c r="Q878" s="15"/>
      <c r="R878" s="22">
        <f>((T873*V878)/N878)*P878</f>
        <v>-2884270.498060341</v>
      </c>
      <c r="S878" s="15"/>
      <c r="T878" s="3">
        <f>R878+T873</f>
        <v>124023631.41659465</v>
      </c>
      <c r="U878" s="3"/>
      <c r="V878" s="4">
        <f>$AB$3/X878</f>
        <v>2.2727272727272728E-2</v>
      </c>
      <c r="W878" s="4"/>
      <c r="X878" s="16">
        <v>11</v>
      </c>
      <c r="Y878" s="15"/>
      <c r="Z878" s="30">
        <f>F878-E878+1</f>
        <v>9</v>
      </c>
    </row>
    <row r="879" spans="1:26">
      <c r="A879" s="25">
        <v>772</v>
      </c>
      <c r="B879" s="66">
        <v>41387</v>
      </c>
      <c r="C879" s="111" t="s">
        <v>32</v>
      </c>
      <c r="D879" s="143">
        <v>41379</v>
      </c>
      <c r="E879" s="143">
        <v>41387</v>
      </c>
      <c r="F879" s="143">
        <v>41418</v>
      </c>
      <c r="G879" s="112">
        <v>0.85880000000000001</v>
      </c>
      <c r="H879" s="112"/>
      <c r="I879" s="112"/>
      <c r="J879" s="112">
        <v>0.83899999999999997</v>
      </c>
      <c r="K879" s="112">
        <v>0.81379999999999997</v>
      </c>
      <c r="L879" s="113" t="s">
        <v>2</v>
      </c>
      <c r="N879" s="46">
        <f>(G879-J879)*10000</f>
        <v>198.0000000000004</v>
      </c>
      <c r="O879" s="47"/>
      <c r="P879" s="46">
        <f>(J879-K879)*10000</f>
        <v>252</v>
      </c>
      <c r="R879" s="22">
        <f>((T878*V879)/N879)*P879</f>
        <v>3035543.4262802829</v>
      </c>
      <c r="S879" s="15"/>
      <c r="T879" s="3">
        <f>R879+T878</f>
        <v>127059174.84287494</v>
      </c>
      <c r="U879" s="3"/>
      <c r="V879" s="4">
        <f>$AB$3/X879</f>
        <v>1.9230769230769232E-2</v>
      </c>
      <c r="W879" s="3"/>
      <c r="X879" s="2">
        <v>13</v>
      </c>
      <c r="Z879" s="30">
        <f>F879-E879+1</f>
        <v>32</v>
      </c>
    </row>
    <row r="880" spans="1:26">
      <c r="A880" s="25">
        <f>A878+1</f>
        <v>773</v>
      </c>
      <c r="B880" s="66">
        <f>B878+1</f>
        <v>41388</v>
      </c>
    </row>
    <row r="881" spans="1:26">
      <c r="A881" s="25">
        <f t="shared" si="21"/>
        <v>774</v>
      </c>
      <c r="B881" s="66">
        <f t="shared" si="22"/>
        <v>41389</v>
      </c>
    </row>
    <row r="882" spans="1:26">
      <c r="A882" s="25">
        <f t="shared" si="21"/>
        <v>775</v>
      </c>
      <c r="B882" s="66">
        <f t="shared" si="22"/>
        <v>41390</v>
      </c>
    </row>
    <row r="883" spans="1:26">
      <c r="A883" s="25">
        <f t="shared" si="21"/>
        <v>776</v>
      </c>
      <c r="B883" s="66">
        <f t="shared" si="22"/>
        <v>41391</v>
      </c>
    </row>
    <row r="884" spans="1:26">
      <c r="A884" s="25">
        <f t="shared" si="21"/>
        <v>777</v>
      </c>
      <c r="B884" s="66">
        <f t="shared" si="22"/>
        <v>41392</v>
      </c>
    </row>
    <row r="885" spans="1:26">
      <c r="A885" s="25">
        <f t="shared" si="21"/>
        <v>778</v>
      </c>
      <c r="B885" s="66">
        <f t="shared" si="22"/>
        <v>41393</v>
      </c>
    </row>
    <row r="886" spans="1:26">
      <c r="A886" s="25">
        <f t="shared" si="21"/>
        <v>779</v>
      </c>
      <c r="B886" s="66">
        <f t="shared" si="22"/>
        <v>41394</v>
      </c>
      <c r="C886" s="82" t="s">
        <v>35</v>
      </c>
      <c r="D886" s="145">
        <v>41393</v>
      </c>
      <c r="E886" s="146">
        <v>41394</v>
      </c>
      <c r="F886" s="146">
        <v>41401</v>
      </c>
      <c r="G886" s="83">
        <v>103.446</v>
      </c>
      <c r="H886" s="83">
        <v>104.67999999999999</v>
      </c>
      <c r="I886" s="83">
        <v>105.669</v>
      </c>
      <c r="J886" s="83"/>
      <c r="K886" s="83"/>
      <c r="L886" s="84" t="s">
        <v>2</v>
      </c>
      <c r="N886" s="16">
        <f>(H886-G886)*100</f>
        <v>123.39999999999947</v>
      </c>
      <c r="O886" s="15"/>
      <c r="P886" s="16">
        <f>(I886-H886)*100</f>
        <v>98.900000000000432</v>
      </c>
      <c r="R886" s="22">
        <f>((T879*V886)/N886)*P886</f>
        <v>3182271.1689527049</v>
      </c>
      <c r="S886" s="15"/>
      <c r="T886" s="3">
        <f>R886+T879</f>
        <v>130241446.01182765</v>
      </c>
      <c r="U886" s="3"/>
      <c r="V886" s="4">
        <f>$AB$3/X886</f>
        <v>3.125E-2</v>
      </c>
      <c r="W886" s="3"/>
      <c r="X886" s="2">
        <v>8</v>
      </c>
      <c r="Z886" s="30">
        <f>F886-E886+1</f>
        <v>8</v>
      </c>
    </row>
    <row r="887" spans="1:26">
      <c r="A887" s="25">
        <f t="shared" ref="A887:A960" si="23">A886+1</f>
        <v>780</v>
      </c>
      <c r="B887" s="66">
        <f t="shared" si="22"/>
        <v>41395</v>
      </c>
      <c r="C887" s="67" t="s">
        <v>20</v>
      </c>
      <c r="D887" s="140">
        <v>41394</v>
      </c>
      <c r="E887" s="140">
        <v>41395</v>
      </c>
      <c r="F887" s="140">
        <v>41397</v>
      </c>
      <c r="G887" s="68">
        <v>0.9738</v>
      </c>
      <c r="H887" s="68"/>
      <c r="I887" s="68"/>
      <c r="J887" s="68">
        <v>0.95920000000000005</v>
      </c>
      <c r="K887" s="68">
        <v>0.95920000000000005</v>
      </c>
      <c r="L887" s="69" t="s">
        <v>17</v>
      </c>
      <c r="M887" s="15"/>
      <c r="N887" s="16">
        <f>(G887-J887)*10000</f>
        <v>145.99999999999946</v>
      </c>
      <c r="O887" s="15"/>
      <c r="P887" s="16">
        <f>(J887-K887)*10000</f>
        <v>0</v>
      </c>
      <c r="Q887" s="15"/>
      <c r="R887" s="22">
        <f>((T886*V887)/N887)*P887</f>
        <v>0</v>
      </c>
      <c r="S887" s="15"/>
      <c r="T887" s="3">
        <f>R887+T886</f>
        <v>130241446.01182765</v>
      </c>
      <c r="U887" s="3"/>
      <c r="V887" s="4">
        <f>$AB$3/X887</f>
        <v>3.5714285714285712E-2</v>
      </c>
      <c r="W887" s="4"/>
      <c r="X887" s="2">
        <v>7</v>
      </c>
      <c r="Y887" s="3"/>
      <c r="Z887" s="30">
        <f>F887-E887+1</f>
        <v>3</v>
      </c>
    </row>
    <row r="888" spans="1:26">
      <c r="A888" s="25">
        <v>780</v>
      </c>
      <c r="B888" s="66">
        <v>41395</v>
      </c>
      <c r="C888" s="88" t="s">
        <v>29</v>
      </c>
      <c r="D888" s="137">
        <v>41394</v>
      </c>
      <c r="E888" s="137">
        <v>41395</v>
      </c>
      <c r="F888" s="137">
        <v>41396</v>
      </c>
      <c r="G888" s="89">
        <v>0.84209999999999996</v>
      </c>
      <c r="H888" s="89">
        <v>0.84909999999999997</v>
      </c>
      <c r="I888" s="89">
        <v>0.84209999999999996</v>
      </c>
      <c r="J888" s="89"/>
      <c r="K888" s="89"/>
      <c r="L888" s="90" t="s">
        <v>0</v>
      </c>
      <c r="M888" s="15"/>
      <c r="N888" s="16">
        <f>(H888-G888)*10000</f>
        <v>70.000000000000057</v>
      </c>
      <c r="O888" s="15"/>
      <c r="P888" s="16">
        <f>(I888-H888)*10000</f>
        <v>-70.000000000000057</v>
      </c>
      <c r="Q888" s="15"/>
      <c r="R888" s="22">
        <f>((T887*V888)/N888)*P888</f>
        <v>-3256036.1502956916</v>
      </c>
      <c r="S888" s="15"/>
      <c r="T888" s="3">
        <f>R888+T887</f>
        <v>126985409.86153196</v>
      </c>
      <c r="U888" s="3"/>
      <c r="V888" s="4">
        <f>$AB$3/X888</f>
        <v>2.5000000000000001E-2</v>
      </c>
      <c r="W888" s="4"/>
      <c r="X888" s="2">
        <v>10</v>
      </c>
      <c r="Y888" s="3"/>
      <c r="Z888" s="30">
        <f>F888-E888+1</f>
        <v>2</v>
      </c>
    </row>
    <row r="889" spans="1:26">
      <c r="A889" s="25">
        <f>A887+1</f>
        <v>781</v>
      </c>
      <c r="B889" s="66">
        <f>B887+1</f>
        <v>41396</v>
      </c>
    </row>
    <row r="890" spans="1:26">
      <c r="A890" s="25">
        <f t="shared" si="23"/>
        <v>782</v>
      </c>
      <c r="B890" s="66">
        <f t="shared" si="22"/>
        <v>41397</v>
      </c>
      <c r="C890" s="97" t="s">
        <v>30</v>
      </c>
      <c r="D890" s="130">
        <v>41396</v>
      </c>
      <c r="E890" s="130">
        <v>41397</v>
      </c>
      <c r="F890" s="130">
        <v>41424</v>
      </c>
      <c r="G890" s="98">
        <v>1.3213999999999999</v>
      </c>
      <c r="H890" s="98"/>
      <c r="I890" s="98"/>
      <c r="J890" s="98">
        <v>1.3035000000000001</v>
      </c>
      <c r="K890" s="98">
        <v>1.3035000000000001</v>
      </c>
      <c r="L890" s="99" t="s">
        <v>17</v>
      </c>
      <c r="M890" s="15"/>
      <c r="N890" s="46">
        <f>(G890-J890)*10000</f>
        <v>178.99999999999804</v>
      </c>
      <c r="O890" s="47"/>
      <c r="P890" s="46">
        <f>(J890-K890)*10000</f>
        <v>0</v>
      </c>
      <c r="Q890" s="15"/>
      <c r="R890" s="22">
        <f>((T888*V890)/N890)*P890</f>
        <v>0</v>
      </c>
      <c r="S890" s="15"/>
      <c r="T890" s="3">
        <f>R890+T888</f>
        <v>126985409.86153196</v>
      </c>
      <c r="U890" s="3"/>
      <c r="V890" s="4">
        <f>$AB$3/X890</f>
        <v>2.2727272727272728E-2</v>
      </c>
      <c r="W890" s="4"/>
      <c r="X890" s="16">
        <v>11</v>
      </c>
      <c r="Y890" s="15"/>
      <c r="Z890" s="30">
        <f>F890-E890+1</f>
        <v>28</v>
      </c>
    </row>
    <row r="891" spans="1:26">
      <c r="A891" s="25">
        <f t="shared" si="23"/>
        <v>783</v>
      </c>
      <c r="B891" s="66">
        <f t="shared" si="22"/>
        <v>41398</v>
      </c>
    </row>
    <row r="892" spans="1:26">
      <c r="A892" s="25">
        <f t="shared" si="23"/>
        <v>784</v>
      </c>
      <c r="B892" s="66">
        <f t="shared" si="22"/>
        <v>41399</v>
      </c>
    </row>
    <row r="893" spans="1:26">
      <c r="A893" s="25">
        <f t="shared" si="23"/>
        <v>785</v>
      </c>
      <c r="B893" s="66">
        <f t="shared" si="22"/>
        <v>41400</v>
      </c>
      <c r="C893" s="114" t="s">
        <v>37</v>
      </c>
      <c r="D893" s="135">
        <v>41397</v>
      </c>
      <c r="E893" s="136">
        <v>41400</v>
      </c>
      <c r="F893" s="136">
        <v>41403</v>
      </c>
      <c r="G893" s="115">
        <v>1.0105299999999999</v>
      </c>
      <c r="H893" s="115"/>
      <c r="I893" s="115"/>
      <c r="J893" s="115">
        <v>1.0071399999999999</v>
      </c>
      <c r="K893" s="115">
        <v>1.0071399999999999</v>
      </c>
      <c r="L893" s="116" t="s">
        <v>17</v>
      </c>
      <c r="N893" s="46">
        <f>(G893-J893)*10000</f>
        <v>33.900000000000041</v>
      </c>
      <c r="O893" s="47"/>
      <c r="P893" s="46">
        <f>(J893-K893)*10000</f>
        <v>0</v>
      </c>
      <c r="R893" s="22">
        <f>((T890*V893)/N893)*P893</f>
        <v>0</v>
      </c>
      <c r="S893" s="15"/>
      <c r="T893" s="3">
        <f>R893+T890</f>
        <v>126985409.86153196</v>
      </c>
      <c r="U893" s="3"/>
      <c r="V893" s="4">
        <f>$AB$3/X893</f>
        <v>3.5714285714285712E-2</v>
      </c>
      <c r="W893" s="3"/>
      <c r="X893" s="2">
        <v>7</v>
      </c>
      <c r="Z893" s="30">
        <f>F893-E893+1</f>
        <v>4</v>
      </c>
    </row>
    <row r="894" spans="1:26">
      <c r="A894" s="25">
        <f t="shared" si="23"/>
        <v>786</v>
      </c>
      <c r="B894" s="66">
        <f t="shared" si="22"/>
        <v>41401</v>
      </c>
      <c r="C894" s="78" t="s">
        <v>39</v>
      </c>
      <c r="D894" s="133">
        <v>41400</v>
      </c>
      <c r="E894" s="133">
        <v>41401</v>
      </c>
      <c r="F894" s="133">
        <v>41416</v>
      </c>
      <c r="G894" s="79">
        <v>1.0291299999999999</v>
      </c>
      <c r="H894" s="79"/>
      <c r="I894" s="79"/>
      <c r="J894" s="79">
        <v>1.0251399999999999</v>
      </c>
      <c r="K894" s="79">
        <v>0.97114999999999996</v>
      </c>
      <c r="L894" s="80" t="s">
        <v>1</v>
      </c>
      <c r="N894" s="46">
        <f>(G894-J894)*10000</f>
        <v>39.89999999999938</v>
      </c>
      <c r="O894" s="47"/>
      <c r="P894" s="46">
        <f>(J894-K894)*10000</f>
        <v>539.89999999999986</v>
      </c>
      <c r="R894" s="22">
        <f>((T893*V894)/N894)*P894</f>
        <v>33043870.630538922</v>
      </c>
      <c r="S894" s="15"/>
      <c r="T894" s="3">
        <f>R894+T893</f>
        <v>160029280.49207088</v>
      </c>
      <c r="U894" s="3"/>
      <c r="V894" s="4">
        <f>$AB$3/X894</f>
        <v>1.9230769230769232E-2</v>
      </c>
      <c r="W894" s="3"/>
      <c r="X894" s="2">
        <v>13</v>
      </c>
      <c r="Z894" s="30">
        <f>F894-E894+1</f>
        <v>16</v>
      </c>
    </row>
    <row r="895" spans="1:26">
      <c r="A895" s="25">
        <f t="shared" si="23"/>
        <v>787</v>
      </c>
      <c r="B895" s="66">
        <f t="shared" si="22"/>
        <v>41402</v>
      </c>
    </row>
    <row r="896" spans="1:26">
      <c r="A896" s="25">
        <f t="shared" si="23"/>
        <v>788</v>
      </c>
      <c r="B896" s="66">
        <f t="shared" si="22"/>
        <v>41403</v>
      </c>
      <c r="C896" s="85" t="s">
        <v>28</v>
      </c>
      <c r="D896" s="141">
        <v>41401</v>
      </c>
      <c r="E896" s="141">
        <v>41403</v>
      </c>
      <c r="F896" s="141">
        <v>41411</v>
      </c>
      <c r="G896" s="86">
        <v>1.3201000000000001</v>
      </c>
      <c r="H896" s="86"/>
      <c r="I896" s="86"/>
      <c r="J896" s="86">
        <v>1.3113999999999999</v>
      </c>
      <c r="K896" s="86">
        <v>1.3113999999999999</v>
      </c>
      <c r="L896" s="87" t="s">
        <v>17</v>
      </c>
      <c r="M896" s="15"/>
      <c r="N896" s="16">
        <f>(G896-J896)*10000</f>
        <v>87.000000000001521</v>
      </c>
      <c r="O896" s="15"/>
      <c r="P896" s="16">
        <f>(J896-K896)*10000</f>
        <v>0</v>
      </c>
      <c r="Q896" s="15"/>
      <c r="R896" s="22">
        <f>((T894*V896)/N896)*P896</f>
        <v>0</v>
      </c>
      <c r="S896" s="15"/>
      <c r="T896" s="3">
        <f>R896+T894</f>
        <v>160029280.49207088</v>
      </c>
      <c r="U896" s="3"/>
      <c r="V896" s="4">
        <f>$AB$3/X896</f>
        <v>3.5714285714285712E-2</v>
      </c>
      <c r="W896" s="4"/>
      <c r="X896" s="2">
        <v>7</v>
      </c>
      <c r="Y896" s="3"/>
      <c r="Z896" s="30">
        <f>F896-E896+1</f>
        <v>9</v>
      </c>
    </row>
    <row r="897" spans="1:26">
      <c r="A897" s="25">
        <f t="shared" si="23"/>
        <v>789</v>
      </c>
      <c r="B897" s="66">
        <f t="shared" si="22"/>
        <v>41404</v>
      </c>
    </row>
    <row r="898" spans="1:26">
      <c r="A898" s="25">
        <f t="shared" si="23"/>
        <v>790</v>
      </c>
      <c r="B898" s="66">
        <f t="shared" si="22"/>
        <v>41405</v>
      </c>
    </row>
    <row r="899" spans="1:26">
      <c r="A899" s="25">
        <f t="shared" si="23"/>
        <v>791</v>
      </c>
      <c r="B899" s="66">
        <f t="shared" si="22"/>
        <v>41406</v>
      </c>
    </row>
    <row r="900" spans="1:26">
      <c r="A900" s="25">
        <f t="shared" si="23"/>
        <v>792</v>
      </c>
      <c r="B900" s="66">
        <f t="shared" si="22"/>
        <v>41407</v>
      </c>
    </row>
    <row r="901" spans="1:26">
      <c r="A901" s="25">
        <f t="shared" si="23"/>
        <v>793</v>
      </c>
      <c r="B901" s="66">
        <f t="shared" si="22"/>
        <v>41408</v>
      </c>
    </row>
    <row r="902" spans="1:26">
      <c r="A902" s="25">
        <f t="shared" si="23"/>
        <v>794</v>
      </c>
      <c r="B902" s="66">
        <f t="shared" si="22"/>
        <v>41409</v>
      </c>
    </row>
    <row r="903" spans="1:26">
      <c r="A903" s="25">
        <f t="shared" si="23"/>
        <v>795</v>
      </c>
      <c r="B903" s="66">
        <f t="shared" si="22"/>
        <v>41410</v>
      </c>
      <c r="C903" s="88" t="s">
        <v>29</v>
      </c>
      <c r="D903" s="137">
        <v>41409</v>
      </c>
      <c r="E903" s="137">
        <v>41410</v>
      </c>
      <c r="F903" s="137">
        <v>41415</v>
      </c>
      <c r="G903" s="89">
        <v>0.85019999999999996</v>
      </c>
      <c r="H903" s="89"/>
      <c r="I903" s="89"/>
      <c r="J903" s="89">
        <v>0.84279999999999999</v>
      </c>
      <c r="K903" s="89">
        <v>0.85019999999999996</v>
      </c>
      <c r="L903" s="90" t="s">
        <v>0</v>
      </c>
      <c r="M903" s="15"/>
      <c r="N903" s="16">
        <f>(G903-J903)*10000</f>
        <v>73.999999999999616</v>
      </c>
      <c r="O903" s="15"/>
      <c r="P903" s="16">
        <f>(J903-K903)*10000</f>
        <v>-73.999999999999616</v>
      </c>
      <c r="Q903" s="15"/>
      <c r="R903" s="22">
        <f>((T896*V903)/N903)*P903</f>
        <v>-4000732.0123017724</v>
      </c>
      <c r="S903" s="15"/>
      <c r="T903" s="3">
        <f>R903+T896</f>
        <v>156028548.47976911</v>
      </c>
      <c r="U903" s="3"/>
      <c r="V903" s="4">
        <f>$AB$3/X903</f>
        <v>2.5000000000000001E-2</v>
      </c>
      <c r="W903" s="4"/>
      <c r="X903" s="2">
        <v>10</v>
      </c>
      <c r="Y903" s="3"/>
      <c r="Z903" s="30">
        <f>F903-E903+1</f>
        <v>6</v>
      </c>
    </row>
    <row r="904" spans="1:26">
      <c r="A904" s="25">
        <f t="shared" si="23"/>
        <v>796</v>
      </c>
      <c r="B904" s="66">
        <f t="shared" si="22"/>
        <v>41411</v>
      </c>
    </row>
    <row r="905" spans="1:26">
      <c r="A905" s="25">
        <f t="shared" si="23"/>
        <v>797</v>
      </c>
      <c r="B905" s="66">
        <f t="shared" si="22"/>
        <v>41412</v>
      </c>
    </row>
    <row r="906" spans="1:26">
      <c r="A906" s="25">
        <f t="shared" si="23"/>
        <v>798</v>
      </c>
      <c r="B906" s="66">
        <f t="shared" si="22"/>
        <v>41413</v>
      </c>
    </row>
    <row r="907" spans="1:26">
      <c r="A907" s="25">
        <f t="shared" si="23"/>
        <v>799</v>
      </c>
      <c r="B907" s="66">
        <f t="shared" si="22"/>
        <v>41414</v>
      </c>
    </row>
    <row r="908" spans="1:26">
      <c r="A908" s="25">
        <f t="shared" si="23"/>
        <v>800</v>
      </c>
      <c r="B908" s="66">
        <f t="shared" si="22"/>
        <v>41415</v>
      </c>
    </row>
    <row r="909" spans="1:26">
      <c r="A909" s="25">
        <f t="shared" si="23"/>
        <v>801</v>
      </c>
      <c r="B909" s="66">
        <f t="shared" si="22"/>
        <v>41416</v>
      </c>
    </row>
    <row r="910" spans="1:26">
      <c r="A910" s="25">
        <f t="shared" si="23"/>
        <v>802</v>
      </c>
      <c r="B910" s="66">
        <f t="shared" si="22"/>
        <v>41417</v>
      </c>
    </row>
    <row r="911" spans="1:26">
      <c r="A911" s="25">
        <f t="shared" si="23"/>
        <v>803</v>
      </c>
      <c r="B911" s="66">
        <f t="shared" si="22"/>
        <v>41418</v>
      </c>
    </row>
    <row r="912" spans="1:26">
      <c r="A912" s="25">
        <f t="shared" si="23"/>
        <v>804</v>
      </c>
      <c r="B912" s="66">
        <f t="shared" si="22"/>
        <v>41419</v>
      </c>
    </row>
    <row r="913" spans="1:26">
      <c r="A913" s="25">
        <f t="shared" si="23"/>
        <v>805</v>
      </c>
      <c r="B913" s="66">
        <f t="shared" si="22"/>
        <v>41420</v>
      </c>
    </row>
    <row r="914" spans="1:26">
      <c r="A914" s="25">
        <f t="shared" si="23"/>
        <v>806</v>
      </c>
      <c r="B914" s="66">
        <f t="shared" si="22"/>
        <v>41421</v>
      </c>
    </row>
    <row r="915" spans="1:26">
      <c r="A915" s="25">
        <f t="shared" si="23"/>
        <v>807</v>
      </c>
      <c r="B915" s="66">
        <f t="shared" si="22"/>
        <v>41422</v>
      </c>
    </row>
    <row r="916" spans="1:26">
      <c r="A916" s="25">
        <f t="shared" si="23"/>
        <v>808</v>
      </c>
      <c r="B916" s="66">
        <f t="shared" si="22"/>
        <v>41423</v>
      </c>
      <c r="C916" s="85" t="s">
        <v>28</v>
      </c>
      <c r="D916" s="141">
        <v>41418</v>
      </c>
      <c r="E916" s="141">
        <v>41423</v>
      </c>
      <c r="F916" s="141">
        <v>41431</v>
      </c>
      <c r="G916" s="86">
        <v>1.3315999999999999</v>
      </c>
      <c r="H916" s="86">
        <v>1.3453999999999999</v>
      </c>
      <c r="I916" s="86">
        <v>1.3609</v>
      </c>
      <c r="J916" s="86"/>
      <c r="K916" s="86"/>
      <c r="L916" s="87" t="s">
        <v>1</v>
      </c>
      <c r="M916" s="15"/>
      <c r="N916" s="16">
        <f>(H916-G916)*10000</f>
        <v>138.00000000000034</v>
      </c>
      <c r="O916" s="15"/>
      <c r="P916" s="16">
        <f>(I916-H916)*10000</f>
        <v>155.00000000000068</v>
      </c>
      <c r="Q916" s="15"/>
      <c r="R916" s="22">
        <f>((T903*V916)/N916)*P916</f>
        <v>6258909.1652081404</v>
      </c>
      <c r="S916" s="15"/>
      <c r="T916" s="3">
        <f>R916+T903</f>
        <v>162287457.64497724</v>
      </c>
      <c r="U916" s="3"/>
      <c r="V916" s="4">
        <f>$AB$3/X916</f>
        <v>3.5714285714285712E-2</v>
      </c>
      <c r="W916" s="4"/>
      <c r="X916" s="2">
        <v>7</v>
      </c>
      <c r="Y916" s="3"/>
      <c r="Z916" s="30">
        <f>F916-E916+1</f>
        <v>9</v>
      </c>
    </row>
    <row r="917" spans="1:26">
      <c r="A917" s="25">
        <f t="shared" si="23"/>
        <v>809</v>
      </c>
      <c r="B917" s="66">
        <f t="shared" si="22"/>
        <v>41424</v>
      </c>
      <c r="C917" s="82" t="s">
        <v>35</v>
      </c>
      <c r="D917" s="145">
        <v>41418</v>
      </c>
      <c r="E917" s="146">
        <v>41424</v>
      </c>
      <c r="F917" s="146">
        <v>41428</v>
      </c>
      <c r="G917" s="83">
        <v>104.66200000000001</v>
      </c>
      <c r="H917" s="83">
        <v>105.679</v>
      </c>
      <c r="I917" s="83">
        <v>104.66200000000001</v>
      </c>
      <c r="J917" s="83"/>
      <c r="K917" s="83"/>
      <c r="L917" s="84" t="s">
        <v>0</v>
      </c>
      <c r="N917" s="16">
        <f>(H917-G917)*100</f>
        <v>101.69999999999959</v>
      </c>
      <c r="O917" s="15"/>
      <c r="P917" s="16">
        <f>(I917-H917)*100</f>
        <v>-101.69999999999959</v>
      </c>
      <c r="R917" s="22">
        <f>((T916*V917)/N917)*P917</f>
        <v>-5071483.0514055388</v>
      </c>
      <c r="S917" s="15"/>
      <c r="T917" s="3">
        <f>R917+T916</f>
        <v>157215974.59357169</v>
      </c>
      <c r="U917" s="3"/>
      <c r="V917" s="4">
        <f>$AB$3/X917</f>
        <v>3.125E-2</v>
      </c>
      <c r="W917" s="3"/>
      <c r="X917" s="2">
        <v>8</v>
      </c>
      <c r="Z917" s="30">
        <f>F917-E917+1</f>
        <v>5</v>
      </c>
    </row>
    <row r="918" spans="1:26">
      <c r="A918" s="25">
        <v>809</v>
      </c>
      <c r="B918" s="66">
        <v>41424</v>
      </c>
      <c r="C918" s="92" t="s">
        <v>38</v>
      </c>
      <c r="D918" s="132">
        <v>41423</v>
      </c>
      <c r="E918" s="132">
        <v>41424</v>
      </c>
      <c r="F918" s="132">
        <v>41424</v>
      </c>
      <c r="G918" s="93">
        <v>131.23600000000002</v>
      </c>
      <c r="H918" s="93"/>
      <c r="I918" s="93"/>
      <c r="J918" s="93">
        <v>130.44</v>
      </c>
      <c r="K918" s="93">
        <v>131.23600000000002</v>
      </c>
      <c r="L918" s="94" t="s">
        <v>0</v>
      </c>
      <c r="N918" s="16">
        <f>(G918-J918)*100</f>
        <v>79.600000000002069</v>
      </c>
      <c r="O918" s="15"/>
      <c r="P918" s="16">
        <f>(J918-K918)*100</f>
        <v>-79.600000000002069</v>
      </c>
      <c r="R918" s="22">
        <f>((T917*V918)/N918)*P918</f>
        <v>-1871618.7451615676</v>
      </c>
      <c r="S918" s="15"/>
      <c r="T918" s="3">
        <f>R918+T917</f>
        <v>155344355.84841013</v>
      </c>
      <c r="U918" s="3"/>
      <c r="V918" s="4">
        <f>$AB$3/X918</f>
        <v>1.1904761904761904E-2</v>
      </c>
      <c r="W918" s="3"/>
      <c r="X918" s="2">
        <v>21</v>
      </c>
      <c r="Z918" s="30">
        <f>F918-E918+1</f>
        <v>1</v>
      </c>
    </row>
    <row r="919" spans="1:26">
      <c r="A919" s="25">
        <f>A917+1</f>
        <v>810</v>
      </c>
      <c r="B919" s="66">
        <f>B917+1</f>
        <v>41425</v>
      </c>
      <c r="C919" s="88" t="s">
        <v>29</v>
      </c>
      <c r="D919" s="137">
        <v>41418</v>
      </c>
      <c r="E919" s="137">
        <v>41425</v>
      </c>
      <c r="F919" s="137">
        <v>41438</v>
      </c>
      <c r="G919" s="89">
        <v>0.8599</v>
      </c>
      <c r="H919" s="89"/>
      <c r="I919" s="89"/>
      <c r="J919" s="89">
        <v>0.85270000000000001</v>
      </c>
      <c r="K919" s="89">
        <v>0.84960000000000002</v>
      </c>
      <c r="L919" s="90" t="s">
        <v>2</v>
      </c>
      <c r="M919" s="15"/>
      <c r="N919" s="16">
        <f>(G919-J919)*10000</f>
        <v>71.999999999999844</v>
      </c>
      <c r="O919" s="15"/>
      <c r="P919" s="16">
        <f>(J919-K919)*10000</f>
        <v>30.999999999999915</v>
      </c>
      <c r="Q919" s="15"/>
      <c r="R919" s="22">
        <f>((T918*V919)/N919)*P919</f>
        <v>1672109.3858683025</v>
      </c>
      <c r="S919" s="15"/>
      <c r="T919" s="3">
        <f>R919+T918</f>
        <v>157016465.23427844</v>
      </c>
      <c r="U919" s="3"/>
      <c r="V919" s="4">
        <f>$AB$3/X919</f>
        <v>2.5000000000000001E-2</v>
      </c>
      <c r="W919" s="4"/>
      <c r="X919" s="2">
        <v>10</v>
      </c>
      <c r="Y919" s="3"/>
      <c r="Z919" s="30">
        <f>F919-E919+1</f>
        <v>14</v>
      </c>
    </row>
    <row r="920" spans="1:26">
      <c r="A920" s="25">
        <f t="shared" si="23"/>
        <v>811</v>
      </c>
      <c r="B920" s="66">
        <f t="shared" si="22"/>
        <v>41426</v>
      </c>
    </row>
    <row r="921" spans="1:26">
      <c r="A921" s="25">
        <f t="shared" si="23"/>
        <v>812</v>
      </c>
      <c r="B921" s="66">
        <f t="shared" si="22"/>
        <v>41427</v>
      </c>
    </row>
    <row r="922" spans="1:26">
      <c r="A922" s="25">
        <f t="shared" si="23"/>
        <v>813</v>
      </c>
      <c r="B922" s="66">
        <f t="shared" si="22"/>
        <v>41428</v>
      </c>
      <c r="C922" s="97" t="s">
        <v>30</v>
      </c>
      <c r="D922" s="130">
        <v>41424</v>
      </c>
      <c r="E922" s="130">
        <v>41428</v>
      </c>
      <c r="F922" s="130">
        <v>41443</v>
      </c>
      <c r="G922" s="98">
        <v>1.2926</v>
      </c>
      <c r="H922" s="98">
        <v>1.3063</v>
      </c>
      <c r="I922" s="98">
        <v>1.3406</v>
      </c>
      <c r="J922" s="98"/>
      <c r="K922" s="98"/>
      <c r="L922" s="99" t="s">
        <v>1</v>
      </c>
      <c r="M922" s="15"/>
      <c r="N922" s="16">
        <f>(H922-G922)*10000</f>
        <v>137.00000000000045</v>
      </c>
      <c r="O922" s="15"/>
      <c r="P922" s="16">
        <f>(I922-H922)*10000</f>
        <v>343</v>
      </c>
      <c r="Q922" s="15"/>
      <c r="R922" s="22">
        <f>((T919*V922)/N922)*P922</f>
        <v>8934413.9972391054</v>
      </c>
      <c r="S922" s="15"/>
      <c r="T922" s="3">
        <f>R922+T919</f>
        <v>165950879.23151755</v>
      </c>
      <c r="U922" s="3"/>
      <c r="V922" s="4">
        <f>$AB$3/X922</f>
        <v>2.2727272727272728E-2</v>
      </c>
      <c r="W922" s="4"/>
      <c r="X922" s="16">
        <v>11</v>
      </c>
      <c r="Y922" s="15"/>
      <c r="Z922" s="30">
        <f>F922-E922+1</f>
        <v>16</v>
      </c>
    </row>
    <row r="923" spans="1:26">
      <c r="A923" s="25">
        <f t="shared" si="23"/>
        <v>814</v>
      </c>
      <c r="B923" s="66">
        <f t="shared" si="22"/>
        <v>41429</v>
      </c>
    </row>
    <row r="924" spans="1:26">
      <c r="A924" s="25">
        <f t="shared" si="23"/>
        <v>815</v>
      </c>
      <c r="B924" s="66">
        <f t="shared" si="22"/>
        <v>41430</v>
      </c>
      <c r="C924" s="92" t="s">
        <v>38</v>
      </c>
      <c r="D924" s="132">
        <v>41429</v>
      </c>
      <c r="E924" s="132">
        <v>41430</v>
      </c>
      <c r="F924" s="132">
        <v>41430</v>
      </c>
      <c r="G924" s="93">
        <v>130.38</v>
      </c>
      <c r="H924" s="93">
        <v>131.33700000000002</v>
      </c>
      <c r="I924" s="93">
        <v>130.38</v>
      </c>
      <c r="J924" s="93"/>
      <c r="K924" s="93"/>
      <c r="L924" s="94" t="s">
        <v>0</v>
      </c>
      <c r="N924" s="16">
        <f>(H924-G924)*100</f>
        <v>95.700000000002206</v>
      </c>
      <c r="O924" s="15"/>
      <c r="P924" s="16">
        <f>(I924-H924)*100</f>
        <v>-95.700000000002206</v>
      </c>
      <c r="R924" s="22">
        <f>((T922*V924)/N924)*P924</f>
        <v>-1975605.7051371136</v>
      </c>
      <c r="S924" s="15"/>
      <c r="T924" s="3">
        <f>R924+T922</f>
        <v>163975273.52638045</v>
      </c>
      <c r="U924" s="3"/>
      <c r="V924" s="4">
        <f>$AB$3/X924</f>
        <v>1.1904761904761904E-2</v>
      </c>
      <c r="W924" s="3"/>
      <c r="X924" s="2">
        <v>21</v>
      </c>
      <c r="Z924" s="30">
        <f>F924-E924+1</f>
        <v>1</v>
      </c>
    </row>
    <row r="925" spans="1:26">
      <c r="A925" s="25">
        <f t="shared" si="23"/>
        <v>816</v>
      </c>
      <c r="B925" s="66">
        <f t="shared" si="22"/>
        <v>41431</v>
      </c>
      <c r="C925" s="92" t="s">
        <v>38</v>
      </c>
      <c r="D925" s="132">
        <v>41430</v>
      </c>
      <c r="E925" s="132">
        <v>41431</v>
      </c>
      <c r="F925" s="132">
        <v>41432</v>
      </c>
      <c r="G925" s="93">
        <v>130.89499999999998</v>
      </c>
      <c r="H925" s="96"/>
      <c r="I925" s="96"/>
      <c r="J925" s="93">
        <v>129.69</v>
      </c>
      <c r="K925" s="93">
        <v>126.14</v>
      </c>
      <c r="L925" s="94" t="s">
        <v>1</v>
      </c>
      <c r="N925" s="16">
        <f>(G925-J925)*100</f>
        <v>120.49999999999841</v>
      </c>
      <c r="O925" s="15"/>
      <c r="P925" s="16">
        <f>(J925-K925)*100</f>
        <v>354.99999999999972</v>
      </c>
      <c r="R925" s="22">
        <f>((T924*V925)/N925)*P925</f>
        <v>5750960.4921819586</v>
      </c>
      <c r="S925" s="15"/>
      <c r="T925" s="3">
        <f>R925+T924</f>
        <v>169726234.01856241</v>
      </c>
      <c r="U925" s="3"/>
      <c r="V925" s="4">
        <f>$AB$3/X925</f>
        <v>1.1904761904761904E-2</v>
      </c>
      <c r="W925" s="3"/>
      <c r="X925" s="2">
        <v>21</v>
      </c>
      <c r="Z925" s="30">
        <f>F925-E925+1</f>
        <v>2</v>
      </c>
    </row>
    <row r="926" spans="1:26">
      <c r="A926" s="25">
        <v>816</v>
      </c>
      <c r="B926" s="66">
        <v>41431</v>
      </c>
      <c r="C926" s="101" t="s">
        <v>33</v>
      </c>
      <c r="D926" s="134">
        <v>41430</v>
      </c>
      <c r="E926" s="134">
        <v>41431</v>
      </c>
      <c r="F926" s="134">
        <v>41435</v>
      </c>
      <c r="G926" s="119">
        <v>100.47</v>
      </c>
      <c r="H926" s="119"/>
      <c r="I926" s="119"/>
      <c r="J926" s="119">
        <v>98.94</v>
      </c>
      <c r="K926" s="119">
        <v>98.94</v>
      </c>
      <c r="L926" s="103" t="s">
        <v>17</v>
      </c>
      <c r="N926" s="16">
        <f>(G926-J926)*100</f>
        <v>153.00000000000011</v>
      </c>
      <c r="O926" s="15"/>
      <c r="P926" s="16">
        <f>(J926-K926)*100</f>
        <v>0</v>
      </c>
      <c r="R926" s="22">
        <f>((T925*V926)/N926)*P926</f>
        <v>0</v>
      </c>
      <c r="S926" s="15"/>
      <c r="T926" s="3">
        <f>R926+T925</f>
        <v>169726234.01856241</v>
      </c>
      <c r="U926" s="3"/>
      <c r="V926" s="4">
        <f>$AB$3/X926</f>
        <v>2.7777777777777776E-2</v>
      </c>
      <c r="W926" s="3"/>
      <c r="X926" s="2">
        <v>9</v>
      </c>
      <c r="Z926" s="30">
        <f>F926-E926+1</f>
        <v>5</v>
      </c>
    </row>
    <row r="927" spans="1:26">
      <c r="A927" s="25">
        <f>A925+1</f>
        <v>817</v>
      </c>
      <c r="B927" s="66">
        <f>B925+1</f>
        <v>41432</v>
      </c>
    </row>
    <row r="928" spans="1:26">
      <c r="A928" s="25">
        <f t="shared" si="23"/>
        <v>818</v>
      </c>
      <c r="B928" s="66">
        <f t="shared" si="22"/>
        <v>41433</v>
      </c>
    </row>
    <row r="929" spans="1:26">
      <c r="A929" s="25">
        <f t="shared" si="23"/>
        <v>819</v>
      </c>
      <c r="B929" s="66">
        <f t="shared" si="22"/>
        <v>41434</v>
      </c>
    </row>
    <row r="930" spans="1:26">
      <c r="A930" s="25">
        <f t="shared" si="23"/>
        <v>820</v>
      </c>
      <c r="B930" s="66">
        <f t="shared" si="22"/>
        <v>41435</v>
      </c>
      <c r="C930" s="78" t="s">
        <v>39</v>
      </c>
      <c r="D930" s="133">
        <v>41432</v>
      </c>
      <c r="E930" s="133">
        <v>41435</v>
      </c>
      <c r="F930" s="133">
        <v>41438</v>
      </c>
      <c r="G930" s="79">
        <v>0.95751999999999993</v>
      </c>
      <c r="H930" s="79"/>
      <c r="I930" s="79"/>
      <c r="J930" s="79">
        <v>0.93986000000000003</v>
      </c>
      <c r="K930" s="79">
        <v>0.95751999999999993</v>
      </c>
      <c r="L930" s="80" t="s">
        <v>0</v>
      </c>
      <c r="N930" s="46">
        <f>(G930-J930)*10000</f>
        <v>176.59999999999897</v>
      </c>
      <c r="O930" s="47"/>
      <c r="P930" s="46">
        <f>(J930-K930)*10000</f>
        <v>-176.59999999999897</v>
      </c>
      <c r="R930" s="22">
        <f>((T926*V930)/N930)*P930</f>
        <v>-3263966.0388185079</v>
      </c>
      <c r="S930" s="15"/>
      <c r="T930" s="3">
        <f>R930+T926</f>
        <v>166462267.9797439</v>
      </c>
      <c r="U930" s="3"/>
      <c r="V930" s="4">
        <f>$AB$3/X930</f>
        <v>1.9230769230769232E-2</v>
      </c>
      <c r="W930" s="3"/>
      <c r="X930" s="2">
        <v>13</v>
      </c>
      <c r="Z930" s="30">
        <f>F930-E930+1</f>
        <v>4</v>
      </c>
    </row>
    <row r="931" spans="1:26">
      <c r="A931" s="25">
        <v>820</v>
      </c>
      <c r="B931" s="66">
        <v>41435</v>
      </c>
      <c r="C931" s="108" t="s">
        <v>36</v>
      </c>
      <c r="D931" s="142">
        <v>41429</v>
      </c>
      <c r="E931" s="142">
        <v>41435</v>
      </c>
      <c r="F931" s="142">
        <v>41436</v>
      </c>
      <c r="G931" s="109">
        <v>152.327</v>
      </c>
      <c r="H931" s="109">
        <v>153.95500000000001</v>
      </c>
      <c r="I931" s="109">
        <v>152.327</v>
      </c>
      <c r="J931" s="109"/>
      <c r="K931" s="109"/>
      <c r="L931" s="110" t="s">
        <v>0</v>
      </c>
      <c r="N931" s="16">
        <f>(H931-G931)*100</f>
        <v>162.80000000000143</v>
      </c>
      <c r="O931" s="15"/>
      <c r="P931" s="16">
        <f>(I931-H931)*100</f>
        <v>-162.80000000000143</v>
      </c>
      <c r="R931" s="22">
        <f>((T930*V931)/N931)*P931</f>
        <v>-4623951.8883262193</v>
      </c>
      <c r="S931" s="15"/>
      <c r="T931" s="3">
        <f>R931+T930</f>
        <v>161838316.09141767</v>
      </c>
      <c r="U931" s="3"/>
      <c r="V931" s="4">
        <f>$AB$3/X931</f>
        <v>2.7777777777777776E-2</v>
      </c>
      <c r="W931" s="3"/>
      <c r="X931" s="2">
        <v>9</v>
      </c>
      <c r="Z931" s="30">
        <f>F931-E931+1</f>
        <v>2</v>
      </c>
    </row>
    <row r="932" spans="1:26">
      <c r="A932" s="25">
        <f>A930+1</f>
        <v>821</v>
      </c>
      <c r="B932" s="66">
        <f>B930+1</f>
        <v>41436</v>
      </c>
    </row>
    <row r="933" spans="1:26">
      <c r="A933" s="25">
        <f t="shared" si="23"/>
        <v>822</v>
      </c>
      <c r="B933" s="66">
        <f t="shared" si="22"/>
        <v>41437</v>
      </c>
      <c r="C933" s="92" t="s">
        <v>38</v>
      </c>
      <c r="D933" s="132">
        <v>41435</v>
      </c>
      <c r="E933" s="132">
        <v>41437</v>
      </c>
      <c r="F933" s="132">
        <v>41437</v>
      </c>
      <c r="G933" s="93">
        <v>129.43799999999999</v>
      </c>
      <c r="H933" s="93">
        <v>131.03800000000001</v>
      </c>
      <c r="I933" s="93">
        <v>129.43799999999999</v>
      </c>
      <c r="J933" s="93"/>
      <c r="K933" s="93"/>
      <c r="L933" s="94" t="s">
        <v>0</v>
      </c>
      <c r="N933" s="16">
        <f>(H933-G933)*100</f>
        <v>160.00000000000227</v>
      </c>
      <c r="O933" s="15"/>
      <c r="P933" s="16">
        <f>(I933-H933)*100</f>
        <v>-160.00000000000227</v>
      </c>
      <c r="R933" s="22">
        <f>((T931*V933)/N933)*P933</f>
        <v>-1926646.6201359245</v>
      </c>
      <c r="S933" s="15"/>
      <c r="T933" s="3">
        <f>R933+T931</f>
        <v>159911669.47128174</v>
      </c>
      <c r="U933" s="3"/>
      <c r="V933" s="4">
        <f>$AB$3/X933</f>
        <v>1.1904761904761904E-2</v>
      </c>
      <c r="W933" s="3"/>
      <c r="X933" s="2">
        <v>21</v>
      </c>
      <c r="Z933" s="30">
        <f>F933-E933+1</f>
        <v>1</v>
      </c>
    </row>
    <row r="934" spans="1:26">
      <c r="A934" s="25">
        <f t="shared" si="23"/>
        <v>823</v>
      </c>
      <c r="B934" s="66">
        <f t="shared" si="22"/>
        <v>41438</v>
      </c>
    </row>
    <row r="935" spans="1:26">
      <c r="A935" s="25">
        <f t="shared" si="23"/>
        <v>824</v>
      </c>
      <c r="B935" s="66">
        <f t="shared" si="22"/>
        <v>41439</v>
      </c>
    </row>
    <row r="936" spans="1:26">
      <c r="A936" s="25">
        <f t="shared" si="23"/>
        <v>825</v>
      </c>
      <c r="B936" s="66">
        <f t="shared" si="22"/>
        <v>41440</v>
      </c>
    </row>
    <row r="937" spans="1:26">
      <c r="A937" s="25">
        <f t="shared" si="23"/>
        <v>826</v>
      </c>
      <c r="B937" s="66">
        <f t="shared" si="22"/>
        <v>41441</v>
      </c>
    </row>
    <row r="938" spans="1:26">
      <c r="A938" s="25">
        <f t="shared" si="23"/>
        <v>827</v>
      </c>
      <c r="B938" s="66">
        <f t="shared" si="22"/>
        <v>41442</v>
      </c>
    </row>
    <row r="939" spans="1:26">
      <c r="A939" s="25">
        <f t="shared" si="23"/>
        <v>828</v>
      </c>
      <c r="B939" s="66">
        <f t="shared" si="22"/>
        <v>41443</v>
      </c>
    </row>
    <row r="940" spans="1:26">
      <c r="A940" s="25">
        <f t="shared" si="23"/>
        <v>829</v>
      </c>
      <c r="B940" s="66">
        <f t="shared" si="22"/>
        <v>41444</v>
      </c>
      <c r="C940" s="67" t="s">
        <v>20</v>
      </c>
      <c r="D940" s="140">
        <v>41443</v>
      </c>
      <c r="E940" s="140">
        <v>41444</v>
      </c>
      <c r="F940" s="140">
        <v>41450</v>
      </c>
      <c r="G940" s="68">
        <v>0.8851</v>
      </c>
      <c r="H940" s="68"/>
      <c r="I940" s="68"/>
      <c r="J940" s="68">
        <v>0.86699999999999999</v>
      </c>
      <c r="K940" s="68">
        <v>0.86699999999999999</v>
      </c>
      <c r="L940" s="69" t="s">
        <v>17</v>
      </c>
      <c r="M940" s="15"/>
      <c r="N940" s="16">
        <f>(G940-J940)*10000</f>
        <v>181.00000000000006</v>
      </c>
      <c r="O940" s="15"/>
      <c r="P940" s="16">
        <f>(J940-K940)*10000</f>
        <v>0</v>
      </c>
      <c r="Q940" s="15"/>
      <c r="R940" s="22">
        <f>((T933*V940)/N940)*P940</f>
        <v>0</v>
      </c>
      <c r="S940" s="15"/>
      <c r="T940" s="3">
        <f>R940+T933</f>
        <v>159911669.47128174</v>
      </c>
      <c r="U940" s="3"/>
      <c r="V940" s="4">
        <f>$AB$3/X940</f>
        <v>3.5714285714285712E-2</v>
      </c>
      <c r="W940" s="4"/>
      <c r="X940" s="2">
        <v>7</v>
      </c>
      <c r="Y940" s="3"/>
      <c r="Z940" s="30">
        <f>F940-E940+1</f>
        <v>7</v>
      </c>
    </row>
    <row r="941" spans="1:26">
      <c r="A941" s="25">
        <v>829</v>
      </c>
      <c r="B941" s="66">
        <v>41444</v>
      </c>
      <c r="C941" s="92" t="s">
        <v>38</v>
      </c>
      <c r="D941" s="132">
        <v>41443</v>
      </c>
      <c r="E941" s="132">
        <v>41444</v>
      </c>
      <c r="F941" s="132">
        <v>41451</v>
      </c>
      <c r="G941" s="93">
        <v>126.658</v>
      </c>
      <c r="H941" s="93">
        <v>128.006</v>
      </c>
      <c r="I941" s="93">
        <v>126.658</v>
      </c>
      <c r="J941" s="93"/>
      <c r="K941" s="93"/>
      <c r="L941" s="94" t="s">
        <v>0</v>
      </c>
      <c r="N941" s="16">
        <f>(H941-G941)*100</f>
        <v>134.7999999999999</v>
      </c>
      <c r="O941" s="15"/>
      <c r="P941" s="16">
        <f>(I941-H941)*100</f>
        <v>-134.7999999999999</v>
      </c>
      <c r="R941" s="22">
        <f>((T940*V941)/N941)*P941</f>
        <v>-1903710.3508485919</v>
      </c>
      <c r="S941" s="15"/>
      <c r="T941" s="3">
        <f>R941+T940</f>
        <v>158007959.12043315</v>
      </c>
      <c r="U941" s="3"/>
      <c r="V941" s="4">
        <f>$AB$3/X941</f>
        <v>1.1904761904761904E-2</v>
      </c>
      <c r="W941" s="3"/>
      <c r="X941" s="2">
        <v>21</v>
      </c>
      <c r="Z941" s="30">
        <f>F941-E941+1</f>
        <v>8</v>
      </c>
    </row>
    <row r="942" spans="1:26">
      <c r="A942" s="25">
        <f>A940+1</f>
        <v>830</v>
      </c>
      <c r="B942" s="66">
        <f>B940+1</f>
        <v>41445</v>
      </c>
    </row>
    <row r="943" spans="1:26">
      <c r="A943" s="25">
        <f t="shared" si="23"/>
        <v>831</v>
      </c>
      <c r="B943" s="66">
        <f t="shared" si="22"/>
        <v>41446</v>
      </c>
      <c r="C943" s="78" t="s">
        <v>39</v>
      </c>
      <c r="D943" s="133">
        <v>41445</v>
      </c>
      <c r="E943" s="133">
        <v>41446</v>
      </c>
      <c r="F943" s="133">
        <v>41449</v>
      </c>
      <c r="G943" s="79">
        <v>0.90888999999999998</v>
      </c>
      <c r="H943" s="79">
        <v>0.91974999999999996</v>
      </c>
      <c r="I943" s="79">
        <v>0.90888999999999998</v>
      </c>
      <c r="J943" s="79"/>
      <c r="K943" s="79"/>
      <c r="L943" s="80" t="s">
        <v>0</v>
      </c>
      <c r="N943" s="16">
        <f>(H943-G943)*10000</f>
        <v>108.59999999999981</v>
      </c>
      <c r="O943" s="15"/>
      <c r="P943" s="16">
        <f>(I943-H943)*10000</f>
        <v>-108.59999999999981</v>
      </c>
      <c r="R943" s="22">
        <f>((T941*V943)/N943)*P943</f>
        <v>-3038614.5984698683</v>
      </c>
      <c r="S943" s="15"/>
      <c r="T943" s="3">
        <f>R943+T941</f>
        <v>154969344.5219633</v>
      </c>
      <c r="U943" s="3"/>
      <c r="V943" s="4">
        <f>$AB$3/X943</f>
        <v>1.9230769230769232E-2</v>
      </c>
      <c r="W943" s="3"/>
      <c r="X943" s="2">
        <v>13</v>
      </c>
      <c r="Z943" s="30">
        <f>F943-E943+1</f>
        <v>4</v>
      </c>
    </row>
    <row r="944" spans="1:26">
      <c r="A944" s="25">
        <v>831</v>
      </c>
      <c r="B944" s="66">
        <v>41446</v>
      </c>
      <c r="C944" s="88" t="s">
        <v>29</v>
      </c>
      <c r="D944" s="137">
        <v>41445</v>
      </c>
      <c r="E944" s="149">
        <v>41446</v>
      </c>
      <c r="F944" s="137">
        <v>41457</v>
      </c>
      <c r="G944" s="89">
        <v>0.85919999999999996</v>
      </c>
      <c r="H944" s="89"/>
      <c r="I944" s="89"/>
      <c r="J944" s="89">
        <v>0.85089999999999999</v>
      </c>
      <c r="K944" s="89">
        <v>0.85919999999999996</v>
      </c>
      <c r="L944" s="90" t="s">
        <v>0</v>
      </c>
      <c r="M944" s="15"/>
      <c r="N944" s="16">
        <f>(G944-J944)*10000</f>
        <v>82.999999999999744</v>
      </c>
      <c r="O944" s="15"/>
      <c r="P944" s="16">
        <f>(J944-K944)*10000</f>
        <v>-82.999999999999744</v>
      </c>
      <c r="Q944" s="15"/>
      <c r="R944" s="22">
        <f>((T943*V944)/N944)*P944</f>
        <v>-3874233.6130490825</v>
      </c>
      <c r="S944" s="15"/>
      <c r="T944" s="3">
        <f>R944+T943</f>
        <v>151095110.90891421</v>
      </c>
      <c r="U944" s="3"/>
      <c r="V944" s="4">
        <f>$AB$3/X944</f>
        <v>2.5000000000000001E-2</v>
      </c>
      <c r="W944" s="4"/>
      <c r="X944" s="2">
        <v>10</v>
      </c>
      <c r="Y944" s="3"/>
      <c r="Z944" s="30">
        <f>F944-E944+1</f>
        <v>12</v>
      </c>
    </row>
    <row r="945" spans="1:26">
      <c r="A945" s="25">
        <v>831</v>
      </c>
      <c r="B945" s="66">
        <v>41446</v>
      </c>
      <c r="C945" s="97" t="s">
        <v>30</v>
      </c>
      <c r="D945" s="130">
        <v>41445</v>
      </c>
      <c r="E945" s="130">
        <v>41446</v>
      </c>
      <c r="F945" s="130">
        <v>41464</v>
      </c>
      <c r="G945" s="98">
        <v>1.3298000000000001</v>
      </c>
      <c r="H945" s="98"/>
      <c r="I945" s="98"/>
      <c r="J945" s="98">
        <v>1.3158000000000001</v>
      </c>
      <c r="K945" s="98">
        <v>1.2781</v>
      </c>
      <c r="L945" s="99" t="s">
        <v>1</v>
      </c>
      <c r="M945" s="15"/>
      <c r="N945" s="46">
        <f>(G945-J945)*10000</f>
        <v>140.00000000000011</v>
      </c>
      <c r="O945" s="47"/>
      <c r="P945" s="46">
        <f>(J945-K945)*10000</f>
        <v>377.00000000000068</v>
      </c>
      <c r="Q945" s="15"/>
      <c r="R945" s="22">
        <f>((T944*V945)/N945)*P945</f>
        <v>9247217.0150423236</v>
      </c>
      <c r="S945" s="15"/>
      <c r="T945" s="3">
        <f>R945+T944</f>
        <v>160342327.92395654</v>
      </c>
      <c r="U945" s="3"/>
      <c r="V945" s="4">
        <f>$AB$3/X945</f>
        <v>2.2727272727272728E-2</v>
      </c>
      <c r="W945" s="4"/>
      <c r="X945" s="16">
        <v>11</v>
      </c>
      <c r="Y945" s="15"/>
      <c r="Z945" s="30">
        <f>F945-E945+1</f>
        <v>19</v>
      </c>
    </row>
    <row r="946" spans="1:26">
      <c r="A946" s="25">
        <f>A943+1</f>
        <v>832</v>
      </c>
      <c r="B946" s="66">
        <f>B943+1</f>
        <v>41447</v>
      </c>
    </row>
    <row r="947" spans="1:26">
      <c r="A947" s="25">
        <f t="shared" si="23"/>
        <v>833</v>
      </c>
      <c r="B947" s="66">
        <f t="shared" si="22"/>
        <v>41448</v>
      </c>
    </row>
    <row r="948" spans="1:26">
      <c r="A948" s="25">
        <f t="shared" si="23"/>
        <v>834</v>
      </c>
      <c r="B948" s="66">
        <f t="shared" si="22"/>
        <v>41449</v>
      </c>
    </row>
    <row r="949" spans="1:26">
      <c r="A949" s="25">
        <f t="shared" si="23"/>
        <v>835</v>
      </c>
      <c r="B949" s="66">
        <f t="shared" ref="B949:B1027" si="24">B948+1</f>
        <v>41450</v>
      </c>
    </row>
    <row r="950" spans="1:26">
      <c r="A950" s="25">
        <f t="shared" si="23"/>
        <v>836</v>
      </c>
      <c r="B950" s="66">
        <f t="shared" si="24"/>
        <v>41451</v>
      </c>
      <c r="C950" s="67" t="s">
        <v>20</v>
      </c>
      <c r="D950" s="140">
        <v>41450</v>
      </c>
      <c r="E950" s="140">
        <v>41451</v>
      </c>
      <c r="F950" s="140">
        <v>41453</v>
      </c>
      <c r="G950" s="68">
        <v>0.85640000000000005</v>
      </c>
      <c r="H950" s="68">
        <v>0.87080000000000002</v>
      </c>
      <c r="I950" s="68">
        <v>0.872</v>
      </c>
      <c r="J950" s="68"/>
      <c r="K950" s="68"/>
      <c r="L950" s="69" t="s">
        <v>2</v>
      </c>
      <c r="M950" s="15"/>
      <c r="N950" s="16">
        <f>(H950-G950)*10000</f>
        <v>143.99999999999969</v>
      </c>
      <c r="O950" s="15"/>
      <c r="P950" s="16">
        <f>(I950-H950)*10000</f>
        <v>11.999999999999789</v>
      </c>
      <c r="Q950" s="15"/>
      <c r="R950" s="22">
        <f>((T945*V950)/N950)*P950</f>
        <v>477209.30929748237</v>
      </c>
      <c r="S950" s="15"/>
      <c r="T950" s="3">
        <f>R950+T945</f>
        <v>160819537.23325402</v>
      </c>
      <c r="U950" s="3"/>
      <c r="V950" s="4">
        <f>$AB$3/X950</f>
        <v>3.5714285714285712E-2</v>
      </c>
      <c r="W950" s="4"/>
      <c r="X950" s="2">
        <v>7</v>
      </c>
      <c r="Y950" s="3"/>
      <c r="Z950" s="30">
        <f>F950-E950+1</f>
        <v>3</v>
      </c>
    </row>
    <row r="951" spans="1:26">
      <c r="A951" s="25">
        <v>836</v>
      </c>
      <c r="B951" s="66">
        <v>41451</v>
      </c>
      <c r="C951" s="71" t="s">
        <v>24</v>
      </c>
      <c r="D951" s="138">
        <v>41450</v>
      </c>
      <c r="E951" s="139">
        <v>41451</v>
      </c>
      <c r="F951" s="139">
        <v>41458</v>
      </c>
      <c r="G951" s="72">
        <v>89.72</v>
      </c>
      <c r="H951" s="72">
        <v>90.73</v>
      </c>
      <c r="I951" s="72">
        <v>91.01</v>
      </c>
      <c r="J951" s="72"/>
      <c r="K951" s="72"/>
      <c r="L951" s="73" t="s">
        <v>2</v>
      </c>
      <c r="M951" s="15"/>
      <c r="N951" s="16">
        <f>(H951-G951)*100</f>
        <v>101.00000000000051</v>
      </c>
      <c r="O951" s="15"/>
      <c r="P951" s="16">
        <f>(I951-H951)*100</f>
        <v>28.000000000000114</v>
      </c>
      <c r="Q951" s="15"/>
      <c r="R951" s="22">
        <f>((T950*V951)/N951)*P951</f>
        <v>1114590.8521116604</v>
      </c>
      <c r="S951" s="15"/>
      <c r="T951" s="3">
        <f>R951+T950</f>
        <v>161934128.08536568</v>
      </c>
      <c r="U951" s="3"/>
      <c r="V951" s="4">
        <f>$AB$3/X951</f>
        <v>2.5000000000000001E-2</v>
      </c>
      <c r="W951" s="4"/>
      <c r="X951" s="2">
        <v>10</v>
      </c>
      <c r="Y951" s="3"/>
      <c r="Z951" s="30">
        <f>F951-E951+1</f>
        <v>8</v>
      </c>
    </row>
    <row r="952" spans="1:26">
      <c r="A952" s="25">
        <v>836</v>
      </c>
      <c r="B952" s="66">
        <v>41451</v>
      </c>
      <c r="C952" s="82" t="s">
        <v>35</v>
      </c>
      <c r="D952" s="145">
        <v>41450</v>
      </c>
      <c r="E952" s="146">
        <v>41451</v>
      </c>
      <c r="F952" s="146">
        <v>41453</v>
      </c>
      <c r="G952" s="83">
        <v>104.92099999999999</v>
      </c>
      <c r="H952" s="83"/>
      <c r="I952" s="83"/>
      <c r="J952" s="83">
        <v>103.94500000000001</v>
      </c>
      <c r="K952" s="83">
        <v>104.92099999999999</v>
      </c>
      <c r="L952" s="84" t="s">
        <v>0</v>
      </c>
      <c r="N952" s="16">
        <f>(G952-J952)*100</f>
        <v>97.599999999998488</v>
      </c>
      <c r="O952" s="15"/>
      <c r="P952" s="16">
        <f>(J952-K952)*100</f>
        <v>-97.599999999998488</v>
      </c>
      <c r="R952" s="22">
        <f>((T951*V952)/N952)*P952</f>
        <v>-5060441.5026676776</v>
      </c>
      <c r="S952" s="15"/>
      <c r="T952" s="3">
        <f>R952+T951</f>
        <v>156873686.58269802</v>
      </c>
      <c r="U952" s="3"/>
      <c r="V952" s="4">
        <f>$AB$3/X952</f>
        <v>3.125E-2</v>
      </c>
      <c r="W952" s="3"/>
      <c r="X952" s="2">
        <v>8</v>
      </c>
      <c r="Z952" s="30">
        <f>F952-E952+1</f>
        <v>3</v>
      </c>
    </row>
    <row r="953" spans="1:26">
      <c r="A953" s="25">
        <f>A950+1</f>
        <v>837</v>
      </c>
      <c r="B953" s="66">
        <f>B950+1</f>
        <v>41452</v>
      </c>
      <c r="C953" s="75" t="s">
        <v>34</v>
      </c>
      <c r="D953" s="144">
        <v>41451</v>
      </c>
      <c r="E953" s="144">
        <v>41452</v>
      </c>
      <c r="F953" s="144">
        <v>41471</v>
      </c>
      <c r="G953" s="76">
        <v>1.19855</v>
      </c>
      <c r="H953" s="76"/>
      <c r="I953" s="76"/>
      <c r="J953" s="76">
        <v>1.18774</v>
      </c>
      <c r="K953" s="76">
        <v>1.17073</v>
      </c>
      <c r="L953" s="77" t="s">
        <v>2</v>
      </c>
      <c r="N953" s="46">
        <f>(G953-J953)*10000</f>
        <v>108.09999999999987</v>
      </c>
      <c r="O953" s="47"/>
      <c r="P953" s="46">
        <f>(J953-K953)*10000</f>
        <v>170.09999999999968</v>
      </c>
      <c r="R953" s="22">
        <f>((T952*V953)/N953)*P953</f>
        <v>8815981.9240507837</v>
      </c>
      <c r="S953" s="15"/>
      <c r="T953" s="3">
        <f>R953+T952</f>
        <v>165689668.5067488</v>
      </c>
      <c r="U953" s="3"/>
      <c r="V953" s="4">
        <f>$AB$3/X953</f>
        <v>3.5714285714285712E-2</v>
      </c>
      <c r="W953" s="3"/>
      <c r="X953" s="2">
        <v>7</v>
      </c>
      <c r="Z953" s="30">
        <f>F953-E953+1</f>
        <v>20</v>
      </c>
    </row>
    <row r="954" spans="1:26">
      <c r="A954" s="25">
        <f t="shared" si="23"/>
        <v>838</v>
      </c>
      <c r="B954" s="66">
        <f t="shared" si="24"/>
        <v>41453</v>
      </c>
      <c r="C954" s="92" t="s">
        <v>38</v>
      </c>
      <c r="D954" s="132">
        <v>41452</v>
      </c>
      <c r="E954" s="132">
        <v>41453</v>
      </c>
      <c r="F954" s="132">
        <v>41457</v>
      </c>
      <c r="G954" s="93">
        <v>127.49000000000001</v>
      </c>
      <c r="H954" s="93">
        <v>128.31</v>
      </c>
      <c r="I954" s="93">
        <v>130.89999999999998</v>
      </c>
      <c r="J954" s="93"/>
      <c r="K954" s="93"/>
      <c r="L954" s="95" t="s">
        <v>1</v>
      </c>
      <c r="N954" s="16">
        <f>(H954-G954)*100</f>
        <v>81.999999999999318</v>
      </c>
      <c r="O954" s="15"/>
      <c r="P954" s="16">
        <f>(I954-H954)*100</f>
        <v>258.9999999999975</v>
      </c>
      <c r="R954" s="22">
        <f>((T953*V954)/N954)*P954</f>
        <v>6230200.949948879</v>
      </c>
      <c r="S954" s="15"/>
      <c r="T954" s="3">
        <f>R954+T953</f>
        <v>171919869.45669767</v>
      </c>
      <c r="U954" s="3"/>
      <c r="V954" s="4">
        <f>$AB$3/X954</f>
        <v>1.1904761904761904E-2</v>
      </c>
      <c r="W954" s="3"/>
      <c r="X954" s="2">
        <v>21</v>
      </c>
      <c r="Z954" s="30">
        <f>F954-E954+1</f>
        <v>5</v>
      </c>
    </row>
    <row r="955" spans="1:26">
      <c r="A955" s="25">
        <f t="shared" si="23"/>
        <v>839</v>
      </c>
      <c r="B955" s="66">
        <f t="shared" si="24"/>
        <v>41454</v>
      </c>
    </row>
    <row r="956" spans="1:26">
      <c r="A956" s="25">
        <f t="shared" si="23"/>
        <v>840</v>
      </c>
      <c r="B956" s="66">
        <f t="shared" si="24"/>
        <v>41455</v>
      </c>
    </row>
    <row r="957" spans="1:26">
      <c r="A957" s="25">
        <f t="shared" si="23"/>
        <v>841</v>
      </c>
      <c r="B957" s="66">
        <f t="shared" si="24"/>
        <v>41456</v>
      </c>
      <c r="C957" s="67" t="s">
        <v>20</v>
      </c>
      <c r="D957" s="140">
        <v>41453</v>
      </c>
      <c r="E957" s="140">
        <v>41456</v>
      </c>
      <c r="F957" s="140">
        <v>41460</v>
      </c>
      <c r="G957" s="68">
        <v>0.87939999999999996</v>
      </c>
      <c r="H957" s="68"/>
      <c r="I957" s="68"/>
      <c r="J957" s="68">
        <v>0.86129999999999995</v>
      </c>
      <c r="K957" s="68">
        <v>0.87939999999999996</v>
      </c>
      <c r="L957" s="69" t="s">
        <v>0</v>
      </c>
      <c r="M957" s="15"/>
      <c r="N957" s="16">
        <f>(G957-J957)*10000</f>
        <v>181.00000000000006</v>
      </c>
      <c r="O957" s="15"/>
      <c r="P957" s="16">
        <f>(J957-K957)*10000</f>
        <v>-181.00000000000006</v>
      </c>
      <c r="Q957" s="15"/>
      <c r="R957" s="22">
        <f>((T954*V957)/N957)*P957</f>
        <v>-6139995.3377392031</v>
      </c>
      <c r="S957" s="15"/>
      <c r="T957" s="3">
        <f>R957+T954</f>
        <v>165779874.11895847</v>
      </c>
      <c r="U957" s="3"/>
      <c r="V957" s="4">
        <f>$AB$3/X957</f>
        <v>3.5714285714285712E-2</v>
      </c>
      <c r="W957" s="4"/>
      <c r="X957" s="2">
        <v>7</v>
      </c>
      <c r="Y957" s="3"/>
      <c r="Z957" s="30">
        <f>F957-E957+1</f>
        <v>5</v>
      </c>
    </row>
    <row r="958" spans="1:26">
      <c r="A958" s="25">
        <v>841</v>
      </c>
      <c r="B958" s="66">
        <v>41456</v>
      </c>
      <c r="C958" s="101" t="s">
        <v>33</v>
      </c>
      <c r="D958" s="134">
        <v>41453</v>
      </c>
      <c r="E958" s="134">
        <v>41456</v>
      </c>
      <c r="F958" s="134">
        <v>41458</v>
      </c>
      <c r="G958" s="119">
        <v>98.32</v>
      </c>
      <c r="H958" s="119">
        <v>99.46</v>
      </c>
      <c r="I958" s="119">
        <v>99.46</v>
      </c>
      <c r="J958" s="119"/>
      <c r="K958" s="119"/>
      <c r="L958" s="103" t="s">
        <v>17</v>
      </c>
      <c r="N958" s="16">
        <f>(H958-G958)*100</f>
        <v>114.00000000000006</v>
      </c>
      <c r="O958" s="15"/>
      <c r="P958" s="16">
        <f>(I958-H958)*100</f>
        <v>0</v>
      </c>
      <c r="R958" s="22">
        <f>((T957*V958)/N958)*P958</f>
        <v>0</v>
      </c>
      <c r="S958" s="15"/>
      <c r="T958" s="3">
        <f>R958+T957</f>
        <v>165779874.11895847</v>
      </c>
      <c r="U958" s="3"/>
      <c r="V958" s="4">
        <f>$AB$3/X958</f>
        <v>2.7777777777777776E-2</v>
      </c>
      <c r="W958" s="3"/>
      <c r="X958" s="2">
        <v>9</v>
      </c>
      <c r="Z958" s="30">
        <f>F958-E958+1</f>
        <v>3</v>
      </c>
    </row>
    <row r="959" spans="1:26">
      <c r="A959" s="25">
        <f>A957+1</f>
        <v>842</v>
      </c>
      <c r="B959" s="66">
        <f>B957+1</f>
        <v>41457</v>
      </c>
    </row>
    <row r="960" spans="1:26">
      <c r="A960" s="25">
        <f t="shared" si="23"/>
        <v>843</v>
      </c>
      <c r="B960" s="66">
        <f t="shared" si="24"/>
        <v>41458</v>
      </c>
      <c r="C960" s="88" t="s">
        <v>29</v>
      </c>
      <c r="D960" s="137">
        <v>41457</v>
      </c>
      <c r="E960" s="137">
        <v>41458</v>
      </c>
      <c r="F960" s="137">
        <v>41458</v>
      </c>
      <c r="G960" s="89">
        <v>0.85960000000000003</v>
      </c>
      <c r="H960" s="89"/>
      <c r="I960" s="89"/>
      <c r="J960" s="89">
        <v>0.85470000000000002</v>
      </c>
      <c r="K960" s="89">
        <v>0.8498</v>
      </c>
      <c r="L960" s="90" t="s">
        <v>1</v>
      </c>
      <c r="M960" s="15"/>
      <c r="N960" s="16">
        <f>(G960-J960)*10000</f>
        <v>49.000000000000156</v>
      </c>
      <c r="O960" s="15"/>
      <c r="P960" s="16">
        <f>(J960-K960)*10000</f>
        <v>49.000000000000156</v>
      </c>
      <c r="Q960" s="15"/>
      <c r="R960" s="22">
        <f>((T958*V960)/N960)*P960</f>
        <v>4144496.8529739617</v>
      </c>
      <c r="S960" s="15"/>
      <c r="T960" s="3">
        <f>R960+T958</f>
        <v>169924370.97193244</v>
      </c>
      <c r="U960" s="3"/>
      <c r="V960" s="4">
        <f>$AB$3/X960</f>
        <v>2.5000000000000001E-2</v>
      </c>
      <c r="W960" s="4"/>
      <c r="X960" s="2">
        <v>10</v>
      </c>
      <c r="Y960" s="3"/>
      <c r="Z960" s="30">
        <f>F960-E960+1</f>
        <v>1</v>
      </c>
    </row>
    <row r="961" spans="1:26">
      <c r="A961" s="25">
        <f t="shared" ref="A961:A1038" si="25">A960+1</f>
        <v>844</v>
      </c>
      <c r="B961" s="66">
        <f t="shared" si="24"/>
        <v>41459</v>
      </c>
    </row>
    <row r="962" spans="1:26">
      <c r="A962" s="25">
        <f t="shared" si="25"/>
        <v>845</v>
      </c>
      <c r="B962" s="66">
        <f t="shared" si="24"/>
        <v>41460</v>
      </c>
      <c r="C962" s="92" t="s">
        <v>38</v>
      </c>
      <c r="D962" s="132">
        <v>41459</v>
      </c>
      <c r="E962" s="132">
        <v>41460</v>
      </c>
      <c r="F962" s="132">
        <v>41460</v>
      </c>
      <c r="G962" s="93">
        <v>129.73000000000002</v>
      </c>
      <c r="H962" s="93"/>
      <c r="I962" s="93"/>
      <c r="J962" s="93">
        <v>128.88</v>
      </c>
      <c r="K962" s="93">
        <v>129.73000000000002</v>
      </c>
      <c r="L962" s="94" t="s">
        <v>0</v>
      </c>
      <c r="N962" s="16">
        <f>(G962-J962)*100</f>
        <v>85.000000000002274</v>
      </c>
      <c r="O962" s="15"/>
      <c r="P962" s="16">
        <f>(J962-K962)*100</f>
        <v>-85.000000000002274</v>
      </c>
      <c r="R962" s="22">
        <f>((T960*V962)/N962)*P962</f>
        <v>-2022909.1782372908</v>
      </c>
      <c r="S962" s="15"/>
      <c r="T962" s="3">
        <f>R962+T960</f>
        <v>167901461.79369515</v>
      </c>
      <c r="U962" s="3"/>
      <c r="V962" s="4">
        <f>$AB$3/X962</f>
        <v>1.1904761904761904E-2</v>
      </c>
      <c r="W962" s="3"/>
      <c r="X962" s="2">
        <v>21</v>
      </c>
      <c r="Z962" s="30">
        <f>F962-E962+1</f>
        <v>1</v>
      </c>
    </row>
    <row r="963" spans="1:26">
      <c r="A963" s="25">
        <v>845</v>
      </c>
      <c r="B963" s="66">
        <v>41460</v>
      </c>
      <c r="C963" s="108" t="s">
        <v>36</v>
      </c>
      <c r="D963" s="142">
        <v>41459</v>
      </c>
      <c r="E963" s="142">
        <v>41460</v>
      </c>
      <c r="F963" s="142">
        <v>41473</v>
      </c>
      <c r="G963" s="109">
        <v>152.79500000000002</v>
      </c>
      <c r="H963" s="109"/>
      <c r="I963" s="109"/>
      <c r="J963" s="109">
        <v>150.125</v>
      </c>
      <c r="K963" s="109">
        <v>152.79500000000002</v>
      </c>
      <c r="L963" s="125" t="s">
        <v>0</v>
      </c>
      <c r="N963" s="16">
        <f>(G963-J963)*100</f>
        <v>267.00000000000159</v>
      </c>
      <c r="O963" s="15"/>
      <c r="P963" s="16">
        <f>(J963-K963)*100</f>
        <v>-267.00000000000159</v>
      </c>
      <c r="R963" s="22">
        <f>((T962*V963)/N963)*P963</f>
        <v>-4663929.4942693096</v>
      </c>
      <c r="S963" s="15"/>
      <c r="T963" s="3">
        <f>R963+T962</f>
        <v>163237532.29942584</v>
      </c>
      <c r="U963" s="3"/>
      <c r="V963" s="4">
        <f>$AB$3/X963</f>
        <v>2.7777777777777776E-2</v>
      </c>
      <c r="W963" s="3"/>
      <c r="X963" s="2">
        <v>9</v>
      </c>
      <c r="Z963" s="30">
        <f>F963-E963+1</f>
        <v>14</v>
      </c>
    </row>
    <row r="964" spans="1:26">
      <c r="A964" s="25">
        <v>845</v>
      </c>
      <c r="B964" s="66">
        <v>41460</v>
      </c>
      <c r="C964" s="114" t="s">
        <v>37</v>
      </c>
      <c r="D964" s="135">
        <v>41457</v>
      </c>
      <c r="E964" s="136">
        <v>41460</v>
      </c>
      <c r="F964" s="136">
        <v>41464</v>
      </c>
      <c r="G964" s="115">
        <v>1.05162</v>
      </c>
      <c r="H964" s="115">
        <v>1.0580799999999999</v>
      </c>
      <c r="I964" s="115">
        <v>1.05162</v>
      </c>
      <c r="J964" s="115"/>
      <c r="K964" s="115"/>
      <c r="L964" s="117" t="s">
        <v>0</v>
      </c>
      <c r="N964" s="16">
        <f>(H964-G964)*10000</f>
        <v>64.599999999999099</v>
      </c>
      <c r="O964" s="15"/>
      <c r="P964" s="16">
        <f>(I964-H964)*10000</f>
        <v>-64.599999999999099</v>
      </c>
      <c r="R964" s="22">
        <f>((T963*V964)/N964)*P964</f>
        <v>-5829911.8678366365</v>
      </c>
      <c r="S964" s="15"/>
      <c r="T964" s="3">
        <f>R964+T963</f>
        <v>157407620.43158922</v>
      </c>
      <c r="U964" s="3"/>
      <c r="V964" s="4">
        <f>$AB$3/X964</f>
        <v>3.5714285714285712E-2</v>
      </c>
      <c r="W964" s="3"/>
      <c r="X964" s="2">
        <v>7</v>
      </c>
      <c r="Z964" s="30">
        <f>F964-E964+1</f>
        <v>5</v>
      </c>
    </row>
    <row r="965" spans="1:26">
      <c r="A965" s="25">
        <f>A962+1</f>
        <v>846</v>
      </c>
      <c r="B965" s="66">
        <f>B962+1</f>
        <v>41461</v>
      </c>
    </row>
    <row r="966" spans="1:26">
      <c r="A966" s="25">
        <f t="shared" si="25"/>
        <v>847</v>
      </c>
      <c r="B966" s="66">
        <f t="shared" si="24"/>
        <v>41462</v>
      </c>
    </row>
    <row r="967" spans="1:26">
      <c r="A967" s="25">
        <f t="shared" si="25"/>
        <v>848</v>
      </c>
      <c r="B967" s="66">
        <f t="shared" si="24"/>
        <v>41463</v>
      </c>
    </row>
    <row r="968" spans="1:26">
      <c r="A968" s="25">
        <f t="shared" si="25"/>
        <v>849</v>
      </c>
      <c r="B968" s="66">
        <f t="shared" si="24"/>
        <v>41464</v>
      </c>
      <c r="C968" s="92" t="s">
        <v>38</v>
      </c>
      <c r="D968" s="132">
        <v>41463</v>
      </c>
      <c r="E968" s="132">
        <v>41464</v>
      </c>
      <c r="F968" s="132">
        <v>41464</v>
      </c>
      <c r="G968" s="93">
        <v>129.84899999999999</v>
      </c>
      <c r="H968" s="93">
        <v>130.11800000000002</v>
      </c>
      <c r="I968" s="93">
        <v>129.84899999999999</v>
      </c>
      <c r="J968" s="93"/>
      <c r="K968" s="93"/>
      <c r="L968" s="94" t="s">
        <v>0</v>
      </c>
      <c r="N968" s="16">
        <f>(H968-G968)*100</f>
        <v>26.900000000003388</v>
      </c>
      <c r="O968" s="15"/>
      <c r="P968" s="16">
        <f>(I968-H968)*100</f>
        <v>-26.900000000003388</v>
      </c>
      <c r="R968" s="22">
        <f>((T964*V968)/N968)*P968</f>
        <v>-1873900.2432332048</v>
      </c>
      <c r="S968" s="15"/>
      <c r="T968" s="3">
        <f>R968+T964</f>
        <v>155533720.18835601</v>
      </c>
      <c r="U968" s="3"/>
      <c r="V968" s="4">
        <f>$AB$3/X968</f>
        <v>1.1904761904761904E-2</v>
      </c>
      <c r="W968" s="3"/>
      <c r="X968" s="2">
        <v>21</v>
      </c>
      <c r="Z968" s="30">
        <f>F968-E968+1</f>
        <v>1</v>
      </c>
    </row>
    <row r="969" spans="1:26">
      <c r="A969" s="25">
        <f t="shared" si="25"/>
        <v>850</v>
      </c>
      <c r="B969" s="66">
        <f t="shared" si="24"/>
        <v>41465</v>
      </c>
    </row>
    <row r="970" spans="1:26">
      <c r="A970" s="25">
        <f t="shared" si="25"/>
        <v>851</v>
      </c>
      <c r="B970" s="66">
        <f t="shared" si="24"/>
        <v>41466</v>
      </c>
      <c r="C970" s="67" t="s">
        <v>20</v>
      </c>
      <c r="D970" s="140">
        <v>41465</v>
      </c>
      <c r="E970" s="140">
        <v>41466</v>
      </c>
      <c r="F970" s="140">
        <v>41495</v>
      </c>
      <c r="G970" s="68">
        <v>0.8982</v>
      </c>
      <c r="H970" s="68"/>
      <c r="I970" s="68"/>
      <c r="J970" s="68">
        <v>0.87670000000000003</v>
      </c>
      <c r="K970" s="68">
        <v>0.84179999999999999</v>
      </c>
      <c r="L970" s="69" t="s">
        <v>2</v>
      </c>
      <c r="M970" s="15"/>
      <c r="N970" s="16">
        <f>(G970-J970)*10000</f>
        <v>214.99999999999963</v>
      </c>
      <c r="O970" s="15"/>
      <c r="P970" s="16">
        <f>(J970-K970)*10000</f>
        <v>349.0000000000004</v>
      </c>
      <c r="Q970" s="15"/>
      <c r="R970" s="22">
        <f>((T968*V970)/N970)*P970</f>
        <v>9016821.9843415953</v>
      </c>
      <c r="S970" s="15"/>
      <c r="T970" s="3">
        <f>R970+T968</f>
        <v>164550542.1726976</v>
      </c>
      <c r="U970" s="3"/>
      <c r="V970" s="4">
        <f>$AB$3/X970</f>
        <v>3.5714285714285712E-2</v>
      </c>
      <c r="W970" s="4"/>
      <c r="X970" s="2">
        <v>7</v>
      </c>
      <c r="Y970" s="3"/>
      <c r="Z970" s="30">
        <f>F970-E970+1</f>
        <v>30</v>
      </c>
    </row>
    <row r="971" spans="1:26">
      <c r="A971" s="25">
        <v>851</v>
      </c>
      <c r="B971" s="66">
        <v>41466</v>
      </c>
      <c r="C971" s="71" t="s">
        <v>24</v>
      </c>
      <c r="D971" s="138">
        <v>41465</v>
      </c>
      <c r="E971" s="139">
        <v>41466</v>
      </c>
      <c r="F971" s="139">
        <v>41493</v>
      </c>
      <c r="G971" s="72">
        <v>92.75</v>
      </c>
      <c r="H971" s="72"/>
      <c r="I971" s="72"/>
      <c r="J971" s="72">
        <v>91.09</v>
      </c>
      <c r="K971" s="72">
        <v>87</v>
      </c>
      <c r="L971" s="123" t="s">
        <v>1</v>
      </c>
      <c r="N971" s="16">
        <f>(G971-J971)*100</f>
        <v>165.99999999999966</v>
      </c>
      <c r="O971" s="15"/>
      <c r="P971" s="16">
        <f>(J971-K971)*100</f>
        <v>409.00000000000034</v>
      </c>
      <c r="Q971" s="15"/>
      <c r="R971" s="22">
        <f>((T970*V971)/N971)*P971</f>
        <v>10135718.636842398</v>
      </c>
      <c r="S971" s="15"/>
      <c r="T971" s="3">
        <f>R971+T970</f>
        <v>174686260.80954</v>
      </c>
      <c r="U971" s="3"/>
      <c r="V971" s="4">
        <f>$AB$3/X971</f>
        <v>2.5000000000000001E-2</v>
      </c>
      <c r="W971" s="4"/>
      <c r="X971" s="2">
        <v>10</v>
      </c>
      <c r="Y971" s="3"/>
      <c r="Z971" s="30">
        <f>F971-E971+1</f>
        <v>28</v>
      </c>
    </row>
    <row r="972" spans="1:26">
      <c r="A972" s="25">
        <v>851</v>
      </c>
      <c r="B972" s="66">
        <v>41466</v>
      </c>
      <c r="C972" s="97" t="s">
        <v>30</v>
      </c>
      <c r="D972" s="130">
        <v>41465</v>
      </c>
      <c r="E972" s="130">
        <v>41466</v>
      </c>
      <c r="F972" s="130">
        <v>41487</v>
      </c>
      <c r="G972" s="98">
        <v>1.2766999999999999</v>
      </c>
      <c r="H972" s="98">
        <v>1.2985</v>
      </c>
      <c r="I972" s="98">
        <v>1.3213999999999999</v>
      </c>
      <c r="J972" s="98"/>
      <c r="K972" s="98"/>
      <c r="L972" s="99" t="s">
        <v>2</v>
      </c>
      <c r="M972" s="15"/>
      <c r="N972" s="16">
        <f>(H972-G972)*10000</f>
        <v>218.00000000000043</v>
      </c>
      <c r="O972" s="15"/>
      <c r="P972" s="16">
        <f>(I972-H972)*10000</f>
        <v>228.9999999999992</v>
      </c>
      <c r="Q972" s="15"/>
      <c r="R972" s="22">
        <f>((T971*V972)/N972)*P972</f>
        <v>4170470.5718707726</v>
      </c>
      <c r="S972" s="15"/>
      <c r="T972" s="3">
        <f>R972+T971</f>
        <v>178856731.38141078</v>
      </c>
      <c r="U972" s="3"/>
      <c r="V972" s="4">
        <f>$AB$3/X972</f>
        <v>2.2727272727272728E-2</v>
      </c>
      <c r="W972" s="4"/>
      <c r="X972" s="16">
        <v>11</v>
      </c>
      <c r="Y972" s="15"/>
      <c r="Z972" s="30">
        <f>F972-E972+1</f>
        <v>22</v>
      </c>
    </row>
    <row r="973" spans="1:26">
      <c r="A973" s="25">
        <f>A970+1</f>
        <v>852</v>
      </c>
      <c r="B973" s="66">
        <f>B970+1</f>
        <v>41467</v>
      </c>
      <c r="C973" s="82" t="s">
        <v>35</v>
      </c>
      <c r="D973" s="145">
        <v>41466</v>
      </c>
      <c r="E973" s="146">
        <v>41467</v>
      </c>
      <c r="F973" s="146">
        <v>41481</v>
      </c>
      <c r="G973" s="83">
        <v>103.819</v>
      </c>
      <c r="H973" s="83">
        <v>104.83999999999999</v>
      </c>
      <c r="I973" s="83">
        <v>105.52900000000001</v>
      </c>
      <c r="J973" s="83"/>
      <c r="K973" s="83"/>
      <c r="L973" s="19" t="s">
        <v>2</v>
      </c>
      <c r="N973" s="16">
        <f>(H973-G973)*100</f>
        <v>102.09999999999866</v>
      </c>
      <c r="O973" s="15"/>
      <c r="P973" s="16">
        <f>(I973-H973)*100</f>
        <v>68.900000000002137</v>
      </c>
      <c r="R973" s="22">
        <f>((T972*V973)/N973)*P973</f>
        <v>3771801.172924751</v>
      </c>
      <c r="S973" s="15"/>
      <c r="T973" s="3">
        <f>R973+T972</f>
        <v>182628532.55433553</v>
      </c>
      <c r="U973" s="3"/>
      <c r="V973" s="4">
        <f>$AB$3/X973</f>
        <v>3.125E-2</v>
      </c>
      <c r="W973" s="3"/>
      <c r="X973" s="2">
        <v>8</v>
      </c>
      <c r="Z973" s="30">
        <f>F973-E973+1</f>
        <v>15</v>
      </c>
    </row>
    <row r="974" spans="1:26">
      <c r="A974" s="25">
        <f t="shared" si="25"/>
        <v>853</v>
      </c>
      <c r="B974" s="66">
        <f t="shared" si="24"/>
        <v>41468</v>
      </c>
    </row>
    <row r="975" spans="1:26">
      <c r="A975" s="25">
        <f t="shared" si="25"/>
        <v>854</v>
      </c>
      <c r="B975" s="66">
        <f t="shared" si="24"/>
        <v>41469</v>
      </c>
    </row>
    <row r="976" spans="1:26">
      <c r="A976" s="25">
        <f t="shared" si="25"/>
        <v>855</v>
      </c>
      <c r="B976" s="66">
        <f t="shared" si="24"/>
        <v>41470</v>
      </c>
    </row>
    <row r="977" spans="1:26">
      <c r="A977" s="25">
        <f t="shared" si="25"/>
        <v>856</v>
      </c>
      <c r="B977" s="66">
        <f t="shared" si="24"/>
        <v>41471</v>
      </c>
      <c r="C977" s="92" t="s">
        <v>38</v>
      </c>
      <c r="D977" s="132">
        <v>41470</v>
      </c>
      <c r="E977" s="132">
        <v>41471</v>
      </c>
      <c r="F977" s="132">
        <v>41481</v>
      </c>
      <c r="G977" s="93">
        <v>129.839</v>
      </c>
      <c r="H977" s="93">
        <v>130.63800000000001</v>
      </c>
      <c r="I977" s="93">
        <v>131.01</v>
      </c>
      <c r="J977" s="93"/>
      <c r="K977" s="93"/>
      <c r="L977" s="94" t="s">
        <v>2</v>
      </c>
      <c r="N977" s="16">
        <f>(H977-G977)*100</f>
        <v>79.900000000000659</v>
      </c>
      <c r="O977" s="15"/>
      <c r="P977" s="16">
        <f>(I977-H977)*100</f>
        <v>37.199999999998568</v>
      </c>
      <c r="R977" s="22">
        <f>((T973*V977)/N977)*P977</f>
        <v>1012244.6824931408</v>
      </c>
      <c r="S977" s="15"/>
      <c r="T977" s="3">
        <f>R977+T973</f>
        <v>183640777.23682868</v>
      </c>
      <c r="U977" s="3"/>
      <c r="V977" s="4">
        <f>$AB$3/X977</f>
        <v>1.1904761904761904E-2</v>
      </c>
      <c r="W977" s="3"/>
      <c r="X977" s="2">
        <v>21</v>
      </c>
      <c r="Z977" s="30">
        <f>F977-E977+1</f>
        <v>11</v>
      </c>
    </row>
    <row r="978" spans="1:26">
      <c r="A978" s="25">
        <f t="shared" si="25"/>
        <v>857</v>
      </c>
      <c r="B978" s="66">
        <f t="shared" si="24"/>
        <v>41472</v>
      </c>
    </row>
    <row r="979" spans="1:26">
      <c r="A979" s="25">
        <f t="shared" si="25"/>
        <v>858</v>
      </c>
      <c r="B979" s="66">
        <f t="shared" si="24"/>
        <v>41473</v>
      </c>
    </row>
    <row r="980" spans="1:26">
      <c r="A980" s="25">
        <f t="shared" si="25"/>
        <v>859</v>
      </c>
      <c r="B980" s="66">
        <f t="shared" si="24"/>
        <v>41474</v>
      </c>
    </row>
    <row r="981" spans="1:26">
      <c r="A981" s="25">
        <f t="shared" si="25"/>
        <v>860</v>
      </c>
      <c r="B981" s="66">
        <f t="shared" si="24"/>
        <v>41475</v>
      </c>
    </row>
    <row r="982" spans="1:26">
      <c r="A982" s="25">
        <f t="shared" si="25"/>
        <v>861</v>
      </c>
      <c r="B982" s="66">
        <f t="shared" si="24"/>
        <v>41476</v>
      </c>
    </row>
    <row r="983" spans="1:26">
      <c r="A983" s="25">
        <f t="shared" si="25"/>
        <v>862</v>
      </c>
      <c r="B983" s="66">
        <f t="shared" si="24"/>
        <v>41477</v>
      </c>
    </row>
    <row r="984" spans="1:26">
      <c r="A984" s="25">
        <f t="shared" si="25"/>
        <v>863</v>
      </c>
      <c r="B984" s="66">
        <f t="shared" si="24"/>
        <v>41478</v>
      </c>
    </row>
    <row r="985" spans="1:26">
      <c r="A985" s="25">
        <f t="shared" si="25"/>
        <v>864</v>
      </c>
      <c r="B985" s="66">
        <f t="shared" si="24"/>
        <v>41479</v>
      </c>
      <c r="C985" s="114" t="s">
        <v>37</v>
      </c>
      <c r="D985" s="135">
        <v>41478</v>
      </c>
      <c r="E985" s="136">
        <v>41479</v>
      </c>
      <c r="F985" s="136">
        <v>41479</v>
      </c>
      <c r="G985" s="115">
        <v>1.0322100000000001</v>
      </c>
      <c r="H985" s="115"/>
      <c r="I985" s="115"/>
      <c r="J985" s="115">
        <v>1.0272600000000001</v>
      </c>
      <c r="K985" s="115">
        <v>1.0322100000000001</v>
      </c>
      <c r="L985" s="116" t="s">
        <v>0</v>
      </c>
      <c r="N985" s="46">
        <f>(G985-J985)*10000</f>
        <v>49.500000000000099</v>
      </c>
      <c r="O985" s="47"/>
      <c r="P985" s="46">
        <f>(J985-K985)*10000</f>
        <v>-49.500000000000099</v>
      </c>
      <c r="R985" s="22">
        <f>((T977*V985)/N985)*P985</f>
        <v>-6558599.1870295964</v>
      </c>
      <c r="S985" s="15"/>
      <c r="T985" s="3">
        <f>R985+T977</f>
        <v>177082178.04979908</v>
      </c>
      <c r="U985" s="3"/>
      <c r="V985" s="4">
        <f>$AB$3/X985</f>
        <v>3.5714285714285712E-2</v>
      </c>
      <c r="W985" s="3"/>
      <c r="X985" s="2">
        <v>7</v>
      </c>
      <c r="Z985" s="30">
        <f>F985-E985+1</f>
        <v>1</v>
      </c>
    </row>
    <row r="986" spans="1:26">
      <c r="A986" s="25">
        <f t="shared" si="25"/>
        <v>865</v>
      </c>
      <c r="B986" s="66">
        <f t="shared" si="24"/>
        <v>41480</v>
      </c>
      <c r="C986" s="88" t="s">
        <v>29</v>
      </c>
      <c r="D986" s="137">
        <v>41479</v>
      </c>
      <c r="E986" s="137">
        <v>41480</v>
      </c>
      <c r="F986" s="137">
        <v>41485</v>
      </c>
      <c r="G986" s="89">
        <v>0.85840000000000005</v>
      </c>
      <c r="H986" s="89">
        <v>0.86350000000000005</v>
      </c>
      <c r="I986" s="89">
        <v>0.86870000000000003</v>
      </c>
      <c r="J986" s="89"/>
      <c r="K986" s="89"/>
      <c r="L986" s="90" t="s">
        <v>1</v>
      </c>
      <c r="M986" s="15"/>
      <c r="N986" s="16">
        <f>(H986-G986)*10000</f>
        <v>50.999999999999936</v>
      </c>
      <c r="O986" s="15"/>
      <c r="P986" s="16">
        <f>(I986-H986)*10000</f>
        <v>51.999999999999822</v>
      </c>
      <c r="Q986" s="15"/>
      <c r="R986" s="22">
        <f>((T985*V986)/N986)*P986</f>
        <v>4513859.4404850649</v>
      </c>
      <c r="S986" s="15"/>
      <c r="T986" s="3">
        <f>R986+T985</f>
        <v>181596037.49028414</v>
      </c>
      <c r="U986" s="3"/>
      <c r="V986" s="4">
        <f>$AB$3/X986</f>
        <v>2.5000000000000001E-2</v>
      </c>
      <c r="W986" s="4"/>
      <c r="X986" s="2">
        <v>10</v>
      </c>
      <c r="Y986" s="3"/>
      <c r="Z986" s="30">
        <f>F986-E986+1</f>
        <v>6</v>
      </c>
    </row>
    <row r="987" spans="1:26">
      <c r="A987" s="25">
        <f t="shared" si="25"/>
        <v>866</v>
      </c>
      <c r="B987" s="66">
        <f t="shared" si="24"/>
        <v>41481</v>
      </c>
      <c r="C987" s="108" t="s">
        <v>36</v>
      </c>
      <c r="D987" s="142">
        <v>41480</v>
      </c>
      <c r="E987" s="142">
        <v>41481</v>
      </c>
      <c r="F987" s="142">
        <v>41488</v>
      </c>
      <c r="G987" s="109">
        <v>153.756</v>
      </c>
      <c r="H987" s="109"/>
      <c r="I987" s="109"/>
      <c r="J987" s="109">
        <v>152.08499999999998</v>
      </c>
      <c r="K987" s="109">
        <v>151.178</v>
      </c>
      <c r="L987" s="110" t="s">
        <v>2</v>
      </c>
      <c r="N987" s="16">
        <f>(G987-J987)*100</f>
        <v>167.10000000000207</v>
      </c>
      <c r="O987" s="15"/>
      <c r="P987" s="16">
        <f>(J987-K987)*100</f>
        <v>90.699999999998226</v>
      </c>
      <c r="R987" s="22">
        <f>((T986*V987)/N987)*P987</f>
        <v>2738007.9460682631</v>
      </c>
      <c r="S987" s="15"/>
      <c r="T987" s="3">
        <f>R987+T986</f>
        <v>184334045.4363524</v>
      </c>
      <c r="U987" s="3"/>
      <c r="V987" s="4">
        <f>$AB$3/X987</f>
        <v>2.7777777777777776E-2</v>
      </c>
      <c r="W987" s="3"/>
      <c r="X987" s="2">
        <v>9</v>
      </c>
      <c r="Z987" s="30">
        <f>F987-E987+1</f>
        <v>8</v>
      </c>
    </row>
    <row r="988" spans="1:26">
      <c r="A988" s="25">
        <f t="shared" si="25"/>
        <v>867</v>
      </c>
      <c r="B988" s="66">
        <f t="shared" si="24"/>
        <v>41482</v>
      </c>
    </row>
    <row r="989" spans="1:26">
      <c r="A989" s="25">
        <f t="shared" si="25"/>
        <v>868</v>
      </c>
      <c r="B989" s="66">
        <f t="shared" si="24"/>
        <v>41483</v>
      </c>
    </row>
    <row r="990" spans="1:26">
      <c r="A990" s="25">
        <f t="shared" si="25"/>
        <v>869</v>
      </c>
      <c r="B990" s="66">
        <f t="shared" si="24"/>
        <v>41484</v>
      </c>
    </row>
    <row r="991" spans="1:26">
      <c r="A991" s="25">
        <f t="shared" si="25"/>
        <v>870</v>
      </c>
      <c r="B991" s="66">
        <f t="shared" si="24"/>
        <v>41485</v>
      </c>
      <c r="C991" s="104" t="s">
        <v>31</v>
      </c>
      <c r="D991" s="131">
        <v>41484</v>
      </c>
      <c r="E991" s="131">
        <v>41485</v>
      </c>
      <c r="F991" s="131">
        <v>41485</v>
      </c>
      <c r="G991" s="105">
        <v>1.6597999999999999</v>
      </c>
      <c r="H991" s="105">
        <v>1.6704000000000001</v>
      </c>
      <c r="I991" s="105">
        <v>1.6891</v>
      </c>
      <c r="J991" s="105"/>
      <c r="K991" s="105"/>
      <c r="L991" s="106" t="s">
        <v>1</v>
      </c>
      <c r="N991" s="16">
        <f>(H991-G991)*10000</f>
        <v>106.00000000000165</v>
      </c>
      <c r="O991" s="15"/>
      <c r="P991" s="16">
        <f>(I991-H991)*10000</f>
        <v>186.99999999999937</v>
      </c>
      <c r="R991" s="22">
        <f>((T987*V991)/N991)*P991</f>
        <v>9033141.1154604945</v>
      </c>
      <c r="S991" s="15"/>
      <c r="T991" s="3">
        <f>R991+T987</f>
        <v>193367186.55181289</v>
      </c>
      <c r="U991" s="3"/>
      <c r="V991" s="4">
        <f>$AB$3/X991</f>
        <v>2.7777777777777776E-2</v>
      </c>
      <c r="X991" s="2">
        <v>9</v>
      </c>
      <c r="Z991" s="30">
        <f>F991-E991+1</f>
        <v>1</v>
      </c>
    </row>
    <row r="992" spans="1:26">
      <c r="A992" s="25">
        <f t="shared" si="25"/>
        <v>871</v>
      </c>
      <c r="B992" s="66">
        <f t="shared" si="24"/>
        <v>41486</v>
      </c>
      <c r="C992" s="78" t="s">
        <v>39</v>
      </c>
      <c r="D992" s="133">
        <v>41485</v>
      </c>
      <c r="E992" s="133">
        <v>41486</v>
      </c>
      <c r="F992" s="133">
        <v>41494</v>
      </c>
      <c r="G992" s="79">
        <v>0.91905999999999999</v>
      </c>
      <c r="H992" s="79"/>
      <c r="I992" s="79"/>
      <c r="J992" s="79">
        <v>0.90593000000000001</v>
      </c>
      <c r="K992" s="79">
        <v>0.90593000000000001</v>
      </c>
      <c r="L992" s="80" t="s">
        <v>17</v>
      </c>
      <c r="N992" s="46">
        <f>(G992-J992)*10000</f>
        <v>131.29999999999976</v>
      </c>
      <c r="O992" s="47"/>
      <c r="P992" s="46">
        <f>(J992-K992)*10000</f>
        <v>0</v>
      </c>
      <c r="R992" s="22">
        <f>((T991*V992)/N992)*P992</f>
        <v>0</v>
      </c>
      <c r="S992" s="15"/>
      <c r="T992" s="3">
        <f>R992+T991</f>
        <v>193367186.55181289</v>
      </c>
      <c r="U992" s="3"/>
      <c r="V992" s="4">
        <f>$AB$3/X992</f>
        <v>1.9230769230769232E-2</v>
      </c>
      <c r="W992" s="3"/>
      <c r="X992" s="2">
        <v>13</v>
      </c>
      <c r="Z992" s="30">
        <f>F992-E992+1</f>
        <v>9</v>
      </c>
    </row>
    <row r="993" spans="1:26">
      <c r="A993" s="25">
        <f t="shared" si="25"/>
        <v>872</v>
      </c>
      <c r="B993" s="66">
        <f t="shared" si="24"/>
        <v>41487</v>
      </c>
      <c r="C993" s="92" t="s">
        <v>38</v>
      </c>
      <c r="D993" s="132">
        <v>41486</v>
      </c>
      <c r="E993" s="132">
        <v>41487</v>
      </c>
      <c r="F993" s="132">
        <v>41492</v>
      </c>
      <c r="G993" s="93">
        <v>129.786</v>
      </c>
      <c r="H993" s="93">
        <v>130.72</v>
      </c>
      <c r="I993" s="93">
        <v>129.786</v>
      </c>
      <c r="J993" s="93"/>
      <c r="K993" s="93"/>
      <c r="L993" s="94" t="s">
        <v>0</v>
      </c>
      <c r="N993" s="16">
        <f>(H993-G993)*100</f>
        <v>93.39999999999975</v>
      </c>
      <c r="O993" s="15"/>
      <c r="P993" s="16">
        <f>(I993-H993)*100</f>
        <v>-93.39999999999975</v>
      </c>
      <c r="R993" s="22">
        <f>((T992*V993)/N993)*P993</f>
        <v>-2301990.3160930104</v>
      </c>
      <c r="S993" s="15"/>
      <c r="T993" s="3">
        <f>R993+T992</f>
        <v>191065196.23571989</v>
      </c>
      <c r="U993" s="3"/>
      <c r="V993" s="4">
        <f>$AB$3/X993</f>
        <v>1.1904761904761904E-2</v>
      </c>
      <c r="W993" s="3"/>
      <c r="X993" s="2">
        <v>21</v>
      </c>
      <c r="Z993" s="30">
        <f>F993-E993+1</f>
        <v>6</v>
      </c>
    </row>
    <row r="994" spans="1:26">
      <c r="A994" s="25">
        <f t="shared" si="25"/>
        <v>873</v>
      </c>
      <c r="B994" s="66">
        <f t="shared" si="24"/>
        <v>41488</v>
      </c>
      <c r="C994" s="97" t="s">
        <v>30</v>
      </c>
      <c r="D994" s="130">
        <v>41487</v>
      </c>
      <c r="E994" s="130">
        <v>41488</v>
      </c>
      <c r="F994" s="130">
        <v>41492</v>
      </c>
      <c r="G994" s="98">
        <v>1.3307</v>
      </c>
      <c r="H994" s="98"/>
      <c r="I994" s="98"/>
      <c r="J994" s="98">
        <v>1.3190999999999999</v>
      </c>
      <c r="K994" s="98">
        <v>1.3307</v>
      </c>
      <c r="L994" s="99" t="s">
        <v>0</v>
      </c>
      <c r="M994" s="15"/>
      <c r="N994" s="46">
        <f>(G994-J994)*10000</f>
        <v>116.00000000000054</v>
      </c>
      <c r="O994" s="47"/>
      <c r="P994" s="46">
        <f>(J994-K994)*10000</f>
        <v>-116.00000000000054</v>
      </c>
      <c r="Q994" s="15"/>
      <c r="R994" s="22">
        <f>((T993*V994)/N994)*P994</f>
        <v>-4342390.8235390885</v>
      </c>
      <c r="S994" s="15"/>
      <c r="T994" s="3">
        <f>R994+T993</f>
        <v>186722805.41218081</v>
      </c>
      <c r="U994" s="3"/>
      <c r="V994" s="4">
        <f>$AB$3/X994</f>
        <v>2.2727272727272728E-2</v>
      </c>
      <c r="W994" s="4"/>
      <c r="X994" s="16">
        <v>11</v>
      </c>
      <c r="Y994" s="15"/>
      <c r="Z994" s="30">
        <f>F994-E994+1</f>
        <v>5</v>
      </c>
    </row>
    <row r="995" spans="1:26">
      <c r="A995" s="25">
        <v>873</v>
      </c>
      <c r="B995" s="66">
        <v>41488</v>
      </c>
      <c r="C995" s="111" t="s">
        <v>32</v>
      </c>
      <c r="D995" s="143">
        <v>41487</v>
      </c>
      <c r="E995" s="143">
        <v>41488</v>
      </c>
      <c r="F995" s="143">
        <v>41493</v>
      </c>
      <c r="G995" s="112">
        <v>0.79920000000000002</v>
      </c>
      <c r="H995" s="112"/>
      <c r="I995" s="112"/>
      <c r="J995" s="112">
        <v>0.78639999999999999</v>
      </c>
      <c r="K995" s="112">
        <v>0.79920000000000002</v>
      </c>
      <c r="L995" s="113" t="s">
        <v>0</v>
      </c>
      <c r="N995" s="46">
        <f>(G995-J995)*10000</f>
        <v>128.00000000000034</v>
      </c>
      <c r="O995" s="47"/>
      <c r="P995" s="46">
        <f>(J995-K995)*10000</f>
        <v>-128.00000000000034</v>
      </c>
      <c r="R995" s="22">
        <f>((T994*V995)/N995)*P995</f>
        <v>-3590823.1810034774</v>
      </c>
      <c r="S995" s="15"/>
      <c r="T995" s="3">
        <f>R995+T994</f>
        <v>183131982.23117733</v>
      </c>
      <c r="U995" s="3"/>
      <c r="V995" s="4">
        <f>$AB$3/X995</f>
        <v>1.9230769230769232E-2</v>
      </c>
      <c r="W995" s="3"/>
      <c r="X995" s="2">
        <v>13</v>
      </c>
      <c r="Z995" s="30">
        <f>F995-E995+1</f>
        <v>6</v>
      </c>
    </row>
    <row r="996" spans="1:26">
      <c r="A996" s="25">
        <f>A994+1</f>
        <v>874</v>
      </c>
      <c r="B996" s="66">
        <f>B994+1</f>
        <v>41489</v>
      </c>
    </row>
    <row r="997" spans="1:26">
      <c r="A997" s="25">
        <f t="shared" si="25"/>
        <v>875</v>
      </c>
      <c r="B997" s="66">
        <f t="shared" si="24"/>
        <v>41490</v>
      </c>
    </row>
    <row r="998" spans="1:26">
      <c r="A998" s="25">
        <f t="shared" si="25"/>
        <v>876</v>
      </c>
      <c r="B998" s="66">
        <f t="shared" si="24"/>
        <v>41491</v>
      </c>
      <c r="C998" s="82" t="s">
        <v>35</v>
      </c>
      <c r="D998" s="145">
        <v>41488</v>
      </c>
      <c r="E998" s="146">
        <v>41491</v>
      </c>
      <c r="F998" s="146">
        <v>41491</v>
      </c>
      <c r="G998" s="83">
        <v>106.07600000000001</v>
      </c>
      <c r="H998" s="83">
        <v>106.59399999999999</v>
      </c>
      <c r="I998" s="83">
        <v>106.07600000000001</v>
      </c>
      <c r="J998" s="83"/>
      <c r="K998" s="83"/>
      <c r="L998" s="84" t="s">
        <v>0</v>
      </c>
      <c r="N998" s="16">
        <f>(H998-G998)*100</f>
        <v>51.799999999998647</v>
      </c>
      <c r="O998" s="15"/>
      <c r="P998" s="16">
        <f>(I998-H998)*100</f>
        <v>-51.799999999998647</v>
      </c>
      <c r="R998" s="22">
        <f>((T995*V998)/N998)*P998</f>
        <v>-5722874.4447242916</v>
      </c>
      <c r="S998" s="15"/>
      <c r="T998" s="3">
        <f>R998+T995</f>
        <v>177409107.78645304</v>
      </c>
      <c r="U998" s="3"/>
      <c r="V998" s="4">
        <f>$AB$3/X998</f>
        <v>3.125E-2</v>
      </c>
      <c r="W998" s="3"/>
      <c r="X998" s="2">
        <v>8</v>
      </c>
      <c r="Z998" s="30">
        <f>F998-E998+1</f>
        <v>1</v>
      </c>
    </row>
    <row r="999" spans="1:26">
      <c r="A999" s="25">
        <v>876</v>
      </c>
      <c r="B999" s="66">
        <v>41491</v>
      </c>
      <c r="C999" s="88" t="s">
        <v>29</v>
      </c>
      <c r="D999" s="137">
        <v>41488</v>
      </c>
      <c r="E999" s="137">
        <v>41491</v>
      </c>
      <c r="F999" s="137">
        <v>41499</v>
      </c>
      <c r="G999" s="89">
        <v>0.87470000000000003</v>
      </c>
      <c r="H999" s="89"/>
      <c r="I999" s="89"/>
      <c r="J999" s="89">
        <v>0.8669</v>
      </c>
      <c r="K999" s="89">
        <v>0.85780000000000001</v>
      </c>
      <c r="L999" s="90" t="s">
        <v>1</v>
      </c>
      <c r="M999" s="15"/>
      <c r="N999" s="16">
        <f>(G999-J999)*10000</f>
        <v>78.000000000000284</v>
      </c>
      <c r="O999" s="15"/>
      <c r="P999" s="16">
        <f>(J999-K999)*10000</f>
        <v>90.999999999999972</v>
      </c>
      <c r="Q999" s="15"/>
      <c r="R999" s="22">
        <f>((T998*V999)/N999)*P999</f>
        <v>5174432.3104381934</v>
      </c>
      <c r="S999" s="15"/>
      <c r="T999" s="3">
        <f>R999+T998</f>
        <v>182583540.09689122</v>
      </c>
      <c r="U999" s="3"/>
      <c r="V999" s="4">
        <f>$AB$3/X999</f>
        <v>2.5000000000000001E-2</v>
      </c>
      <c r="W999" s="4"/>
      <c r="X999" s="2">
        <v>10</v>
      </c>
      <c r="Y999" s="3"/>
      <c r="Z999" s="30">
        <f>F999-E999+1</f>
        <v>9</v>
      </c>
    </row>
    <row r="1000" spans="1:26">
      <c r="A1000" s="25">
        <f>A998+1</f>
        <v>877</v>
      </c>
      <c r="B1000" s="66">
        <f>B998+1</f>
        <v>41492</v>
      </c>
    </row>
    <row r="1001" spans="1:26">
      <c r="A1001" s="25">
        <f t="shared" si="25"/>
        <v>878</v>
      </c>
      <c r="B1001" s="66">
        <f t="shared" si="24"/>
        <v>41493</v>
      </c>
      <c r="C1001" s="97" t="s">
        <v>30</v>
      </c>
      <c r="D1001" s="130">
        <v>41492</v>
      </c>
      <c r="E1001" s="130">
        <v>41493</v>
      </c>
      <c r="F1001" s="130">
        <v>41498</v>
      </c>
      <c r="G1001" s="98">
        <v>1.3248</v>
      </c>
      <c r="H1001" s="98">
        <v>1.3324</v>
      </c>
      <c r="I1001" s="98">
        <v>1.3324</v>
      </c>
      <c r="J1001" s="98"/>
      <c r="K1001" s="98"/>
      <c r="L1001" s="100" t="s">
        <v>17</v>
      </c>
      <c r="M1001" s="15"/>
      <c r="N1001" s="16">
        <f>(H1001-G1001)*10000</f>
        <v>76.000000000000512</v>
      </c>
      <c r="O1001" s="15"/>
      <c r="P1001" s="16">
        <f>(I1001-H1001)*10000</f>
        <v>0</v>
      </c>
      <c r="Q1001" s="15"/>
      <c r="R1001" s="22">
        <f>((T999*V1001)/N1001)*P1001</f>
        <v>0</v>
      </c>
      <c r="S1001" s="15"/>
      <c r="T1001" s="3">
        <f>R1001+T999</f>
        <v>182583540.09689122</v>
      </c>
      <c r="U1001" s="3"/>
      <c r="V1001" s="4">
        <f>$AB$3/X1001</f>
        <v>2.2727272727272728E-2</v>
      </c>
      <c r="W1001" s="4"/>
      <c r="X1001" s="16">
        <v>11</v>
      </c>
      <c r="Y1001" s="15"/>
      <c r="Z1001" s="30">
        <f>F1001-E1001+1</f>
        <v>6</v>
      </c>
    </row>
    <row r="1002" spans="1:26">
      <c r="A1002" s="25">
        <f t="shared" si="25"/>
        <v>879</v>
      </c>
      <c r="B1002" s="66">
        <f t="shared" si="24"/>
        <v>41494</v>
      </c>
    </row>
    <row r="1003" spans="1:26">
      <c r="A1003" s="25">
        <f t="shared" si="25"/>
        <v>880</v>
      </c>
      <c r="B1003" s="66">
        <f t="shared" si="24"/>
        <v>41495</v>
      </c>
    </row>
    <row r="1004" spans="1:26">
      <c r="A1004" s="25">
        <f t="shared" si="25"/>
        <v>881</v>
      </c>
      <c r="B1004" s="66">
        <f t="shared" si="24"/>
        <v>41496</v>
      </c>
    </row>
    <row r="1005" spans="1:26">
      <c r="A1005" s="25">
        <f t="shared" si="25"/>
        <v>882</v>
      </c>
      <c r="B1005" s="66">
        <f t="shared" si="24"/>
        <v>41497</v>
      </c>
    </row>
    <row r="1006" spans="1:26">
      <c r="A1006" s="25">
        <f t="shared" si="25"/>
        <v>883</v>
      </c>
      <c r="B1006" s="66">
        <f t="shared" si="24"/>
        <v>41498</v>
      </c>
      <c r="C1006" s="78" t="s">
        <v>39</v>
      </c>
      <c r="D1006" s="133">
        <v>41495</v>
      </c>
      <c r="E1006" s="133">
        <v>41498</v>
      </c>
      <c r="F1006" s="133">
        <v>41499</v>
      </c>
      <c r="G1006" s="79">
        <v>0.9103</v>
      </c>
      <c r="H1006" s="79">
        <v>0.91888000000000003</v>
      </c>
      <c r="I1006" s="79">
        <v>0.9103</v>
      </c>
      <c r="J1006" s="79"/>
      <c r="K1006" s="79"/>
      <c r="L1006" s="80" t="s">
        <v>0</v>
      </c>
      <c r="N1006" s="16">
        <f>(H1006-G1006)*10000</f>
        <v>85.800000000000324</v>
      </c>
      <c r="O1006" s="15"/>
      <c r="P1006" s="16">
        <f>(I1006-H1006)*10000</f>
        <v>-85.800000000000324</v>
      </c>
      <c r="R1006" s="22">
        <f>((T1001*V1006)/N1006)*P1006</f>
        <v>-3511221.9249402159</v>
      </c>
      <c r="S1006" s="15"/>
      <c r="T1006" s="3">
        <f>R1006+T1001</f>
        <v>179072318.171951</v>
      </c>
      <c r="U1006" s="3"/>
      <c r="V1006" s="4">
        <f>$AB$3/X1006</f>
        <v>1.9230769230769232E-2</v>
      </c>
      <c r="W1006" s="3"/>
      <c r="X1006" s="2">
        <v>13</v>
      </c>
      <c r="Z1006" s="30">
        <f>F1006-E1006+1</f>
        <v>2</v>
      </c>
    </row>
    <row r="1007" spans="1:26">
      <c r="A1007" s="25">
        <f t="shared" si="25"/>
        <v>884</v>
      </c>
      <c r="B1007" s="66">
        <f t="shared" si="24"/>
        <v>41499</v>
      </c>
      <c r="C1007" s="97" t="s">
        <v>30</v>
      </c>
      <c r="D1007" s="130">
        <v>41498</v>
      </c>
      <c r="E1007" s="130">
        <v>41499</v>
      </c>
      <c r="F1007" s="130">
        <v>41501</v>
      </c>
      <c r="G1007" s="98">
        <v>1.3340000000000001</v>
      </c>
      <c r="H1007" s="98"/>
      <c r="I1007" s="98"/>
      <c r="J1007" s="98">
        <v>1.3274999999999999</v>
      </c>
      <c r="K1007" s="98">
        <v>1.3340000000000001</v>
      </c>
      <c r="L1007" s="100" t="s">
        <v>0</v>
      </c>
      <c r="M1007" s="15"/>
      <c r="N1007" s="46">
        <f>(G1007-J1007)*10000</f>
        <v>65.00000000000172</v>
      </c>
      <c r="O1007" s="47"/>
      <c r="P1007" s="46">
        <f>(J1007-K1007)*10000</f>
        <v>-65.00000000000172</v>
      </c>
      <c r="Q1007" s="15"/>
      <c r="R1007" s="22">
        <f>((T1006*V1007)/N1007)*P1007</f>
        <v>-4069825.4129988863</v>
      </c>
      <c r="S1007" s="15"/>
      <c r="T1007" s="3">
        <f>R1007+T1006</f>
        <v>175002492.75895211</v>
      </c>
      <c r="U1007" s="3"/>
      <c r="V1007" s="4">
        <f>$AB$3/X1007</f>
        <v>2.2727272727272728E-2</v>
      </c>
      <c r="W1007" s="4"/>
      <c r="X1007" s="16">
        <v>11</v>
      </c>
      <c r="Y1007" s="15"/>
      <c r="Z1007" s="30">
        <f>F1007-E1007+1</f>
        <v>3</v>
      </c>
    </row>
    <row r="1008" spans="1:26">
      <c r="A1008" s="25">
        <v>884</v>
      </c>
      <c r="B1008" s="66">
        <v>41499</v>
      </c>
      <c r="C1008" s="108" t="s">
        <v>36</v>
      </c>
      <c r="D1008" s="142">
        <v>41488</v>
      </c>
      <c r="E1008" s="142">
        <v>41499</v>
      </c>
      <c r="F1008" s="142">
        <v>41501</v>
      </c>
      <c r="G1008" s="109">
        <v>150.255</v>
      </c>
      <c r="H1008" s="109">
        <v>151.69800000000001</v>
      </c>
      <c r="I1008" s="109">
        <v>151.69799999999998</v>
      </c>
      <c r="J1008" s="109"/>
      <c r="K1008" s="109"/>
      <c r="L1008" s="125" t="s">
        <v>17</v>
      </c>
      <c r="N1008" s="16">
        <f>(H1008-G1008)*100</f>
        <v>144.30000000000121</v>
      </c>
      <c r="O1008" s="15"/>
      <c r="P1008" s="16">
        <f>(I1008-H1008)*100</f>
        <v>-2.8421709430404007E-12</v>
      </c>
      <c r="R1008" s="22">
        <f>((T1007*V1008)/N1008)*P1008</f>
        <v>-9.574709322382529E-8</v>
      </c>
      <c r="S1008" s="15"/>
      <c r="T1008" s="3">
        <f>R1008+T1007</f>
        <v>175002492.75895202</v>
      </c>
      <c r="U1008" s="3"/>
      <c r="V1008" s="4">
        <f>$AB$3/X1008</f>
        <v>2.7777777777777776E-2</v>
      </c>
      <c r="W1008" s="3"/>
      <c r="X1008" s="2">
        <v>9</v>
      </c>
      <c r="Z1008" s="30">
        <f>F1008-E1008+1</f>
        <v>3</v>
      </c>
    </row>
    <row r="1009" spans="1:26">
      <c r="A1009" s="25">
        <f>A1007+1</f>
        <v>885</v>
      </c>
      <c r="B1009" s="66">
        <f>B1007+1</f>
        <v>41500</v>
      </c>
      <c r="C1009" s="92" t="s">
        <v>38</v>
      </c>
      <c r="D1009" s="132">
        <v>41499</v>
      </c>
      <c r="E1009" s="132">
        <v>41500</v>
      </c>
      <c r="F1009" s="132">
        <v>41536</v>
      </c>
      <c r="G1009" s="93">
        <v>129.23999999999998</v>
      </c>
      <c r="H1009" s="93">
        <v>130.4</v>
      </c>
      <c r="I1009" s="93">
        <v>133.62799999999999</v>
      </c>
      <c r="J1009" s="93"/>
      <c r="K1009" s="93"/>
      <c r="L1009" s="94" t="s">
        <v>1</v>
      </c>
      <c r="N1009" s="16">
        <f>(H1009-G1009)*100</f>
        <v>116.0000000000025</v>
      </c>
      <c r="O1009" s="15"/>
      <c r="P1009" s="16">
        <f>(I1009-H1009)*100</f>
        <v>322.79999999999802</v>
      </c>
      <c r="R1009" s="22">
        <f>((T1008*V1009)/N1009)*P1009</f>
        <v>5797496.3734183246</v>
      </c>
      <c r="S1009" s="15"/>
      <c r="T1009" s="3">
        <f>R1009+T1008</f>
        <v>180799989.13237035</v>
      </c>
      <c r="U1009" s="3"/>
      <c r="V1009" s="4">
        <f>$AB$3/X1009</f>
        <v>1.1904761904761904E-2</v>
      </c>
      <c r="W1009" s="3"/>
      <c r="X1009" s="2">
        <v>21</v>
      </c>
      <c r="Z1009" s="30">
        <f>F1009-E1009+1</f>
        <v>37</v>
      </c>
    </row>
    <row r="1010" spans="1:26">
      <c r="A1010" s="25">
        <f t="shared" si="25"/>
        <v>886</v>
      </c>
      <c r="B1010" s="66">
        <f t="shared" si="24"/>
        <v>41501</v>
      </c>
      <c r="C1010" s="111" t="s">
        <v>32</v>
      </c>
      <c r="D1010" s="143">
        <v>41500</v>
      </c>
      <c r="E1010" s="143">
        <v>41501</v>
      </c>
      <c r="F1010" s="143">
        <v>41506</v>
      </c>
      <c r="G1010" s="112">
        <v>0.79500000000000004</v>
      </c>
      <c r="H1010" s="112">
        <v>0.80369999999999997</v>
      </c>
      <c r="I1010" s="112">
        <v>0.79500000000000004</v>
      </c>
      <c r="J1010" s="112"/>
      <c r="K1010" s="112"/>
      <c r="L1010" s="113" t="s">
        <v>0</v>
      </c>
      <c r="N1010" s="16">
        <f>(H1010-G1010)*10000</f>
        <v>86.999999999999304</v>
      </c>
      <c r="O1010" s="15"/>
      <c r="P1010" s="16">
        <f>(I1010-H1010)*10000</f>
        <v>-86.999999999999304</v>
      </c>
      <c r="R1010" s="22">
        <f>((T1009*V1010)/N1010)*P1010</f>
        <v>-3476922.867930199</v>
      </c>
      <c r="S1010" s="15"/>
      <c r="T1010" s="3">
        <f>R1010+T1009</f>
        <v>177323066.26444015</v>
      </c>
      <c r="U1010" s="3"/>
      <c r="V1010" s="4">
        <f>$AB$3/X1010</f>
        <v>1.9230769230769232E-2</v>
      </c>
      <c r="W1010" s="3"/>
      <c r="X1010" s="2">
        <v>13</v>
      </c>
      <c r="Z1010" s="30">
        <f>F1010-E1010+1</f>
        <v>6</v>
      </c>
    </row>
    <row r="1011" spans="1:26">
      <c r="A1011" s="25">
        <f t="shared" si="25"/>
        <v>887</v>
      </c>
      <c r="B1011" s="66">
        <f t="shared" si="24"/>
        <v>41502</v>
      </c>
    </row>
    <row r="1012" spans="1:26">
      <c r="A1012" s="25">
        <f t="shared" si="25"/>
        <v>888</v>
      </c>
      <c r="B1012" s="66">
        <f t="shared" si="24"/>
        <v>41503</v>
      </c>
    </row>
    <row r="1013" spans="1:26">
      <c r="A1013" s="25">
        <f t="shared" si="25"/>
        <v>889</v>
      </c>
      <c r="B1013" s="66">
        <f t="shared" si="24"/>
        <v>41504</v>
      </c>
    </row>
    <row r="1014" spans="1:26">
      <c r="A1014" s="25">
        <f t="shared" si="25"/>
        <v>890</v>
      </c>
      <c r="B1014" s="66">
        <f t="shared" si="24"/>
        <v>41505</v>
      </c>
      <c r="C1014" s="67" t="s">
        <v>20</v>
      </c>
      <c r="D1014" s="140">
        <v>41501</v>
      </c>
      <c r="E1014" s="140">
        <v>41505</v>
      </c>
      <c r="F1014" s="140">
        <v>41519</v>
      </c>
      <c r="G1014" s="68">
        <v>0.86050000000000004</v>
      </c>
      <c r="H1014" s="68"/>
      <c r="I1014" s="68"/>
      <c r="J1014" s="68">
        <v>0.84399999999999997</v>
      </c>
      <c r="K1014" s="68">
        <v>0.83499999999999996</v>
      </c>
      <c r="L1014" s="69" t="s">
        <v>2</v>
      </c>
      <c r="M1014" s="15"/>
      <c r="N1014" s="16">
        <f>(G1014-J1014)*10000</f>
        <v>165.00000000000071</v>
      </c>
      <c r="O1014" s="15"/>
      <c r="P1014" s="16">
        <f>(J1014-K1014)*10000</f>
        <v>90.000000000000085</v>
      </c>
      <c r="Q1014" s="15"/>
      <c r="R1014" s="22">
        <f>((T1010*V1014)/N1014)*P1014</f>
        <v>3454345.446709861</v>
      </c>
      <c r="S1014" s="15"/>
      <c r="T1014" s="3">
        <f>R1014+T1010</f>
        <v>180777411.71115002</v>
      </c>
      <c r="U1014" s="3"/>
      <c r="V1014" s="4">
        <f>$AB$3/X1014</f>
        <v>3.5714285714285712E-2</v>
      </c>
      <c r="W1014" s="4"/>
      <c r="X1014" s="2">
        <v>7</v>
      </c>
      <c r="Y1014" s="3"/>
      <c r="Z1014" s="30">
        <f>F1014-E1014+1</f>
        <v>15</v>
      </c>
    </row>
    <row r="1015" spans="1:26">
      <c r="A1015" s="25">
        <v>890</v>
      </c>
      <c r="B1015" s="66">
        <v>41505</v>
      </c>
      <c r="C1015" s="82" t="s">
        <v>35</v>
      </c>
      <c r="D1015" s="145">
        <v>41499</v>
      </c>
      <c r="E1015" s="146">
        <v>41505</v>
      </c>
      <c r="F1015" s="146">
        <v>41513</v>
      </c>
      <c r="G1015" s="83">
        <v>104.673</v>
      </c>
      <c r="H1015" s="83">
        <v>105.565</v>
      </c>
      <c r="I1015" s="83">
        <v>106.03800000000001</v>
      </c>
      <c r="J1015" s="83"/>
      <c r="K1015" s="83"/>
      <c r="L1015" s="19" t="s">
        <v>2</v>
      </c>
      <c r="N1015" s="16">
        <f>(H1015-G1015)*100</f>
        <v>89.199999999999591</v>
      </c>
      <c r="O1015" s="15"/>
      <c r="P1015" s="16">
        <f>(I1015-H1015)*100</f>
        <v>47.300000000001319</v>
      </c>
      <c r="R1015" s="22">
        <f>((T1014*V1015)/N1015)*P1015</f>
        <v>2995645.8709142637</v>
      </c>
      <c r="S1015" s="15"/>
      <c r="T1015" s="3">
        <f>R1015+T1014</f>
        <v>183773057.58206427</v>
      </c>
      <c r="U1015" s="3"/>
      <c r="V1015" s="4">
        <f>$AB$3/X1015</f>
        <v>3.125E-2</v>
      </c>
      <c r="W1015" s="3"/>
      <c r="X1015" s="2">
        <v>8</v>
      </c>
      <c r="Z1015" s="30">
        <f>F1015-E1015+1</f>
        <v>9</v>
      </c>
    </row>
    <row r="1016" spans="1:26">
      <c r="A1016" s="25">
        <f>A1014+1</f>
        <v>891</v>
      </c>
      <c r="B1016" s="66">
        <f>B1014+1</f>
        <v>41506</v>
      </c>
      <c r="C1016" s="78" t="s">
        <v>39</v>
      </c>
      <c r="D1016" s="133">
        <v>41505</v>
      </c>
      <c r="E1016" s="133">
        <v>41506</v>
      </c>
      <c r="F1016" s="133">
        <v>41519</v>
      </c>
      <c r="G1016" s="79">
        <v>0.92130999999999996</v>
      </c>
      <c r="H1016" s="79"/>
      <c r="I1016" s="79"/>
      <c r="J1016" s="79">
        <v>0.91070000000000007</v>
      </c>
      <c r="K1016" s="79">
        <v>0.89806999999999992</v>
      </c>
      <c r="L1016" s="80" t="s">
        <v>2</v>
      </c>
      <c r="N1016" s="46">
        <f>(G1016-J1016)*10000</f>
        <v>106.09999999999897</v>
      </c>
      <c r="O1016" s="47"/>
      <c r="P1016" s="46">
        <f>(J1016-K1016)*10000</f>
        <v>126.3000000000014</v>
      </c>
      <c r="R1016" s="22">
        <f>((T1015*V1016)/N1016)*P1016</f>
        <v>4206941.4145971145</v>
      </c>
      <c r="S1016" s="15"/>
      <c r="T1016" s="3">
        <f>R1016+T1015</f>
        <v>187979998.99666139</v>
      </c>
      <c r="U1016" s="3"/>
      <c r="V1016" s="4">
        <f>$AB$3/X1016</f>
        <v>1.9230769230769232E-2</v>
      </c>
      <c r="W1016" s="3"/>
      <c r="X1016" s="2">
        <v>13</v>
      </c>
      <c r="Z1016" s="30">
        <f>F1016-E1016+1</f>
        <v>14</v>
      </c>
    </row>
    <row r="1017" spans="1:26">
      <c r="A1017" s="25">
        <v>891</v>
      </c>
      <c r="B1017" s="66">
        <v>41506</v>
      </c>
      <c r="C1017" s="85" t="s">
        <v>28</v>
      </c>
      <c r="D1017" s="141">
        <v>41502</v>
      </c>
      <c r="E1017" s="141">
        <v>41506</v>
      </c>
      <c r="F1017" s="141">
        <v>41506</v>
      </c>
      <c r="G1017" s="86">
        <v>1.3736999999999999</v>
      </c>
      <c r="H1017" s="86">
        <v>1.3848</v>
      </c>
      <c r="I1017" s="86">
        <v>1.3963000000000001</v>
      </c>
      <c r="J1017" s="86"/>
      <c r="K1017" s="86"/>
      <c r="L1017" s="87" t="s">
        <v>1</v>
      </c>
      <c r="M1017" s="15"/>
      <c r="N1017" s="16">
        <f>(H1017-G1017)*10000</f>
        <v>111.00000000000109</v>
      </c>
      <c r="O1017" s="15"/>
      <c r="P1017" s="16">
        <f>(I1017-H1017)*10000</f>
        <v>115.00000000000065</v>
      </c>
      <c r="Q1017" s="15"/>
      <c r="R1017" s="22">
        <f>((T1016*V1017)/N1017)*P1017</f>
        <v>6955501.8933770815</v>
      </c>
      <c r="S1017" s="15"/>
      <c r="T1017" s="3">
        <f>R1017+T1016</f>
        <v>194935500.89003849</v>
      </c>
      <c r="U1017" s="3"/>
      <c r="V1017" s="4">
        <f>$AB$3/X1017</f>
        <v>3.5714285714285712E-2</v>
      </c>
      <c r="W1017" s="4"/>
      <c r="X1017" s="2">
        <v>7</v>
      </c>
      <c r="Y1017" s="3"/>
      <c r="Z1017" s="30">
        <f>F1017-E1017+1</f>
        <v>1</v>
      </c>
    </row>
    <row r="1018" spans="1:26">
      <c r="A1018" s="25">
        <v>891</v>
      </c>
      <c r="B1018" s="66">
        <v>41506</v>
      </c>
      <c r="C1018" s="97" t="s">
        <v>30</v>
      </c>
      <c r="D1018" s="130">
        <v>41505</v>
      </c>
      <c r="E1018" s="130">
        <v>41506</v>
      </c>
      <c r="F1018" s="130">
        <v>41507</v>
      </c>
      <c r="G1018" s="98">
        <v>1.3117000000000001</v>
      </c>
      <c r="H1018" s="98">
        <v>1.3375999999999999</v>
      </c>
      <c r="I1018" s="98">
        <v>1.3375999999999999</v>
      </c>
      <c r="J1018" s="98"/>
      <c r="K1018" s="98"/>
      <c r="L1018" s="100" t="s">
        <v>17</v>
      </c>
      <c r="M1018" s="15"/>
      <c r="N1018" s="16">
        <f>(H1018-G1018)*10000</f>
        <v>258.99999999999812</v>
      </c>
      <c r="O1018" s="15"/>
      <c r="P1018" s="16">
        <f>(I1018-H1018)*10000</f>
        <v>0</v>
      </c>
      <c r="Q1018" s="15"/>
      <c r="R1018" s="22">
        <f>((T1017*V1018)/N1018)*P1018</f>
        <v>0</v>
      </c>
      <c r="S1018" s="15"/>
      <c r="T1018" s="3">
        <f>R1018+T1017</f>
        <v>194935500.89003849</v>
      </c>
      <c r="U1018" s="3"/>
      <c r="V1018" s="4">
        <f>$AB$3/X1018</f>
        <v>2.2727272727272728E-2</v>
      </c>
      <c r="W1018" s="4"/>
      <c r="X1018" s="16">
        <v>11</v>
      </c>
      <c r="Y1018" s="15"/>
      <c r="Z1018" s="30">
        <f>F1018-E1018+1</f>
        <v>2</v>
      </c>
    </row>
    <row r="1019" spans="1:26">
      <c r="A1019" s="25">
        <f>A1016+1</f>
        <v>892</v>
      </c>
      <c r="B1019" s="66">
        <f>B1016+1</f>
        <v>41507</v>
      </c>
      <c r="C1019" s="71" t="s">
        <v>24</v>
      </c>
      <c r="D1019" s="138">
        <v>41506</v>
      </c>
      <c r="E1019" s="139">
        <v>41507</v>
      </c>
      <c r="F1019" s="139">
        <v>41508</v>
      </c>
      <c r="G1019" s="72">
        <v>89.05</v>
      </c>
      <c r="H1019" s="72"/>
      <c r="I1019" s="72"/>
      <c r="J1019" s="72">
        <v>87.6</v>
      </c>
      <c r="K1019" s="72">
        <v>89.05</v>
      </c>
      <c r="L1019" s="73" t="s">
        <v>0</v>
      </c>
      <c r="N1019" s="16">
        <f>(G1019-J1019)*100</f>
        <v>145.00000000000028</v>
      </c>
      <c r="O1019" s="15"/>
      <c r="P1019" s="16">
        <f>(J1019-K1019)*100</f>
        <v>-145.00000000000028</v>
      </c>
      <c r="Q1019" s="15"/>
      <c r="R1019" s="22">
        <f>((T1018*V1019)/N1019)*P1019</f>
        <v>-4873387.5222509624</v>
      </c>
      <c r="S1019" s="15"/>
      <c r="T1019" s="3">
        <f>R1019+T1018</f>
        <v>190062113.36778754</v>
      </c>
      <c r="U1019" s="3"/>
      <c r="V1019" s="4">
        <f>$AB$3/X1019</f>
        <v>2.5000000000000001E-2</v>
      </c>
      <c r="W1019" s="4"/>
      <c r="X1019" s="2">
        <v>10</v>
      </c>
      <c r="Y1019" s="3"/>
      <c r="Z1019" s="30">
        <f>F1019-E1019+1</f>
        <v>2</v>
      </c>
    </row>
    <row r="1020" spans="1:26">
      <c r="A1020" s="25">
        <v>892</v>
      </c>
      <c r="B1020" s="66">
        <v>41507</v>
      </c>
      <c r="C1020" s="111" t="s">
        <v>32</v>
      </c>
      <c r="D1020" s="143">
        <v>41506</v>
      </c>
      <c r="E1020" s="143">
        <v>41507</v>
      </c>
      <c r="F1020" s="143">
        <v>41519</v>
      </c>
      <c r="G1020" s="112">
        <v>0.80810000000000004</v>
      </c>
      <c r="H1020" s="112"/>
      <c r="I1020" s="112"/>
      <c r="J1020" s="112">
        <v>0.7964</v>
      </c>
      <c r="K1020" s="112">
        <v>0.77949999999999997</v>
      </c>
      <c r="L1020" s="113" t="s">
        <v>2</v>
      </c>
      <c r="N1020" s="46">
        <f>(G1020-J1020)*10000</f>
        <v>117.00000000000044</v>
      </c>
      <c r="O1020" s="47"/>
      <c r="P1020" s="46">
        <f>(J1020-K1020)*10000</f>
        <v>169.00000000000026</v>
      </c>
      <c r="R1020" s="22">
        <f>((T1019*V1020)/N1020)*P1020</f>
        <v>5279503.1491051978</v>
      </c>
      <c r="S1020" s="15"/>
      <c r="T1020" s="3">
        <f>R1020+T1019</f>
        <v>195341616.51689273</v>
      </c>
      <c r="U1020" s="3"/>
      <c r="V1020" s="4">
        <f>$AB$3/X1020</f>
        <v>1.9230769230769232E-2</v>
      </c>
      <c r="W1020" s="3"/>
      <c r="X1020" s="2">
        <v>13</v>
      </c>
      <c r="Z1020" s="30">
        <f>F1020-E1020+1</f>
        <v>13</v>
      </c>
    </row>
    <row r="1021" spans="1:26">
      <c r="A1021" s="25">
        <v>892</v>
      </c>
      <c r="B1021" s="66">
        <v>41507</v>
      </c>
      <c r="C1021" s="114" t="s">
        <v>37</v>
      </c>
      <c r="D1021" s="135">
        <v>41506</v>
      </c>
      <c r="E1021" s="136">
        <v>41507</v>
      </c>
      <c r="F1021" s="136">
        <v>41520</v>
      </c>
      <c r="G1021" s="115">
        <v>1.0361800000000001</v>
      </c>
      <c r="H1021" s="115">
        <v>1.0404599999999999</v>
      </c>
      <c r="I1021" s="115">
        <v>1.0511999999999999</v>
      </c>
      <c r="J1021" s="115"/>
      <c r="K1021" s="115"/>
      <c r="L1021" s="116" t="s">
        <v>2</v>
      </c>
      <c r="N1021" s="16">
        <f>(H1021-G1021)*10000</f>
        <v>42.799999999998391</v>
      </c>
      <c r="O1021" s="15"/>
      <c r="P1021" s="16">
        <f>(I1021-H1021)*10000</f>
        <v>107.39999999999972</v>
      </c>
      <c r="R1021" s="22">
        <f>((T1020*V1021)/N1021)*P1021</f>
        <v>17506416.567018535</v>
      </c>
      <c r="S1021" s="15"/>
      <c r="T1021" s="3">
        <f>R1021+T1020</f>
        <v>212848033.08391127</v>
      </c>
      <c r="U1021" s="3"/>
      <c r="V1021" s="4">
        <f>$AB$3/X1021</f>
        <v>3.5714285714285712E-2</v>
      </c>
      <c r="W1021" s="3"/>
      <c r="X1021" s="2">
        <v>7</v>
      </c>
      <c r="Z1021" s="30">
        <f>F1021-E1021+1</f>
        <v>14</v>
      </c>
    </row>
    <row r="1022" spans="1:26">
      <c r="A1022" s="25">
        <f>A1019+1</f>
        <v>893</v>
      </c>
      <c r="B1022" s="66">
        <f>B1019+1</f>
        <v>41508</v>
      </c>
      <c r="C1022" s="75" t="s">
        <v>34</v>
      </c>
      <c r="D1022" s="144">
        <v>41507</v>
      </c>
      <c r="E1022" s="144">
        <v>41508</v>
      </c>
      <c r="F1022" s="144">
        <v>41513</v>
      </c>
      <c r="G1022" s="76">
        <v>1.1355200000000001</v>
      </c>
      <c r="H1022" s="76">
        <v>1.14618</v>
      </c>
      <c r="I1022" s="76">
        <v>1.14618</v>
      </c>
      <c r="J1022" s="76"/>
      <c r="K1022" s="76"/>
      <c r="L1022" s="77" t="s">
        <v>17</v>
      </c>
      <c r="N1022" s="16">
        <f>(H1022-G1022)*10000</f>
        <v>106.59999999999891</v>
      </c>
      <c r="O1022" s="15"/>
      <c r="P1022" s="16">
        <f>(I1022-H1022)*10000</f>
        <v>0</v>
      </c>
      <c r="R1022" s="22">
        <f>((T1021*V1022)/N1022)*P1022</f>
        <v>0</v>
      </c>
      <c r="S1022" s="15"/>
      <c r="T1022" s="3">
        <f>R1022+T1021</f>
        <v>212848033.08391127</v>
      </c>
      <c r="U1022" s="3"/>
      <c r="V1022" s="4">
        <f>$AB$3/X1022</f>
        <v>3.5714285714285712E-2</v>
      </c>
      <c r="W1022" s="3"/>
      <c r="X1022" s="2">
        <v>7</v>
      </c>
      <c r="Z1022" s="30">
        <f>F1022-E1022+1</f>
        <v>6</v>
      </c>
    </row>
    <row r="1023" spans="1:26">
      <c r="A1023" s="25">
        <f t="shared" si="25"/>
        <v>894</v>
      </c>
      <c r="B1023" s="66">
        <f t="shared" si="24"/>
        <v>41509</v>
      </c>
      <c r="C1023" s="88" t="s">
        <v>29</v>
      </c>
      <c r="D1023" s="137">
        <v>41506</v>
      </c>
      <c r="E1023" s="137">
        <v>41509</v>
      </c>
      <c r="F1023" s="137">
        <v>41515</v>
      </c>
      <c r="G1023" s="89">
        <v>0.85140000000000005</v>
      </c>
      <c r="H1023" s="89">
        <v>0.8579</v>
      </c>
      <c r="I1023" s="89">
        <v>0.85860000000000003</v>
      </c>
      <c r="J1023" s="89"/>
      <c r="K1023" s="89"/>
      <c r="L1023" s="121" t="s">
        <v>2</v>
      </c>
      <c r="M1023" s="15"/>
      <c r="N1023" s="16">
        <f>(H1023-G1023)*10000</f>
        <v>64.999999999999503</v>
      </c>
      <c r="O1023" s="15"/>
      <c r="P1023" s="16">
        <f>(I1023-H1023)*10000</f>
        <v>7.0000000000003393</v>
      </c>
      <c r="Q1023" s="15"/>
      <c r="R1023" s="22">
        <f>((T1022*V1023)/N1023)*P1023</f>
        <v>573052.39676440868</v>
      </c>
      <c r="S1023" s="15"/>
      <c r="T1023" s="3">
        <f>R1023+T1022</f>
        <v>213421085.48067567</v>
      </c>
      <c r="U1023" s="3"/>
      <c r="V1023" s="4">
        <f>$AB$3/X1023</f>
        <v>2.5000000000000001E-2</v>
      </c>
      <c r="W1023" s="4"/>
      <c r="X1023" s="2">
        <v>10</v>
      </c>
      <c r="Y1023" s="3"/>
      <c r="Z1023" s="30">
        <f>F1023-E1023+1</f>
        <v>7</v>
      </c>
    </row>
    <row r="1024" spans="1:26">
      <c r="A1024" s="25">
        <f t="shared" si="25"/>
        <v>895</v>
      </c>
      <c r="B1024" s="66">
        <f t="shared" si="24"/>
        <v>41510</v>
      </c>
    </row>
    <row r="1025" spans="1:26">
      <c r="A1025" s="25">
        <f t="shared" si="25"/>
        <v>896</v>
      </c>
      <c r="B1025" s="66">
        <f t="shared" si="24"/>
        <v>41511</v>
      </c>
    </row>
    <row r="1026" spans="1:26">
      <c r="A1026" s="25">
        <f t="shared" si="25"/>
        <v>897</v>
      </c>
      <c r="B1026" s="66">
        <f t="shared" si="24"/>
        <v>41512</v>
      </c>
    </row>
    <row r="1027" spans="1:26">
      <c r="A1027" s="25">
        <f t="shared" si="25"/>
        <v>898</v>
      </c>
      <c r="B1027" s="66">
        <f t="shared" si="24"/>
        <v>41513</v>
      </c>
      <c r="C1027" s="108" t="s">
        <v>36</v>
      </c>
      <c r="D1027" s="142">
        <v>41506</v>
      </c>
      <c r="E1027" s="142">
        <v>41513</v>
      </c>
      <c r="F1027" s="142">
        <v>41519</v>
      </c>
      <c r="G1027" s="109">
        <v>153.042</v>
      </c>
      <c r="H1027" s="109"/>
      <c r="I1027" s="109"/>
      <c r="J1027" s="109">
        <v>151.566</v>
      </c>
      <c r="K1027" s="109">
        <v>153.042</v>
      </c>
      <c r="L1027" s="125" t="s">
        <v>0</v>
      </c>
      <c r="N1027" s="16">
        <f>(G1027-J1027)*100</f>
        <v>147.59999999999991</v>
      </c>
      <c r="O1027" s="15"/>
      <c r="P1027" s="16">
        <f>(J1027-K1027)*100</f>
        <v>-147.59999999999991</v>
      </c>
      <c r="R1027" s="22">
        <f>((T1023*V1027)/N1027)*P1027</f>
        <v>-5928363.4855743237</v>
      </c>
      <c r="S1027" s="15"/>
      <c r="T1027" s="3">
        <f>R1027+T1023</f>
        <v>207492721.99510133</v>
      </c>
      <c r="U1027" s="3"/>
      <c r="V1027" s="4">
        <f>$AB$3/X1027</f>
        <v>2.7777777777777776E-2</v>
      </c>
      <c r="W1027" s="3"/>
      <c r="X1027" s="2">
        <v>9</v>
      </c>
      <c r="Z1027" s="30">
        <f>F1027-E1027+1</f>
        <v>7</v>
      </c>
    </row>
    <row r="1028" spans="1:26">
      <c r="A1028" s="25">
        <f t="shared" si="25"/>
        <v>899</v>
      </c>
      <c r="B1028" s="66">
        <f t="shared" ref="B1028:B1102" si="26">B1027+1</f>
        <v>41514</v>
      </c>
    </row>
    <row r="1029" spans="1:26">
      <c r="A1029" s="25">
        <f t="shared" si="25"/>
        <v>900</v>
      </c>
      <c r="B1029" s="66">
        <f t="shared" si="26"/>
        <v>41515</v>
      </c>
      <c r="C1029" s="88" t="s">
        <v>29</v>
      </c>
      <c r="D1029" s="137">
        <v>41514</v>
      </c>
      <c r="E1029" s="137">
        <v>41515</v>
      </c>
      <c r="F1029" s="137">
        <v>41520</v>
      </c>
      <c r="G1029" s="89">
        <v>0.86539999999999995</v>
      </c>
      <c r="H1029" s="89"/>
      <c r="I1029" s="89"/>
      <c r="J1029" s="89">
        <v>0.85640000000000005</v>
      </c>
      <c r="K1029" s="89">
        <v>0.84540000000000004</v>
      </c>
      <c r="L1029" s="121" t="s">
        <v>1</v>
      </c>
      <c r="M1029" s="15"/>
      <c r="N1029" s="16">
        <f>(G1029-J1029)*10000</f>
        <v>89.999999999998977</v>
      </c>
      <c r="O1029" s="15"/>
      <c r="P1029" s="16">
        <f>(J1029-K1029)*10000</f>
        <v>110.0000000000001</v>
      </c>
      <c r="Q1029" s="15"/>
      <c r="R1029" s="22">
        <f>((T1027*V1029)/N1029)*P1029</f>
        <v>6340055.3942948412</v>
      </c>
      <c r="S1029" s="15"/>
      <c r="T1029" s="3">
        <f>R1029+T1027</f>
        <v>213832777.38939616</v>
      </c>
      <c r="U1029" s="3"/>
      <c r="V1029" s="4">
        <f>$AB$3/X1029</f>
        <v>2.5000000000000001E-2</v>
      </c>
      <c r="W1029" s="4"/>
      <c r="X1029" s="2">
        <v>10</v>
      </c>
      <c r="Y1029" s="3"/>
      <c r="Z1029" s="30">
        <f>F1029-E1029+1</f>
        <v>6</v>
      </c>
    </row>
    <row r="1030" spans="1:26">
      <c r="A1030" s="25">
        <v>900</v>
      </c>
      <c r="B1030" s="66">
        <v>41515</v>
      </c>
      <c r="C1030" s="97" t="s">
        <v>30</v>
      </c>
      <c r="D1030" s="130">
        <v>41514</v>
      </c>
      <c r="E1030" s="130">
        <v>41515</v>
      </c>
      <c r="F1030" s="130">
        <v>41526</v>
      </c>
      <c r="G1030" s="98">
        <v>1.3392999999999999</v>
      </c>
      <c r="H1030" s="98"/>
      <c r="I1030" s="98"/>
      <c r="J1030" s="98">
        <v>1.3302</v>
      </c>
      <c r="K1030" s="98">
        <v>1.3247</v>
      </c>
      <c r="L1030" s="100" t="s">
        <v>2</v>
      </c>
      <c r="M1030" s="15"/>
      <c r="N1030" s="46">
        <f>(G1030-J1030)*10000</f>
        <v>90.999999999998863</v>
      </c>
      <c r="O1030" s="47"/>
      <c r="P1030" s="46">
        <f>(J1030-K1030)*10000</f>
        <v>55.000000000000604</v>
      </c>
      <c r="Q1030" s="15"/>
      <c r="R1030" s="22">
        <f>((T1029*V1030)/N1030)*P1030</f>
        <v>2937263.425678588</v>
      </c>
      <c r="S1030" s="15"/>
      <c r="T1030" s="3">
        <f>R1030+T1029</f>
        <v>216770040.81507474</v>
      </c>
      <c r="U1030" s="3"/>
      <c r="V1030" s="4">
        <f>$AB$3/X1030</f>
        <v>2.2727272727272728E-2</v>
      </c>
      <c r="W1030" s="4"/>
      <c r="X1030" s="16">
        <v>11</v>
      </c>
      <c r="Y1030" s="15"/>
      <c r="Z1030" s="30">
        <f>F1030-E1030+1</f>
        <v>12</v>
      </c>
    </row>
    <row r="1031" spans="1:26">
      <c r="A1031" s="25">
        <f>A1029+1</f>
        <v>901</v>
      </c>
      <c r="B1031" s="66">
        <f>B1029+1</f>
        <v>41516</v>
      </c>
    </row>
    <row r="1032" spans="1:26">
      <c r="A1032" s="25">
        <f t="shared" si="25"/>
        <v>902</v>
      </c>
      <c r="B1032" s="66">
        <f t="shared" si="26"/>
        <v>41517</v>
      </c>
    </row>
    <row r="1033" spans="1:26">
      <c r="A1033" s="25">
        <f t="shared" si="25"/>
        <v>903</v>
      </c>
      <c r="B1033" s="66">
        <f t="shared" si="26"/>
        <v>41518</v>
      </c>
    </row>
    <row r="1034" spans="1:26">
      <c r="A1034" s="25">
        <f t="shared" si="25"/>
        <v>904</v>
      </c>
      <c r="B1034" s="66">
        <f t="shared" si="26"/>
        <v>41519</v>
      </c>
      <c r="C1034" s="101" t="s">
        <v>33</v>
      </c>
      <c r="D1034" s="134">
        <v>41516</v>
      </c>
      <c r="E1034" s="134">
        <v>41519</v>
      </c>
      <c r="F1034" s="134">
        <v>41523</v>
      </c>
      <c r="G1034" s="119">
        <v>98.37</v>
      </c>
      <c r="H1034" s="119">
        <v>99.16</v>
      </c>
      <c r="I1034" s="119">
        <v>99.16</v>
      </c>
      <c r="J1034" s="119"/>
      <c r="K1034" s="119"/>
      <c r="L1034" s="102" t="s">
        <v>17</v>
      </c>
      <c r="N1034" s="16">
        <f>(H1034-G1034)*100</f>
        <v>78.999999999999204</v>
      </c>
      <c r="O1034" s="15"/>
      <c r="P1034" s="16">
        <f>(I1034-H1034)*100</f>
        <v>0</v>
      </c>
      <c r="R1034" s="22">
        <f>((T1030*V1034)/N1034)*P1034</f>
        <v>0</v>
      </c>
      <c r="S1034" s="15"/>
      <c r="T1034" s="3">
        <f>R1034+T1030</f>
        <v>216770040.81507474</v>
      </c>
      <c r="U1034" s="3"/>
      <c r="V1034" s="4">
        <f>$AB$3/X1034</f>
        <v>2.7777777777777776E-2</v>
      </c>
      <c r="W1034" s="3"/>
      <c r="X1034" s="2">
        <v>9</v>
      </c>
      <c r="Z1034" s="30">
        <f>F1034-E1034+1</f>
        <v>5</v>
      </c>
    </row>
    <row r="1035" spans="1:26">
      <c r="A1035" s="25">
        <f t="shared" si="25"/>
        <v>905</v>
      </c>
      <c r="B1035" s="66">
        <f t="shared" si="26"/>
        <v>41520</v>
      </c>
      <c r="C1035" s="71" t="s">
        <v>24</v>
      </c>
      <c r="D1035" s="138">
        <v>41519</v>
      </c>
      <c r="E1035" s="139">
        <v>41520</v>
      </c>
      <c r="F1035" s="139">
        <v>41527</v>
      </c>
      <c r="G1035" s="72">
        <v>87.89</v>
      </c>
      <c r="H1035" s="72">
        <v>89.49</v>
      </c>
      <c r="I1035" s="72">
        <v>93.42</v>
      </c>
      <c r="J1035" s="72"/>
      <c r="K1035" s="72"/>
      <c r="L1035" s="123" t="s">
        <v>1</v>
      </c>
      <c r="N1035" s="16">
        <f>(H1035-G1035)*100</f>
        <v>159.99999999999943</v>
      </c>
      <c r="O1035" s="15"/>
      <c r="P1035" s="16">
        <f>(I1035-H1035)*100</f>
        <v>393.00000000000068</v>
      </c>
      <c r="Q1035" s="15"/>
      <c r="R1035" s="22">
        <f>((T1034*V1035)/N1035)*P1035</f>
        <v>13311035.318800755</v>
      </c>
      <c r="S1035" s="15"/>
      <c r="T1035" s="3">
        <f>R1035+T1034</f>
        <v>230081076.13387549</v>
      </c>
      <c r="U1035" s="3"/>
      <c r="V1035" s="4">
        <f>$AB$3/X1035</f>
        <v>2.5000000000000001E-2</v>
      </c>
      <c r="W1035" s="4"/>
      <c r="X1035" s="2">
        <v>10</v>
      </c>
      <c r="Y1035" s="3"/>
      <c r="Z1035" s="30">
        <f>F1035-E1035+1</f>
        <v>8</v>
      </c>
    </row>
    <row r="1036" spans="1:26">
      <c r="A1036" s="25">
        <v>905</v>
      </c>
      <c r="B1036" s="66">
        <v>41520</v>
      </c>
      <c r="C1036" s="108" t="s">
        <v>36</v>
      </c>
      <c r="D1036" s="142">
        <v>41519</v>
      </c>
      <c r="E1036" s="142">
        <v>41520</v>
      </c>
      <c r="F1036" s="142">
        <v>41541</v>
      </c>
      <c r="G1036" s="109">
        <v>152.447</v>
      </c>
      <c r="H1036" s="109">
        <v>155.07500000000002</v>
      </c>
      <c r="I1036" s="109">
        <v>158.285</v>
      </c>
      <c r="J1036" s="109"/>
      <c r="K1036" s="109"/>
      <c r="L1036" s="125" t="s">
        <v>2</v>
      </c>
      <c r="N1036" s="16">
        <f>(H1036-G1036)*100</f>
        <v>262.80000000000143</v>
      </c>
      <c r="O1036" s="15"/>
      <c r="P1036" s="16">
        <f>(I1036-H1036)*100</f>
        <v>320.99999999999795</v>
      </c>
      <c r="R1036" s="22">
        <f>((T1035*V1036)/N1036)*P1036</f>
        <v>7806530.6780582154</v>
      </c>
      <c r="S1036" s="15"/>
      <c r="T1036" s="3">
        <f>R1036+T1035</f>
        <v>237887606.8119337</v>
      </c>
      <c r="U1036" s="3"/>
      <c r="V1036" s="4">
        <f>$AB$3/X1036</f>
        <v>2.7777777777777776E-2</v>
      </c>
      <c r="W1036" s="3"/>
      <c r="X1036" s="2">
        <v>9</v>
      </c>
      <c r="Z1036" s="30">
        <f>F1036-E1036+1</f>
        <v>22</v>
      </c>
    </row>
    <row r="1037" spans="1:26">
      <c r="A1037" s="25">
        <f>A1035+1</f>
        <v>906</v>
      </c>
      <c r="B1037" s="66">
        <f>B1035+1</f>
        <v>41521</v>
      </c>
    </row>
    <row r="1038" spans="1:26">
      <c r="A1038" s="25">
        <f t="shared" si="25"/>
        <v>907</v>
      </c>
      <c r="B1038" s="66">
        <f t="shared" si="26"/>
        <v>41522</v>
      </c>
      <c r="C1038" s="85" t="s">
        <v>28</v>
      </c>
      <c r="D1038" s="141">
        <v>41521</v>
      </c>
      <c r="E1038" s="141">
        <v>41522</v>
      </c>
      <c r="F1038" s="141">
        <v>41523</v>
      </c>
      <c r="G1038" s="86">
        <v>1.3886000000000001</v>
      </c>
      <c r="H1038" s="86"/>
      <c r="I1038" s="86"/>
      <c r="J1038" s="86">
        <v>1.3778999999999999</v>
      </c>
      <c r="K1038" s="86">
        <v>1.3672</v>
      </c>
      <c r="L1038" s="87" t="s">
        <v>1</v>
      </c>
      <c r="M1038" s="15"/>
      <c r="N1038" s="16">
        <f>(G1038-J1038)*10000</f>
        <v>107.00000000000153</v>
      </c>
      <c r="O1038" s="15"/>
      <c r="P1038" s="16">
        <f>(J1038-K1038)*10000</f>
        <v>106.99999999999932</v>
      </c>
      <c r="Q1038" s="15"/>
      <c r="R1038" s="22">
        <f>((T1036*V1038)/N1038)*P1038</f>
        <v>8495985.9575688858</v>
      </c>
      <c r="S1038" s="15"/>
      <c r="T1038" s="3">
        <f>R1038+T1036</f>
        <v>246383592.76950258</v>
      </c>
      <c r="U1038" s="3"/>
      <c r="V1038" s="4">
        <f>$AB$3/X1038</f>
        <v>3.5714285714285712E-2</v>
      </c>
      <c r="W1038" s="4"/>
      <c r="X1038" s="2">
        <v>7</v>
      </c>
      <c r="Y1038" s="3"/>
      <c r="Z1038" s="30">
        <f>F1038-E1038+1</f>
        <v>2</v>
      </c>
    </row>
    <row r="1039" spans="1:26">
      <c r="A1039" s="25">
        <v>907</v>
      </c>
      <c r="B1039" s="66">
        <v>41522</v>
      </c>
      <c r="C1039" s="111" t="s">
        <v>32</v>
      </c>
      <c r="D1039" s="143">
        <v>41521</v>
      </c>
      <c r="E1039" s="143">
        <v>41522</v>
      </c>
      <c r="F1039" s="143">
        <v>41541</v>
      </c>
      <c r="G1039" s="112">
        <v>0.77849999999999997</v>
      </c>
      <c r="H1039" s="112">
        <v>0.79139999999999999</v>
      </c>
      <c r="I1039" s="112">
        <v>0.82950000000000002</v>
      </c>
      <c r="J1039" s="112"/>
      <c r="K1039" s="112"/>
      <c r="L1039" s="113" t="s">
        <v>2</v>
      </c>
      <c r="N1039" s="16">
        <f>(H1039-G1039)*10000</f>
        <v>129.00000000000023</v>
      </c>
      <c r="O1039" s="15"/>
      <c r="P1039" s="16">
        <f>(I1039-H1039)*10000</f>
        <v>381.00000000000023</v>
      </c>
      <c r="R1039" s="22">
        <f>((T1038*V1039)/N1039)*P1039</f>
        <v>13994059.159985149</v>
      </c>
      <c r="S1039" s="15"/>
      <c r="T1039" s="3">
        <f>R1039+T1038</f>
        <v>260377651.92948774</v>
      </c>
      <c r="U1039" s="3"/>
      <c r="V1039" s="4">
        <f>$AB$3/X1039</f>
        <v>1.9230769230769232E-2</v>
      </c>
      <c r="W1039" s="3"/>
      <c r="X1039" s="2">
        <v>13</v>
      </c>
      <c r="Z1039" s="30">
        <f>F1039-E1039+1</f>
        <v>20</v>
      </c>
    </row>
    <row r="1040" spans="1:26">
      <c r="A1040" s="25">
        <f>A1038+1</f>
        <v>908</v>
      </c>
      <c r="B1040" s="66">
        <f>B1038+1</f>
        <v>41523</v>
      </c>
    </row>
    <row r="1041" spans="1:26">
      <c r="A1041" s="25">
        <f t="shared" ref="A1041:A1115" si="27">A1040+1</f>
        <v>909</v>
      </c>
      <c r="B1041" s="66">
        <f t="shared" si="26"/>
        <v>41524</v>
      </c>
    </row>
    <row r="1042" spans="1:26">
      <c r="A1042" s="25">
        <f t="shared" si="27"/>
        <v>910</v>
      </c>
      <c r="B1042" s="66">
        <f t="shared" si="26"/>
        <v>41525</v>
      </c>
    </row>
    <row r="1043" spans="1:26">
      <c r="A1043" s="25">
        <f t="shared" si="27"/>
        <v>911</v>
      </c>
      <c r="B1043" s="66">
        <f t="shared" si="26"/>
        <v>41526</v>
      </c>
      <c r="C1043" s="78" t="s">
        <v>39</v>
      </c>
      <c r="D1043" s="133">
        <v>41523</v>
      </c>
      <c r="E1043" s="133">
        <v>41526</v>
      </c>
      <c r="F1043" s="133">
        <v>41540</v>
      </c>
      <c r="G1043" s="79">
        <v>0.91343000000000008</v>
      </c>
      <c r="H1043" s="79">
        <v>0.92001999999999995</v>
      </c>
      <c r="I1043" s="79">
        <v>0.93761000000000005</v>
      </c>
      <c r="J1043" s="79"/>
      <c r="K1043" s="79"/>
      <c r="L1043" s="91" t="s">
        <v>2</v>
      </c>
      <c r="N1043" s="16">
        <f>(H1043-G1043)*10000</f>
        <v>65.899999999998741</v>
      </c>
      <c r="O1043" s="15"/>
      <c r="P1043" s="16">
        <f>(I1043-H1043)*10000</f>
        <v>175.90000000000106</v>
      </c>
      <c r="R1043" s="22">
        <f>((T1039*V1043)/N1043)*P1043</f>
        <v>13365363.888875348</v>
      </c>
      <c r="S1043" s="15"/>
      <c r="T1043" s="3">
        <f>R1043+T1039</f>
        <v>273743015.81836307</v>
      </c>
      <c r="U1043" s="3"/>
      <c r="V1043" s="4">
        <f>$AB$3/X1043</f>
        <v>1.9230769230769232E-2</v>
      </c>
      <c r="W1043" s="3"/>
      <c r="X1043" s="2">
        <v>13</v>
      </c>
      <c r="Z1043" s="30">
        <f>F1043-E1043+1</f>
        <v>15</v>
      </c>
    </row>
    <row r="1044" spans="1:26">
      <c r="A1044" s="25">
        <v>911</v>
      </c>
      <c r="B1044" s="66">
        <v>41526</v>
      </c>
      <c r="C1044" s="88" t="s">
        <v>29</v>
      </c>
      <c r="D1044" s="137">
        <v>41523</v>
      </c>
      <c r="E1044" s="137">
        <v>41526</v>
      </c>
      <c r="F1044" s="137">
        <v>41528</v>
      </c>
      <c r="G1044" s="89">
        <v>0.83879999999999999</v>
      </c>
      <c r="H1044" s="89">
        <v>0.84409999999999996</v>
      </c>
      <c r="I1044" s="89">
        <v>0.83879999999999999</v>
      </c>
      <c r="J1044" s="89"/>
      <c r="K1044" s="89"/>
      <c r="L1044" s="90" t="s">
        <v>0</v>
      </c>
      <c r="M1044" s="15"/>
      <c r="N1044" s="16">
        <f>(H1044-G1044)*10000</f>
        <v>52.999999999999716</v>
      </c>
      <c r="O1044" s="15"/>
      <c r="P1044" s="16">
        <f>(I1044-H1044)*10000</f>
        <v>-52.999999999999716</v>
      </c>
      <c r="Q1044" s="15"/>
      <c r="R1044" s="22">
        <f>((T1043*V1044)/N1044)*P1044</f>
        <v>-6843575.3954590773</v>
      </c>
      <c r="S1044" s="15"/>
      <c r="T1044" s="3">
        <f>R1044+T1043</f>
        <v>266899440.42290398</v>
      </c>
      <c r="U1044" s="3"/>
      <c r="V1044" s="4">
        <f>$AB$3/X1044</f>
        <v>2.5000000000000001E-2</v>
      </c>
      <c r="W1044" s="4"/>
      <c r="X1044" s="2">
        <v>10</v>
      </c>
      <c r="Y1044" s="3"/>
      <c r="Z1044" s="30">
        <f>F1044-E1044+1</f>
        <v>3</v>
      </c>
    </row>
    <row r="1045" spans="1:26">
      <c r="A1045" s="25">
        <f>A1043+1</f>
        <v>912</v>
      </c>
      <c r="B1045" s="66">
        <f>B1043+1</f>
        <v>41527</v>
      </c>
      <c r="C1045" s="82" t="s">
        <v>35</v>
      </c>
      <c r="D1045" s="145">
        <v>41526</v>
      </c>
      <c r="E1045" s="146">
        <v>41527</v>
      </c>
      <c r="F1045" s="146">
        <v>41547</v>
      </c>
      <c r="G1045" s="83">
        <v>106.021</v>
      </c>
      <c r="H1045" s="83">
        <v>106.92099999999999</v>
      </c>
      <c r="I1045" s="83">
        <v>108.271</v>
      </c>
      <c r="J1045" s="83"/>
      <c r="K1045" s="83"/>
      <c r="L1045" s="19" t="s">
        <v>2</v>
      </c>
      <c r="N1045" s="16">
        <f>(H1045-G1045)*100</f>
        <v>89.999999999999147</v>
      </c>
      <c r="O1045" s="15"/>
      <c r="P1045" s="16">
        <f>(I1045-H1045)*100</f>
        <v>135.00000000000085</v>
      </c>
      <c r="R1045" s="22">
        <f>((T1044*V1045)/N1045)*P1045</f>
        <v>12510911.269823821</v>
      </c>
      <c r="S1045" s="15"/>
      <c r="T1045" s="3">
        <f>R1045+T1044</f>
        <v>279410351.6927278</v>
      </c>
      <c r="U1045" s="3"/>
      <c r="V1045" s="4">
        <f>$AB$3/X1045</f>
        <v>3.125E-2</v>
      </c>
      <c r="W1045" s="3"/>
      <c r="X1045" s="2">
        <v>8</v>
      </c>
      <c r="Z1045" s="30">
        <f>F1045-E1045+1</f>
        <v>21</v>
      </c>
    </row>
    <row r="1046" spans="1:26">
      <c r="A1046" s="25">
        <f t="shared" si="27"/>
        <v>913</v>
      </c>
      <c r="B1046" s="66">
        <f t="shared" si="26"/>
        <v>41528</v>
      </c>
      <c r="C1046" s="97" t="s">
        <v>30</v>
      </c>
      <c r="D1046" s="130">
        <v>41526</v>
      </c>
      <c r="E1046" s="130">
        <v>41528</v>
      </c>
      <c r="F1046" s="130">
        <v>41549</v>
      </c>
      <c r="G1046" s="98">
        <v>1.3167</v>
      </c>
      <c r="H1046" s="98">
        <v>1.3262</v>
      </c>
      <c r="I1046" s="98">
        <v>1.3592</v>
      </c>
      <c r="J1046" s="98"/>
      <c r="K1046" s="98"/>
      <c r="L1046" s="100" t="s">
        <v>1</v>
      </c>
      <c r="M1046" s="15"/>
      <c r="N1046" s="16">
        <f>(H1046-G1046)*10000</f>
        <v>95.000000000000639</v>
      </c>
      <c r="O1046" s="15"/>
      <c r="P1046" s="16">
        <f>(I1046-H1046)*10000</f>
        <v>329.9999999999992</v>
      </c>
      <c r="Q1046" s="15"/>
      <c r="R1046" s="22">
        <f>((T1045*V1046)/N1046)*P1046</f>
        <v>22058711.975741468</v>
      </c>
      <c r="S1046" s="15"/>
      <c r="T1046" s="3">
        <f>R1046+T1045</f>
        <v>301469063.66846925</v>
      </c>
      <c r="U1046" s="3"/>
      <c r="V1046" s="4">
        <f>$AB$3/X1046</f>
        <v>2.2727272727272728E-2</v>
      </c>
      <c r="W1046" s="4"/>
      <c r="X1046" s="16">
        <v>11</v>
      </c>
      <c r="Y1046" s="15"/>
      <c r="Z1046" s="30">
        <f>F1046-E1046+1</f>
        <v>22</v>
      </c>
    </row>
    <row r="1047" spans="1:26">
      <c r="A1047" s="25">
        <f t="shared" si="27"/>
        <v>914</v>
      </c>
      <c r="B1047" s="66">
        <f t="shared" si="26"/>
        <v>41529</v>
      </c>
    </row>
    <row r="1048" spans="1:26">
      <c r="A1048" s="25">
        <f t="shared" si="27"/>
        <v>915</v>
      </c>
      <c r="B1048" s="66">
        <f t="shared" si="26"/>
        <v>41530</v>
      </c>
      <c r="C1048" s="67" t="s">
        <v>20</v>
      </c>
      <c r="D1048" s="140">
        <v>41529</v>
      </c>
      <c r="E1048" s="140">
        <v>41530</v>
      </c>
      <c r="F1048" s="140">
        <v>41551</v>
      </c>
      <c r="G1048" s="68">
        <v>0.87160000000000004</v>
      </c>
      <c r="H1048" s="68"/>
      <c r="I1048" s="68"/>
      <c r="J1048" s="68">
        <v>0.85840000000000005</v>
      </c>
      <c r="K1048" s="68">
        <v>0.84989999999999999</v>
      </c>
      <c r="L1048" s="70" t="s">
        <v>2</v>
      </c>
      <c r="M1048" s="15"/>
      <c r="N1048" s="16">
        <f>(G1048-J1048)*10000</f>
        <v>131.99999999999989</v>
      </c>
      <c r="O1048" s="15"/>
      <c r="P1048" s="16">
        <f>(J1048-K1048)*10000</f>
        <v>85.000000000000625</v>
      </c>
      <c r="Q1048" s="15"/>
      <c r="R1048" s="22">
        <f>((T1046*V1048)/N1048)*P1048</f>
        <v>6933135.9339340078</v>
      </c>
      <c r="S1048" s="15"/>
      <c r="T1048" s="3">
        <f>R1048+T1046</f>
        <v>308402199.60240328</v>
      </c>
      <c r="U1048" s="3"/>
      <c r="V1048" s="4">
        <f>$AB$3/X1048</f>
        <v>3.5714285714285712E-2</v>
      </c>
      <c r="W1048" s="4"/>
      <c r="X1048" s="2">
        <v>7</v>
      </c>
      <c r="Y1048" s="3"/>
      <c r="Z1048" s="30">
        <f>F1048-E1048+1</f>
        <v>22</v>
      </c>
    </row>
    <row r="1049" spans="1:26">
      <c r="A1049" s="25">
        <f t="shared" si="27"/>
        <v>916</v>
      </c>
      <c r="B1049" s="66">
        <f t="shared" si="26"/>
        <v>41531</v>
      </c>
    </row>
    <row r="1050" spans="1:26">
      <c r="A1050" s="25">
        <f t="shared" si="27"/>
        <v>917</v>
      </c>
      <c r="B1050" s="66">
        <f t="shared" si="26"/>
        <v>41532</v>
      </c>
    </row>
    <row r="1051" spans="1:26">
      <c r="A1051" s="25">
        <f t="shared" si="27"/>
        <v>918</v>
      </c>
      <c r="B1051" s="66">
        <f t="shared" si="26"/>
        <v>41533</v>
      </c>
    </row>
    <row r="1052" spans="1:26">
      <c r="A1052" s="25">
        <f t="shared" si="27"/>
        <v>919</v>
      </c>
      <c r="B1052" s="66">
        <f t="shared" si="26"/>
        <v>41534</v>
      </c>
    </row>
    <row r="1053" spans="1:26">
      <c r="A1053" s="25">
        <f t="shared" si="27"/>
        <v>920</v>
      </c>
      <c r="B1053" s="66">
        <f t="shared" si="26"/>
        <v>41535</v>
      </c>
      <c r="C1053" s="114" t="s">
        <v>37</v>
      </c>
      <c r="D1053" s="135">
        <v>41534</v>
      </c>
      <c r="E1053" s="136">
        <v>41535</v>
      </c>
      <c r="F1053" s="136">
        <v>41537</v>
      </c>
      <c r="G1053" s="115">
        <v>1.0307599999999999</v>
      </c>
      <c r="H1053" s="115"/>
      <c r="I1053" s="115"/>
      <c r="J1053" s="115">
        <v>1.0269600000000001</v>
      </c>
      <c r="K1053" s="115">
        <v>1.0269600000000001</v>
      </c>
      <c r="L1053" s="116" t="s">
        <v>17</v>
      </c>
      <c r="N1053" s="46">
        <f>(G1053-J1053)*10000</f>
        <v>37.999999999998039</v>
      </c>
      <c r="O1053" s="47"/>
      <c r="P1053" s="46">
        <f>(J1053-K1053)*10000</f>
        <v>0</v>
      </c>
      <c r="R1053" s="22">
        <f>((T1048*V1053)/N1053)*P1053</f>
        <v>0</v>
      </c>
      <c r="S1053" s="15"/>
      <c r="T1053" s="3">
        <f>R1053+T1048</f>
        <v>308402199.60240328</v>
      </c>
      <c r="U1053" s="3"/>
      <c r="V1053" s="4">
        <f>$AB$3/X1053</f>
        <v>3.5714285714285712E-2</v>
      </c>
      <c r="W1053" s="3"/>
      <c r="X1053" s="2">
        <v>7</v>
      </c>
      <c r="Z1053" s="30">
        <f>F1053-E1053+1</f>
        <v>3</v>
      </c>
    </row>
    <row r="1054" spans="1:26">
      <c r="A1054" s="25">
        <f t="shared" si="27"/>
        <v>921</v>
      </c>
      <c r="B1054" s="66">
        <f t="shared" si="26"/>
        <v>41536</v>
      </c>
      <c r="C1054" s="104" t="s">
        <v>31</v>
      </c>
      <c r="D1054" s="131">
        <v>41527</v>
      </c>
      <c r="E1054" s="131">
        <v>41536</v>
      </c>
      <c r="F1054" s="131">
        <v>41537</v>
      </c>
      <c r="G1054" s="105">
        <v>1.7007000000000001</v>
      </c>
      <c r="H1054" s="105"/>
      <c r="I1054" s="105"/>
      <c r="J1054" s="105">
        <v>1.6874</v>
      </c>
      <c r="K1054" s="105">
        <v>1.7007000000000001</v>
      </c>
      <c r="L1054" s="107" t="s">
        <v>0</v>
      </c>
      <c r="N1054" s="46">
        <f>(G1054-J1054)*10000</f>
        <v>133.00000000000091</v>
      </c>
      <c r="O1054" s="47"/>
      <c r="P1054" s="46">
        <f>(J1054-K1054)*10000</f>
        <v>-133.00000000000091</v>
      </c>
      <c r="R1054" s="22">
        <f>((T1053*V1054)/N1054)*P1054</f>
        <v>-8566727.7667334247</v>
      </c>
      <c r="S1054" s="15"/>
      <c r="T1054" s="3">
        <f>R1054+T1053</f>
        <v>299835471.83566988</v>
      </c>
      <c r="U1054" s="3"/>
      <c r="V1054" s="4">
        <f>$AB$3/X1054</f>
        <v>2.7777777777777776E-2</v>
      </c>
      <c r="X1054" s="2">
        <v>9</v>
      </c>
      <c r="Z1054" s="30">
        <f>F1054-E1054+1</f>
        <v>2</v>
      </c>
    </row>
    <row r="1055" spans="1:26">
      <c r="A1055" s="25">
        <f t="shared" si="27"/>
        <v>922</v>
      </c>
      <c r="B1055" s="66">
        <f t="shared" si="26"/>
        <v>41537</v>
      </c>
    </row>
    <row r="1056" spans="1:26">
      <c r="A1056" s="25">
        <f t="shared" si="27"/>
        <v>923</v>
      </c>
      <c r="B1056" s="66">
        <f t="shared" si="26"/>
        <v>41538</v>
      </c>
    </row>
    <row r="1057" spans="1:26">
      <c r="A1057" s="25">
        <f t="shared" si="27"/>
        <v>924</v>
      </c>
      <c r="B1057" s="66">
        <f t="shared" si="26"/>
        <v>41539</v>
      </c>
    </row>
    <row r="1058" spans="1:26">
      <c r="A1058" s="25">
        <f t="shared" si="27"/>
        <v>925</v>
      </c>
      <c r="B1058" s="66">
        <f t="shared" si="26"/>
        <v>41540</v>
      </c>
    </row>
    <row r="1059" spans="1:26">
      <c r="A1059" s="25">
        <f t="shared" si="27"/>
        <v>926</v>
      </c>
      <c r="B1059" s="66">
        <f t="shared" si="26"/>
        <v>41541</v>
      </c>
      <c r="C1059" s="92" t="s">
        <v>38</v>
      </c>
      <c r="D1059" s="132">
        <v>41540</v>
      </c>
      <c r="E1059" s="132">
        <v>41541</v>
      </c>
      <c r="F1059" s="132">
        <v>41541</v>
      </c>
      <c r="G1059" s="93">
        <v>133.95600000000002</v>
      </c>
      <c r="H1059" s="93"/>
      <c r="I1059" s="93"/>
      <c r="J1059" s="93">
        <v>133.142</v>
      </c>
      <c r="K1059" s="93">
        <v>133.95600000000002</v>
      </c>
      <c r="L1059" s="95" t="s">
        <v>0</v>
      </c>
      <c r="N1059" s="16">
        <f>(G1059-J1059)*100</f>
        <v>81.400000000002137</v>
      </c>
      <c r="O1059" s="15"/>
      <c r="P1059" s="16">
        <f>(J1059-K1059)*100</f>
        <v>-81.400000000002137</v>
      </c>
      <c r="R1059" s="22">
        <f>((T1054*V1059)/N1059)*P1059</f>
        <v>-3569469.9028055933</v>
      </c>
      <c r="S1059" s="15"/>
      <c r="T1059" s="3">
        <f>R1059+T1054</f>
        <v>296266001.93286431</v>
      </c>
      <c r="U1059" s="3"/>
      <c r="V1059" s="4">
        <f>$AB$3/X1059</f>
        <v>1.1904761904761904E-2</v>
      </c>
      <c r="W1059" s="3"/>
      <c r="X1059" s="2">
        <v>21</v>
      </c>
      <c r="Z1059" s="30">
        <f>F1059-E1059+1</f>
        <v>1</v>
      </c>
    </row>
    <row r="1060" spans="1:26">
      <c r="A1060" s="25">
        <v>926</v>
      </c>
      <c r="B1060" s="66">
        <v>41541</v>
      </c>
      <c r="C1060" s="108" t="s">
        <v>36</v>
      </c>
      <c r="D1060" s="142">
        <v>41540</v>
      </c>
      <c r="E1060" s="142">
        <v>41541</v>
      </c>
      <c r="F1060" s="142">
        <v>41542</v>
      </c>
      <c r="G1060" s="109">
        <v>158.97200000000001</v>
      </c>
      <c r="H1060" s="109"/>
      <c r="I1060" s="109"/>
      <c r="J1060" s="109">
        <v>158.03</v>
      </c>
      <c r="K1060" s="109">
        <v>158.03000000000003</v>
      </c>
      <c r="L1060" s="125" t="s">
        <v>17</v>
      </c>
      <c r="N1060" s="16">
        <f>(G1060-J1060)*100</f>
        <v>94.200000000000728</v>
      </c>
      <c r="O1060" s="15"/>
      <c r="P1060" s="16">
        <f>(J1060-K1060)*100</f>
        <v>-2.8421709430404007E-12</v>
      </c>
      <c r="R1060" s="22">
        <f>((T1059*V1060)/N1060)*P1060</f>
        <v>-2.4830107988450448E-7</v>
      </c>
      <c r="S1060" s="15"/>
      <c r="T1060" s="3">
        <f>R1060+T1059</f>
        <v>296266001.93286407</v>
      </c>
      <c r="U1060" s="3"/>
      <c r="V1060" s="4">
        <f>$AB$3/X1060</f>
        <v>2.7777777777777776E-2</v>
      </c>
      <c r="W1060" s="3"/>
      <c r="X1060" s="2">
        <v>9</v>
      </c>
      <c r="Z1060" s="30">
        <f>F1060-E1060+1</f>
        <v>2</v>
      </c>
    </row>
    <row r="1061" spans="1:26">
      <c r="A1061" s="25">
        <f>A1059+1</f>
        <v>927</v>
      </c>
      <c r="B1061" s="66">
        <f>B1059+1</f>
        <v>41542</v>
      </c>
      <c r="C1061" s="88" t="s">
        <v>29</v>
      </c>
      <c r="D1061" s="137">
        <v>41540</v>
      </c>
      <c r="E1061" s="137">
        <v>41542</v>
      </c>
      <c r="F1061" s="137">
        <v>41549</v>
      </c>
      <c r="G1061" s="89">
        <v>0.84650000000000003</v>
      </c>
      <c r="H1061" s="89"/>
      <c r="I1061" s="89"/>
      <c r="J1061" s="89">
        <v>0.83950000000000002</v>
      </c>
      <c r="K1061" s="89">
        <v>0.83760000000000001</v>
      </c>
      <c r="L1061" s="121" t="s">
        <v>2</v>
      </c>
      <c r="M1061" s="15"/>
      <c r="N1061" s="16">
        <f>(G1061-J1061)*10000</f>
        <v>70.000000000000057</v>
      </c>
      <c r="O1061" s="15"/>
      <c r="P1061" s="16">
        <f>(J1061-K1061)*10000</f>
        <v>19.000000000000128</v>
      </c>
      <c r="Q1061" s="15"/>
      <c r="R1061" s="22">
        <f>((T1060*V1061)/N1061)*P1061</f>
        <v>2010376.4416873038</v>
      </c>
      <c r="S1061" s="15"/>
      <c r="T1061" s="3">
        <f>R1061+T1060</f>
        <v>298276378.37455136</v>
      </c>
      <c r="U1061" s="3"/>
      <c r="V1061" s="4">
        <f>$AB$3/X1061</f>
        <v>2.5000000000000001E-2</v>
      </c>
      <c r="W1061" s="4"/>
      <c r="X1061" s="2">
        <v>10</v>
      </c>
      <c r="Y1061" s="3"/>
      <c r="Z1061" s="30">
        <f>F1061-E1061+1</f>
        <v>8</v>
      </c>
    </row>
    <row r="1062" spans="1:26">
      <c r="A1062" s="25">
        <f t="shared" si="27"/>
        <v>928</v>
      </c>
      <c r="B1062" s="66">
        <f t="shared" si="26"/>
        <v>41543</v>
      </c>
      <c r="C1062" s="101" t="s">
        <v>33</v>
      </c>
      <c r="D1062" s="134">
        <v>41542</v>
      </c>
      <c r="E1062" s="134">
        <v>41543</v>
      </c>
      <c r="F1062" s="134">
        <v>41543</v>
      </c>
      <c r="G1062" s="119">
        <v>98.82</v>
      </c>
      <c r="H1062" s="119"/>
      <c r="I1062" s="119"/>
      <c r="J1062" s="119">
        <v>98.36</v>
      </c>
      <c r="K1062" s="119">
        <v>98.82</v>
      </c>
      <c r="L1062" s="102" t="s">
        <v>0</v>
      </c>
      <c r="N1062" s="16">
        <f>(G1062-J1062)*100</f>
        <v>45.999999999999375</v>
      </c>
      <c r="O1062" s="15"/>
      <c r="P1062" s="16">
        <f>(J1062-K1062)*100</f>
        <v>-45.999999999999375</v>
      </c>
      <c r="R1062" s="22">
        <f>((T1061*V1062)/N1062)*P1062</f>
        <v>-8285454.9548486471</v>
      </c>
      <c r="S1062" s="15"/>
      <c r="T1062" s="3">
        <f>R1062+T1061</f>
        <v>289990923.41970271</v>
      </c>
      <c r="U1062" s="3"/>
      <c r="V1062" s="4">
        <f>$AB$3/X1062</f>
        <v>2.7777777777777776E-2</v>
      </c>
      <c r="W1062" s="3"/>
      <c r="X1062" s="2">
        <v>9</v>
      </c>
      <c r="Z1062" s="30">
        <f>F1062-E1062+1</f>
        <v>1</v>
      </c>
    </row>
    <row r="1063" spans="1:26">
      <c r="A1063" s="25">
        <f t="shared" si="27"/>
        <v>929</v>
      </c>
      <c r="B1063" s="66">
        <f t="shared" si="26"/>
        <v>41544</v>
      </c>
      <c r="C1063" s="75" t="s">
        <v>34</v>
      </c>
      <c r="D1063" s="144">
        <v>41543</v>
      </c>
      <c r="E1063" s="144">
        <v>41544</v>
      </c>
      <c r="F1063" s="144">
        <v>41548</v>
      </c>
      <c r="G1063" s="76">
        <v>1.1366000000000001</v>
      </c>
      <c r="H1063" s="76"/>
      <c r="I1063" s="76"/>
      <c r="J1063" s="76">
        <v>1.1286100000000001</v>
      </c>
      <c r="K1063" s="76">
        <v>1.1286100000000001</v>
      </c>
      <c r="L1063" s="126" t="s">
        <v>17</v>
      </c>
      <c r="N1063" s="46">
        <f>(G1063-J1063)*10000</f>
        <v>79.899999999999409</v>
      </c>
      <c r="O1063" s="47"/>
      <c r="P1063" s="46">
        <f>(J1063-K1063)*10000</f>
        <v>0</v>
      </c>
      <c r="R1063" s="22">
        <f>((T1062*V1063)/N1063)*P1063</f>
        <v>0</v>
      </c>
      <c r="S1063" s="15"/>
      <c r="T1063" s="3">
        <f>R1063+T1062</f>
        <v>289990923.41970271</v>
      </c>
      <c r="U1063" s="3"/>
      <c r="V1063" s="4">
        <f>$AB$3/X1063</f>
        <v>3.5714285714285712E-2</v>
      </c>
      <c r="W1063" s="3"/>
      <c r="X1063" s="2">
        <v>7</v>
      </c>
      <c r="Z1063" s="30">
        <f>F1063-E1063+1</f>
        <v>5</v>
      </c>
    </row>
    <row r="1064" spans="1:26">
      <c r="A1064" s="25">
        <v>929</v>
      </c>
      <c r="B1064" s="66">
        <v>41544</v>
      </c>
      <c r="C1064" s="85" t="s">
        <v>28</v>
      </c>
      <c r="D1064" s="141">
        <v>41542</v>
      </c>
      <c r="E1064" s="141">
        <v>41544</v>
      </c>
      <c r="F1064" s="141">
        <v>41550</v>
      </c>
      <c r="G1064" s="86">
        <v>1.387</v>
      </c>
      <c r="H1064" s="86">
        <v>1.3973</v>
      </c>
      <c r="I1064" s="86">
        <v>1.4076</v>
      </c>
      <c r="J1064" s="86"/>
      <c r="K1064" s="86"/>
      <c r="L1064" s="124" t="s">
        <v>1</v>
      </c>
      <c r="M1064" s="15"/>
      <c r="N1064" s="16">
        <f>(H1064-G1064)*10000</f>
        <v>102.99999999999976</v>
      </c>
      <c r="O1064" s="15"/>
      <c r="P1064" s="16">
        <f>(I1064-H1064)*10000</f>
        <v>102.99999999999976</v>
      </c>
      <c r="Q1064" s="15"/>
      <c r="R1064" s="22">
        <f>((T1063*V1064)/N1064)*P1064</f>
        <v>10356818.693560811</v>
      </c>
      <c r="S1064" s="15"/>
      <c r="T1064" s="3">
        <f>R1064+T1063</f>
        <v>300347742.11326355</v>
      </c>
      <c r="U1064" s="3"/>
      <c r="V1064" s="4">
        <f>$AB$3/X1064</f>
        <v>3.5714285714285712E-2</v>
      </c>
      <c r="W1064" s="4"/>
      <c r="X1064" s="2">
        <v>7</v>
      </c>
      <c r="Y1064" s="3"/>
      <c r="Z1064" s="30">
        <f>F1064-E1064+1</f>
        <v>7</v>
      </c>
    </row>
    <row r="1065" spans="1:26">
      <c r="A1065" s="25">
        <f>A1063+1</f>
        <v>930</v>
      </c>
      <c r="B1065" s="66">
        <f>B1063+1</f>
        <v>41545</v>
      </c>
    </row>
    <row r="1066" spans="1:26">
      <c r="A1066" s="25">
        <f t="shared" si="27"/>
        <v>931</v>
      </c>
      <c r="B1066" s="66">
        <f t="shared" si="26"/>
        <v>41546</v>
      </c>
    </row>
    <row r="1067" spans="1:26">
      <c r="A1067" s="25">
        <f t="shared" si="27"/>
        <v>932</v>
      </c>
      <c r="B1067" s="66">
        <f t="shared" si="26"/>
        <v>41547</v>
      </c>
      <c r="C1067" s="92" t="s">
        <v>38</v>
      </c>
      <c r="D1067" s="132">
        <v>41544</v>
      </c>
      <c r="E1067" s="132">
        <v>41547</v>
      </c>
      <c r="F1067" s="132">
        <v>41547</v>
      </c>
      <c r="G1067" s="93">
        <v>133.10900000000001</v>
      </c>
      <c r="H1067" s="93"/>
      <c r="I1067" s="93"/>
      <c r="J1067" s="93">
        <v>131.85</v>
      </c>
      <c r="K1067" s="93">
        <v>133.10900000000001</v>
      </c>
      <c r="L1067" s="94" t="s">
        <v>0</v>
      </c>
      <c r="N1067" s="16">
        <f>(G1067-J1067)*100</f>
        <v>125.90000000000146</v>
      </c>
      <c r="O1067" s="15"/>
      <c r="P1067" s="16">
        <f>(J1067-K1067)*100</f>
        <v>-125.90000000000146</v>
      </c>
      <c r="R1067" s="22">
        <f>((T1064*V1067)/N1067)*P1067</f>
        <v>-3575568.3584912326</v>
      </c>
      <c r="S1067" s="15"/>
      <c r="T1067" s="3">
        <f>R1067+T1064</f>
        <v>296772173.75477231</v>
      </c>
      <c r="U1067" s="3"/>
      <c r="V1067" s="4">
        <f>$AB$3/X1067</f>
        <v>1.1904761904761904E-2</v>
      </c>
      <c r="W1067" s="3"/>
      <c r="X1067" s="2">
        <v>21</v>
      </c>
      <c r="Z1067" s="30">
        <f>F1067-E1067+1</f>
        <v>1</v>
      </c>
    </row>
    <row r="1068" spans="1:26">
      <c r="A1068" s="25">
        <f t="shared" si="27"/>
        <v>933</v>
      </c>
      <c r="B1068" s="66">
        <f t="shared" si="26"/>
        <v>41548</v>
      </c>
    </row>
    <row r="1069" spans="1:26">
      <c r="A1069" s="25">
        <f t="shared" si="27"/>
        <v>934</v>
      </c>
      <c r="B1069" s="66">
        <f t="shared" si="26"/>
        <v>41549</v>
      </c>
      <c r="C1069" s="111" t="s">
        <v>32</v>
      </c>
      <c r="D1069" s="143">
        <v>41548</v>
      </c>
      <c r="E1069" s="143">
        <v>41549</v>
      </c>
      <c r="F1069" s="143">
        <v>41551</v>
      </c>
      <c r="G1069" s="112">
        <v>0.8347</v>
      </c>
      <c r="H1069" s="112"/>
      <c r="I1069" s="112"/>
      <c r="J1069" s="112">
        <v>0.82589999999999997</v>
      </c>
      <c r="K1069" s="112">
        <v>0.8347</v>
      </c>
      <c r="L1069" s="113" t="s">
        <v>0</v>
      </c>
      <c r="N1069" s="46">
        <f>(G1069-J1069)*10000</f>
        <v>88.000000000000298</v>
      </c>
      <c r="O1069" s="47"/>
      <c r="P1069" s="46">
        <f>(J1069-K1069)*10000</f>
        <v>-88.000000000000298</v>
      </c>
      <c r="R1069" s="22">
        <f>((T1067*V1069)/N1069)*P1069</f>
        <v>-5707157.1875917753</v>
      </c>
      <c r="S1069" s="15"/>
      <c r="T1069" s="3">
        <f>R1069+T1067</f>
        <v>291065016.56718051</v>
      </c>
      <c r="U1069" s="3"/>
      <c r="V1069" s="4">
        <f>$AB$3/X1069</f>
        <v>1.9230769230769232E-2</v>
      </c>
      <c r="W1069" s="3"/>
      <c r="X1069" s="2">
        <v>13</v>
      </c>
      <c r="Z1069" s="30">
        <f>F1069-E1069+1</f>
        <v>3</v>
      </c>
    </row>
    <row r="1070" spans="1:26">
      <c r="A1070" s="25">
        <f t="shared" si="27"/>
        <v>935</v>
      </c>
      <c r="B1070" s="66">
        <f t="shared" si="26"/>
        <v>41550</v>
      </c>
      <c r="C1070" s="88" t="s">
        <v>29</v>
      </c>
      <c r="D1070" s="137">
        <v>41549</v>
      </c>
      <c r="E1070" s="137">
        <v>41550</v>
      </c>
      <c r="F1070" s="137">
        <v>41551</v>
      </c>
      <c r="G1070" s="89">
        <v>0.83299999999999996</v>
      </c>
      <c r="H1070" s="89">
        <v>0.83879999999999999</v>
      </c>
      <c r="I1070" s="89">
        <v>0.84489999999999998</v>
      </c>
      <c r="J1070" s="89"/>
      <c r="K1070" s="89"/>
      <c r="L1070" s="90" t="s">
        <v>1</v>
      </c>
      <c r="M1070" s="15"/>
      <c r="N1070" s="16">
        <f>(H1070-G1070)*10000</f>
        <v>58.00000000000027</v>
      </c>
      <c r="O1070" s="15"/>
      <c r="P1070" s="16">
        <f>(I1070-H1070)*10000</f>
        <v>60.999999999999943</v>
      </c>
      <c r="Q1070" s="15"/>
      <c r="R1070" s="22">
        <f>((T1069*V1070)/N1070)*P1070</f>
        <v>7653002.5907749617</v>
      </c>
      <c r="S1070" s="15"/>
      <c r="T1070" s="3">
        <f>R1070+T1069</f>
        <v>298718019.15795547</v>
      </c>
      <c r="U1070" s="3"/>
      <c r="V1070" s="4">
        <f>$AB$3/X1070</f>
        <v>2.5000000000000001E-2</v>
      </c>
      <c r="W1070" s="4"/>
      <c r="X1070" s="2">
        <v>10</v>
      </c>
      <c r="Y1070" s="3"/>
      <c r="Z1070" s="30">
        <f>F1070-E1070+1</f>
        <v>2</v>
      </c>
    </row>
    <row r="1071" spans="1:26">
      <c r="A1071" s="25">
        <v>935</v>
      </c>
      <c r="B1071" s="66">
        <v>41550</v>
      </c>
      <c r="C1071" s="108" t="s">
        <v>36</v>
      </c>
      <c r="D1071" s="142">
        <v>41549</v>
      </c>
      <c r="E1071" s="142">
        <v>41550</v>
      </c>
      <c r="F1071" s="142">
        <v>41916</v>
      </c>
      <c r="G1071" s="109">
        <v>158.73700000000002</v>
      </c>
      <c r="H1071" s="109"/>
      <c r="I1071" s="109"/>
      <c r="J1071" s="109">
        <v>157.32599999999999</v>
      </c>
      <c r="K1071" s="109">
        <v>157.32600000000002</v>
      </c>
      <c r="L1071" s="125" t="s">
        <v>17</v>
      </c>
      <c r="N1071" s="16">
        <f>(G1071-J1071)*100</f>
        <v>141.10000000000298</v>
      </c>
      <c r="O1071" s="15"/>
      <c r="P1071" s="16">
        <f>(J1071-K1071)*100</f>
        <v>-2.8421709430404007E-12</v>
      </c>
      <c r="R1071" s="22">
        <f>((T1070*V1071)/N1071)*P1071</f>
        <v>-1.6714065560542341E-7</v>
      </c>
      <c r="S1071" s="15"/>
      <c r="T1071" s="3">
        <f>R1071+T1070</f>
        <v>298718019.15795529</v>
      </c>
      <c r="U1071" s="3"/>
      <c r="V1071" s="4">
        <f>$AB$3/X1071</f>
        <v>2.7777777777777776E-2</v>
      </c>
      <c r="W1071" s="3"/>
      <c r="X1071" s="2">
        <v>9</v>
      </c>
      <c r="Z1071" s="30">
        <f>F1071-E1071+1</f>
        <v>367</v>
      </c>
    </row>
    <row r="1072" spans="1:26">
      <c r="A1072" s="25">
        <f>A1070+1</f>
        <v>936</v>
      </c>
      <c r="B1072" s="66">
        <f>B1070+1</f>
        <v>41551</v>
      </c>
    </row>
    <row r="1073" spans="1:26">
      <c r="A1073" s="25">
        <f t="shared" si="27"/>
        <v>937</v>
      </c>
      <c r="B1073" s="66">
        <f t="shared" si="26"/>
        <v>41552</v>
      </c>
    </row>
    <row r="1074" spans="1:26">
      <c r="A1074" s="25">
        <f t="shared" si="27"/>
        <v>938</v>
      </c>
      <c r="B1074" s="66">
        <f t="shared" si="26"/>
        <v>41553</v>
      </c>
    </row>
    <row r="1075" spans="1:26">
      <c r="A1075" s="25">
        <f t="shared" si="27"/>
        <v>939</v>
      </c>
      <c r="B1075" s="66">
        <f t="shared" si="26"/>
        <v>41554</v>
      </c>
      <c r="C1075" s="78" t="s">
        <v>39</v>
      </c>
      <c r="D1075" s="133">
        <v>41551</v>
      </c>
      <c r="E1075" s="133">
        <v>41554</v>
      </c>
      <c r="F1075" s="133">
        <v>41554</v>
      </c>
      <c r="G1075" s="79">
        <v>0.94066000000000005</v>
      </c>
      <c r="H1075" s="79">
        <v>0.94345000000000001</v>
      </c>
      <c r="I1075" s="79">
        <v>0.94066000000000005</v>
      </c>
      <c r="J1075" s="79"/>
      <c r="K1075" s="79"/>
      <c r="L1075" s="80" t="s">
        <v>0</v>
      </c>
      <c r="N1075" s="16">
        <f>(H1075-G1075)*10000</f>
        <v>27.899999999999594</v>
      </c>
      <c r="O1075" s="15"/>
      <c r="P1075" s="16">
        <f>(I1075-H1075)*10000</f>
        <v>-27.899999999999594</v>
      </c>
      <c r="R1075" s="22">
        <f>((T1071*V1075)/N1075)*P1075</f>
        <v>-5744577.2914991407</v>
      </c>
      <c r="S1075" s="15"/>
      <c r="T1075" s="3">
        <f>R1075+T1071</f>
        <v>292973441.86645615</v>
      </c>
      <c r="U1075" s="3"/>
      <c r="V1075" s="4">
        <f>$AB$3/X1075</f>
        <v>1.9230769230769232E-2</v>
      </c>
      <c r="W1075" s="3"/>
      <c r="X1075" s="2">
        <v>13</v>
      </c>
      <c r="Z1075" s="30">
        <f>F1075-E1075+1</f>
        <v>1</v>
      </c>
    </row>
    <row r="1076" spans="1:26">
      <c r="A1076" s="25">
        <v>939</v>
      </c>
      <c r="B1076" s="66">
        <v>41554</v>
      </c>
      <c r="C1076" s="92" t="s">
        <v>38</v>
      </c>
      <c r="D1076" s="132">
        <v>41551</v>
      </c>
      <c r="E1076" s="132">
        <v>41554</v>
      </c>
      <c r="F1076" s="132">
        <v>41557</v>
      </c>
      <c r="G1076" s="93">
        <v>132.226</v>
      </c>
      <c r="H1076" s="93"/>
      <c r="I1076" s="93"/>
      <c r="J1076" s="93">
        <v>131.82</v>
      </c>
      <c r="K1076" s="93">
        <v>132.226</v>
      </c>
      <c r="L1076" s="94" t="s">
        <v>0</v>
      </c>
      <c r="N1076" s="16">
        <f>(G1076-J1076)*100</f>
        <v>40.600000000000591</v>
      </c>
      <c r="O1076" s="15"/>
      <c r="P1076" s="16">
        <f>(J1076-K1076)*100</f>
        <v>-40.600000000000591</v>
      </c>
      <c r="R1076" s="22">
        <f>((T1075*V1076)/N1076)*P1076</f>
        <v>-3487779.0698387637</v>
      </c>
      <c r="S1076" s="15"/>
      <c r="T1076" s="3">
        <f>R1076+T1075</f>
        <v>289485662.79661739</v>
      </c>
      <c r="U1076" s="3"/>
      <c r="V1076" s="4">
        <f>$AB$3/X1076</f>
        <v>1.1904761904761904E-2</v>
      </c>
      <c r="W1076" s="3"/>
      <c r="X1076" s="2">
        <v>21</v>
      </c>
      <c r="Z1076" s="30">
        <f>F1076-E1076+1</f>
        <v>4</v>
      </c>
    </row>
    <row r="1077" spans="1:26">
      <c r="A1077" s="25">
        <f>A1075+1</f>
        <v>940</v>
      </c>
      <c r="B1077" s="66">
        <f>B1075+1</f>
        <v>41555</v>
      </c>
    </row>
    <row r="1078" spans="1:26">
      <c r="A1078" s="25">
        <f t="shared" si="27"/>
        <v>941</v>
      </c>
      <c r="B1078" s="66">
        <f t="shared" si="26"/>
        <v>41556</v>
      </c>
    </row>
    <row r="1079" spans="1:26">
      <c r="A1079" s="25">
        <f t="shared" si="27"/>
        <v>942</v>
      </c>
      <c r="B1079" s="66">
        <f t="shared" si="26"/>
        <v>41557</v>
      </c>
    </row>
    <row r="1080" spans="1:26">
      <c r="A1080" s="25">
        <f t="shared" si="27"/>
        <v>943</v>
      </c>
      <c r="B1080" s="66">
        <f t="shared" si="26"/>
        <v>41558</v>
      </c>
      <c r="C1080" s="82" t="s">
        <v>35</v>
      </c>
      <c r="D1080" s="145">
        <v>41557</v>
      </c>
      <c r="E1080" s="146">
        <v>41558</v>
      </c>
      <c r="F1080" s="146">
        <v>41570</v>
      </c>
      <c r="G1080" s="83">
        <v>106.99600000000001</v>
      </c>
      <c r="H1080" s="83">
        <v>107.767</v>
      </c>
      <c r="I1080" s="83">
        <v>108.581</v>
      </c>
      <c r="J1080" s="83"/>
      <c r="K1080" s="83"/>
      <c r="L1080" s="84" t="s">
        <v>2</v>
      </c>
      <c r="N1080" s="16">
        <f>(H1080-G1080)*100</f>
        <v>77.099999999998658</v>
      </c>
      <c r="O1080" s="15"/>
      <c r="P1080" s="16">
        <f>(I1080-H1080)*100</f>
        <v>81.400000000000716</v>
      </c>
      <c r="R1080" s="22">
        <f>((T1076*V1080)/N1080)*P1080</f>
        <v>9550961.7994671185</v>
      </c>
      <c r="S1080" s="15"/>
      <c r="T1080" s="3">
        <f>R1080+T1076</f>
        <v>299036624.59608454</v>
      </c>
      <c r="U1080" s="3"/>
      <c r="V1080" s="4">
        <f>$AB$3/X1080</f>
        <v>3.125E-2</v>
      </c>
      <c r="W1080" s="3"/>
      <c r="X1080" s="2">
        <v>8</v>
      </c>
      <c r="Z1080" s="30">
        <f>F1080-E1080+1</f>
        <v>13</v>
      </c>
    </row>
    <row r="1081" spans="1:26">
      <c r="A1081" s="25">
        <v>943</v>
      </c>
      <c r="B1081" s="66">
        <v>41558</v>
      </c>
      <c r="C1081" s="92" t="s">
        <v>38</v>
      </c>
      <c r="D1081" s="132">
        <v>41557</v>
      </c>
      <c r="E1081" s="132">
        <v>41558</v>
      </c>
      <c r="F1081" s="132">
        <v>41569</v>
      </c>
      <c r="G1081" s="93">
        <v>132.084</v>
      </c>
      <c r="H1081" s="93">
        <v>132.898</v>
      </c>
      <c r="I1081" s="93">
        <v>135.47</v>
      </c>
      <c r="J1081" s="93"/>
      <c r="K1081" s="93"/>
      <c r="L1081" s="94" t="s">
        <v>1</v>
      </c>
      <c r="N1081" s="16">
        <f>(H1081-G1081)*100</f>
        <v>81.399999999999295</v>
      </c>
      <c r="O1081" s="15"/>
      <c r="P1081" s="16">
        <f>(I1081-H1081)*100</f>
        <v>257.20000000000027</v>
      </c>
      <c r="R1081" s="22">
        <f>((T1080*V1081)/N1081)*P1081</f>
        <v>11248423.400917526</v>
      </c>
      <c r="S1081" s="15"/>
      <c r="T1081" s="3">
        <f>R1081+T1080</f>
        <v>310285047.99700207</v>
      </c>
      <c r="U1081" s="3"/>
      <c r="V1081" s="4">
        <f>$AB$3/X1081</f>
        <v>1.1904761904761904E-2</v>
      </c>
      <c r="W1081" s="3"/>
      <c r="X1081" s="2">
        <v>21</v>
      </c>
      <c r="Z1081" s="30">
        <f>F1081-E1081+1</f>
        <v>12</v>
      </c>
    </row>
    <row r="1082" spans="1:26">
      <c r="A1082" s="25">
        <v>943</v>
      </c>
      <c r="B1082" s="66">
        <v>41558</v>
      </c>
      <c r="C1082" s="108" t="s">
        <v>36</v>
      </c>
      <c r="D1082" s="142">
        <v>41557</v>
      </c>
      <c r="E1082" s="142">
        <v>41558</v>
      </c>
      <c r="F1082" s="142">
        <v>41570</v>
      </c>
      <c r="G1082" s="109">
        <v>155.322</v>
      </c>
      <c r="H1082" s="109">
        <v>157.14700000000002</v>
      </c>
      <c r="I1082" s="109">
        <v>157.35</v>
      </c>
      <c r="J1082" s="109"/>
      <c r="K1082" s="109"/>
      <c r="L1082" s="110" t="s">
        <v>2</v>
      </c>
      <c r="N1082" s="16">
        <f>(H1082-G1082)*100</f>
        <v>182.50000000000171</v>
      </c>
      <c r="O1082" s="15"/>
      <c r="P1082" s="16">
        <f>(I1082-H1082)*100</f>
        <v>20.299999999997453</v>
      </c>
      <c r="R1082" s="22">
        <f>((T1081*V1082)/N1082)*P1082</f>
        <v>958719.40248680254</v>
      </c>
      <c r="S1082" s="15"/>
      <c r="T1082" s="3">
        <f>R1082+T1081</f>
        <v>311243767.39948887</v>
      </c>
      <c r="U1082" s="3"/>
      <c r="V1082" s="4">
        <f>$AB$3/X1082</f>
        <v>2.7777777777777776E-2</v>
      </c>
      <c r="W1082" s="3"/>
      <c r="X1082" s="2">
        <v>9</v>
      </c>
      <c r="Z1082" s="30">
        <f>F1082-E1082+1</f>
        <v>13</v>
      </c>
    </row>
    <row r="1083" spans="1:26">
      <c r="A1083" s="25">
        <f>A1080+1</f>
        <v>944</v>
      </c>
      <c r="B1083" s="66">
        <f>B1080+1</f>
        <v>41559</v>
      </c>
    </row>
    <row r="1084" spans="1:26">
      <c r="A1084" s="25">
        <f t="shared" si="27"/>
        <v>945</v>
      </c>
      <c r="B1084" s="66">
        <f t="shared" si="26"/>
        <v>41560</v>
      </c>
    </row>
    <row r="1085" spans="1:26">
      <c r="A1085" s="25">
        <f t="shared" si="27"/>
        <v>946</v>
      </c>
      <c r="B1085" s="66">
        <f t="shared" si="26"/>
        <v>41561</v>
      </c>
    </row>
    <row r="1086" spans="1:26">
      <c r="A1086" s="25">
        <f t="shared" si="27"/>
        <v>947</v>
      </c>
      <c r="B1086" s="66">
        <f t="shared" si="26"/>
        <v>41562</v>
      </c>
      <c r="C1086" s="88" t="s">
        <v>29</v>
      </c>
      <c r="D1086" s="137">
        <v>41561</v>
      </c>
      <c r="E1086" s="137">
        <v>41562</v>
      </c>
      <c r="F1086" s="137">
        <v>41562</v>
      </c>
      <c r="G1086" s="89">
        <v>0.8498</v>
      </c>
      <c r="H1086" s="89"/>
      <c r="I1086" s="89"/>
      <c r="J1086" s="89">
        <v>0.84719999999999995</v>
      </c>
      <c r="K1086" s="89">
        <v>0.84570000000000001</v>
      </c>
      <c r="L1086" s="121" t="s">
        <v>1</v>
      </c>
      <c r="M1086" s="15"/>
      <c r="N1086" s="16">
        <f>(G1086-J1086)*10000</f>
        <v>26.000000000000469</v>
      </c>
      <c r="O1086" s="15"/>
      <c r="P1086" s="16">
        <f>(J1086-K1086)*10000</f>
        <v>14.999999999999458</v>
      </c>
      <c r="Q1086" s="15"/>
      <c r="R1086" s="22">
        <f>((T1082*V1086)/N1086)*P1086</f>
        <v>4489092.799030846</v>
      </c>
      <c r="S1086" s="15"/>
      <c r="T1086" s="3">
        <f>R1086+T1082</f>
        <v>315732860.19851971</v>
      </c>
      <c r="U1086" s="3"/>
      <c r="V1086" s="4">
        <f>$AB$3/X1086</f>
        <v>2.5000000000000001E-2</v>
      </c>
      <c r="W1086" s="4"/>
      <c r="X1086" s="2">
        <v>10</v>
      </c>
      <c r="Y1086" s="3"/>
      <c r="Z1086" s="30">
        <f>F1086-E1086+1</f>
        <v>1</v>
      </c>
    </row>
    <row r="1087" spans="1:26">
      <c r="A1087" s="25">
        <f t="shared" si="27"/>
        <v>948</v>
      </c>
      <c r="B1087" s="66">
        <f t="shared" si="26"/>
        <v>41563</v>
      </c>
      <c r="C1087" s="97" t="s">
        <v>30</v>
      </c>
      <c r="D1087" s="130">
        <v>41562</v>
      </c>
      <c r="E1087" s="130">
        <v>41563</v>
      </c>
      <c r="F1087" s="130">
        <v>41564</v>
      </c>
      <c r="G1087" s="98">
        <v>1.3567</v>
      </c>
      <c r="H1087" s="98"/>
      <c r="I1087" s="98"/>
      <c r="J1087" s="98">
        <v>1.3476999999999999</v>
      </c>
      <c r="K1087" s="98">
        <v>1.3567</v>
      </c>
      <c r="L1087" s="99" t="s">
        <v>0</v>
      </c>
      <c r="M1087" s="15"/>
      <c r="N1087" s="46">
        <f>(G1087-J1087)*10000</f>
        <v>90.000000000001194</v>
      </c>
      <c r="O1087" s="47"/>
      <c r="P1087" s="46">
        <f>(J1087-K1087)*10000</f>
        <v>-90.000000000001194</v>
      </c>
      <c r="Q1087" s="15"/>
      <c r="R1087" s="22">
        <f>((T1086*V1087)/N1087)*P1087</f>
        <v>-7175746.8226936292</v>
      </c>
      <c r="S1087" s="15"/>
      <c r="T1087" s="3">
        <f>R1087+T1086</f>
        <v>308557113.37582606</v>
      </c>
      <c r="U1087" s="3"/>
      <c r="V1087" s="4">
        <f>$AB$3/X1087</f>
        <v>2.2727272727272728E-2</v>
      </c>
      <c r="W1087" s="4"/>
      <c r="X1087" s="16">
        <v>11</v>
      </c>
      <c r="Y1087" s="15"/>
      <c r="Z1087" s="30">
        <f>F1087-E1087+1</f>
        <v>2</v>
      </c>
    </row>
    <row r="1088" spans="1:26">
      <c r="A1088" s="25">
        <f t="shared" si="27"/>
        <v>949</v>
      </c>
      <c r="B1088" s="66">
        <f t="shared" si="26"/>
        <v>41564</v>
      </c>
    </row>
    <row r="1089" spans="1:26">
      <c r="A1089" s="25">
        <f t="shared" si="27"/>
        <v>950</v>
      </c>
      <c r="B1089" s="66">
        <f t="shared" si="26"/>
        <v>41565</v>
      </c>
      <c r="C1089" s="97" t="s">
        <v>30</v>
      </c>
      <c r="D1089" s="130">
        <v>41564</v>
      </c>
      <c r="E1089" s="130">
        <v>41565</v>
      </c>
      <c r="F1089" s="130">
        <v>41578</v>
      </c>
      <c r="G1089" s="98">
        <v>1.3517999999999999</v>
      </c>
      <c r="H1089" s="98">
        <v>1.3683000000000001</v>
      </c>
      <c r="I1089" s="98">
        <v>1.3683000000000001</v>
      </c>
      <c r="J1089" s="98"/>
      <c r="K1089" s="98"/>
      <c r="L1089" s="99" t="s">
        <v>17</v>
      </c>
      <c r="M1089" s="15"/>
      <c r="N1089" s="16">
        <f>(H1089-G1089)*10000</f>
        <v>165.00000000000182</v>
      </c>
      <c r="O1089" s="15"/>
      <c r="P1089" s="16">
        <f>(I1089-H1089)*10000</f>
        <v>0</v>
      </c>
      <c r="Q1089" s="15"/>
      <c r="R1089" s="22">
        <f>((T1087*V1089)/N1089)*P1089</f>
        <v>0</v>
      </c>
      <c r="S1089" s="15"/>
      <c r="T1089" s="3">
        <f>R1089+T1087</f>
        <v>308557113.37582606</v>
      </c>
      <c r="U1089" s="3"/>
      <c r="V1089" s="4">
        <f>$AB$3/X1089</f>
        <v>2.2727272727272728E-2</v>
      </c>
      <c r="W1089" s="4"/>
      <c r="X1089" s="16">
        <v>11</v>
      </c>
      <c r="Y1089" s="15"/>
      <c r="Z1089" s="30">
        <f>F1089-E1089+1</f>
        <v>14</v>
      </c>
    </row>
    <row r="1090" spans="1:26">
      <c r="A1090" s="25">
        <f t="shared" si="27"/>
        <v>951</v>
      </c>
      <c r="B1090" s="66">
        <f t="shared" si="26"/>
        <v>41566</v>
      </c>
    </row>
    <row r="1091" spans="1:26">
      <c r="A1091" s="25">
        <f t="shared" si="27"/>
        <v>952</v>
      </c>
      <c r="B1091" s="66">
        <f t="shared" si="26"/>
        <v>41567</v>
      </c>
      <c r="C1091" s="88" t="s">
        <v>29</v>
      </c>
      <c r="D1091" s="137">
        <v>41597</v>
      </c>
      <c r="E1091" s="137">
        <v>41567</v>
      </c>
      <c r="F1091" s="137">
        <v>41567</v>
      </c>
      <c r="G1091" s="89">
        <v>0.83740000000000003</v>
      </c>
      <c r="H1091" s="89">
        <v>0.84099999999999997</v>
      </c>
      <c r="I1091" s="89">
        <v>0.83740000000000003</v>
      </c>
      <c r="J1091" s="89"/>
      <c r="K1091" s="89"/>
      <c r="L1091" s="121" t="s">
        <v>0</v>
      </c>
      <c r="M1091" s="15"/>
      <c r="N1091" s="16">
        <f>(H1091-G1091)*10000</f>
        <v>35.999999999999368</v>
      </c>
      <c r="O1091" s="15"/>
      <c r="P1091" s="16">
        <f>(I1091-H1091)*10000</f>
        <v>-35.999999999999368</v>
      </c>
      <c r="Q1091" s="15"/>
      <c r="R1091" s="22">
        <f>((T1089*V1091)/N1091)*P1091</f>
        <v>-7713927.8343956526</v>
      </c>
      <c r="S1091" s="15"/>
      <c r="T1091" s="3">
        <f>R1091+T1089</f>
        <v>300843185.54143041</v>
      </c>
      <c r="U1091" s="3"/>
      <c r="V1091" s="4">
        <f>$AB$3/X1091</f>
        <v>2.5000000000000001E-2</v>
      </c>
      <c r="W1091" s="4"/>
      <c r="X1091" s="2">
        <v>10</v>
      </c>
      <c r="Y1091" s="3"/>
      <c r="Z1091" s="30">
        <f>F1091-E1091+1</f>
        <v>1</v>
      </c>
    </row>
    <row r="1092" spans="1:26">
      <c r="A1092" s="25">
        <f t="shared" si="27"/>
        <v>953</v>
      </c>
      <c r="B1092" s="66">
        <f t="shared" si="26"/>
        <v>41568</v>
      </c>
      <c r="C1092" s="75" t="s">
        <v>34</v>
      </c>
      <c r="D1092" s="144">
        <v>41557</v>
      </c>
      <c r="E1092" s="144">
        <v>41568</v>
      </c>
      <c r="F1092" s="144">
        <v>41571</v>
      </c>
      <c r="G1092" s="76">
        <v>1.1338600000000001</v>
      </c>
      <c r="H1092" s="76">
        <v>1.1443300000000001</v>
      </c>
      <c r="I1092" s="76">
        <v>1.1443300000000001</v>
      </c>
      <c r="J1092" s="76"/>
      <c r="K1092" s="76"/>
      <c r="L1092" s="126" t="s">
        <v>17</v>
      </c>
      <c r="N1092" s="16">
        <f>(H1092-G1092)*10000</f>
        <v>104.69999999999979</v>
      </c>
      <c r="O1092" s="15"/>
      <c r="P1092" s="16">
        <f>(I1092-H1092)*10000</f>
        <v>0</v>
      </c>
      <c r="R1092" s="22">
        <f>((T1091*V1092)/N1092)*P1092</f>
        <v>0</v>
      </c>
      <c r="S1092" s="15"/>
      <c r="T1092" s="3">
        <f>R1092+T1091</f>
        <v>300843185.54143041</v>
      </c>
      <c r="U1092" s="3"/>
      <c r="V1092" s="4">
        <f>$AB$3/X1092</f>
        <v>3.5714285714285712E-2</v>
      </c>
      <c r="W1092" s="3"/>
      <c r="X1092" s="2">
        <v>7</v>
      </c>
      <c r="Z1092" s="30">
        <f>F1092-E1092+1</f>
        <v>4</v>
      </c>
    </row>
    <row r="1093" spans="1:26">
      <c r="A1093" s="25">
        <v>953</v>
      </c>
      <c r="B1093" s="66">
        <v>41568</v>
      </c>
      <c r="C1093" s="104" t="s">
        <v>31</v>
      </c>
      <c r="D1093" s="131">
        <v>41565</v>
      </c>
      <c r="E1093" s="131">
        <v>41568</v>
      </c>
      <c r="F1093" s="131">
        <v>41570</v>
      </c>
      <c r="G1093" s="105">
        <v>1.6791</v>
      </c>
      <c r="H1093" s="105"/>
      <c r="I1093" s="105"/>
      <c r="J1093" s="105">
        <v>1.6695</v>
      </c>
      <c r="K1093" s="105">
        <v>1.6791</v>
      </c>
      <c r="L1093" s="107" t="s">
        <v>0</v>
      </c>
      <c r="N1093" s="46">
        <f>(G1093-J1093)*10000</f>
        <v>96.000000000000526</v>
      </c>
      <c r="O1093" s="47"/>
      <c r="P1093" s="46">
        <f>(J1093-K1093)*10000</f>
        <v>-96.000000000000526</v>
      </c>
      <c r="R1093" s="22">
        <f>((T1092*V1093)/N1093)*P1093</f>
        <v>-8356755.1539286226</v>
      </c>
      <c r="S1093" s="15"/>
      <c r="T1093" s="3">
        <f>R1093+T1092</f>
        <v>292486430.38750178</v>
      </c>
      <c r="U1093" s="3"/>
      <c r="V1093" s="4">
        <f>$AB$3/X1093</f>
        <v>2.7777777777777776E-2</v>
      </c>
      <c r="X1093" s="2">
        <v>9</v>
      </c>
      <c r="Z1093" s="30">
        <f>F1093-E1093+1</f>
        <v>3</v>
      </c>
    </row>
    <row r="1094" spans="1:26">
      <c r="A1094" s="25">
        <f>A1092+1</f>
        <v>954</v>
      </c>
      <c r="B1094" s="66">
        <f>B1092+1</f>
        <v>41569</v>
      </c>
    </row>
    <row r="1095" spans="1:26">
      <c r="A1095" s="25">
        <f t="shared" si="27"/>
        <v>955</v>
      </c>
      <c r="B1095" s="66">
        <f t="shared" si="26"/>
        <v>41570</v>
      </c>
      <c r="C1095" s="67" t="s">
        <v>20</v>
      </c>
      <c r="D1095" s="140">
        <v>41569</v>
      </c>
      <c r="E1095" s="140">
        <v>41570</v>
      </c>
      <c r="F1095" s="140">
        <v>41579</v>
      </c>
      <c r="G1095" s="68">
        <v>0.87560000000000004</v>
      </c>
      <c r="H1095" s="68"/>
      <c r="I1095" s="68"/>
      <c r="J1095" s="68">
        <v>0.86660000000000004</v>
      </c>
      <c r="K1095" s="68">
        <v>0.86109999999999998</v>
      </c>
      <c r="L1095" s="69" t="s">
        <v>2</v>
      </c>
      <c r="M1095" s="15"/>
      <c r="N1095" s="16">
        <f>(G1095-J1095)*10000</f>
        <v>90.000000000000085</v>
      </c>
      <c r="O1095" s="15"/>
      <c r="P1095" s="16">
        <f>(J1095-K1095)*10000</f>
        <v>55.000000000000604</v>
      </c>
      <c r="Q1095" s="15"/>
      <c r="R1095" s="22">
        <f>((T1093*V1095)/N1095)*P1095</f>
        <v>6383632.4092510939</v>
      </c>
      <c r="S1095" s="15"/>
      <c r="T1095" s="3">
        <f>R1095+T1093</f>
        <v>298870062.79675287</v>
      </c>
      <c r="U1095" s="3"/>
      <c r="V1095" s="4">
        <f>$AB$3/X1095</f>
        <v>3.5714285714285712E-2</v>
      </c>
      <c r="W1095" s="4"/>
      <c r="X1095" s="2">
        <v>7</v>
      </c>
      <c r="Y1095" s="3"/>
      <c r="Z1095" s="30">
        <f>F1095-E1095+1</f>
        <v>10</v>
      </c>
    </row>
    <row r="1096" spans="1:26">
      <c r="A1096" s="25">
        <f t="shared" si="27"/>
        <v>956</v>
      </c>
      <c r="B1096" s="66">
        <f t="shared" si="26"/>
        <v>41571</v>
      </c>
      <c r="C1096" s="71" t="s">
        <v>24</v>
      </c>
      <c r="D1096" s="138">
        <v>41570</v>
      </c>
      <c r="E1096" s="139">
        <v>41571</v>
      </c>
      <c r="F1096" s="139">
        <v>41666</v>
      </c>
      <c r="G1096" s="72">
        <v>95.49</v>
      </c>
      <c r="H1096" s="72"/>
      <c r="I1096" s="72"/>
      <c r="J1096" s="72">
        <v>93.44</v>
      </c>
      <c r="K1096" s="72">
        <v>88.49</v>
      </c>
      <c r="L1096" s="73" t="s">
        <v>1</v>
      </c>
      <c r="N1096" s="16">
        <f>(G1096-J1096)*100</f>
        <v>204.99999999999972</v>
      </c>
      <c r="O1096" s="15"/>
      <c r="P1096" s="16">
        <f>(J1096-K1096)*100</f>
        <v>495.00000000000028</v>
      </c>
      <c r="Q1096" s="15"/>
      <c r="R1096" s="22">
        <f>((T1095*V1096)/N1096)*P1096</f>
        <v>18041546.473706458</v>
      </c>
      <c r="S1096" s="15"/>
      <c r="T1096" s="3">
        <f>R1096+T1095</f>
        <v>316911609.27045935</v>
      </c>
      <c r="U1096" s="3"/>
      <c r="V1096" s="4">
        <f>$AB$3/X1096</f>
        <v>2.5000000000000001E-2</v>
      </c>
      <c r="W1096" s="4"/>
      <c r="X1096" s="2">
        <v>10</v>
      </c>
      <c r="Y1096" s="3"/>
      <c r="Z1096" s="30">
        <f>F1096-E1096+1</f>
        <v>96</v>
      </c>
    </row>
    <row r="1097" spans="1:26">
      <c r="A1097" s="25">
        <f t="shared" si="27"/>
        <v>957</v>
      </c>
      <c r="B1097" s="66">
        <f t="shared" si="26"/>
        <v>41572</v>
      </c>
    </row>
    <row r="1098" spans="1:26">
      <c r="A1098" s="25">
        <f t="shared" si="27"/>
        <v>958</v>
      </c>
      <c r="B1098" s="66">
        <f t="shared" si="26"/>
        <v>41573</v>
      </c>
    </row>
    <row r="1099" spans="1:26">
      <c r="A1099" s="25">
        <f t="shared" si="27"/>
        <v>959</v>
      </c>
      <c r="B1099" s="66">
        <f t="shared" si="26"/>
        <v>41574</v>
      </c>
    </row>
    <row r="1100" spans="1:26">
      <c r="A1100" s="25">
        <f t="shared" si="27"/>
        <v>960</v>
      </c>
      <c r="B1100" s="66">
        <f t="shared" si="26"/>
        <v>41575</v>
      </c>
    </row>
    <row r="1101" spans="1:26">
      <c r="A1101" s="25">
        <f t="shared" si="27"/>
        <v>961</v>
      </c>
      <c r="B1101" s="66">
        <f t="shared" si="26"/>
        <v>41576</v>
      </c>
    </row>
    <row r="1102" spans="1:26">
      <c r="A1102" s="25">
        <f t="shared" si="27"/>
        <v>962</v>
      </c>
      <c r="B1102" s="66">
        <f t="shared" si="26"/>
        <v>41577</v>
      </c>
      <c r="C1102" s="78" t="s">
        <v>39</v>
      </c>
      <c r="D1102" s="133">
        <v>41576</v>
      </c>
      <c r="E1102" s="133">
        <v>41577</v>
      </c>
      <c r="F1102" s="133">
        <v>41596</v>
      </c>
      <c r="G1102" s="79">
        <v>0.95548999999999995</v>
      </c>
      <c r="H1102" s="79"/>
      <c r="I1102" s="79"/>
      <c r="J1102" s="79">
        <v>0.94796999999999998</v>
      </c>
      <c r="K1102" s="79">
        <v>0.94040000000000001</v>
      </c>
      <c r="L1102" s="80" t="s">
        <v>2</v>
      </c>
      <c r="N1102" s="46">
        <f>(G1102-J1102)*10000</f>
        <v>75.199999999999704</v>
      </c>
      <c r="O1102" s="47"/>
      <c r="P1102" s="46">
        <f>(J1102-K1102)*10000</f>
        <v>75.699999999999662</v>
      </c>
      <c r="R1102" s="22">
        <f>((T1096*V1102)/N1102)*P1102</f>
        <v>6134975.660232652</v>
      </c>
      <c r="S1102" s="15"/>
      <c r="T1102" s="3">
        <f>R1102+T1096</f>
        <v>323046584.93069202</v>
      </c>
      <c r="U1102" s="3"/>
      <c r="V1102" s="4">
        <f>$AB$3/X1102</f>
        <v>1.9230769230769232E-2</v>
      </c>
      <c r="W1102" s="3"/>
      <c r="X1102" s="2">
        <v>13</v>
      </c>
      <c r="Z1102" s="30">
        <f>F1102-E1102+1</f>
        <v>20</v>
      </c>
    </row>
    <row r="1103" spans="1:26">
      <c r="A1103" s="25">
        <v>962</v>
      </c>
      <c r="B1103" s="66">
        <v>41577</v>
      </c>
      <c r="C1103" s="92" t="s">
        <v>38</v>
      </c>
      <c r="D1103" s="132">
        <v>41576</v>
      </c>
      <c r="E1103" s="132">
        <v>41577</v>
      </c>
      <c r="F1103" s="132">
        <v>41578</v>
      </c>
      <c r="G1103" s="93">
        <v>134.72</v>
      </c>
      <c r="H1103" s="93">
        <v>135.10000000000002</v>
      </c>
      <c r="I1103" s="93">
        <v>134.72</v>
      </c>
      <c r="J1103" s="93"/>
      <c r="K1103" s="93"/>
      <c r="L1103" s="94" t="s">
        <v>0</v>
      </c>
      <c r="N1103" s="16">
        <f>(H1103-G1103)*100</f>
        <v>38.000000000002387</v>
      </c>
      <c r="O1103" s="15"/>
      <c r="P1103" s="16">
        <f>(I1103-H1103)*100</f>
        <v>-38.000000000002387</v>
      </c>
      <c r="R1103" s="22">
        <f>((T1102*V1103)/N1103)*P1103</f>
        <v>-3845792.6777463332</v>
      </c>
      <c r="S1103" s="15"/>
      <c r="T1103" s="3">
        <f>R1103+T1102</f>
        <v>319200792.25294566</v>
      </c>
      <c r="U1103" s="3"/>
      <c r="V1103" s="4">
        <f>$AB$3/X1103</f>
        <v>1.1904761904761904E-2</v>
      </c>
      <c r="W1103" s="3"/>
      <c r="X1103" s="2">
        <v>21</v>
      </c>
      <c r="Z1103" s="30">
        <f>F1103-E1103+1</f>
        <v>2</v>
      </c>
    </row>
    <row r="1104" spans="1:26">
      <c r="A1104" s="25">
        <v>962</v>
      </c>
      <c r="B1104" s="66">
        <v>41577</v>
      </c>
      <c r="C1104" s="101" t="s">
        <v>33</v>
      </c>
      <c r="D1104" s="134">
        <v>41576</v>
      </c>
      <c r="E1104" s="134">
        <v>41577</v>
      </c>
      <c r="F1104" s="134">
        <v>41586</v>
      </c>
      <c r="G1104" s="119">
        <v>97.45</v>
      </c>
      <c r="H1104" s="119">
        <v>98.29</v>
      </c>
      <c r="I1104" s="119">
        <v>98.29</v>
      </c>
      <c r="J1104" s="119"/>
      <c r="K1104" s="119"/>
      <c r="L1104" s="103" t="s">
        <v>17</v>
      </c>
      <c r="N1104" s="16">
        <f>(H1104-G1104)*100</f>
        <v>84.000000000000341</v>
      </c>
      <c r="O1104" s="15"/>
      <c r="P1104" s="16">
        <f>(I1104-H1104)*100</f>
        <v>0</v>
      </c>
      <c r="R1104" s="22">
        <f>((T1103*V1104)/N1104)*P1104</f>
        <v>0</v>
      </c>
      <c r="S1104" s="15"/>
      <c r="T1104" s="3">
        <f>R1104+T1103</f>
        <v>319200792.25294566</v>
      </c>
      <c r="U1104" s="3"/>
      <c r="V1104" s="4">
        <f>$AB$3/X1104</f>
        <v>2.7777777777777776E-2</v>
      </c>
      <c r="W1104" s="3"/>
      <c r="X1104" s="2">
        <v>9</v>
      </c>
      <c r="Z1104" s="30">
        <f>F1104-E1104+1</f>
        <v>10</v>
      </c>
    </row>
    <row r="1105" spans="1:26">
      <c r="A1105" s="25">
        <f>A1102+1</f>
        <v>963</v>
      </c>
      <c r="B1105" s="66">
        <f>B1102+1</f>
        <v>41578</v>
      </c>
    </row>
    <row r="1106" spans="1:26">
      <c r="A1106" s="25">
        <f t="shared" si="27"/>
        <v>964</v>
      </c>
      <c r="B1106" s="66">
        <f t="shared" ref="B1106:B1176" si="28">B1105+1</f>
        <v>41579</v>
      </c>
      <c r="C1106" s="67" t="s">
        <v>20</v>
      </c>
      <c r="D1106" s="140">
        <v>41578</v>
      </c>
      <c r="E1106" s="140">
        <v>41579</v>
      </c>
      <c r="F1106" s="140">
        <v>41586</v>
      </c>
      <c r="G1106" s="68">
        <v>0.84960000000000002</v>
      </c>
      <c r="H1106" s="68">
        <v>0.86119999999999997</v>
      </c>
      <c r="I1106" s="68">
        <v>0.86370000000000002</v>
      </c>
      <c r="J1106" s="68"/>
      <c r="K1106" s="68"/>
      <c r="L1106" s="69" t="s">
        <v>2</v>
      </c>
      <c r="M1106" s="15"/>
      <c r="N1106" s="16">
        <f>(H1106-G1106)*10000</f>
        <v>115.99999999999943</v>
      </c>
      <c r="O1106" s="15"/>
      <c r="P1106" s="16">
        <f>(I1106-H1106)*10000</f>
        <v>25.000000000000576</v>
      </c>
      <c r="Q1106" s="15"/>
      <c r="R1106" s="22">
        <f>((T1104*V1106)/N1106)*P1106</f>
        <v>2456902.6497302535</v>
      </c>
      <c r="S1106" s="15"/>
      <c r="T1106" s="3">
        <f>R1106+T1104</f>
        <v>321657694.90267593</v>
      </c>
      <c r="U1106" s="3"/>
      <c r="V1106" s="4">
        <f>$AB$3/X1106</f>
        <v>3.5714285714285712E-2</v>
      </c>
      <c r="W1106" s="4"/>
      <c r="X1106" s="2">
        <v>7</v>
      </c>
      <c r="Y1106" s="3"/>
      <c r="Z1106" s="30">
        <f>F1106-E1106+1</f>
        <v>8</v>
      </c>
    </row>
    <row r="1107" spans="1:26">
      <c r="A1107" s="25">
        <v>964</v>
      </c>
      <c r="B1107" s="66">
        <v>41579</v>
      </c>
      <c r="C1107" s="88" t="s">
        <v>29</v>
      </c>
      <c r="D1107" s="137">
        <v>41578</v>
      </c>
      <c r="E1107" s="137">
        <v>41579</v>
      </c>
      <c r="F1107" s="137">
        <v>41585</v>
      </c>
      <c r="G1107" s="89">
        <v>0.8569</v>
      </c>
      <c r="H1107" s="89"/>
      <c r="I1107" s="89"/>
      <c r="J1107" s="89">
        <v>0.84530000000000005</v>
      </c>
      <c r="K1107" s="89">
        <v>0.83040000000000003</v>
      </c>
      <c r="L1107" s="121" t="s">
        <v>1</v>
      </c>
      <c r="M1107" s="15"/>
      <c r="N1107" s="16">
        <f>(G1107-J1107)*10000</f>
        <v>115.99999999999943</v>
      </c>
      <c r="O1107" s="15"/>
      <c r="P1107" s="16">
        <f>(J1107-K1107)*10000</f>
        <v>149.00000000000026</v>
      </c>
      <c r="Q1107" s="15"/>
      <c r="R1107" s="22">
        <f>((T1106*V1107)/N1107)*P1107</f>
        <v>10329094.082004102</v>
      </c>
      <c r="S1107" s="15"/>
      <c r="T1107" s="3">
        <f>R1107+T1106</f>
        <v>331986788.98468006</v>
      </c>
      <c r="U1107" s="3"/>
      <c r="V1107" s="4">
        <f>$AB$3/X1107</f>
        <v>2.5000000000000001E-2</v>
      </c>
      <c r="W1107" s="4"/>
      <c r="X1107" s="2">
        <v>10</v>
      </c>
      <c r="Y1107" s="3"/>
      <c r="Z1107" s="30">
        <f>F1107-E1107+1</f>
        <v>7</v>
      </c>
    </row>
    <row r="1108" spans="1:26">
      <c r="A1108" s="25">
        <v>964</v>
      </c>
      <c r="B1108" s="66">
        <v>41579</v>
      </c>
      <c r="C1108" s="92" t="s">
        <v>38</v>
      </c>
      <c r="D1108" s="132">
        <v>41578</v>
      </c>
      <c r="E1108" s="132">
        <v>41579</v>
      </c>
      <c r="F1108" s="132">
        <v>41593</v>
      </c>
      <c r="G1108" s="93">
        <v>134.89000000000001</v>
      </c>
      <c r="H1108" s="93"/>
      <c r="I1108" s="93"/>
      <c r="J1108" s="93">
        <v>133.39499999999998</v>
      </c>
      <c r="K1108" s="93">
        <v>134.89000000000001</v>
      </c>
      <c r="L1108" s="95" t="s">
        <v>0</v>
      </c>
      <c r="N1108" s="16">
        <f>(G1108-J1108)*100</f>
        <v>149.5000000000033</v>
      </c>
      <c r="O1108" s="15"/>
      <c r="P1108" s="16">
        <f>(J1108-K1108)*100</f>
        <v>-149.5000000000033</v>
      </c>
      <c r="R1108" s="22">
        <f>((T1107*V1108)/N1108)*P1108</f>
        <v>-3952223.6783890482</v>
      </c>
      <c r="S1108" s="15"/>
      <c r="T1108" s="3">
        <f>R1108+T1107</f>
        <v>328034565.30629098</v>
      </c>
      <c r="U1108" s="3"/>
      <c r="V1108" s="4">
        <f>$AB$3/X1108</f>
        <v>1.1904761904761904E-2</v>
      </c>
      <c r="W1108" s="3"/>
      <c r="X1108" s="2">
        <v>21</v>
      </c>
      <c r="Z1108" s="30">
        <f>F1108-E1108+1</f>
        <v>15</v>
      </c>
    </row>
    <row r="1109" spans="1:26">
      <c r="A1109" s="25">
        <f>A1106+1</f>
        <v>965</v>
      </c>
      <c r="B1109" s="66">
        <f>B1106+1</f>
        <v>41580</v>
      </c>
    </row>
    <row r="1110" spans="1:26">
      <c r="A1110" s="25">
        <f t="shared" si="27"/>
        <v>966</v>
      </c>
      <c r="B1110" s="66">
        <f t="shared" si="28"/>
        <v>41581</v>
      </c>
    </row>
    <row r="1111" spans="1:26">
      <c r="A1111" s="25">
        <f t="shared" si="27"/>
        <v>967</v>
      </c>
      <c r="B1111" s="66">
        <f t="shared" si="28"/>
        <v>41582</v>
      </c>
    </row>
    <row r="1112" spans="1:26">
      <c r="A1112" s="25">
        <f t="shared" si="27"/>
        <v>968</v>
      </c>
      <c r="B1112" s="66">
        <f t="shared" si="28"/>
        <v>41583</v>
      </c>
    </row>
    <row r="1113" spans="1:26">
      <c r="A1113" s="25">
        <f t="shared" si="27"/>
        <v>969</v>
      </c>
      <c r="B1113" s="66">
        <f t="shared" si="28"/>
        <v>41584</v>
      </c>
      <c r="C1113" s="108" t="s">
        <v>36</v>
      </c>
      <c r="D1113" s="142">
        <v>41577</v>
      </c>
      <c r="E1113" s="142">
        <v>41584</v>
      </c>
      <c r="F1113" s="142">
        <v>41585</v>
      </c>
      <c r="G1113" s="109">
        <v>157.39099999999999</v>
      </c>
      <c r="H1113" s="109">
        <v>158.327</v>
      </c>
      <c r="I1113" s="109">
        <v>158.32699999999997</v>
      </c>
      <c r="J1113" s="109"/>
      <c r="K1113" s="109"/>
      <c r="L1113" s="110" t="s">
        <v>17</v>
      </c>
      <c r="N1113" s="16">
        <f>(H1113-G1113)*100</f>
        <v>93.600000000000705</v>
      </c>
      <c r="O1113" s="15"/>
      <c r="P1113" s="16">
        <f>(I1113-H1113)*100</f>
        <v>-2.8421709430404007E-12</v>
      </c>
      <c r="R1113" s="22">
        <f>((T1108*V1113)/N1113)*P1113</f>
        <v>-2.7668871967783175E-7</v>
      </c>
      <c r="S1113" s="15"/>
      <c r="T1113" s="3">
        <f>R1113+T1108</f>
        <v>328034565.30629069</v>
      </c>
      <c r="U1113" s="3"/>
      <c r="V1113" s="4">
        <f>$AB$3/X1113</f>
        <v>2.7777777777777776E-2</v>
      </c>
      <c r="W1113" s="3"/>
      <c r="X1113" s="2">
        <v>9</v>
      </c>
      <c r="Z1113" s="30">
        <f>F1113-E1113+1</f>
        <v>2</v>
      </c>
    </row>
    <row r="1114" spans="1:26">
      <c r="A1114" s="25">
        <f t="shared" si="27"/>
        <v>970</v>
      </c>
      <c r="B1114" s="66">
        <f t="shared" si="28"/>
        <v>41585</v>
      </c>
      <c r="C1114" s="85" t="s">
        <v>28</v>
      </c>
      <c r="D1114" s="141">
        <v>41584</v>
      </c>
      <c r="E1114" s="141">
        <v>41585</v>
      </c>
      <c r="F1114" s="141">
        <v>41585</v>
      </c>
      <c r="G1114" s="86">
        <v>1.4169</v>
      </c>
      <c r="H1114" s="86"/>
      <c r="I1114" s="86"/>
      <c r="J1114" s="86">
        <v>1.4059999999999999</v>
      </c>
      <c r="K1114" s="86">
        <v>1.3992</v>
      </c>
      <c r="L1114" s="87" t="s">
        <v>1</v>
      </c>
      <c r="M1114" s="15"/>
      <c r="N1114" s="16">
        <f>(G1114-J1114)*10000</f>
        <v>109.00000000000132</v>
      </c>
      <c r="O1114" s="15"/>
      <c r="P1114" s="16">
        <f>(J1114-K1114)*10000</f>
        <v>67.999999999999176</v>
      </c>
      <c r="Q1114" s="15"/>
      <c r="R1114" s="22">
        <f>((T1113*V1114)/N1114)*P1114</f>
        <v>7308764.8888686849</v>
      </c>
      <c r="S1114" s="15"/>
      <c r="T1114" s="3">
        <f>R1114+T1113</f>
        <v>335343330.19515938</v>
      </c>
      <c r="U1114" s="3"/>
      <c r="V1114" s="4">
        <f>$AB$3/X1114</f>
        <v>3.5714285714285712E-2</v>
      </c>
      <c r="W1114" s="4"/>
      <c r="X1114" s="2">
        <v>7</v>
      </c>
      <c r="Y1114" s="3"/>
      <c r="Z1114" s="30">
        <f>F1114-E1114+1</f>
        <v>1</v>
      </c>
    </row>
    <row r="1115" spans="1:26">
      <c r="A1115" s="25">
        <f t="shared" si="27"/>
        <v>971</v>
      </c>
      <c r="B1115" s="66">
        <f t="shared" si="28"/>
        <v>41586</v>
      </c>
    </row>
    <row r="1116" spans="1:26">
      <c r="A1116" s="25">
        <f t="shared" ref="A1116:A1186" si="29">A1115+1</f>
        <v>972</v>
      </c>
      <c r="B1116" s="66">
        <f t="shared" si="28"/>
        <v>41587</v>
      </c>
    </row>
    <row r="1117" spans="1:26">
      <c r="A1117" s="25">
        <f t="shared" si="29"/>
        <v>973</v>
      </c>
      <c r="B1117" s="66">
        <f t="shared" si="28"/>
        <v>41588</v>
      </c>
    </row>
    <row r="1118" spans="1:26">
      <c r="A1118" s="25">
        <f t="shared" si="29"/>
        <v>974</v>
      </c>
      <c r="B1118" s="66">
        <f t="shared" si="28"/>
        <v>41589</v>
      </c>
      <c r="C1118" s="67" t="s">
        <v>20</v>
      </c>
      <c r="D1118" s="140">
        <v>41585</v>
      </c>
      <c r="E1118" s="140">
        <v>41589</v>
      </c>
      <c r="F1118" s="140">
        <v>41619</v>
      </c>
      <c r="G1118" s="68">
        <v>0.87729999999999997</v>
      </c>
      <c r="H1118" s="68"/>
      <c r="I1118" s="68"/>
      <c r="J1118" s="68">
        <v>0.86219999999999997</v>
      </c>
      <c r="K1118" s="68">
        <v>0.80610000000000004</v>
      </c>
      <c r="L1118" s="69" t="s">
        <v>1</v>
      </c>
      <c r="M1118" s="15"/>
      <c r="N1118" s="16">
        <f>(G1118-J1118)*10000</f>
        <v>151.00000000000003</v>
      </c>
      <c r="O1118" s="15"/>
      <c r="P1118" s="16">
        <f>(J1118-K1118)*10000</f>
        <v>560.99999999999932</v>
      </c>
      <c r="Q1118" s="15"/>
      <c r="R1118" s="22">
        <f>((T1114*V1118)/N1118)*P1118</f>
        <v>44495650.009338722</v>
      </c>
      <c r="S1118" s="15"/>
      <c r="T1118" s="3">
        <f>R1118+T1114</f>
        <v>379838980.20449811</v>
      </c>
      <c r="U1118" s="3"/>
      <c r="V1118" s="4">
        <f>$AB$3/X1118</f>
        <v>3.5714285714285712E-2</v>
      </c>
      <c r="W1118" s="4"/>
      <c r="X1118" s="2">
        <v>7</v>
      </c>
      <c r="Y1118" s="3"/>
      <c r="Z1118" s="30">
        <f>F1118-E1118+1</f>
        <v>31</v>
      </c>
    </row>
    <row r="1119" spans="1:26">
      <c r="A1119" s="25">
        <v>974</v>
      </c>
      <c r="B1119" s="66">
        <v>41589</v>
      </c>
      <c r="C1119" s="101" t="s">
        <v>33</v>
      </c>
      <c r="D1119" s="134">
        <v>41586</v>
      </c>
      <c r="E1119" s="134">
        <v>41589</v>
      </c>
      <c r="F1119" s="134">
        <v>41649</v>
      </c>
      <c r="G1119" s="119">
        <v>97.96</v>
      </c>
      <c r="H1119" s="119">
        <v>99.23</v>
      </c>
      <c r="I1119" s="119">
        <v>104.66</v>
      </c>
      <c r="J1119" s="119"/>
      <c r="K1119" s="119"/>
      <c r="L1119" s="103" t="s">
        <v>1</v>
      </c>
      <c r="N1119" s="16">
        <f>(H1119-G1119)*100</f>
        <v>127.00000000000102</v>
      </c>
      <c r="O1119" s="15"/>
      <c r="P1119" s="16">
        <f>(I1119-H1119)*100</f>
        <v>542.99999999999932</v>
      </c>
      <c r="R1119" s="22">
        <f>((T1118*V1119)/N1119)*P1119</f>
        <v>45112109.853683397</v>
      </c>
      <c r="S1119" s="15"/>
      <c r="T1119" s="3">
        <f>R1119+T1118</f>
        <v>424951090.05818152</v>
      </c>
      <c r="U1119" s="3"/>
      <c r="V1119" s="4">
        <f>$AB$3/X1119</f>
        <v>2.7777777777777776E-2</v>
      </c>
      <c r="W1119" s="3"/>
      <c r="X1119" s="2">
        <v>9</v>
      </c>
      <c r="Z1119" s="30">
        <f>F1119-E1119+1</f>
        <v>61</v>
      </c>
    </row>
    <row r="1120" spans="1:26">
      <c r="A1120" s="25">
        <f>A1118+1</f>
        <v>975</v>
      </c>
      <c r="B1120" s="66">
        <f>B1118+1</f>
        <v>41590</v>
      </c>
      <c r="C1120" s="82" t="s">
        <v>35</v>
      </c>
      <c r="D1120" s="145">
        <v>41584</v>
      </c>
      <c r="E1120" s="146">
        <v>41590</v>
      </c>
      <c r="F1120" s="146">
        <v>41607</v>
      </c>
      <c r="G1120" s="83">
        <v>107.74300000000001</v>
      </c>
      <c r="H1120" s="83">
        <v>108.395</v>
      </c>
      <c r="I1120" s="83">
        <v>113.23100000000001</v>
      </c>
      <c r="J1120" s="83"/>
      <c r="K1120" s="83"/>
      <c r="L1120" s="19" t="s">
        <v>1</v>
      </c>
      <c r="N1120" s="16">
        <f>(H1120-G1120)*100</f>
        <v>65.199999999998681</v>
      </c>
      <c r="O1120" s="15"/>
      <c r="P1120" s="16">
        <f>(I1120-H1120)*100</f>
        <v>483.60000000000127</v>
      </c>
      <c r="R1120" s="22">
        <f>((T1119*V1120)/N1120)*P1120</f>
        <v>98498057.492399007</v>
      </c>
      <c r="S1120" s="15"/>
      <c r="T1120" s="3">
        <f>R1120+T1119</f>
        <v>523449147.5505805</v>
      </c>
      <c r="U1120" s="3"/>
      <c r="V1120" s="4">
        <f>$AB$3/X1120</f>
        <v>3.125E-2</v>
      </c>
      <c r="W1120" s="3"/>
      <c r="X1120" s="2">
        <v>8</v>
      </c>
      <c r="Z1120" s="30">
        <f>F1120-E1120+1</f>
        <v>18</v>
      </c>
    </row>
    <row r="1121" spans="1:26">
      <c r="A1121" s="25">
        <v>975</v>
      </c>
      <c r="B1121" s="66">
        <v>41590</v>
      </c>
      <c r="C1121" s="88" t="s">
        <v>29</v>
      </c>
      <c r="D1121" s="137">
        <v>41589</v>
      </c>
      <c r="E1121" s="137">
        <v>41590</v>
      </c>
      <c r="F1121" s="137">
        <v>41591</v>
      </c>
      <c r="G1121" s="89">
        <v>0.83350000000000002</v>
      </c>
      <c r="H1121" s="89">
        <v>0.84019999999999995</v>
      </c>
      <c r="I1121" s="89">
        <v>0.84019999999999995</v>
      </c>
      <c r="J1121" s="89"/>
      <c r="K1121" s="89"/>
      <c r="L1121" s="90" t="s">
        <v>17</v>
      </c>
      <c r="M1121" s="15"/>
      <c r="N1121" s="16">
        <f>(H1121-G1121)*10000</f>
        <v>66.999999999999289</v>
      </c>
      <c r="O1121" s="15"/>
      <c r="P1121" s="16">
        <f>(I1121-H1121)*10000</f>
        <v>0</v>
      </c>
      <c r="Q1121" s="15"/>
      <c r="R1121" s="22">
        <f>((T1120*V1121)/N1121)*P1121</f>
        <v>0</v>
      </c>
      <c r="S1121" s="15"/>
      <c r="T1121" s="3">
        <f>R1121+T1120</f>
        <v>523449147.5505805</v>
      </c>
      <c r="U1121" s="3"/>
      <c r="V1121" s="4">
        <f>$AB$3/X1121</f>
        <v>2.5000000000000001E-2</v>
      </c>
      <c r="W1121" s="4"/>
      <c r="X1121" s="2">
        <v>10</v>
      </c>
      <c r="Y1121" s="3"/>
      <c r="Z1121" s="30">
        <f>F1121-E1121+1</f>
        <v>2</v>
      </c>
    </row>
    <row r="1122" spans="1:26">
      <c r="A1122" s="25">
        <v>975</v>
      </c>
      <c r="B1122" s="66">
        <v>41590</v>
      </c>
      <c r="C1122" s="104" t="s">
        <v>31</v>
      </c>
      <c r="D1122" s="131">
        <v>41589</v>
      </c>
      <c r="E1122" s="131">
        <v>41590</v>
      </c>
      <c r="F1122" s="131">
        <v>41590</v>
      </c>
      <c r="G1122" s="105">
        <v>1.7058</v>
      </c>
      <c r="H1122" s="105">
        <v>1.7109000000000001</v>
      </c>
      <c r="I1122" s="105">
        <v>1.7058</v>
      </c>
      <c r="J1122" s="105"/>
      <c r="K1122" s="105"/>
      <c r="L1122" s="107" t="s">
        <v>0</v>
      </c>
      <c r="N1122" s="16">
        <f>(H1122-G1122)*10000</f>
        <v>51.000000000001044</v>
      </c>
      <c r="O1122" s="15"/>
      <c r="P1122" s="16">
        <f>(I1122-H1122)*10000</f>
        <v>-51.000000000001044</v>
      </c>
      <c r="R1122" s="22">
        <f>((T1121*V1122)/N1122)*P1122</f>
        <v>-14540254.098627236</v>
      </c>
      <c r="S1122" s="15"/>
      <c r="T1122" s="3">
        <f>R1122+T1121</f>
        <v>508908893.45195329</v>
      </c>
      <c r="U1122" s="3"/>
      <c r="V1122" s="4">
        <f>$AB$3/X1122</f>
        <v>2.7777777777777776E-2</v>
      </c>
      <c r="X1122" s="2">
        <v>9</v>
      </c>
      <c r="Z1122" s="30">
        <f>F1122-E1122+1</f>
        <v>1</v>
      </c>
    </row>
    <row r="1123" spans="1:26">
      <c r="A1123" s="25">
        <f>A1120+1</f>
        <v>976</v>
      </c>
      <c r="B1123" s="66">
        <f>B1120+1</f>
        <v>41591</v>
      </c>
    </row>
    <row r="1124" spans="1:26">
      <c r="A1124" s="25">
        <f t="shared" si="29"/>
        <v>977</v>
      </c>
      <c r="B1124" s="66">
        <f t="shared" si="28"/>
        <v>41592</v>
      </c>
      <c r="C1124" s="97" t="s">
        <v>30</v>
      </c>
      <c r="D1124" s="130">
        <v>41591</v>
      </c>
      <c r="E1124" s="130">
        <v>41592</v>
      </c>
      <c r="F1124" s="130">
        <v>41618</v>
      </c>
      <c r="G1124" s="98">
        <v>1.3391999999999999</v>
      </c>
      <c r="H1124" s="98">
        <v>1.3496999999999999</v>
      </c>
      <c r="I1124" s="98">
        <v>1.3778999999999999</v>
      </c>
      <c r="J1124" s="98"/>
      <c r="K1124" s="98"/>
      <c r="L1124" s="99" t="s">
        <v>1</v>
      </c>
      <c r="M1124" s="15"/>
      <c r="N1124" s="16">
        <f>(H1124-G1124)*10000</f>
        <v>104.99999999999955</v>
      </c>
      <c r="O1124" s="15"/>
      <c r="P1124" s="16">
        <f>(I1124-H1124)*10000</f>
        <v>282</v>
      </c>
      <c r="Q1124" s="15"/>
      <c r="R1124" s="22">
        <f>((T1122*V1124)/N1124)*P1124</f>
        <v>31063270.119794685</v>
      </c>
      <c r="S1124" s="15"/>
      <c r="T1124" s="3">
        <f>R1124+T1122</f>
        <v>539972163.57174802</v>
      </c>
      <c r="U1124" s="3"/>
      <c r="V1124" s="4">
        <f>$AB$3/X1124</f>
        <v>2.2727272727272728E-2</v>
      </c>
      <c r="W1124" s="4"/>
      <c r="X1124" s="16">
        <v>11</v>
      </c>
      <c r="Y1124" s="15"/>
      <c r="Z1124" s="30">
        <f>F1124-E1124+1</f>
        <v>27</v>
      </c>
    </row>
    <row r="1125" spans="1:26">
      <c r="A1125" s="25">
        <f t="shared" si="29"/>
        <v>978</v>
      </c>
      <c r="B1125" s="66">
        <f t="shared" si="28"/>
        <v>41593</v>
      </c>
    </row>
    <row r="1126" spans="1:26">
      <c r="A1126" s="25">
        <f t="shared" si="29"/>
        <v>979</v>
      </c>
      <c r="B1126" s="66">
        <f t="shared" si="28"/>
        <v>41594</v>
      </c>
    </row>
    <row r="1127" spans="1:26">
      <c r="A1127" s="25">
        <f t="shared" si="29"/>
        <v>980</v>
      </c>
      <c r="B1127" s="66">
        <f t="shared" si="28"/>
        <v>41595</v>
      </c>
    </row>
    <row r="1128" spans="1:26">
      <c r="A1128" s="25">
        <f t="shared" si="29"/>
        <v>981</v>
      </c>
      <c r="B1128" s="66">
        <f t="shared" si="28"/>
        <v>41596</v>
      </c>
      <c r="C1128" s="75" t="s">
        <v>34</v>
      </c>
      <c r="D1128" s="144">
        <v>41593</v>
      </c>
      <c r="E1128" s="144">
        <v>41596</v>
      </c>
      <c r="F1128" s="144">
        <v>41597</v>
      </c>
      <c r="G1128" s="76">
        <v>1.1279999999999999</v>
      </c>
      <c r="H1128" s="76"/>
      <c r="I1128" s="76"/>
      <c r="J1128" s="76">
        <v>1.1224700000000001</v>
      </c>
      <c r="K1128" s="76">
        <v>1.1224700000000001</v>
      </c>
      <c r="L1128" s="126" t="s">
        <v>17</v>
      </c>
      <c r="N1128" s="46">
        <f>(G1128-J1128)*10000</f>
        <v>55.299999999998128</v>
      </c>
      <c r="O1128" s="47"/>
      <c r="P1128" s="46">
        <f>(J1128-K1128)*10000</f>
        <v>0</v>
      </c>
      <c r="R1128" s="22">
        <f>((T1124*V1128)/N1128)*P1128</f>
        <v>0</v>
      </c>
      <c r="S1128" s="15"/>
      <c r="T1128" s="3">
        <f>R1128+T1124</f>
        <v>539972163.57174802</v>
      </c>
      <c r="U1128" s="3"/>
      <c r="V1128" s="4">
        <f>$AB$3/X1128</f>
        <v>3.5714285714285712E-2</v>
      </c>
      <c r="W1128" s="3"/>
      <c r="X1128" s="2">
        <v>7</v>
      </c>
      <c r="Z1128" s="30">
        <f>F1128-E1128+1</f>
        <v>2</v>
      </c>
    </row>
    <row r="1129" spans="1:26">
      <c r="A1129" s="25">
        <f t="shared" si="29"/>
        <v>982</v>
      </c>
      <c r="B1129" s="66">
        <f t="shared" si="28"/>
        <v>41597</v>
      </c>
    </row>
    <row r="1130" spans="1:26">
      <c r="A1130" s="25">
        <f t="shared" si="29"/>
        <v>983</v>
      </c>
      <c r="B1130" s="66">
        <f t="shared" si="28"/>
        <v>41598</v>
      </c>
    </row>
    <row r="1131" spans="1:26">
      <c r="A1131" s="25">
        <f t="shared" si="29"/>
        <v>984</v>
      </c>
      <c r="B1131" s="66">
        <f t="shared" si="28"/>
        <v>41599</v>
      </c>
    </row>
    <row r="1132" spans="1:26">
      <c r="A1132" s="25">
        <f t="shared" si="29"/>
        <v>985</v>
      </c>
      <c r="B1132" s="66">
        <f t="shared" si="28"/>
        <v>41600</v>
      </c>
    </row>
    <row r="1133" spans="1:26">
      <c r="A1133" s="25">
        <f t="shared" si="29"/>
        <v>986</v>
      </c>
      <c r="B1133" s="66">
        <f t="shared" si="28"/>
        <v>41601</v>
      </c>
    </row>
    <row r="1134" spans="1:26">
      <c r="A1134" s="25">
        <f t="shared" si="29"/>
        <v>987</v>
      </c>
      <c r="B1134" s="66">
        <f t="shared" si="28"/>
        <v>41602</v>
      </c>
    </row>
    <row r="1135" spans="1:26">
      <c r="A1135" s="25">
        <f t="shared" si="29"/>
        <v>988</v>
      </c>
      <c r="B1135" s="66">
        <f t="shared" si="28"/>
        <v>41603</v>
      </c>
    </row>
    <row r="1136" spans="1:26">
      <c r="A1136" s="25">
        <f t="shared" si="29"/>
        <v>989</v>
      </c>
      <c r="B1136" s="66">
        <f t="shared" si="28"/>
        <v>41604</v>
      </c>
    </row>
    <row r="1137" spans="1:26">
      <c r="A1137" s="25">
        <f t="shared" si="29"/>
        <v>990</v>
      </c>
      <c r="B1137" s="66">
        <f t="shared" si="28"/>
        <v>41605</v>
      </c>
      <c r="C1137" s="78" t="s">
        <v>39</v>
      </c>
      <c r="D1137" s="133">
        <v>41604</v>
      </c>
      <c r="E1137" s="133">
        <v>41605</v>
      </c>
      <c r="F1137" s="133">
        <v>41638</v>
      </c>
      <c r="G1137" s="79">
        <v>0.91839999999999999</v>
      </c>
      <c r="H1137" s="79"/>
      <c r="I1137" s="79"/>
      <c r="J1137" s="79">
        <v>0.91221000000000008</v>
      </c>
      <c r="K1137" s="79">
        <v>0.88869999999999993</v>
      </c>
      <c r="L1137" s="80" t="s">
        <v>2</v>
      </c>
      <c r="N1137" s="46">
        <f>(G1137-J1137)*10000</f>
        <v>61.899999999999181</v>
      </c>
      <c r="O1137" s="47"/>
      <c r="P1137" s="46">
        <f>(J1137-K1137)*10000</f>
        <v>235.10000000000142</v>
      </c>
      <c r="R1137" s="22">
        <f>((T1128*V1137)/N1137)*P1137</f>
        <v>39439373.572673179</v>
      </c>
      <c r="S1137" s="15"/>
      <c r="T1137" s="3">
        <f>R1137+T1128</f>
        <v>579411537.14442122</v>
      </c>
      <c r="U1137" s="3"/>
      <c r="V1137" s="4">
        <f>$AB$3/X1137</f>
        <v>1.9230769230769232E-2</v>
      </c>
      <c r="W1137" s="3"/>
      <c r="X1137" s="2">
        <v>13</v>
      </c>
      <c r="Z1137" s="30">
        <f>F1137-E1137+1</f>
        <v>34</v>
      </c>
    </row>
    <row r="1138" spans="1:26">
      <c r="A1138" s="25">
        <v>990</v>
      </c>
      <c r="B1138" s="66">
        <v>41605</v>
      </c>
      <c r="C1138" s="85" t="s">
        <v>28</v>
      </c>
      <c r="D1138" s="141">
        <v>41604</v>
      </c>
      <c r="E1138" s="141">
        <v>41605</v>
      </c>
      <c r="F1138" s="141">
        <v>41607</v>
      </c>
      <c r="G1138" s="86">
        <v>1.4236</v>
      </c>
      <c r="H1138" s="86">
        <v>1.4339</v>
      </c>
      <c r="I1138" s="86">
        <v>1.4440999999999999</v>
      </c>
      <c r="J1138" s="86"/>
      <c r="K1138" s="86"/>
      <c r="L1138" s="87" t="s">
        <v>1</v>
      </c>
      <c r="M1138" s="15"/>
      <c r="N1138" s="16">
        <f>(H1138-G1138)*10000</f>
        <v>102.99999999999976</v>
      </c>
      <c r="O1138" s="15"/>
      <c r="P1138" s="16">
        <f>(I1138-H1138)*10000</f>
        <v>101.99999999999987</v>
      </c>
      <c r="Q1138" s="15"/>
      <c r="R1138" s="22">
        <f>((T1137*V1138)/N1138)*P1138</f>
        <v>20492363.657673728</v>
      </c>
      <c r="S1138" s="15"/>
      <c r="T1138" s="3">
        <f>R1138+T1137</f>
        <v>599903900.80209494</v>
      </c>
      <c r="U1138" s="3"/>
      <c r="V1138" s="4">
        <f>$AB$3/X1138</f>
        <v>3.5714285714285712E-2</v>
      </c>
      <c r="W1138" s="4"/>
      <c r="X1138" s="2">
        <v>7</v>
      </c>
      <c r="Y1138" s="3"/>
      <c r="Z1138" s="30">
        <f>F1138-E1138+1</f>
        <v>3</v>
      </c>
    </row>
    <row r="1139" spans="1:26">
      <c r="A1139" s="25">
        <f>A1137+1</f>
        <v>991</v>
      </c>
      <c r="B1139" s="66">
        <f>B1137+1</f>
        <v>41606</v>
      </c>
      <c r="C1139" s="92" t="s">
        <v>38</v>
      </c>
      <c r="D1139" s="132">
        <v>41605</v>
      </c>
      <c r="E1139" s="132">
        <v>41606</v>
      </c>
      <c r="F1139" s="132">
        <v>41617</v>
      </c>
      <c r="G1139" s="93">
        <v>137.73999999999998</v>
      </c>
      <c r="H1139" s="93">
        <v>138.72500000000002</v>
      </c>
      <c r="I1139" s="93">
        <v>141.62599999999998</v>
      </c>
      <c r="J1139" s="93"/>
      <c r="K1139" s="93"/>
      <c r="L1139" s="95" t="s">
        <v>1</v>
      </c>
      <c r="N1139" s="16">
        <f>(H1139-G1139)*100</f>
        <v>98.500000000004206</v>
      </c>
      <c r="O1139" s="15"/>
      <c r="P1139" s="16">
        <f>(I1139-H1139)*100</f>
        <v>290.09999999999536</v>
      </c>
      <c r="R1139" s="22">
        <f>((T1138*V1139)/N1139)*P1139</f>
        <v>21033613.925873522</v>
      </c>
      <c r="S1139" s="15"/>
      <c r="T1139" s="3">
        <f>R1139+T1138</f>
        <v>620937514.72796845</v>
      </c>
      <c r="U1139" s="3"/>
      <c r="V1139" s="4">
        <f>$AB$3/X1139</f>
        <v>1.1904761904761904E-2</v>
      </c>
      <c r="W1139" s="3"/>
      <c r="X1139" s="2">
        <v>21</v>
      </c>
      <c r="Z1139" s="30">
        <f>F1139-E1139+1</f>
        <v>12</v>
      </c>
    </row>
    <row r="1140" spans="1:26">
      <c r="A1140" s="25">
        <f t="shared" si="29"/>
        <v>992</v>
      </c>
      <c r="B1140" s="66">
        <f t="shared" si="28"/>
        <v>41607</v>
      </c>
    </row>
    <row r="1141" spans="1:26">
      <c r="A1141" s="25">
        <f t="shared" si="29"/>
        <v>993</v>
      </c>
      <c r="B1141" s="66">
        <f t="shared" si="28"/>
        <v>41608</v>
      </c>
    </row>
    <row r="1142" spans="1:26">
      <c r="A1142" s="25">
        <f t="shared" si="29"/>
        <v>994</v>
      </c>
      <c r="B1142" s="66">
        <f t="shared" si="28"/>
        <v>41609</v>
      </c>
    </row>
    <row r="1143" spans="1:26">
      <c r="A1143" s="25">
        <f t="shared" si="29"/>
        <v>995</v>
      </c>
      <c r="B1143" s="66">
        <f t="shared" si="28"/>
        <v>41610</v>
      </c>
    </row>
    <row r="1144" spans="1:26">
      <c r="A1144" s="25">
        <f t="shared" si="29"/>
        <v>996</v>
      </c>
      <c r="B1144" s="66">
        <f t="shared" si="28"/>
        <v>41611</v>
      </c>
    </row>
    <row r="1145" spans="1:26">
      <c r="A1145" s="25">
        <f t="shared" si="29"/>
        <v>997</v>
      </c>
      <c r="B1145" s="66">
        <f t="shared" si="28"/>
        <v>41612</v>
      </c>
    </row>
    <row r="1146" spans="1:26">
      <c r="A1146" s="25">
        <f t="shared" si="29"/>
        <v>998</v>
      </c>
      <c r="B1146" s="66">
        <f t="shared" si="28"/>
        <v>41613</v>
      </c>
    </row>
    <row r="1147" spans="1:26">
      <c r="A1147" s="25">
        <f t="shared" si="29"/>
        <v>999</v>
      </c>
      <c r="B1147" s="66">
        <f t="shared" si="28"/>
        <v>41614</v>
      </c>
    </row>
    <row r="1148" spans="1:26">
      <c r="A1148" s="25">
        <f t="shared" si="29"/>
        <v>1000</v>
      </c>
      <c r="B1148" s="66">
        <f t="shared" si="28"/>
        <v>41615</v>
      </c>
    </row>
    <row r="1149" spans="1:26">
      <c r="A1149" s="25">
        <f t="shared" si="29"/>
        <v>1001</v>
      </c>
      <c r="B1149" s="66">
        <f t="shared" si="28"/>
        <v>41616</v>
      </c>
    </row>
    <row r="1150" spans="1:26">
      <c r="A1150" s="25">
        <f t="shared" si="29"/>
        <v>1002</v>
      </c>
      <c r="B1150" s="66">
        <f t="shared" si="28"/>
        <v>41617</v>
      </c>
    </row>
    <row r="1151" spans="1:26">
      <c r="A1151" s="25">
        <f t="shared" si="29"/>
        <v>1003</v>
      </c>
      <c r="B1151" s="66">
        <f t="shared" si="28"/>
        <v>41618</v>
      </c>
    </row>
    <row r="1152" spans="1:26">
      <c r="A1152" s="25">
        <f t="shared" si="29"/>
        <v>1004</v>
      </c>
      <c r="B1152" s="66">
        <f t="shared" si="28"/>
        <v>41619</v>
      </c>
    </row>
    <row r="1153" spans="1:26">
      <c r="A1153" s="25">
        <f t="shared" si="29"/>
        <v>1005</v>
      </c>
      <c r="B1153" s="66">
        <f t="shared" si="28"/>
        <v>41620</v>
      </c>
    </row>
    <row r="1154" spans="1:26">
      <c r="A1154" s="25">
        <f t="shared" si="29"/>
        <v>1006</v>
      </c>
      <c r="B1154" s="66">
        <f t="shared" si="28"/>
        <v>41621</v>
      </c>
      <c r="C1154" s="92" t="s">
        <v>38</v>
      </c>
      <c r="D1154" s="132">
        <v>41620</v>
      </c>
      <c r="E1154" s="132">
        <v>41621</v>
      </c>
      <c r="F1154" s="132">
        <v>41621</v>
      </c>
      <c r="G1154" s="93">
        <v>141.59799999999998</v>
      </c>
      <c r="H1154" s="93">
        <v>142.17000000000002</v>
      </c>
      <c r="I1154" s="93">
        <v>141.59799999999998</v>
      </c>
      <c r="J1154" s="93"/>
      <c r="K1154" s="93"/>
      <c r="L1154" s="95" t="s">
        <v>0</v>
      </c>
      <c r="N1154" s="16">
        <f>(H1154-G1154)*100</f>
        <v>57.200000000003115</v>
      </c>
      <c r="O1154" s="15"/>
      <c r="P1154" s="16">
        <f>(I1154-H1154)*100</f>
        <v>-57.200000000003115</v>
      </c>
      <c r="R1154" s="22">
        <f>((T1139*V1154)/N1154)*P1154</f>
        <v>-7392113.270571053</v>
      </c>
      <c r="S1154" s="15"/>
      <c r="T1154" s="3">
        <f>R1154+T1139</f>
        <v>613545401.45739746</v>
      </c>
      <c r="U1154" s="3"/>
      <c r="V1154" s="4">
        <f>$AB$3/X1154</f>
        <v>1.1904761904761904E-2</v>
      </c>
      <c r="W1154" s="3"/>
      <c r="X1154" s="2">
        <v>21</v>
      </c>
      <c r="Z1154" s="30">
        <f>F1154-E1154+1</f>
        <v>1</v>
      </c>
    </row>
    <row r="1155" spans="1:26">
      <c r="A1155" s="25">
        <f t="shared" si="29"/>
        <v>1007</v>
      </c>
      <c r="B1155" s="66">
        <f t="shared" si="28"/>
        <v>41622</v>
      </c>
    </row>
    <row r="1156" spans="1:26">
      <c r="A1156" s="25">
        <f t="shared" si="29"/>
        <v>1008</v>
      </c>
      <c r="B1156" s="66">
        <f t="shared" si="28"/>
        <v>41623</v>
      </c>
    </row>
    <row r="1157" spans="1:26">
      <c r="A1157" s="25">
        <f t="shared" si="29"/>
        <v>1009</v>
      </c>
      <c r="B1157" s="66">
        <f t="shared" si="28"/>
        <v>41624</v>
      </c>
    </row>
    <row r="1158" spans="1:26">
      <c r="A1158" s="25">
        <f t="shared" si="29"/>
        <v>1010</v>
      </c>
      <c r="B1158" s="66">
        <f t="shared" si="28"/>
        <v>41625</v>
      </c>
    </row>
    <row r="1159" spans="1:26">
      <c r="A1159" s="25">
        <f t="shared" si="29"/>
        <v>1011</v>
      </c>
      <c r="B1159" s="66">
        <f t="shared" si="28"/>
        <v>41626</v>
      </c>
    </row>
    <row r="1160" spans="1:26">
      <c r="A1160" s="25">
        <f t="shared" si="29"/>
        <v>1012</v>
      </c>
      <c r="B1160" s="66">
        <f t="shared" si="28"/>
        <v>41627</v>
      </c>
      <c r="C1160" s="88" t="s">
        <v>29</v>
      </c>
      <c r="D1160" s="137">
        <v>41626</v>
      </c>
      <c r="E1160" s="137">
        <v>41627</v>
      </c>
      <c r="F1160" s="137">
        <v>41662</v>
      </c>
      <c r="G1160" s="89">
        <v>0.84670000000000001</v>
      </c>
      <c r="H1160" s="89"/>
      <c r="I1160" s="89"/>
      <c r="J1160" s="89">
        <v>0.83360000000000001</v>
      </c>
      <c r="K1160" s="89">
        <v>0.82410000000000005</v>
      </c>
      <c r="L1160" s="90" t="s">
        <v>2</v>
      </c>
      <c r="M1160" s="15"/>
      <c r="N1160" s="16">
        <f>(G1160-J1160)*10000</f>
        <v>131</v>
      </c>
      <c r="O1160" s="15"/>
      <c r="P1160" s="16">
        <f>(J1160-K1160)*10000</f>
        <v>94.999999999999531</v>
      </c>
      <c r="Q1160" s="15"/>
      <c r="R1160" s="22">
        <f>((T1154*V1160)/N1160)*P1160</f>
        <v>11123437.621842075</v>
      </c>
      <c r="S1160" s="15"/>
      <c r="T1160" s="3">
        <f>R1160+T1154</f>
        <v>624668839.07923949</v>
      </c>
      <c r="U1160" s="3"/>
      <c r="V1160" s="4">
        <f>$AB$3/X1160</f>
        <v>2.5000000000000001E-2</v>
      </c>
      <c r="W1160" s="4"/>
      <c r="X1160" s="2">
        <v>10</v>
      </c>
      <c r="Y1160" s="3"/>
      <c r="Z1160" s="30">
        <f>F1160-E1160+1</f>
        <v>36</v>
      </c>
    </row>
    <row r="1161" spans="1:26">
      <c r="A1161" s="25">
        <v>1012</v>
      </c>
      <c r="B1161" s="66">
        <v>41627</v>
      </c>
      <c r="C1161" s="92" t="s">
        <v>38</v>
      </c>
      <c r="D1161" s="132">
        <v>41626</v>
      </c>
      <c r="E1161" s="132">
        <v>41627</v>
      </c>
      <c r="F1161" s="132">
        <v>41641</v>
      </c>
      <c r="G1161" s="93">
        <v>141.678</v>
      </c>
      <c r="H1161" s="93">
        <v>142.83000000000001</v>
      </c>
      <c r="I1161" s="93">
        <v>143.40799999999999</v>
      </c>
      <c r="J1161" s="93"/>
      <c r="K1161" s="93"/>
      <c r="L1161" s="95" t="s">
        <v>2</v>
      </c>
      <c r="N1161" s="16">
        <f>(H1161-G1161)*100</f>
        <v>115.20000000000152</v>
      </c>
      <c r="O1161" s="15"/>
      <c r="P1161" s="16">
        <f>(I1161-H1161)*100</f>
        <v>57.799999999997453</v>
      </c>
      <c r="R1161" s="22">
        <f>((T1160*V1161)/N1161)*P1161</f>
        <v>3731177.5482368111</v>
      </c>
      <c r="S1161" s="15"/>
      <c r="T1161" s="3">
        <f>R1161+T1160</f>
        <v>628400016.62747633</v>
      </c>
      <c r="U1161" s="3"/>
      <c r="V1161" s="4">
        <f>$AB$3/X1161</f>
        <v>1.1904761904761904E-2</v>
      </c>
      <c r="W1161" s="3"/>
      <c r="X1161" s="2">
        <v>21</v>
      </c>
      <c r="Z1161" s="30">
        <f>F1161-E1161+1</f>
        <v>15</v>
      </c>
    </row>
    <row r="1162" spans="1:26">
      <c r="A1162" s="25">
        <v>1012</v>
      </c>
      <c r="B1162" s="66">
        <v>41627</v>
      </c>
      <c r="C1162" s="97" t="s">
        <v>30</v>
      </c>
      <c r="D1162" s="130">
        <v>41626</v>
      </c>
      <c r="E1162" s="130">
        <v>41627</v>
      </c>
      <c r="F1162" s="130">
        <v>41635</v>
      </c>
      <c r="G1162" s="98">
        <v>1.3808</v>
      </c>
      <c r="H1162" s="98"/>
      <c r="I1162" s="98"/>
      <c r="J1162" s="98">
        <v>1.3672</v>
      </c>
      <c r="K1162" s="98">
        <v>1.3808</v>
      </c>
      <c r="L1162" s="99" t="s">
        <v>0</v>
      </c>
      <c r="M1162" s="15"/>
      <c r="N1162" s="46">
        <f>(G1162-J1162)*10000</f>
        <v>136.00000000000057</v>
      </c>
      <c r="O1162" s="47"/>
      <c r="P1162" s="46">
        <f>(J1162-K1162)*10000</f>
        <v>-136.00000000000057</v>
      </c>
      <c r="Q1162" s="15"/>
      <c r="R1162" s="22">
        <f>((T1161*V1162)/N1162)*P1162</f>
        <v>-14281818.559715372</v>
      </c>
      <c r="S1162" s="15"/>
      <c r="T1162" s="3">
        <f>R1162+T1161</f>
        <v>614118198.06776094</v>
      </c>
      <c r="U1162" s="3"/>
      <c r="V1162" s="4">
        <f>$AB$3/X1162</f>
        <v>2.2727272727272728E-2</v>
      </c>
      <c r="W1162" s="4"/>
      <c r="X1162" s="16">
        <v>11</v>
      </c>
      <c r="Y1162" s="15"/>
      <c r="Z1162" s="30">
        <f>F1162-E1162+1</f>
        <v>9</v>
      </c>
    </row>
    <row r="1163" spans="1:26">
      <c r="A1163" s="25">
        <f>A1160+1</f>
        <v>1013</v>
      </c>
      <c r="B1163" s="66">
        <f>B1160+1</f>
        <v>41628</v>
      </c>
    </row>
    <row r="1164" spans="1:26">
      <c r="A1164" s="25">
        <f t="shared" si="29"/>
        <v>1014</v>
      </c>
      <c r="B1164" s="66">
        <f t="shared" si="28"/>
        <v>41629</v>
      </c>
    </row>
    <row r="1165" spans="1:26">
      <c r="A1165" s="25">
        <f t="shared" si="29"/>
        <v>1015</v>
      </c>
      <c r="B1165" s="66">
        <f t="shared" si="28"/>
        <v>41630</v>
      </c>
    </row>
    <row r="1166" spans="1:26">
      <c r="A1166" s="25">
        <f t="shared" si="29"/>
        <v>1016</v>
      </c>
      <c r="B1166" s="66">
        <f t="shared" si="28"/>
        <v>41631</v>
      </c>
    </row>
    <row r="1167" spans="1:26">
      <c r="A1167" s="25">
        <f t="shared" si="29"/>
        <v>1017</v>
      </c>
      <c r="B1167" s="66">
        <f t="shared" si="28"/>
        <v>41632</v>
      </c>
      <c r="C1167" s="111" t="s">
        <v>32</v>
      </c>
      <c r="D1167" s="143">
        <v>41631</v>
      </c>
      <c r="E1167" s="143">
        <v>41632</v>
      </c>
      <c r="F1167" s="143">
        <v>41638</v>
      </c>
      <c r="G1167" s="112">
        <v>0.82220000000000004</v>
      </c>
      <c r="H1167" s="112"/>
      <c r="I1167" s="112"/>
      <c r="J1167" s="112">
        <v>0.82</v>
      </c>
      <c r="K1167" s="112">
        <v>0.82220000000000004</v>
      </c>
      <c r="L1167" s="113" t="s">
        <v>0</v>
      </c>
      <c r="N1167" s="46">
        <f>(G1167-J1167)*10000</f>
        <v>22.000000000000909</v>
      </c>
      <c r="O1167" s="47"/>
      <c r="P1167" s="46">
        <f>(J1167-K1167)*10000</f>
        <v>-22.000000000000909</v>
      </c>
      <c r="R1167" s="22">
        <f>((T1162*V1167)/N1167)*P1167</f>
        <v>-11809965.347456941</v>
      </c>
      <c r="S1167" s="15"/>
      <c r="T1167" s="3">
        <f>R1167+T1162</f>
        <v>602308232.72030401</v>
      </c>
      <c r="U1167" s="3"/>
      <c r="V1167" s="4">
        <f>$AB$3/X1167</f>
        <v>1.9230769230769232E-2</v>
      </c>
      <c r="W1167" s="3"/>
      <c r="X1167" s="2">
        <v>13</v>
      </c>
      <c r="Z1167" s="30">
        <f>F1167-E1167+1</f>
        <v>7</v>
      </c>
    </row>
    <row r="1168" spans="1:26">
      <c r="A1168" s="25">
        <f t="shared" si="29"/>
        <v>1018</v>
      </c>
      <c r="B1168" s="66">
        <f t="shared" si="28"/>
        <v>41633</v>
      </c>
    </row>
    <row r="1169" spans="1:26">
      <c r="A1169" s="25">
        <f t="shared" si="29"/>
        <v>1019</v>
      </c>
      <c r="B1169" s="66">
        <f t="shared" si="28"/>
        <v>41634</v>
      </c>
    </row>
    <row r="1170" spans="1:26">
      <c r="A1170" s="25">
        <f t="shared" si="29"/>
        <v>1020</v>
      </c>
      <c r="B1170" s="66">
        <f t="shared" si="28"/>
        <v>41635</v>
      </c>
      <c r="C1170" s="67" t="s">
        <v>20</v>
      </c>
      <c r="D1170" s="140">
        <v>41634</v>
      </c>
      <c r="E1170" s="140">
        <v>41635</v>
      </c>
      <c r="F1170" s="140">
        <v>41638</v>
      </c>
      <c r="G1170" s="68">
        <v>0.80130000000000001</v>
      </c>
      <c r="H1170" s="68"/>
      <c r="I1170" s="68"/>
      <c r="J1170" s="68">
        <v>0.79359999999999997</v>
      </c>
      <c r="K1170" s="68">
        <v>0.79149999999999998</v>
      </c>
      <c r="L1170" s="69" t="s">
        <v>2</v>
      </c>
      <c r="M1170" s="15"/>
      <c r="N1170" s="16">
        <f>(G1170-J1170)*10000</f>
        <v>77.000000000000398</v>
      </c>
      <c r="O1170" s="15"/>
      <c r="P1170" s="16">
        <f>(J1170-K1170)*10000</f>
        <v>20.999999999999908</v>
      </c>
      <c r="Q1170" s="15"/>
      <c r="R1170" s="22">
        <f>((T1167*V1170)/N1170)*P1170</f>
        <v>5866638.6303925151</v>
      </c>
      <c r="S1170" s="15"/>
      <c r="T1170" s="3">
        <f>R1170+T1167</f>
        <v>608174871.35069656</v>
      </c>
      <c r="U1170" s="3"/>
      <c r="V1170" s="4">
        <f>$AB$3/X1170</f>
        <v>3.5714285714285712E-2</v>
      </c>
      <c r="W1170" s="4"/>
      <c r="X1170" s="2">
        <v>7</v>
      </c>
      <c r="Y1170" s="3"/>
      <c r="Z1170" s="30">
        <f>F1170-E1170+1</f>
        <v>4</v>
      </c>
    </row>
    <row r="1171" spans="1:26">
      <c r="A1171" s="25">
        <f t="shared" si="29"/>
        <v>1021</v>
      </c>
      <c r="B1171" s="66">
        <f t="shared" si="28"/>
        <v>41636</v>
      </c>
    </row>
    <row r="1172" spans="1:26">
      <c r="A1172" s="25">
        <f t="shared" si="29"/>
        <v>1022</v>
      </c>
      <c r="B1172" s="66">
        <f t="shared" si="28"/>
        <v>41637</v>
      </c>
    </row>
    <row r="1173" spans="1:26">
      <c r="A1173" s="25">
        <f t="shared" si="29"/>
        <v>1023</v>
      </c>
      <c r="B1173" s="66">
        <f t="shared" si="28"/>
        <v>41638</v>
      </c>
    </row>
    <row r="1174" spans="1:26">
      <c r="A1174" s="25">
        <f t="shared" si="29"/>
        <v>1024</v>
      </c>
      <c r="B1174" s="66">
        <f t="shared" si="28"/>
        <v>41639</v>
      </c>
      <c r="C1174" s="111" t="s">
        <v>32</v>
      </c>
      <c r="D1174" s="143">
        <v>41638</v>
      </c>
      <c r="E1174" s="143">
        <v>41639</v>
      </c>
      <c r="F1174" s="143">
        <v>41655</v>
      </c>
      <c r="G1174" s="112">
        <v>0.81089999999999995</v>
      </c>
      <c r="H1174" s="112">
        <v>0.82089999999999996</v>
      </c>
      <c r="I1174" s="112">
        <v>0.83169999999999999</v>
      </c>
      <c r="J1174" s="112"/>
      <c r="K1174" s="112"/>
      <c r="L1174" s="113" t="s">
        <v>2</v>
      </c>
      <c r="N1174" s="16">
        <f>(H1174-G1174)*10000</f>
        <v>100.00000000000009</v>
      </c>
      <c r="O1174" s="15"/>
      <c r="P1174" s="16">
        <f>(I1174-H1174)*10000</f>
        <v>108.00000000000031</v>
      </c>
      <c r="R1174" s="22">
        <f>((T1170*V1174)/N1174)*P1174</f>
        <v>12631324.251129879</v>
      </c>
      <c r="S1174" s="15"/>
      <c r="T1174" s="3">
        <f>R1174+T1170</f>
        <v>620806195.60182643</v>
      </c>
      <c r="U1174" s="3"/>
      <c r="V1174" s="4">
        <f>$AB$3/X1174</f>
        <v>1.9230769230769232E-2</v>
      </c>
      <c r="W1174" s="3"/>
      <c r="X1174" s="2">
        <v>13</v>
      </c>
      <c r="Z1174" s="30">
        <f>F1174-E1174+1</f>
        <v>17</v>
      </c>
    </row>
    <row r="1175" spans="1:26">
      <c r="A1175" s="25">
        <f t="shared" si="29"/>
        <v>1025</v>
      </c>
      <c r="B1175" s="66">
        <f t="shared" si="28"/>
        <v>41640</v>
      </c>
    </row>
    <row r="1176" spans="1:26">
      <c r="A1176" s="25">
        <f t="shared" si="29"/>
        <v>1026</v>
      </c>
      <c r="B1176" s="66">
        <f t="shared" si="28"/>
        <v>41641</v>
      </c>
      <c r="C1176" s="67" t="s">
        <v>20</v>
      </c>
      <c r="D1176" s="140">
        <v>41639</v>
      </c>
      <c r="E1176" s="140">
        <v>41641</v>
      </c>
      <c r="F1176" s="140">
        <v>41654</v>
      </c>
      <c r="G1176" s="68">
        <v>0.78810000000000002</v>
      </c>
      <c r="H1176" s="68">
        <v>0.79820000000000002</v>
      </c>
      <c r="I1176" s="68">
        <v>0.80610000000000004</v>
      </c>
      <c r="J1176" s="68"/>
      <c r="K1176" s="68"/>
      <c r="L1176" s="69" t="s">
        <v>2</v>
      </c>
      <c r="M1176" s="15"/>
      <c r="N1176" s="16">
        <f>(H1176-G1176)*10000</f>
        <v>100.99999999999997</v>
      </c>
      <c r="O1176" s="15"/>
      <c r="P1176" s="16">
        <f>(I1176-H1176)*10000</f>
        <v>79.000000000000185</v>
      </c>
      <c r="Q1176" s="15"/>
      <c r="R1176" s="22">
        <f>((T1174*V1176)/N1176)*P1176</f>
        <v>17342181.560305662</v>
      </c>
      <c r="S1176" s="15"/>
      <c r="T1176" s="3">
        <f>R1176+T1174</f>
        <v>638148377.16213214</v>
      </c>
      <c r="U1176" s="3"/>
      <c r="V1176" s="4">
        <f>$AB$3/X1176</f>
        <v>3.5714285714285712E-2</v>
      </c>
      <c r="W1176" s="4"/>
      <c r="X1176" s="2">
        <v>7</v>
      </c>
      <c r="Y1176" s="3"/>
      <c r="Z1176" s="30">
        <f>F1176-E1176+1</f>
        <v>14</v>
      </c>
    </row>
    <row r="1177" spans="1:26">
      <c r="A1177" s="25">
        <f t="shared" si="29"/>
        <v>1027</v>
      </c>
      <c r="B1177" s="66">
        <f t="shared" ref="B1177:B1244" si="30">B1176+1</f>
        <v>41642</v>
      </c>
      <c r="C1177" s="92" t="s">
        <v>38</v>
      </c>
      <c r="D1177" s="132">
        <v>41641</v>
      </c>
      <c r="E1177" s="132">
        <v>41642</v>
      </c>
      <c r="F1177" s="132">
        <v>41668</v>
      </c>
      <c r="G1177" s="93">
        <v>144.65</v>
      </c>
      <c r="H1177" s="93"/>
      <c r="I1177" s="93"/>
      <c r="J1177" s="93">
        <v>142.88999999999999</v>
      </c>
      <c r="K1177" s="93">
        <v>141.07000000000002</v>
      </c>
      <c r="L1177" s="95" t="s">
        <v>2</v>
      </c>
      <c r="N1177" s="16">
        <f>(G1177-J1177)*100</f>
        <v>176.00000000000193</v>
      </c>
      <c r="O1177" s="15"/>
      <c r="P1177" s="16">
        <f>(J1177-K1177)*100</f>
        <v>181.99999999999648</v>
      </c>
      <c r="R1177" s="22">
        <f>((T1176*V1177)/N1177)*P1177</f>
        <v>7855993.279457828</v>
      </c>
      <c r="S1177" s="15"/>
      <c r="T1177" s="3">
        <f>R1177+T1176</f>
        <v>646004370.44158995</v>
      </c>
      <c r="U1177" s="3"/>
      <c r="V1177" s="4">
        <f>$AB$3/X1177</f>
        <v>1.1904761904761904E-2</v>
      </c>
      <c r="W1177" s="3"/>
      <c r="X1177" s="2">
        <v>21</v>
      </c>
      <c r="Z1177" s="30">
        <f>F1177-E1177+1</f>
        <v>27</v>
      </c>
    </row>
    <row r="1178" spans="1:26">
      <c r="A1178" s="25">
        <v>1027</v>
      </c>
      <c r="B1178" s="66">
        <v>41642</v>
      </c>
      <c r="C1178" s="97" t="s">
        <v>30</v>
      </c>
      <c r="D1178" s="130">
        <v>41641</v>
      </c>
      <c r="E1178" s="130">
        <v>41642</v>
      </c>
      <c r="F1178" s="150">
        <v>41677</v>
      </c>
      <c r="G1178" s="98">
        <v>1.3771</v>
      </c>
      <c r="H1178" s="98"/>
      <c r="I1178" s="98"/>
      <c r="J1178" s="98">
        <v>1.3627</v>
      </c>
      <c r="K1178" s="98">
        <v>1.3627</v>
      </c>
      <c r="L1178" s="99" t="s">
        <v>17</v>
      </c>
      <c r="M1178" s="15"/>
      <c r="N1178" s="46">
        <f>(G1178-J1178)*10000</f>
        <v>143.99999999999969</v>
      </c>
      <c r="O1178" s="47"/>
      <c r="P1178" s="46">
        <f>(J1178-K1178)*10000</f>
        <v>0</v>
      </c>
      <c r="Q1178" s="15"/>
      <c r="R1178" s="22">
        <f>((T1177*V1178)/N1178)*P1178</f>
        <v>0</v>
      </c>
      <c r="S1178" s="15"/>
      <c r="T1178" s="3">
        <f>R1178+T1177</f>
        <v>646004370.44158995</v>
      </c>
      <c r="U1178" s="3"/>
      <c r="V1178" s="4">
        <f>$AB$3/X1178</f>
        <v>2.2727272727272728E-2</v>
      </c>
      <c r="W1178" s="4"/>
      <c r="X1178" s="16">
        <v>11</v>
      </c>
      <c r="Y1178" s="15"/>
      <c r="Z1178" s="30">
        <f>F1178-E1178+1</f>
        <v>36</v>
      </c>
    </row>
    <row r="1179" spans="1:26">
      <c r="A1179" s="25">
        <f>A1177+1</f>
        <v>1028</v>
      </c>
      <c r="B1179" s="66">
        <f>B1177+1</f>
        <v>41643</v>
      </c>
    </row>
    <row r="1180" spans="1:26">
      <c r="A1180" s="25">
        <f t="shared" si="29"/>
        <v>1029</v>
      </c>
      <c r="B1180" s="66">
        <f t="shared" si="30"/>
        <v>41644</v>
      </c>
    </row>
    <row r="1181" spans="1:26">
      <c r="A1181" s="25">
        <f t="shared" si="29"/>
        <v>1030</v>
      </c>
      <c r="B1181" s="66">
        <f t="shared" si="30"/>
        <v>41645</v>
      </c>
    </row>
    <row r="1182" spans="1:26">
      <c r="A1182" s="25">
        <f t="shared" si="29"/>
        <v>1031</v>
      </c>
      <c r="B1182" s="66">
        <f t="shared" si="30"/>
        <v>41646</v>
      </c>
    </row>
    <row r="1183" spans="1:26">
      <c r="A1183" s="25">
        <f t="shared" si="29"/>
        <v>1032</v>
      </c>
      <c r="B1183" s="66">
        <f t="shared" si="30"/>
        <v>41647</v>
      </c>
    </row>
    <row r="1184" spans="1:26">
      <c r="A1184" s="25">
        <f t="shared" si="29"/>
        <v>1033</v>
      </c>
      <c r="B1184" s="66">
        <f t="shared" si="30"/>
        <v>41648</v>
      </c>
    </row>
    <row r="1185" spans="1:26">
      <c r="A1185" s="25">
        <f t="shared" si="29"/>
        <v>1034</v>
      </c>
      <c r="B1185" s="66">
        <f t="shared" si="30"/>
        <v>41649</v>
      </c>
      <c r="C1185" s="82" t="s">
        <v>35</v>
      </c>
      <c r="D1185" s="145">
        <v>41648</v>
      </c>
      <c r="E1185" s="146">
        <v>41649</v>
      </c>
      <c r="F1185" s="146">
        <v>41652</v>
      </c>
      <c r="G1185" s="83">
        <v>114.91200000000001</v>
      </c>
      <c r="H1185" s="83">
        <v>115.583</v>
      </c>
      <c r="I1185" s="83">
        <v>114.91200000000001</v>
      </c>
      <c r="J1185" s="83"/>
      <c r="K1185" s="83"/>
      <c r="L1185" s="84" t="s">
        <v>0</v>
      </c>
      <c r="N1185" s="16">
        <f>(H1185-G1185)*100</f>
        <v>67.099999999999227</v>
      </c>
      <c r="O1185" s="15"/>
      <c r="P1185" s="16">
        <f>(I1185-H1185)*100</f>
        <v>-67.099999999999227</v>
      </c>
      <c r="R1185" s="22">
        <f>((T1178*V1185)/N1185)*P1185</f>
        <v>-20187636.576299686</v>
      </c>
      <c r="S1185" s="15"/>
      <c r="T1185" s="3">
        <f>R1185+T1178</f>
        <v>625816733.86529028</v>
      </c>
      <c r="U1185" s="3"/>
      <c r="V1185" s="4">
        <f>$AB$3/X1185</f>
        <v>3.125E-2</v>
      </c>
      <c r="W1185" s="3"/>
      <c r="X1185" s="2">
        <v>8</v>
      </c>
      <c r="Z1185" s="30">
        <f>F1185-E1185+1</f>
        <v>4</v>
      </c>
    </row>
    <row r="1186" spans="1:26">
      <c r="A1186" s="25">
        <f t="shared" si="29"/>
        <v>1035</v>
      </c>
      <c r="B1186" s="66">
        <f t="shared" si="30"/>
        <v>41650</v>
      </c>
    </row>
    <row r="1187" spans="1:26">
      <c r="A1187" s="25">
        <f t="shared" ref="A1187:A1259" si="31">A1186+1</f>
        <v>1036</v>
      </c>
      <c r="B1187" s="66">
        <f t="shared" si="30"/>
        <v>41651</v>
      </c>
    </row>
    <row r="1188" spans="1:26">
      <c r="A1188" s="25">
        <f t="shared" si="31"/>
        <v>1037</v>
      </c>
      <c r="B1188" s="66">
        <f t="shared" si="30"/>
        <v>41652</v>
      </c>
    </row>
    <row r="1189" spans="1:26">
      <c r="A1189" s="25">
        <f t="shared" si="31"/>
        <v>1038</v>
      </c>
      <c r="B1189" s="66">
        <f t="shared" si="30"/>
        <v>41653</v>
      </c>
      <c r="C1189" s="85" t="s">
        <v>28</v>
      </c>
      <c r="D1189" s="141">
        <v>41649</v>
      </c>
      <c r="E1189" s="141">
        <v>41653</v>
      </c>
      <c r="F1189" s="141">
        <v>41662</v>
      </c>
      <c r="G1189" s="86">
        <v>1.4737</v>
      </c>
      <c r="H1189" s="86">
        <v>1.4967999999999999</v>
      </c>
      <c r="I1189" s="86">
        <v>1.5257000000000001</v>
      </c>
      <c r="J1189" s="86"/>
      <c r="K1189" s="86"/>
      <c r="L1189" s="124" t="s">
        <v>1</v>
      </c>
      <c r="M1189" s="15"/>
      <c r="N1189" s="16">
        <f>(H1189-G1189)*10000</f>
        <v>230.99999999999898</v>
      </c>
      <c r="O1189" s="15"/>
      <c r="P1189" s="16">
        <f>(I1189-H1189)*10000</f>
        <v>289.00000000000148</v>
      </c>
      <c r="Q1189" s="15"/>
      <c r="R1189" s="22">
        <f>((T1185*V1189)/N1189)*P1189</f>
        <v>27962436.006040607</v>
      </c>
      <c r="S1189" s="15"/>
      <c r="T1189" s="3">
        <f>R1189+T1185</f>
        <v>653779169.87133086</v>
      </c>
      <c r="U1189" s="3"/>
      <c r="V1189" s="4">
        <f>$AB$3/X1189</f>
        <v>3.5714285714285712E-2</v>
      </c>
      <c r="W1189" s="4"/>
      <c r="X1189" s="2">
        <v>7</v>
      </c>
      <c r="Y1189" s="3"/>
      <c r="Z1189" s="30">
        <f>F1189-E1189+1</f>
        <v>10</v>
      </c>
    </row>
    <row r="1190" spans="1:26">
      <c r="A1190" s="25">
        <f t="shared" si="31"/>
        <v>1039</v>
      </c>
      <c r="B1190" s="66">
        <f t="shared" si="30"/>
        <v>41654</v>
      </c>
    </row>
    <row r="1191" spans="1:26">
      <c r="A1191" s="25">
        <f t="shared" si="31"/>
        <v>1040</v>
      </c>
      <c r="B1191" s="66">
        <f t="shared" si="30"/>
        <v>41655</v>
      </c>
    </row>
    <row r="1192" spans="1:26">
      <c r="A1192" s="25">
        <f t="shared" si="31"/>
        <v>1041</v>
      </c>
      <c r="B1192" s="66">
        <f t="shared" si="30"/>
        <v>41656</v>
      </c>
    </row>
    <row r="1193" spans="1:26">
      <c r="A1193" s="25">
        <f t="shared" si="31"/>
        <v>1042</v>
      </c>
      <c r="B1193" s="66">
        <f t="shared" si="30"/>
        <v>41657</v>
      </c>
    </row>
    <row r="1194" spans="1:26">
      <c r="A1194" s="25">
        <f t="shared" si="31"/>
        <v>1043</v>
      </c>
      <c r="B1194" s="66">
        <f t="shared" si="30"/>
        <v>41658</v>
      </c>
    </row>
    <row r="1195" spans="1:26">
      <c r="A1195" s="25">
        <f t="shared" si="31"/>
        <v>1044</v>
      </c>
      <c r="B1195" s="66">
        <f t="shared" si="30"/>
        <v>41659</v>
      </c>
      <c r="C1195" s="78" t="s">
        <v>39</v>
      </c>
      <c r="D1195" s="133">
        <v>41656</v>
      </c>
      <c r="E1195" s="133">
        <v>41659</v>
      </c>
      <c r="F1195" s="133">
        <v>41659</v>
      </c>
      <c r="G1195" s="79">
        <v>0.88075999999999999</v>
      </c>
      <c r="H1195" s="79"/>
      <c r="I1195" s="79"/>
      <c r="J1195" s="79">
        <v>0.87687000000000004</v>
      </c>
      <c r="K1195" s="79">
        <v>0.88075999999999999</v>
      </c>
      <c r="L1195" s="80" t="s">
        <v>0</v>
      </c>
      <c r="N1195" s="46">
        <f>(G1195-J1195)*10000</f>
        <v>38.899999999999494</v>
      </c>
      <c r="O1195" s="47"/>
      <c r="P1195" s="46">
        <f>(J1195-K1195)*10000</f>
        <v>-38.899999999999494</v>
      </c>
      <c r="R1195" s="22">
        <f>((T1189*V1195)/N1195)*P1195</f>
        <v>-12572676.343679441</v>
      </c>
      <c r="S1195" s="15"/>
      <c r="T1195" s="3">
        <f>R1195+T1189</f>
        <v>641206493.52765143</v>
      </c>
      <c r="U1195" s="3"/>
      <c r="V1195" s="4">
        <f>$AB$3/X1195</f>
        <v>1.9230769230769232E-2</v>
      </c>
      <c r="W1195" s="3"/>
      <c r="X1195" s="2">
        <v>13</v>
      </c>
      <c r="Z1195" s="30">
        <f>F1195-E1195+1</f>
        <v>1</v>
      </c>
    </row>
    <row r="1196" spans="1:26">
      <c r="A1196" s="25">
        <v>1044</v>
      </c>
      <c r="B1196" s="66">
        <v>41659</v>
      </c>
      <c r="C1196" s="111" t="s">
        <v>32</v>
      </c>
      <c r="D1196" s="143">
        <v>41656</v>
      </c>
      <c r="E1196" s="143">
        <v>41659</v>
      </c>
      <c r="F1196" s="143">
        <v>41674</v>
      </c>
      <c r="G1196" s="112">
        <v>0.83630000000000004</v>
      </c>
      <c r="H1196" s="112"/>
      <c r="I1196" s="112"/>
      <c r="J1196" s="112">
        <v>0.82599999999999996</v>
      </c>
      <c r="K1196" s="112">
        <v>0.81820000000000004</v>
      </c>
      <c r="L1196" s="113" t="s">
        <v>2</v>
      </c>
      <c r="N1196" s="46">
        <f>(G1196-J1196)*10000</f>
        <v>103.00000000000087</v>
      </c>
      <c r="O1196" s="47"/>
      <c r="P1196" s="46">
        <f>(J1196-K1196)*10000</f>
        <v>77.999999999999176</v>
      </c>
      <c r="R1196" s="22">
        <f>((T1195*V1196)/N1196)*P1196</f>
        <v>9337958.6436063964</v>
      </c>
      <c r="S1196" s="15"/>
      <c r="T1196" s="3">
        <f>R1196+T1195</f>
        <v>650544452.17125785</v>
      </c>
      <c r="U1196" s="3"/>
      <c r="V1196" s="4">
        <f>$AB$3/X1196</f>
        <v>1.9230769230769232E-2</v>
      </c>
      <c r="W1196" s="3"/>
      <c r="X1196" s="2">
        <v>13</v>
      </c>
      <c r="Z1196" s="30">
        <f>F1196-E1196+1</f>
        <v>16</v>
      </c>
    </row>
    <row r="1197" spans="1:26">
      <c r="A1197" s="25">
        <f>A1195+1</f>
        <v>1045</v>
      </c>
      <c r="B1197" s="66">
        <f>B1195+1</f>
        <v>41660</v>
      </c>
    </row>
    <row r="1198" spans="1:26">
      <c r="A1198" s="25">
        <f t="shared" si="31"/>
        <v>1046</v>
      </c>
      <c r="B1198" s="66">
        <f t="shared" si="30"/>
        <v>41661</v>
      </c>
    </row>
    <row r="1199" spans="1:26">
      <c r="A1199" s="25">
        <f t="shared" si="31"/>
        <v>1047</v>
      </c>
      <c r="B1199" s="66">
        <f t="shared" si="30"/>
        <v>41662</v>
      </c>
    </row>
    <row r="1200" spans="1:26">
      <c r="A1200" s="25">
        <f t="shared" si="31"/>
        <v>1048</v>
      </c>
      <c r="B1200" s="66">
        <f t="shared" si="30"/>
        <v>41663</v>
      </c>
      <c r="C1200" s="88" t="s">
        <v>29</v>
      </c>
      <c r="D1200" s="137">
        <v>41662</v>
      </c>
      <c r="E1200" s="137">
        <v>41663</v>
      </c>
      <c r="F1200" s="137">
        <v>41681</v>
      </c>
      <c r="G1200" s="89">
        <v>0.81679999999999997</v>
      </c>
      <c r="H1200" s="89">
        <v>0.82540000000000002</v>
      </c>
      <c r="I1200" s="89">
        <v>0.83199999999999996</v>
      </c>
      <c r="J1200" s="89"/>
      <c r="K1200" s="89"/>
      <c r="L1200" s="121" t="s">
        <v>2</v>
      </c>
      <c r="M1200" s="15"/>
      <c r="N1200" s="16">
        <f>(H1200-G1200)*10000</f>
        <v>86.000000000000526</v>
      </c>
      <c r="O1200" s="15"/>
      <c r="P1200" s="16">
        <f>(I1200-H1200)*10000</f>
        <v>65.999999999999389</v>
      </c>
      <c r="Q1200" s="15"/>
      <c r="R1200" s="22">
        <f>((T1196*V1200)/N1200)*P1200</f>
        <v>12481376.117239058</v>
      </c>
      <c r="S1200" s="15"/>
      <c r="T1200" s="3">
        <f>R1200+T1196</f>
        <v>663025828.28849697</v>
      </c>
      <c r="U1200" s="3"/>
      <c r="V1200" s="4">
        <f>$AB$3/X1200</f>
        <v>2.5000000000000001E-2</v>
      </c>
      <c r="W1200" s="4"/>
      <c r="X1200" s="2">
        <v>10</v>
      </c>
      <c r="Y1200" s="3"/>
      <c r="Z1200" s="30">
        <f>F1200-E1200+1</f>
        <v>19</v>
      </c>
    </row>
    <row r="1201" spans="1:26">
      <c r="A1201" s="25">
        <v>1048</v>
      </c>
      <c r="B1201" s="66">
        <v>41663</v>
      </c>
      <c r="C1201" s="108" t="s">
        <v>36</v>
      </c>
      <c r="D1201" s="142">
        <v>41662</v>
      </c>
      <c r="E1201" s="142">
        <v>41663</v>
      </c>
      <c r="F1201" s="142">
        <v>41667</v>
      </c>
      <c r="G1201" s="109">
        <v>173.57000000000002</v>
      </c>
      <c r="H1201" s="109"/>
      <c r="I1201" s="109"/>
      <c r="J1201" s="109">
        <v>171.04</v>
      </c>
      <c r="K1201" s="109">
        <v>170.71900000000002</v>
      </c>
      <c r="L1201" s="110" t="s">
        <v>2</v>
      </c>
      <c r="N1201" s="16">
        <f>(G1201-J1201)*100</f>
        <v>253.00000000000296</v>
      </c>
      <c r="O1201" s="15"/>
      <c r="P1201" s="16">
        <f>(J1201-K1201)*100</f>
        <v>32.099999999996953</v>
      </c>
      <c r="R1201" s="22">
        <f>((T1200*V1201)/N1201)*P1201</f>
        <v>2336751.1076041372</v>
      </c>
      <c r="S1201" s="15"/>
      <c r="T1201" s="3">
        <f>R1201+T1200</f>
        <v>665362579.39610112</v>
      </c>
      <c r="U1201" s="3"/>
      <c r="V1201" s="4">
        <f>$AB$3/X1201</f>
        <v>2.7777777777777776E-2</v>
      </c>
      <c r="W1201" s="3"/>
      <c r="X1201" s="2">
        <v>9</v>
      </c>
      <c r="Z1201" s="30">
        <f>F1201-E1201+1</f>
        <v>5</v>
      </c>
    </row>
    <row r="1202" spans="1:26">
      <c r="A1202" s="25">
        <v>1048</v>
      </c>
      <c r="B1202" s="66">
        <v>41663</v>
      </c>
      <c r="C1202" s="101" t="s">
        <v>33</v>
      </c>
      <c r="D1202" s="151">
        <v>41662</v>
      </c>
      <c r="E1202" s="134">
        <v>41663</v>
      </c>
      <c r="F1202" s="134">
        <v>41688</v>
      </c>
      <c r="G1202" s="119">
        <v>104.84</v>
      </c>
      <c r="H1202" s="119"/>
      <c r="I1202" s="119"/>
      <c r="J1202" s="119">
        <v>102.95</v>
      </c>
      <c r="K1202" s="119">
        <v>102.15</v>
      </c>
      <c r="L1202" s="103" t="s">
        <v>2</v>
      </c>
      <c r="N1202" s="16">
        <f>(G1202-J1202)*100</f>
        <v>189.00000000000006</v>
      </c>
      <c r="O1202" s="15"/>
      <c r="P1202" s="16">
        <f>(J1202-K1202)*100</f>
        <v>79.999999999999716</v>
      </c>
      <c r="R1202" s="22">
        <f>((T1201*V1202)/N1202)*P1202</f>
        <v>7823193.1733815232</v>
      </c>
      <c r="S1202" s="15"/>
      <c r="T1202" s="3">
        <f>R1202+T1201</f>
        <v>673185772.56948268</v>
      </c>
      <c r="U1202" s="3"/>
      <c r="V1202" s="4">
        <f>$AB$3/X1202</f>
        <v>2.7777777777777776E-2</v>
      </c>
      <c r="W1202" s="3"/>
      <c r="X1202" s="2">
        <v>9</v>
      </c>
      <c r="Z1202" s="30">
        <f>F1202-E1202+1</f>
        <v>26</v>
      </c>
    </row>
    <row r="1203" spans="1:26">
      <c r="A1203" s="25">
        <f>A1200+1</f>
        <v>1049</v>
      </c>
      <c r="B1203" s="66">
        <f>B1200+1</f>
        <v>41664</v>
      </c>
    </row>
    <row r="1204" spans="1:26">
      <c r="A1204" s="25">
        <f t="shared" si="31"/>
        <v>1050</v>
      </c>
      <c r="B1204" s="66">
        <f t="shared" si="30"/>
        <v>41665</v>
      </c>
    </row>
    <row r="1205" spans="1:26">
      <c r="A1205" s="25">
        <f t="shared" si="31"/>
        <v>1051</v>
      </c>
      <c r="B1205" s="66">
        <f t="shared" si="30"/>
        <v>41666</v>
      </c>
      <c r="C1205" s="82" t="s">
        <v>35</v>
      </c>
      <c r="D1205" s="145">
        <v>41663</v>
      </c>
      <c r="E1205" s="146">
        <v>41666</v>
      </c>
      <c r="F1205" s="146">
        <v>41676</v>
      </c>
      <c r="G1205" s="83">
        <v>115.301</v>
      </c>
      <c r="H1205" s="83"/>
      <c r="I1205" s="83"/>
      <c r="J1205" s="83">
        <v>114.238</v>
      </c>
      <c r="K1205" s="83">
        <v>113.264</v>
      </c>
      <c r="L1205" s="84" t="s">
        <v>2</v>
      </c>
      <c r="N1205" s="16">
        <f>(G1205-J1205)*100</f>
        <v>106.30000000000024</v>
      </c>
      <c r="O1205" s="15"/>
      <c r="P1205" s="16">
        <f>(J1205-K1205)*100</f>
        <v>97.400000000000375</v>
      </c>
      <c r="R1205" s="22">
        <f>((T1202*V1205)/N1205)*P1205</f>
        <v>19275721.498197239</v>
      </c>
      <c r="S1205" s="15"/>
      <c r="T1205" s="3">
        <f>R1205+T1202</f>
        <v>692461494.06767988</v>
      </c>
      <c r="U1205" s="3"/>
      <c r="V1205" s="4">
        <f>$AB$3/X1205</f>
        <v>3.125E-2</v>
      </c>
      <c r="W1205" s="3"/>
      <c r="X1205" s="2">
        <v>8</v>
      </c>
      <c r="Z1205" s="30">
        <f>F1205-E1205+1</f>
        <v>11</v>
      </c>
    </row>
    <row r="1206" spans="1:26">
      <c r="A1206" s="25">
        <f t="shared" si="31"/>
        <v>1052</v>
      </c>
      <c r="B1206" s="66">
        <f t="shared" si="30"/>
        <v>41667</v>
      </c>
    </row>
    <row r="1207" spans="1:26">
      <c r="A1207" s="25">
        <f t="shared" si="31"/>
        <v>1053</v>
      </c>
      <c r="B1207" s="66">
        <f t="shared" si="30"/>
        <v>41668</v>
      </c>
    </row>
    <row r="1208" spans="1:26">
      <c r="A1208" s="25">
        <f t="shared" si="31"/>
        <v>1054</v>
      </c>
      <c r="B1208" s="66">
        <f t="shared" si="30"/>
        <v>41669</v>
      </c>
    </row>
    <row r="1209" spans="1:26">
      <c r="A1209" s="25">
        <f t="shared" si="31"/>
        <v>1055</v>
      </c>
      <c r="B1209" s="66">
        <f t="shared" si="30"/>
        <v>41670</v>
      </c>
      <c r="C1209" s="92" t="s">
        <v>38</v>
      </c>
      <c r="D1209" s="132">
        <v>41669</v>
      </c>
      <c r="E1209" s="132">
        <v>41670</v>
      </c>
      <c r="F1209" s="132">
        <v>41673</v>
      </c>
      <c r="G1209" s="93">
        <v>139.47900000000001</v>
      </c>
      <c r="H1209" s="93"/>
      <c r="I1209" s="93"/>
      <c r="J1209" s="93">
        <v>138.946</v>
      </c>
      <c r="K1209" s="93">
        <v>136.9</v>
      </c>
      <c r="L1209" s="94" t="s">
        <v>1</v>
      </c>
      <c r="N1209" s="16">
        <f>(G1209-J1209)*100</f>
        <v>53.300000000001546</v>
      </c>
      <c r="O1209" s="15"/>
      <c r="P1209" s="16">
        <f>(J1209-K1209)*100</f>
        <v>204.59999999999923</v>
      </c>
      <c r="R1209" s="22">
        <f>((T1205*V1209)/N1209)*P1209</f>
        <v>31644246.780631345</v>
      </c>
      <c r="S1209" s="15"/>
      <c r="T1209" s="3">
        <f>R1209+T1205</f>
        <v>724105740.84831119</v>
      </c>
      <c r="U1209" s="3"/>
      <c r="V1209" s="4">
        <f>$AB$3/X1209</f>
        <v>1.1904761904761904E-2</v>
      </c>
      <c r="W1209" s="3"/>
      <c r="X1209" s="2">
        <v>21</v>
      </c>
      <c r="Z1209" s="30">
        <f>F1209-E1209+1</f>
        <v>4</v>
      </c>
    </row>
    <row r="1210" spans="1:26">
      <c r="A1210" s="25">
        <f t="shared" si="31"/>
        <v>1056</v>
      </c>
      <c r="B1210" s="66">
        <f t="shared" si="30"/>
        <v>41671</v>
      </c>
    </row>
    <row r="1211" spans="1:26">
      <c r="A1211" s="25">
        <f t="shared" si="31"/>
        <v>1057</v>
      </c>
      <c r="B1211" s="66">
        <f t="shared" si="30"/>
        <v>41672</v>
      </c>
    </row>
    <row r="1212" spans="1:26">
      <c r="A1212" s="25">
        <f t="shared" si="31"/>
        <v>1058</v>
      </c>
      <c r="B1212" s="66">
        <f t="shared" si="30"/>
        <v>41673</v>
      </c>
    </row>
    <row r="1213" spans="1:26">
      <c r="A1213" s="25">
        <f t="shared" si="31"/>
        <v>1059</v>
      </c>
      <c r="B1213" s="66">
        <f t="shared" si="30"/>
        <v>41674</v>
      </c>
    </row>
    <row r="1214" spans="1:26">
      <c r="A1214" s="25">
        <f t="shared" si="31"/>
        <v>1060</v>
      </c>
      <c r="B1214" s="66">
        <f t="shared" si="30"/>
        <v>41675</v>
      </c>
      <c r="C1214" s="78" t="s">
        <v>39</v>
      </c>
      <c r="D1214" s="133">
        <v>41674</v>
      </c>
      <c r="E1214" s="133">
        <v>41675</v>
      </c>
      <c r="F1214" s="133">
        <v>41745</v>
      </c>
      <c r="G1214" s="79">
        <v>0.87485000000000002</v>
      </c>
      <c r="H1214" s="79">
        <v>0.89285000000000003</v>
      </c>
      <c r="I1214" s="79">
        <v>0.93420000000000003</v>
      </c>
      <c r="J1214" s="79"/>
      <c r="K1214" s="79"/>
      <c r="L1214" s="80" t="s">
        <v>2</v>
      </c>
      <c r="N1214" s="16">
        <f>(H1214-G1214)*10000</f>
        <v>180.00000000000017</v>
      </c>
      <c r="O1214" s="15"/>
      <c r="P1214" s="16">
        <f>(I1214-H1214)*10000</f>
        <v>413.5</v>
      </c>
      <c r="R1214" s="22">
        <f>((T1209*V1214)/N1214)*P1214</f>
        <v>31989073.059912011</v>
      </c>
      <c r="S1214" s="15"/>
      <c r="T1214" s="3">
        <f>R1214+T1209</f>
        <v>756094813.90822315</v>
      </c>
      <c r="U1214" s="3"/>
      <c r="V1214" s="4">
        <f>$AB$3/X1214</f>
        <v>1.9230769230769232E-2</v>
      </c>
      <c r="W1214" s="3"/>
      <c r="X1214" s="2">
        <v>13</v>
      </c>
      <c r="Z1214" s="30">
        <f>F1214-E1214+1</f>
        <v>71</v>
      </c>
    </row>
    <row r="1215" spans="1:26">
      <c r="A1215" s="25">
        <v>1060</v>
      </c>
      <c r="B1215" s="66">
        <v>41675</v>
      </c>
      <c r="C1215" s="111" t="s">
        <v>32</v>
      </c>
      <c r="D1215" s="143">
        <v>41674</v>
      </c>
      <c r="E1215" s="143">
        <v>41675</v>
      </c>
      <c r="F1215" s="143">
        <v>41717</v>
      </c>
      <c r="G1215" s="112">
        <v>0.8044</v>
      </c>
      <c r="H1215" s="112">
        <v>0.82420000000000004</v>
      </c>
      <c r="I1215" s="112">
        <v>0.8538</v>
      </c>
      <c r="J1215" s="112"/>
      <c r="K1215" s="112"/>
      <c r="L1215" s="113" t="s">
        <v>2</v>
      </c>
      <c r="N1215" s="16">
        <f>(H1215-G1215)*10000</f>
        <v>198.0000000000004</v>
      </c>
      <c r="O1215" s="15"/>
      <c r="P1215" s="16">
        <f>(I1215-H1215)*10000</f>
        <v>295.9999999999996</v>
      </c>
      <c r="R1215" s="22">
        <f>((T1214*V1215)/N1215)*P1215</f>
        <v>21736991.542038977</v>
      </c>
      <c r="S1215" s="15"/>
      <c r="T1215" s="3">
        <f>R1215+T1214</f>
        <v>777831805.45026207</v>
      </c>
      <c r="U1215" s="3"/>
      <c r="V1215" s="4">
        <f>$AB$3/X1215</f>
        <v>1.9230769230769232E-2</v>
      </c>
      <c r="W1215" s="3"/>
      <c r="X1215" s="2">
        <v>13</v>
      </c>
      <c r="Z1215" s="30">
        <f>F1215-E1215+1</f>
        <v>43</v>
      </c>
    </row>
    <row r="1216" spans="1:26">
      <c r="A1216" s="25">
        <f>A1214+1</f>
        <v>1061</v>
      </c>
      <c r="B1216" s="66">
        <f>B1214+1</f>
        <v>41676</v>
      </c>
    </row>
    <row r="1217" spans="1:26">
      <c r="A1217" s="25">
        <f t="shared" si="31"/>
        <v>1062</v>
      </c>
      <c r="B1217" s="66">
        <f t="shared" si="30"/>
        <v>41677</v>
      </c>
      <c r="C1217" s="92" t="s">
        <v>38</v>
      </c>
      <c r="D1217" s="132">
        <v>41676</v>
      </c>
      <c r="E1217" s="132">
        <v>41677</v>
      </c>
      <c r="F1217" s="132">
        <v>41704</v>
      </c>
      <c r="G1217" s="93">
        <v>137.19999999999999</v>
      </c>
      <c r="H1217" s="93">
        <v>138.75800000000001</v>
      </c>
      <c r="I1217" s="93">
        <v>142.73999999999998</v>
      </c>
      <c r="J1217" s="93"/>
      <c r="K1217" s="93"/>
      <c r="L1217" s="94" t="s">
        <v>1</v>
      </c>
      <c r="N1217" s="16">
        <f>(H1217-G1217)*100</f>
        <v>155.80000000000211</v>
      </c>
      <c r="O1217" s="15"/>
      <c r="P1217" s="16">
        <f>(I1217-H1217)*100</f>
        <v>398.19999999999709</v>
      </c>
      <c r="R1217" s="22">
        <f>((T1215*V1217)/N1217)*P1217</f>
        <v>23666836.674788181</v>
      </c>
      <c r="S1217" s="15"/>
      <c r="T1217" s="3">
        <f>R1217+T1215</f>
        <v>801498642.12505031</v>
      </c>
      <c r="U1217" s="3"/>
      <c r="V1217" s="4">
        <f>$AB$3/X1217</f>
        <v>1.1904761904761904E-2</v>
      </c>
      <c r="W1217" s="3"/>
      <c r="X1217" s="2">
        <v>21</v>
      </c>
      <c r="Z1217" s="30">
        <f>F1217-E1217+1</f>
        <v>28</v>
      </c>
    </row>
    <row r="1218" spans="1:26">
      <c r="A1218" s="25">
        <f t="shared" si="31"/>
        <v>1063</v>
      </c>
      <c r="B1218" s="66">
        <f t="shared" si="30"/>
        <v>41678</v>
      </c>
    </row>
    <row r="1219" spans="1:26">
      <c r="A1219" s="25">
        <f t="shared" si="31"/>
        <v>1064</v>
      </c>
      <c r="B1219" s="66">
        <f t="shared" si="30"/>
        <v>41679</v>
      </c>
    </row>
    <row r="1220" spans="1:26">
      <c r="A1220" s="25">
        <f t="shared" si="31"/>
        <v>1065</v>
      </c>
      <c r="B1220" s="66">
        <f t="shared" si="30"/>
        <v>41680</v>
      </c>
      <c r="C1220" s="108" t="s">
        <v>36</v>
      </c>
      <c r="D1220" s="142">
        <v>41677</v>
      </c>
      <c r="E1220" s="142">
        <v>41680</v>
      </c>
      <c r="F1220" s="142">
        <v>41695</v>
      </c>
      <c r="G1220" s="109">
        <v>166.191</v>
      </c>
      <c r="H1220" s="109">
        <v>168.19</v>
      </c>
      <c r="I1220" s="109">
        <v>170.047</v>
      </c>
      <c r="J1220" s="109"/>
      <c r="K1220" s="109"/>
      <c r="L1220" s="110" t="s">
        <v>2</v>
      </c>
      <c r="N1220" s="16">
        <f>(H1220-G1220)*100</f>
        <v>199.89999999999952</v>
      </c>
      <c r="O1220" s="15"/>
      <c r="P1220" s="16">
        <f>(I1220-H1220)*100</f>
        <v>185.69999999999993</v>
      </c>
      <c r="R1220" s="22">
        <f>((T1217*V1220)/N1220)*P1220</f>
        <v>20682326.974962778</v>
      </c>
      <c r="S1220" s="15"/>
      <c r="T1220" s="3">
        <f>R1220+T1217</f>
        <v>822180969.10001314</v>
      </c>
      <c r="U1220" s="3"/>
      <c r="V1220" s="4">
        <f>$AB$3/X1220</f>
        <v>2.7777777777777776E-2</v>
      </c>
      <c r="W1220" s="3"/>
      <c r="X1220" s="2">
        <v>9</v>
      </c>
      <c r="Z1220" s="30">
        <f>F1220-E1220+1</f>
        <v>16</v>
      </c>
    </row>
    <row r="1221" spans="1:26">
      <c r="A1221" s="25">
        <f t="shared" si="31"/>
        <v>1066</v>
      </c>
      <c r="B1221" s="66">
        <f t="shared" si="30"/>
        <v>41681</v>
      </c>
    </row>
    <row r="1222" spans="1:26">
      <c r="A1222" s="25">
        <f t="shared" si="31"/>
        <v>1067</v>
      </c>
      <c r="B1222" s="66">
        <f t="shared" si="30"/>
        <v>41682</v>
      </c>
      <c r="C1222" s="88" t="s">
        <v>29</v>
      </c>
      <c r="D1222" s="137">
        <v>41681</v>
      </c>
      <c r="E1222" s="137">
        <v>41682</v>
      </c>
      <c r="F1222" s="137">
        <v>41682</v>
      </c>
      <c r="G1222" s="89">
        <v>0.83389999999999997</v>
      </c>
      <c r="H1222" s="89"/>
      <c r="I1222" s="89"/>
      <c r="J1222" s="89">
        <v>0.82779999999999998</v>
      </c>
      <c r="K1222" s="89">
        <v>0.82120000000000004</v>
      </c>
      <c r="L1222" s="90" t="s">
        <v>1</v>
      </c>
      <c r="M1222" s="15"/>
      <c r="N1222" s="16">
        <f>(G1222-J1222)*10000</f>
        <v>60.999999999999943</v>
      </c>
      <c r="O1222" s="15"/>
      <c r="P1222" s="16">
        <f>(J1222-K1222)*10000</f>
        <v>65.999999999999389</v>
      </c>
      <c r="Q1222" s="15"/>
      <c r="R1222" s="22">
        <f>((T1220*V1222)/N1222)*P1222</f>
        <v>22239321.295328043</v>
      </c>
      <c r="S1222" s="15"/>
      <c r="T1222" s="3">
        <f>R1222+T1220</f>
        <v>844420290.39534116</v>
      </c>
      <c r="U1222" s="3"/>
      <c r="V1222" s="4">
        <f>$AB$3/X1222</f>
        <v>2.5000000000000001E-2</v>
      </c>
      <c r="W1222" s="4"/>
      <c r="X1222" s="2">
        <v>10</v>
      </c>
      <c r="Y1222" s="3"/>
      <c r="Z1222" s="30">
        <f>F1222-E1222+1</f>
        <v>1</v>
      </c>
    </row>
    <row r="1223" spans="1:26">
      <c r="A1223" s="25">
        <f t="shared" si="31"/>
        <v>1068</v>
      </c>
      <c r="B1223" s="66">
        <f t="shared" si="30"/>
        <v>41683</v>
      </c>
    </row>
    <row r="1224" spans="1:26">
      <c r="A1224" s="25">
        <f t="shared" si="31"/>
        <v>1069</v>
      </c>
      <c r="B1224" s="66">
        <f t="shared" si="30"/>
        <v>41684</v>
      </c>
      <c r="C1224" s="97" t="s">
        <v>30</v>
      </c>
      <c r="D1224" s="130">
        <v>41683</v>
      </c>
      <c r="E1224" s="130">
        <v>41684</v>
      </c>
      <c r="F1224" s="130">
        <v>41717</v>
      </c>
      <c r="G1224" s="98">
        <v>1.3587</v>
      </c>
      <c r="H1224" s="98">
        <v>1.3693</v>
      </c>
      <c r="I1224" s="98">
        <v>1.3845000000000001</v>
      </c>
      <c r="J1224" s="98"/>
      <c r="K1224" s="98"/>
      <c r="L1224" s="99" t="s">
        <v>2</v>
      </c>
      <c r="M1224" s="15"/>
      <c r="N1224" s="16">
        <f>(H1224-G1224)*10000</f>
        <v>105.99999999999943</v>
      </c>
      <c r="O1224" s="15"/>
      <c r="P1224" s="16">
        <f>(I1224-H1224)*10000</f>
        <v>152.00000000000102</v>
      </c>
      <c r="Q1224" s="15"/>
      <c r="R1224" s="22">
        <f>((T1222*V1224)/N1224)*P1224</f>
        <v>27519700.716143526</v>
      </c>
      <c r="S1224" s="15"/>
      <c r="T1224" s="3">
        <f>R1224+T1222</f>
        <v>871939991.11148465</v>
      </c>
      <c r="U1224" s="3"/>
      <c r="V1224" s="4">
        <f>$AB$3/X1224</f>
        <v>2.2727272727272728E-2</v>
      </c>
      <c r="W1224" s="4"/>
      <c r="X1224" s="16">
        <v>11</v>
      </c>
      <c r="Y1224" s="15"/>
      <c r="Z1224" s="30">
        <f>F1224-E1224+1</f>
        <v>34</v>
      </c>
    </row>
    <row r="1225" spans="1:26">
      <c r="A1225" s="25">
        <f t="shared" si="31"/>
        <v>1070</v>
      </c>
      <c r="B1225" s="66">
        <f t="shared" si="30"/>
        <v>41685</v>
      </c>
    </row>
    <row r="1226" spans="1:26">
      <c r="A1226" s="25">
        <f t="shared" si="31"/>
        <v>1071</v>
      </c>
      <c r="B1226" s="66">
        <f t="shared" si="30"/>
        <v>41686</v>
      </c>
    </row>
    <row r="1227" spans="1:26">
      <c r="A1227" s="25">
        <f t="shared" si="31"/>
        <v>1072</v>
      </c>
      <c r="B1227" s="66">
        <f t="shared" si="30"/>
        <v>41687</v>
      </c>
      <c r="C1227" s="75" t="s">
        <v>34</v>
      </c>
      <c r="D1227" s="144">
        <v>41684</v>
      </c>
      <c r="E1227" s="144">
        <v>41687</v>
      </c>
      <c r="F1227" s="144">
        <v>41688</v>
      </c>
      <c r="G1227" s="76">
        <v>1.0747599999999999</v>
      </c>
      <c r="H1227" s="76">
        <v>1.08005</v>
      </c>
      <c r="I1227" s="76">
        <v>1.08005</v>
      </c>
      <c r="J1227" s="76"/>
      <c r="K1227" s="76"/>
      <c r="L1227" s="77" t="s">
        <v>17</v>
      </c>
      <c r="N1227" s="16">
        <f>(H1227-G1227)*10000</f>
        <v>52.900000000000169</v>
      </c>
      <c r="O1227" s="15"/>
      <c r="P1227" s="16">
        <f>(I1227-H1227)*10000</f>
        <v>0</v>
      </c>
      <c r="R1227" s="22">
        <f>((T1224*V1227)/N1227)*P1227</f>
        <v>0</v>
      </c>
      <c r="S1227" s="15"/>
      <c r="T1227" s="3">
        <f>R1227+T1224</f>
        <v>871939991.11148465</v>
      </c>
      <c r="U1227" s="3"/>
      <c r="V1227" s="4">
        <f>$AB$3/X1227</f>
        <v>3.5714285714285712E-2</v>
      </c>
      <c r="W1227" s="3"/>
      <c r="X1227" s="2">
        <v>7</v>
      </c>
      <c r="Z1227" s="30">
        <f>F1227-E1227+1</f>
        <v>2</v>
      </c>
    </row>
    <row r="1228" spans="1:26">
      <c r="A1228" s="25">
        <f t="shared" si="31"/>
        <v>1073</v>
      </c>
      <c r="B1228" s="66">
        <f t="shared" si="30"/>
        <v>41688</v>
      </c>
      <c r="C1228" s="88" t="s">
        <v>29</v>
      </c>
      <c r="D1228" s="137">
        <v>41687</v>
      </c>
      <c r="E1228" s="137">
        <v>41688</v>
      </c>
      <c r="F1228" s="137">
        <v>41694</v>
      </c>
      <c r="G1228" s="89">
        <v>0.81545000000000001</v>
      </c>
      <c r="H1228" s="89">
        <v>0.82150000000000001</v>
      </c>
      <c r="I1228" s="89">
        <v>0.82809999999999995</v>
      </c>
      <c r="J1228" s="89"/>
      <c r="K1228" s="89"/>
      <c r="L1228" s="90" t="s">
        <v>1</v>
      </c>
      <c r="M1228" s="15"/>
      <c r="N1228" s="16">
        <f>(H1228-G1228)*10000</f>
        <v>60.5</v>
      </c>
      <c r="O1228" s="15"/>
      <c r="P1228" s="16">
        <f>(I1228-H1228)*10000</f>
        <v>65.999999999999389</v>
      </c>
      <c r="Q1228" s="15"/>
      <c r="R1228" s="22">
        <f>((T1227*V1228)/N1228)*P1228</f>
        <v>23780181.575767543</v>
      </c>
      <c r="S1228" s="15"/>
      <c r="T1228" s="3">
        <f>R1228+T1227</f>
        <v>895720172.68725216</v>
      </c>
      <c r="U1228" s="3"/>
      <c r="V1228" s="4">
        <f>$AB$3/X1228</f>
        <v>2.5000000000000001E-2</v>
      </c>
      <c r="W1228" s="4"/>
      <c r="X1228" s="2">
        <v>10</v>
      </c>
      <c r="Y1228" s="3"/>
      <c r="Z1228" s="30">
        <f>F1228-E1228+1</f>
        <v>7</v>
      </c>
    </row>
    <row r="1229" spans="1:26">
      <c r="A1229" s="25">
        <f t="shared" si="31"/>
        <v>1074</v>
      </c>
      <c r="B1229" s="66">
        <f t="shared" si="30"/>
        <v>41689</v>
      </c>
    </row>
    <row r="1230" spans="1:26">
      <c r="A1230" s="25">
        <f t="shared" si="31"/>
        <v>1075</v>
      </c>
      <c r="B1230" s="66">
        <f t="shared" si="30"/>
        <v>41690</v>
      </c>
    </row>
    <row r="1231" spans="1:26">
      <c r="A1231" s="25">
        <f t="shared" si="31"/>
        <v>1076</v>
      </c>
      <c r="B1231" s="66">
        <f t="shared" si="30"/>
        <v>41691</v>
      </c>
      <c r="C1231" s="85" t="s">
        <v>28</v>
      </c>
      <c r="D1231" s="141">
        <v>41689</v>
      </c>
      <c r="E1231" s="141">
        <v>41691</v>
      </c>
      <c r="F1231" s="141">
        <v>41717</v>
      </c>
      <c r="G1231" s="86">
        <v>1.4998</v>
      </c>
      <c r="H1231" s="86">
        <v>1.5250999999999999</v>
      </c>
      <c r="I1231" s="86">
        <v>1.5569999999999999</v>
      </c>
      <c r="J1231" s="86"/>
      <c r="K1231" s="86"/>
      <c r="L1231" s="87" t="s">
        <v>1</v>
      </c>
      <c r="M1231" s="15"/>
      <c r="N1231" s="16">
        <f>(H1231-G1231)*10000</f>
        <v>252.99999999999878</v>
      </c>
      <c r="O1231" s="15"/>
      <c r="P1231" s="16">
        <f>(I1231-H1231)*10000</f>
        <v>319.0000000000004</v>
      </c>
      <c r="Q1231" s="15"/>
      <c r="R1231" s="22">
        <f>((T1228*V1231)/N1231)*P1231</f>
        <v>40335225.167593896</v>
      </c>
      <c r="S1231" s="15"/>
      <c r="T1231" s="3">
        <f>R1231+T1228</f>
        <v>936055397.854846</v>
      </c>
      <c r="U1231" s="3"/>
      <c r="V1231" s="4">
        <f>$AB$3/X1231</f>
        <v>3.5714285714285712E-2</v>
      </c>
      <c r="W1231" s="4"/>
      <c r="X1231" s="2">
        <v>7</v>
      </c>
      <c r="Y1231" s="3"/>
      <c r="Z1231" s="30">
        <f>F1231-E1231+1</f>
        <v>27</v>
      </c>
    </row>
    <row r="1232" spans="1:26">
      <c r="A1232" s="25">
        <f t="shared" si="31"/>
        <v>1077</v>
      </c>
      <c r="B1232" s="66">
        <f t="shared" si="30"/>
        <v>41692</v>
      </c>
    </row>
    <row r="1233" spans="1:26">
      <c r="A1233" s="25">
        <f t="shared" si="31"/>
        <v>1078</v>
      </c>
      <c r="B1233" s="66">
        <f t="shared" si="30"/>
        <v>41693</v>
      </c>
    </row>
    <row r="1234" spans="1:26">
      <c r="A1234" s="25">
        <f t="shared" si="31"/>
        <v>1079</v>
      </c>
      <c r="B1234" s="66">
        <f t="shared" si="30"/>
        <v>41694</v>
      </c>
      <c r="C1234" s="71" t="s">
        <v>24</v>
      </c>
      <c r="D1234" s="138">
        <v>41691</v>
      </c>
      <c r="E1234" s="139">
        <v>41694</v>
      </c>
      <c r="F1234" s="139">
        <v>41694</v>
      </c>
      <c r="G1234" s="72">
        <v>92.24</v>
      </c>
      <c r="H1234" s="72"/>
      <c r="I1234" s="72"/>
      <c r="J1234" s="72">
        <v>91.84</v>
      </c>
      <c r="K1234" s="72">
        <v>92.24</v>
      </c>
      <c r="L1234" s="73" t="s">
        <v>0</v>
      </c>
      <c r="N1234" s="16">
        <f>(G1234-J1234)*100</f>
        <v>39.999999999999147</v>
      </c>
      <c r="O1234" s="15"/>
      <c r="P1234" s="16">
        <f>(J1234-K1234)*100</f>
        <v>-39.999999999999147</v>
      </c>
      <c r="Q1234" s="15"/>
      <c r="R1234" s="22">
        <f>((T1231*V1234)/N1234)*P1234</f>
        <v>-23401384.946371153</v>
      </c>
      <c r="S1234" s="15"/>
      <c r="T1234" s="3">
        <f>R1234+T1231</f>
        <v>912654012.9084748</v>
      </c>
      <c r="U1234" s="3"/>
      <c r="V1234" s="4">
        <f>$AB$3/X1234</f>
        <v>2.5000000000000001E-2</v>
      </c>
      <c r="W1234" s="4"/>
      <c r="X1234" s="2">
        <v>10</v>
      </c>
      <c r="Y1234" s="3"/>
      <c r="Z1234" s="30">
        <f>F1234-E1234+1</f>
        <v>1</v>
      </c>
    </row>
    <row r="1235" spans="1:26">
      <c r="A1235" s="25">
        <f t="shared" si="31"/>
        <v>1080</v>
      </c>
      <c r="B1235" s="66">
        <f t="shared" si="30"/>
        <v>41695</v>
      </c>
      <c r="C1235" s="88" t="s">
        <v>29</v>
      </c>
      <c r="D1235" s="137">
        <v>41694</v>
      </c>
      <c r="E1235" s="137">
        <v>41695</v>
      </c>
      <c r="F1235" s="137">
        <v>41701</v>
      </c>
      <c r="G1235" s="89">
        <v>0.82879999999999998</v>
      </c>
      <c r="H1235" s="89"/>
      <c r="I1235" s="89"/>
      <c r="J1235" s="89">
        <v>0.82320000000000004</v>
      </c>
      <c r="K1235" s="89">
        <v>0.82320000000000004</v>
      </c>
      <c r="L1235" s="90" t="s">
        <v>17</v>
      </c>
      <c r="M1235" s="15"/>
      <c r="N1235" s="16">
        <f>(G1235-J1235)*10000</f>
        <v>55.999999999999382</v>
      </c>
      <c r="O1235" s="15"/>
      <c r="P1235" s="16">
        <f>(J1235-K1235)*10000</f>
        <v>0</v>
      </c>
      <c r="Q1235" s="15"/>
      <c r="R1235" s="22">
        <f>((T1234*V1235)/N1235)*P1235</f>
        <v>0</v>
      </c>
      <c r="S1235" s="15"/>
      <c r="T1235" s="3">
        <f>R1235+T1234</f>
        <v>912654012.9084748</v>
      </c>
      <c r="U1235" s="3"/>
      <c r="V1235" s="4">
        <f>$AB$3/X1235</f>
        <v>2.5000000000000001E-2</v>
      </c>
      <c r="W1235" s="4"/>
      <c r="X1235" s="2">
        <v>10</v>
      </c>
      <c r="Y1235" s="3"/>
      <c r="Z1235" s="30">
        <f>F1235-E1235+1</f>
        <v>7</v>
      </c>
    </row>
    <row r="1236" spans="1:26">
      <c r="A1236" s="25">
        <f t="shared" si="31"/>
        <v>1081</v>
      </c>
      <c r="B1236" s="66">
        <f t="shared" si="30"/>
        <v>41696</v>
      </c>
      <c r="C1236" s="75" t="s">
        <v>34</v>
      </c>
      <c r="D1236" s="144">
        <v>41695</v>
      </c>
      <c r="E1236" s="144">
        <v>41696</v>
      </c>
      <c r="F1236" s="144">
        <v>41698</v>
      </c>
      <c r="G1236" s="76">
        <v>1.08527</v>
      </c>
      <c r="H1236" s="76"/>
      <c r="I1236" s="76"/>
      <c r="J1236" s="76">
        <v>1.0813999999999999</v>
      </c>
      <c r="K1236" s="76">
        <v>1.0666899999999999</v>
      </c>
      <c r="L1236" s="77" t="s">
        <v>1</v>
      </c>
      <c r="N1236" s="46">
        <f>(G1236-J1236)*10000</f>
        <v>38.700000000000401</v>
      </c>
      <c r="O1236" s="47"/>
      <c r="P1236" s="46">
        <f>(J1236-K1236)*10000</f>
        <v>147.10000000000002</v>
      </c>
      <c r="R1236" s="22">
        <f>((T1235*V1236)/N1236)*P1236</f>
        <v>123893877.16762206</v>
      </c>
      <c r="S1236" s="15"/>
      <c r="T1236" s="3">
        <f>R1236+T1235</f>
        <v>1036547890.0760969</v>
      </c>
      <c r="U1236" s="3"/>
      <c r="V1236" s="4">
        <f>$AB$3/X1236</f>
        <v>3.5714285714285712E-2</v>
      </c>
      <c r="W1236" s="3"/>
      <c r="X1236" s="2">
        <v>7</v>
      </c>
      <c r="Z1236" s="30">
        <f>F1236-E1236+1</f>
        <v>3</v>
      </c>
    </row>
    <row r="1237" spans="1:26">
      <c r="A1237" s="25">
        <f t="shared" si="31"/>
        <v>1082</v>
      </c>
      <c r="B1237" s="66">
        <f t="shared" si="30"/>
        <v>41697</v>
      </c>
      <c r="C1237" s="67" t="s">
        <v>20</v>
      </c>
      <c r="D1237" s="140">
        <v>41696</v>
      </c>
      <c r="E1237" s="140">
        <v>41697</v>
      </c>
      <c r="F1237" s="140">
        <v>41702</v>
      </c>
      <c r="G1237" s="68">
        <v>0.80289999999999995</v>
      </c>
      <c r="H1237" s="68"/>
      <c r="I1237" s="68"/>
      <c r="J1237" s="68">
        <v>0.79469999999999996</v>
      </c>
      <c r="K1237" s="68">
        <v>0.79469999999999996</v>
      </c>
      <c r="L1237" s="69" t="s">
        <v>17</v>
      </c>
      <c r="M1237" s="15"/>
      <c r="N1237" s="16">
        <f>(G1237-J1237)*10000</f>
        <v>81.999999999999858</v>
      </c>
      <c r="O1237" s="15"/>
      <c r="P1237" s="16">
        <f>(J1237-K1237)*10000</f>
        <v>0</v>
      </c>
      <c r="Q1237" s="15"/>
      <c r="R1237" s="22">
        <f>((T1236*V1237)/N1237)*P1237</f>
        <v>0</v>
      </c>
      <c r="S1237" s="15"/>
      <c r="T1237" s="3">
        <f>R1237+T1236</f>
        <v>1036547890.0760969</v>
      </c>
      <c r="U1237" s="3"/>
      <c r="V1237" s="4">
        <f>$AB$3/X1237</f>
        <v>3.5714285714285712E-2</v>
      </c>
      <c r="W1237" s="4"/>
      <c r="X1237" s="2">
        <v>7</v>
      </c>
      <c r="Y1237" s="3"/>
      <c r="Z1237" s="30">
        <f>F1237-E1237+1</f>
        <v>6</v>
      </c>
    </row>
    <row r="1238" spans="1:26">
      <c r="A1238" s="25">
        <v>1082</v>
      </c>
      <c r="B1238" s="66">
        <v>41697</v>
      </c>
      <c r="C1238" s="108" t="s">
        <v>36</v>
      </c>
      <c r="D1238" s="142">
        <v>41690</v>
      </c>
      <c r="E1238" s="142">
        <v>41697</v>
      </c>
      <c r="F1238" s="142">
        <v>41698</v>
      </c>
      <c r="G1238" s="109">
        <v>170.714</v>
      </c>
      <c r="H1238" s="109"/>
      <c r="I1238" s="109"/>
      <c r="J1238" s="109">
        <v>169.04999999999998</v>
      </c>
      <c r="K1238" s="109">
        <v>170.714</v>
      </c>
      <c r="L1238" s="110" t="s">
        <v>0</v>
      </c>
      <c r="N1238" s="16">
        <f>(G1238-J1238)*100</f>
        <v>166.40000000000157</v>
      </c>
      <c r="O1238" s="15"/>
      <c r="P1238" s="16">
        <f>(J1238-K1238)*100</f>
        <v>-166.40000000000157</v>
      </c>
      <c r="R1238" s="22">
        <f>((T1237*V1238)/N1238)*P1238</f>
        <v>-28792996.946558245</v>
      </c>
      <c r="S1238" s="15"/>
      <c r="T1238" s="3">
        <f>R1238+T1237</f>
        <v>1007754893.1295387</v>
      </c>
      <c r="U1238" s="3"/>
      <c r="V1238" s="4">
        <f>$AB$3/X1238</f>
        <v>2.7777777777777776E-2</v>
      </c>
      <c r="W1238" s="3"/>
      <c r="X1238" s="2">
        <v>9</v>
      </c>
      <c r="Z1238" s="30">
        <f>F1238-E1238+1</f>
        <v>2</v>
      </c>
    </row>
    <row r="1239" spans="1:26">
      <c r="A1239" s="25">
        <f>A1237+1</f>
        <v>1083</v>
      </c>
      <c r="B1239" s="66">
        <f>B1237+1</f>
        <v>41698</v>
      </c>
    </row>
    <row r="1240" spans="1:26">
      <c r="A1240" s="25">
        <f t="shared" si="31"/>
        <v>1084</v>
      </c>
      <c r="B1240" s="66">
        <f t="shared" si="30"/>
        <v>41699</v>
      </c>
    </row>
    <row r="1241" spans="1:26">
      <c r="A1241" s="25">
        <f t="shared" si="31"/>
        <v>1085</v>
      </c>
      <c r="B1241" s="66">
        <f t="shared" si="30"/>
        <v>41700</v>
      </c>
    </row>
    <row r="1242" spans="1:26">
      <c r="A1242" s="25">
        <f t="shared" si="31"/>
        <v>1086</v>
      </c>
      <c r="B1242" s="66">
        <f t="shared" si="30"/>
        <v>41701</v>
      </c>
    </row>
    <row r="1243" spans="1:26">
      <c r="A1243" s="25">
        <f t="shared" si="31"/>
        <v>1087</v>
      </c>
      <c r="B1243" s="66">
        <f t="shared" si="30"/>
        <v>41702</v>
      </c>
    </row>
    <row r="1244" spans="1:26">
      <c r="A1244" s="25">
        <f t="shared" si="31"/>
        <v>1088</v>
      </c>
      <c r="B1244" s="66">
        <f t="shared" si="30"/>
        <v>41703</v>
      </c>
      <c r="C1244" s="67" t="s">
        <v>20</v>
      </c>
      <c r="D1244" s="140">
        <v>41702</v>
      </c>
      <c r="E1244" s="140">
        <v>41703</v>
      </c>
      <c r="F1244" s="140">
        <v>41705</v>
      </c>
      <c r="G1244" s="68">
        <v>0.78569999999999995</v>
      </c>
      <c r="H1244" s="68">
        <v>0.79569999999999996</v>
      </c>
      <c r="I1244" s="68">
        <v>0.79569999999999996</v>
      </c>
      <c r="J1244" s="68"/>
      <c r="K1244" s="68"/>
      <c r="L1244" s="69" t="s">
        <v>17</v>
      </c>
      <c r="M1244" s="15"/>
      <c r="N1244" s="16">
        <f>(H1244-G1244)*10000</f>
        <v>100.00000000000009</v>
      </c>
      <c r="O1244" s="15"/>
      <c r="P1244" s="16">
        <f>(I1244-H1244)*10000</f>
        <v>0</v>
      </c>
      <c r="Q1244" s="15"/>
      <c r="R1244" s="22">
        <f>((T1238*V1244)/N1244)*P1244</f>
        <v>0</v>
      </c>
      <c r="S1244" s="15"/>
      <c r="T1244" s="3">
        <f>R1244+T1238</f>
        <v>1007754893.1295387</v>
      </c>
      <c r="U1244" s="3"/>
      <c r="V1244" s="4">
        <f>$AB$3/X1244</f>
        <v>3.5714285714285712E-2</v>
      </c>
      <c r="W1244" s="4"/>
      <c r="X1244" s="2">
        <v>7</v>
      </c>
      <c r="Y1244" s="3"/>
      <c r="Z1244" s="30">
        <f>F1244-E1244+1</f>
        <v>3</v>
      </c>
    </row>
    <row r="1245" spans="1:26">
      <c r="A1245" s="25">
        <v>1088</v>
      </c>
      <c r="B1245" s="66">
        <v>41703</v>
      </c>
      <c r="C1245" s="71" t="s">
        <v>24</v>
      </c>
      <c r="D1245" s="138">
        <v>41702</v>
      </c>
      <c r="E1245" s="139">
        <v>41703</v>
      </c>
      <c r="F1245" s="139">
        <v>41705</v>
      </c>
      <c r="G1245" s="72">
        <v>90.64</v>
      </c>
      <c r="H1245" s="72">
        <v>91.55</v>
      </c>
      <c r="I1245" s="72">
        <v>93.95</v>
      </c>
      <c r="J1245" s="72"/>
      <c r="K1245" s="72"/>
      <c r="L1245" s="73" t="s">
        <v>1</v>
      </c>
      <c r="M1245" s="15"/>
      <c r="N1245" s="16">
        <f>(H1245-G1245)*100</f>
        <v>90.999999999999659</v>
      </c>
      <c r="O1245" s="15"/>
      <c r="P1245" s="16">
        <f>(I1245-H1245)*100</f>
        <v>240.00000000000057</v>
      </c>
      <c r="Q1245" s="15"/>
      <c r="R1245" s="22">
        <f>((T1244*V1245)/N1245)*P1245</f>
        <v>66445377.568980977</v>
      </c>
      <c r="S1245" s="15"/>
      <c r="T1245" s="3">
        <f>R1245+T1244</f>
        <v>1074200270.6985197</v>
      </c>
      <c r="U1245" s="3"/>
      <c r="V1245" s="4">
        <f>$AB$3/X1245</f>
        <v>2.5000000000000001E-2</v>
      </c>
      <c r="W1245" s="4"/>
      <c r="X1245" s="2">
        <v>10</v>
      </c>
      <c r="Y1245" s="3"/>
      <c r="Z1245" s="30">
        <f>F1245-E1245+1</f>
        <v>3</v>
      </c>
    </row>
    <row r="1246" spans="1:26">
      <c r="A1246" s="25">
        <v>1088</v>
      </c>
      <c r="B1246" s="66">
        <v>41703</v>
      </c>
      <c r="C1246" s="108" t="s">
        <v>36</v>
      </c>
      <c r="D1246" s="142">
        <v>41702</v>
      </c>
      <c r="E1246" s="142">
        <v>41703</v>
      </c>
      <c r="F1246" s="142">
        <v>41709</v>
      </c>
      <c r="G1246" s="109">
        <v>169.00799999999998</v>
      </c>
      <c r="H1246" s="109">
        <v>170.66</v>
      </c>
      <c r="I1246" s="109">
        <v>171.14999999999998</v>
      </c>
      <c r="J1246" s="109"/>
      <c r="K1246" s="109"/>
      <c r="L1246" s="110" t="s">
        <v>2</v>
      </c>
      <c r="N1246" s="16">
        <f>(H1246-G1246)*100</f>
        <v>165.20000000000152</v>
      </c>
      <c r="O1246" s="15"/>
      <c r="P1246" s="16">
        <f>(I1246-H1246)*100</f>
        <v>48.999999999998067</v>
      </c>
      <c r="R1246" s="22">
        <f>((T1245*V1246)/N1246)*P1246</f>
        <v>8850520.1211031917</v>
      </c>
      <c r="S1246" s="15"/>
      <c r="T1246" s="3">
        <f>R1246+T1245</f>
        <v>1083050790.819623</v>
      </c>
      <c r="U1246" s="3"/>
      <c r="V1246" s="4">
        <f>$AB$3/X1246</f>
        <v>2.7777777777777776E-2</v>
      </c>
      <c r="W1246" s="3"/>
      <c r="X1246" s="2">
        <v>9</v>
      </c>
      <c r="Z1246" s="30">
        <f>F1246-E1246+1</f>
        <v>7</v>
      </c>
    </row>
    <row r="1247" spans="1:26">
      <c r="A1247" s="25">
        <f>A1244+1</f>
        <v>1089</v>
      </c>
      <c r="B1247" s="66">
        <f>B1244+1</f>
        <v>41704</v>
      </c>
      <c r="C1247" s="88" t="s">
        <v>29</v>
      </c>
      <c r="D1247" s="137">
        <v>41702</v>
      </c>
      <c r="E1247" s="137">
        <v>41704</v>
      </c>
      <c r="F1247" s="137">
        <v>41708</v>
      </c>
      <c r="G1247" s="89">
        <v>0.82240000000000002</v>
      </c>
      <c r="H1247" s="89">
        <v>0.82669999999999999</v>
      </c>
      <c r="I1247" s="89">
        <v>0.83079999999999998</v>
      </c>
      <c r="J1247" s="89"/>
      <c r="K1247" s="89"/>
      <c r="L1247" s="90" t="s">
        <v>1</v>
      </c>
      <c r="M1247" s="15"/>
      <c r="N1247" s="16">
        <f>(H1247-G1247)*10000</f>
        <v>42.999999999999702</v>
      </c>
      <c r="O1247" s="15"/>
      <c r="P1247" s="16">
        <f>(I1247-H1247)*10000</f>
        <v>40.999999999999929</v>
      </c>
      <c r="Q1247" s="15"/>
      <c r="R1247" s="22">
        <f>((T1246*V1247)/N1247)*P1247</f>
        <v>25816908.385816727</v>
      </c>
      <c r="S1247" s="15"/>
      <c r="T1247" s="3">
        <f>R1247+T1246</f>
        <v>1108867699.2054398</v>
      </c>
      <c r="U1247" s="3"/>
      <c r="V1247" s="4">
        <f>$AB$3/X1247</f>
        <v>2.5000000000000001E-2</v>
      </c>
      <c r="W1247" s="4"/>
      <c r="X1247" s="2">
        <v>10</v>
      </c>
      <c r="Y1247" s="3"/>
      <c r="Z1247" s="30">
        <f>F1247-E1247+1</f>
        <v>5</v>
      </c>
    </row>
    <row r="1248" spans="1:26">
      <c r="A1248" s="25">
        <v>1089</v>
      </c>
      <c r="B1248" s="66">
        <v>41704</v>
      </c>
      <c r="C1248" s="101" t="s">
        <v>33</v>
      </c>
      <c r="D1248" s="152">
        <v>41691</v>
      </c>
      <c r="E1248" s="134">
        <v>41704</v>
      </c>
      <c r="F1248" s="134">
        <v>41710</v>
      </c>
      <c r="G1248" s="119">
        <v>102.25</v>
      </c>
      <c r="H1248" s="119">
        <v>102.84</v>
      </c>
      <c r="I1248" s="119">
        <v>102.84</v>
      </c>
      <c r="J1248" s="119"/>
      <c r="K1248" s="119"/>
      <c r="L1248" s="102" t="s">
        <v>17</v>
      </c>
      <c r="N1248" s="16">
        <f>(H1248-G1248)*100</f>
        <v>59.000000000000341</v>
      </c>
      <c r="O1248" s="15"/>
      <c r="P1248" s="16">
        <f>(I1248-H1248)*100</f>
        <v>0</v>
      </c>
      <c r="R1248" s="22">
        <f>((T1247*V1248)/N1248)*P1248</f>
        <v>0</v>
      </c>
      <c r="S1248" s="15"/>
      <c r="T1248" s="3">
        <f>R1248+T1247</f>
        <v>1108867699.2054398</v>
      </c>
      <c r="U1248" s="3"/>
      <c r="V1248" s="4">
        <f>$AB$3/X1248</f>
        <v>2.7777777777777776E-2</v>
      </c>
      <c r="W1248" s="3"/>
      <c r="X1248" s="2">
        <v>9</v>
      </c>
      <c r="Z1248" s="30">
        <f>F1248-E1248+1</f>
        <v>7</v>
      </c>
    </row>
    <row r="1249" spans="1:26">
      <c r="A1249" s="25">
        <f>A1247+1</f>
        <v>1090</v>
      </c>
      <c r="B1249" s="66">
        <f>B1247+1</f>
        <v>41705</v>
      </c>
    </row>
    <row r="1250" spans="1:26">
      <c r="A1250" s="25">
        <f t="shared" si="31"/>
        <v>1091</v>
      </c>
      <c r="B1250" s="66">
        <f t="shared" ref="B1250:B1319" si="32">B1249+1</f>
        <v>41706</v>
      </c>
    </row>
    <row r="1251" spans="1:26">
      <c r="A1251" s="25">
        <f t="shared" si="31"/>
        <v>1092</v>
      </c>
      <c r="B1251" s="66">
        <f t="shared" si="32"/>
        <v>41707</v>
      </c>
    </row>
    <row r="1252" spans="1:26">
      <c r="A1252" s="25">
        <f t="shared" si="31"/>
        <v>1093</v>
      </c>
      <c r="B1252" s="66">
        <f t="shared" si="32"/>
        <v>41708</v>
      </c>
      <c r="C1252" s="67" t="s">
        <v>20</v>
      </c>
      <c r="D1252" s="153">
        <v>41705</v>
      </c>
      <c r="E1252" s="140">
        <v>41708</v>
      </c>
      <c r="F1252" s="140">
        <v>41711</v>
      </c>
      <c r="G1252" s="68">
        <v>0.80449999999999999</v>
      </c>
      <c r="H1252" s="68"/>
      <c r="I1252" s="68"/>
      <c r="J1252" s="68">
        <v>0.79390000000000005</v>
      </c>
      <c r="K1252" s="68">
        <v>0.79210000000000003</v>
      </c>
      <c r="L1252" s="69" t="s">
        <v>2</v>
      </c>
      <c r="M1252" s="15"/>
      <c r="N1252" s="16">
        <f>(G1252-J1252)*10000</f>
        <v>105.99999999999943</v>
      </c>
      <c r="O1252" s="15"/>
      <c r="P1252" s="16">
        <f>(J1252-K1252)*10000</f>
        <v>18.000000000000238</v>
      </c>
      <c r="Q1252" s="15"/>
      <c r="R1252" s="22">
        <f>((T1248*V1252)/N1252)*P1252</f>
        <v>6724938.8765829802</v>
      </c>
      <c r="S1252" s="15"/>
      <c r="T1252" s="3">
        <f>R1252+T1248</f>
        <v>1115592638.0820227</v>
      </c>
      <c r="U1252" s="3"/>
      <c r="V1252" s="4">
        <f>$AB$3/X1252</f>
        <v>3.5714285714285712E-2</v>
      </c>
      <c r="W1252" s="4"/>
      <c r="X1252" s="2">
        <v>7</v>
      </c>
      <c r="Y1252" s="3"/>
      <c r="Z1252" s="30">
        <f>F1252-E1252+1</f>
        <v>4</v>
      </c>
    </row>
    <row r="1253" spans="1:26">
      <c r="A1253" s="25">
        <v>1093</v>
      </c>
      <c r="B1253" s="66">
        <v>41708</v>
      </c>
      <c r="C1253" s="114" t="s">
        <v>37</v>
      </c>
      <c r="D1253" s="154">
        <v>41705</v>
      </c>
      <c r="E1253" s="136">
        <v>41708</v>
      </c>
      <c r="F1253" s="136">
        <v>41724</v>
      </c>
      <c r="G1253" s="115">
        <v>1.1005499999999999</v>
      </c>
      <c r="H1253" s="115">
        <v>1.1103700000000001</v>
      </c>
      <c r="I1253" s="115">
        <v>1.1145100000000001</v>
      </c>
      <c r="J1253" s="115"/>
      <c r="K1253" s="115"/>
      <c r="L1253" s="116" t="s">
        <v>2</v>
      </c>
      <c r="N1253" s="16">
        <f>(H1253-G1253)*10000</f>
        <v>98.200000000001623</v>
      </c>
      <c r="O1253" s="15"/>
      <c r="P1253" s="16">
        <f>(I1253-H1253)*10000</f>
        <v>41.400000000000325</v>
      </c>
      <c r="R1253" s="22">
        <f>((T1252*V1253)/N1253)*P1253</f>
        <v>16797183.305424545</v>
      </c>
      <c r="S1253" s="15"/>
      <c r="T1253" s="3">
        <f>R1253+T1252</f>
        <v>1132389821.3874471</v>
      </c>
      <c r="U1253" s="3"/>
      <c r="V1253" s="4">
        <f>$AB$3/X1253</f>
        <v>3.5714285714285712E-2</v>
      </c>
      <c r="W1253" s="3"/>
      <c r="X1253" s="2">
        <v>7</v>
      </c>
      <c r="Z1253" s="30">
        <f>F1253-E1253+1</f>
        <v>17</v>
      </c>
    </row>
    <row r="1254" spans="1:26">
      <c r="A1254" s="25">
        <f>A1252+1</f>
        <v>1094</v>
      </c>
      <c r="B1254" s="66">
        <f>B1252+1</f>
        <v>41709</v>
      </c>
    </row>
    <row r="1255" spans="1:26">
      <c r="A1255" s="25">
        <f t="shared" si="31"/>
        <v>1095</v>
      </c>
      <c r="B1255" s="66">
        <f t="shared" si="32"/>
        <v>41710</v>
      </c>
      <c r="C1255" s="108" t="s">
        <v>36</v>
      </c>
      <c r="D1255" s="155">
        <v>41709</v>
      </c>
      <c r="E1255" s="142">
        <v>41710</v>
      </c>
      <c r="F1255" s="142">
        <v>41725</v>
      </c>
      <c r="G1255" s="109">
        <v>172.048</v>
      </c>
      <c r="H1255" s="109"/>
      <c r="I1255" s="109"/>
      <c r="J1255" s="109">
        <v>170.76499999999999</v>
      </c>
      <c r="K1255" s="109">
        <v>169.73000000000002</v>
      </c>
      <c r="L1255" s="110" t="s">
        <v>2</v>
      </c>
      <c r="N1255" s="16">
        <f>(G1255-J1255)*100</f>
        <v>128.30000000000155</v>
      </c>
      <c r="O1255" s="15"/>
      <c r="P1255" s="16">
        <f>(J1255-K1255)*100</f>
        <v>103.49999999999682</v>
      </c>
      <c r="R1255" s="22">
        <f>((T1253*V1255)/N1255)*P1255</f>
        <v>25375064.197106559</v>
      </c>
      <c r="S1255" s="15"/>
      <c r="T1255" s="3">
        <f>R1255+T1253</f>
        <v>1157764885.5845537</v>
      </c>
      <c r="U1255" s="3"/>
      <c r="V1255" s="4">
        <f>$AB$3/X1255</f>
        <v>2.7777777777777776E-2</v>
      </c>
      <c r="W1255" s="3"/>
      <c r="X1255" s="2">
        <v>9</v>
      </c>
      <c r="Z1255" s="30">
        <f>F1255-E1255+1</f>
        <v>16</v>
      </c>
    </row>
    <row r="1256" spans="1:26">
      <c r="A1256" s="25">
        <f t="shared" si="31"/>
        <v>1096</v>
      </c>
      <c r="B1256" s="66">
        <f t="shared" si="32"/>
        <v>41711</v>
      </c>
      <c r="C1256" s="71" t="s">
        <v>24</v>
      </c>
      <c r="D1256" s="156">
        <v>41710</v>
      </c>
      <c r="E1256" s="139">
        <v>41711</v>
      </c>
      <c r="F1256" s="139">
        <v>41715</v>
      </c>
      <c r="G1256" s="72">
        <v>92.3</v>
      </c>
      <c r="H1256" s="72"/>
      <c r="I1256" s="72"/>
      <c r="J1256" s="72">
        <v>91.66</v>
      </c>
      <c r="K1256" s="72">
        <v>92.3</v>
      </c>
      <c r="L1256" s="73" t="s">
        <v>0</v>
      </c>
      <c r="M1256" s="15"/>
      <c r="N1256" s="16">
        <f>(G1256-J1256)*100</f>
        <v>64.000000000000057</v>
      </c>
      <c r="O1256" s="15"/>
      <c r="P1256" s="16">
        <f>(J1256-K1256)*100</f>
        <v>-64.000000000000057</v>
      </c>
      <c r="Q1256" s="15"/>
      <c r="R1256" s="22">
        <f>((T1255*V1256)/N1256)*P1256</f>
        <v>-28944122.139613844</v>
      </c>
      <c r="S1256" s="15"/>
      <c r="T1256" s="3">
        <f>R1256+T1255</f>
        <v>1128820763.4449399</v>
      </c>
      <c r="U1256" s="3"/>
      <c r="V1256" s="4">
        <f>$AB$3/X1256</f>
        <v>2.5000000000000001E-2</v>
      </c>
      <c r="W1256" s="4"/>
      <c r="X1256" s="2">
        <v>10</v>
      </c>
      <c r="Y1256" s="3"/>
      <c r="Z1256" s="30">
        <f>F1256-E1256+1</f>
        <v>5</v>
      </c>
    </row>
    <row r="1257" spans="1:26">
      <c r="A1257" s="25">
        <f t="shared" si="31"/>
        <v>1097</v>
      </c>
      <c r="B1257" s="66">
        <f t="shared" si="32"/>
        <v>41712</v>
      </c>
    </row>
    <row r="1258" spans="1:26">
      <c r="A1258" s="25">
        <f t="shared" si="31"/>
        <v>1098</v>
      </c>
      <c r="B1258" s="66">
        <f t="shared" si="32"/>
        <v>41713</v>
      </c>
    </row>
    <row r="1259" spans="1:26">
      <c r="A1259" s="25">
        <f t="shared" si="31"/>
        <v>1099</v>
      </c>
      <c r="B1259" s="66">
        <f t="shared" si="32"/>
        <v>41714</v>
      </c>
    </row>
    <row r="1260" spans="1:26">
      <c r="A1260" s="25">
        <f t="shared" ref="A1260:A1330" si="33">A1259+1</f>
        <v>1100</v>
      </c>
      <c r="B1260" s="66">
        <f t="shared" si="32"/>
        <v>41715</v>
      </c>
    </row>
    <row r="1261" spans="1:26">
      <c r="A1261" s="25">
        <f t="shared" si="33"/>
        <v>1101</v>
      </c>
      <c r="B1261" s="66">
        <f t="shared" si="32"/>
        <v>41716</v>
      </c>
      <c r="C1261" s="92" t="s">
        <v>38</v>
      </c>
      <c r="D1261" s="157">
        <v>41715</v>
      </c>
      <c r="E1261" s="132">
        <v>41716</v>
      </c>
      <c r="F1261" s="132">
        <v>41716</v>
      </c>
      <c r="G1261" s="93">
        <v>141.285</v>
      </c>
      <c r="H1261" s="93">
        <v>141.90900000000002</v>
      </c>
      <c r="I1261" s="93">
        <v>141.285</v>
      </c>
      <c r="J1261" s="93"/>
      <c r="K1261" s="93"/>
      <c r="L1261" s="94" t="s">
        <v>0</v>
      </c>
      <c r="N1261" s="16">
        <f>(H1261-G1261)*100</f>
        <v>62.400000000002365</v>
      </c>
      <c r="O1261" s="15"/>
      <c r="P1261" s="16">
        <f>(I1261-H1261)*100</f>
        <v>-62.400000000002365</v>
      </c>
      <c r="R1261" s="22">
        <f>((T1256*V1261)/N1261)*P1261</f>
        <v>-13438342.421963569</v>
      </c>
      <c r="S1261" s="15"/>
      <c r="T1261" s="3">
        <f>R1261+T1256</f>
        <v>1115382421.0229764</v>
      </c>
      <c r="U1261" s="3"/>
      <c r="V1261" s="4">
        <f>$AB$3/X1261</f>
        <v>1.1904761904761904E-2</v>
      </c>
      <c r="W1261" s="3"/>
      <c r="X1261" s="2">
        <v>21</v>
      </c>
      <c r="Z1261" s="30">
        <f>F1261-E1261+1</f>
        <v>1</v>
      </c>
    </row>
    <row r="1262" spans="1:26">
      <c r="A1262" s="25">
        <f t="shared" si="33"/>
        <v>1102</v>
      </c>
      <c r="B1262" s="66">
        <f t="shared" si="32"/>
        <v>41717</v>
      </c>
    </row>
    <row r="1263" spans="1:26">
      <c r="A1263" s="25">
        <f t="shared" si="33"/>
        <v>1103</v>
      </c>
      <c r="B1263" s="66">
        <f t="shared" si="32"/>
        <v>41718</v>
      </c>
      <c r="C1263" s="97" t="s">
        <v>30</v>
      </c>
      <c r="D1263" s="158">
        <v>41717</v>
      </c>
      <c r="E1263" s="130">
        <v>41718</v>
      </c>
      <c r="F1263" s="130">
        <v>41737</v>
      </c>
      <c r="G1263" s="98">
        <v>1.3931</v>
      </c>
      <c r="H1263" s="98"/>
      <c r="I1263" s="98"/>
      <c r="J1263" s="98">
        <v>1.3807</v>
      </c>
      <c r="K1263" s="98">
        <v>1.3807</v>
      </c>
      <c r="L1263" s="99" t="s">
        <v>17</v>
      </c>
      <c r="M1263" s="15"/>
      <c r="N1263" s="46">
        <f>(G1263-J1263)*10000</f>
        <v>123.99999999999966</v>
      </c>
      <c r="O1263" s="47"/>
      <c r="P1263" s="46">
        <f>(J1263-K1263)*10000</f>
        <v>0</v>
      </c>
      <c r="Q1263" s="15"/>
      <c r="R1263" s="22">
        <f>((T1261*V1263)/N1263)*P1263</f>
        <v>0</v>
      </c>
      <c r="S1263" s="15"/>
      <c r="T1263" s="3">
        <f>R1263+T1261</f>
        <v>1115382421.0229764</v>
      </c>
      <c r="U1263" s="3"/>
      <c r="V1263" s="4">
        <f>$AB$3/X1263</f>
        <v>2.2727272727272728E-2</v>
      </c>
      <c r="W1263" s="4"/>
      <c r="X1263" s="16">
        <v>11</v>
      </c>
      <c r="Y1263" s="15"/>
      <c r="Z1263" s="30">
        <f>F1263-E1263+1</f>
        <v>20</v>
      </c>
    </row>
    <row r="1264" spans="1:26">
      <c r="A1264" s="25">
        <f t="shared" si="33"/>
        <v>1104</v>
      </c>
      <c r="B1264" s="66">
        <f t="shared" si="32"/>
        <v>41719</v>
      </c>
      <c r="C1264" s="92" t="s">
        <v>38</v>
      </c>
      <c r="D1264" s="157">
        <v>41718</v>
      </c>
      <c r="E1264" s="132">
        <v>41719</v>
      </c>
      <c r="F1264" s="132">
        <v>41719</v>
      </c>
      <c r="G1264" s="93">
        <v>141.26000000000002</v>
      </c>
      <c r="H1264" s="93"/>
      <c r="I1264" s="93"/>
      <c r="J1264" s="93">
        <v>140.86999999999998</v>
      </c>
      <c r="K1264" s="93">
        <v>141.26000000000002</v>
      </c>
      <c r="L1264" s="94" t="s">
        <v>0</v>
      </c>
      <c r="N1264" s="16">
        <f>(G1264-J1264)*100</f>
        <v>39.00000000000432</v>
      </c>
      <c r="O1264" s="15"/>
      <c r="P1264" s="16">
        <f>(J1264-K1264)*100</f>
        <v>-39.00000000000432</v>
      </c>
      <c r="R1264" s="22">
        <f>((T1263*V1264)/N1264)*P1264</f>
        <v>-13278362.155035432</v>
      </c>
      <c r="S1264" s="15"/>
      <c r="T1264" s="3">
        <f>R1264+T1263</f>
        <v>1102104058.8679409</v>
      </c>
      <c r="U1264" s="3"/>
      <c r="V1264" s="4">
        <f>$AB$3/X1264</f>
        <v>1.1904761904761904E-2</v>
      </c>
      <c r="W1264" s="3"/>
      <c r="X1264" s="2">
        <v>21</v>
      </c>
      <c r="Z1264" s="30">
        <f>F1264-E1264+1</f>
        <v>1</v>
      </c>
    </row>
    <row r="1265" spans="1:26">
      <c r="A1265" s="25">
        <v>1104</v>
      </c>
      <c r="B1265" s="66">
        <v>41719</v>
      </c>
      <c r="C1265" s="104" t="s">
        <v>31</v>
      </c>
      <c r="D1265" s="159">
        <v>41718</v>
      </c>
      <c r="E1265" s="131">
        <v>41719</v>
      </c>
      <c r="F1265" s="131">
        <v>41723</v>
      </c>
      <c r="G1265" s="105">
        <v>1.8351</v>
      </c>
      <c r="H1265" s="105"/>
      <c r="I1265" s="105"/>
      <c r="J1265" s="105">
        <v>1.8230999999999999</v>
      </c>
      <c r="K1265" s="105">
        <v>1.8021</v>
      </c>
      <c r="L1265" s="107" t="s">
        <v>1</v>
      </c>
      <c r="N1265" s="46">
        <f>(G1265-J1265)*10000</f>
        <v>120.00000000000011</v>
      </c>
      <c r="O1265" s="47"/>
      <c r="P1265" s="46">
        <f>(J1265-K1265)*10000</f>
        <v>209.99999999999909</v>
      </c>
      <c r="R1265" s="22">
        <f>((T1264*V1265)/N1265)*P1265</f>
        <v>53574502.86163573</v>
      </c>
      <c r="S1265" s="15"/>
      <c r="T1265" s="3">
        <f>R1265+T1264</f>
        <v>1155678561.7295766</v>
      </c>
      <c r="U1265" s="3"/>
      <c r="V1265" s="4">
        <f>$AB$3/X1265</f>
        <v>2.7777777777777776E-2</v>
      </c>
      <c r="X1265" s="2">
        <v>9</v>
      </c>
      <c r="Z1265" s="30">
        <f>F1265-E1265+1</f>
        <v>5</v>
      </c>
    </row>
    <row r="1266" spans="1:26">
      <c r="A1266" s="25">
        <f>A1264+1</f>
        <v>1105</v>
      </c>
      <c r="B1266" s="66">
        <f>B1264+1</f>
        <v>41720</v>
      </c>
    </row>
    <row r="1267" spans="1:26">
      <c r="A1267" s="25">
        <f t="shared" si="33"/>
        <v>1106</v>
      </c>
      <c r="B1267" s="66">
        <f t="shared" si="32"/>
        <v>41721</v>
      </c>
    </row>
    <row r="1268" spans="1:26">
      <c r="A1268" s="25">
        <f t="shared" si="33"/>
        <v>1107</v>
      </c>
      <c r="B1268" s="66">
        <f t="shared" si="32"/>
        <v>41722</v>
      </c>
    </row>
    <row r="1269" spans="1:26">
      <c r="A1269" s="25">
        <f t="shared" si="33"/>
        <v>1108</v>
      </c>
      <c r="B1269" s="66">
        <f t="shared" si="32"/>
        <v>41723</v>
      </c>
    </row>
    <row r="1270" spans="1:26">
      <c r="A1270" s="25">
        <f t="shared" si="33"/>
        <v>1109</v>
      </c>
      <c r="B1270" s="66">
        <f t="shared" si="32"/>
        <v>41724</v>
      </c>
      <c r="C1270" s="88" t="s">
        <v>29</v>
      </c>
      <c r="D1270" s="160">
        <v>41711</v>
      </c>
      <c r="E1270" s="137">
        <v>41724</v>
      </c>
      <c r="F1270" s="137">
        <v>41726</v>
      </c>
      <c r="G1270" s="89">
        <v>0.83799999999999997</v>
      </c>
      <c r="H1270" s="89"/>
      <c r="I1270" s="89"/>
      <c r="J1270" s="89">
        <v>0.83220000000000005</v>
      </c>
      <c r="K1270" s="89">
        <v>0.82609999999999995</v>
      </c>
      <c r="L1270" s="90" t="s">
        <v>1</v>
      </c>
      <c r="M1270" s="15"/>
      <c r="N1270" s="16">
        <f>(G1270-J1270)*10000</f>
        <v>57.999999999999162</v>
      </c>
      <c r="O1270" s="15"/>
      <c r="P1270" s="16">
        <f>(J1270-K1270)*10000</f>
        <v>61.000000000001052</v>
      </c>
      <c r="Q1270" s="15"/>
      <c r="R1270" s="22">
        <f>((T1265*V1270)/N1270)*P1270</f>
        <v>30386375.976511382</v>
      </c>
      <c r="S1270" s="15"/>
      <c r="T1270" s="3">
        <f>R1270+T1265</f>
        <v>1186064937.7060881</v>
      </c>
      <c r="U1270" s="3"/>
      <c r="V1270" s="4">
        <f>$AB$3/X1270</f>
        <v>2.5000000000000001E-2</v>
      </c>
      <c r="W1270" s="4"/>
      <c r="X1270" s="2">
        <v>10</v>
      </c>
      <c r="Y1270" s="3"/>
      <c r="Z1270" s="30">
        <f>F1270-E1270+1</f>
        <v>3</v>
      </c>
    </row>
    <row r="1271" spans="1:26">
      <c r="A1271" s="25">
        <v>1109</v>
      </c>
      <c r="B1271" s="66">
        <v>41724</v>
      </c>
      <c r="C1271" s="101" t="s">
        <v>33</v>
      </c>
      <c r="D1271" s="152">
        <v>41719</v>
      </c>
      <c r="E1271" s="134">
        <v>41724</v>
      </c>
      <c r="F1271" s="134">
        <v>41726</v>
      </c>
      <c r="G1271" s="119">
        <v>102.46</v>
      </c>
      <c r="H1271" s="119"/>
      <c r="I1271" s="119"/>
      <c r="J1271" s="119">
        <v>101.99</v>
      </c>
      <c r="K1271" s="119">
        <v>102.46</v>
      </c>
      <c r="L1271" s="103" t="s">
        <v>0</v>
      </c>
      <c r="N1271" s="16">
        <f>(G1271-J1271)*100</f>
        <v>46.999999999999886</v>
      </c>
      <c r="O1271" s="15"/>
      <c r="P1271" s="16">
        <f>(J1271-K1271)*100</f>
        <v>-46.999999999999886</v>
      </c>
      <c r="R1271" s="22">
        <f>((T1270*V1271)/N1271)*P1271</f>
        <v>-32946248.269613557</v>
      </c>
      <c r="S1271" s="15"/>
      <c r="T1271" s="3">
        <f>R1271+T1270</f>
        <v>1153118689.4364746</v>
      </c>
      <c r="U1271" s="3"/>
      <c r="V1271" s="4">
        <f>$AB$3/X1271</f>
        <v>2.7777777777777776E-2</v>
      </c>
      <c r="W1271" s="3"/>
      <c r="X1271" s="2">
        <v>9</v>
      </c>
      <c r="Z1271" s="30">
        <f>F1271-E1271+1</f>
        <v>3</v>
      </c>
    </row>
    <row r="1272" spans="1:26">
      <c r="A1272" s="25">
        <f>A1270+1</f>
        <v>1110</v>
      </c>
      <c r="B1272" s="66">
        <f>B1270+1</f>
        <v>41725</v>
      </c>
      <c r="C1272" s="92" t="s">
        <v>38</v>
      </c>
      <c r="D1272" s="157">
        <v>41724</v>
      </c>
      <c r="E1272" s="132">
        <v>41725</v>
      </c>
      <c r="F1272" s="132">
        <v>41725</v>
      </c>
      <c r="G1272" s="93">
        <v>141.03700000000001</v>
      </c>
      <c r="H1272" s="93"/>
      <c r="I1272" s="93"/>
      <c r="J1272" s="93">
        <v>140.553</v>
      </c>
      <c r="K1272" s="93">
        <v>141.03700000000001</v>
      </c>
      <c r="L1272" s="94" t="s">
        <v>0</v>
      </c>
      <c r="N1272" s="16">
        <f>(G1272-J1272)*100</f>
        <v>48.400000000000887</v>
      </c>
      <c r="O1272" s="15"/>
      <c r="P1272" s="16">
        <f>(J1272-K1272)*100</f>
        <v>-48.400000000000887</v>
      </c>
      <c r="R1272" s="22">
        <f>((T1271*V1272)/N1272)*P1272</f>
        <v>-13727603.445672316</v>
      </c>
      <c r="S1272" s="15"/>
      <c r="T1272" s="3">
        <f>R1272+T1271</f>
        <v>1139391085.9908023</v>
      </c>
      <c r="U1272" s="3"/>
      <c r="V1272" s="4">
        <f>$AB$3/X1272</f>
        <v>1.1904761904761904E-2</v>
      </c>
      <c r="W1272" s="3"/>
      <c r="X1272" s="2">
        <v>21</v>
      </c>
      <c r="Z1272" s="30">
        <f>F1272-E1272+1</f>
        <v>1</v>
      </c>
    </row>
    <row r="1273" spans="1:26">
      <c r="A1273" s="25">
        <f t="shared" si="33"/>
        <v>1111</v>
      </c>
      <c r="B1273" s="66">
        <f t="shared" si="32"/>
        <v>41726</v>
      </c>
      <c r="C1273" s="85" t="s">
        <v>28</v>
      </c>
      <c r="D1273" s="161">
        <v>41725</v>
      </c>
      <c r="E1273" s="141">
        <v>41726</v>
      </c>
      <c r="F1273" s="141">
        <v>41774</v>
      </c>
      <c r="G1273" s="86">
        <v>1.5316000000000001</v>
      </c>
      <c r="H1273" s="86"/>
      <c r="I1273" s="86"/>
      <c r="J1273" s="86">
        <v>1.5117</v>
      </c>
      <c r="K1273" s="86">
        <v>1.4875</v>
      </c>
      <c r="L1273" s="87" t="s">
        <v>1</v>
      </c>
      <c r="M1273" s="15"/>
      <c r="N1273" s="16">
        <f>(G1273-J1273)*10000</f>
        <v>199.00000000000028</v>
      </c>
      <c r="O1273" s="15"/>
      <c r="P1273" s="16">
        <f>(J1273-K1273)*10000</f>
        <v>242</v>
      </c>
      <c r="Q1273" s="15"/>
      <c r="R1273" s="22">
        <f>((T1272*V1273)/N1273)*P1273</f>
        <v>49485398.92494145</v>
      </c>
      <c r="S1273" s="15"/>
      <c r="T1273" s="3">
        <f>R1273+T1272</f>
        <v>1188876484.9157438</v>
      </c>
      <c r="U1273" s="3"/>
      <c r="V1273" s="4">
        <f>$AB$3/X1273</f>
        <v>3.5714285714285712E-2</v>
      </c>
      <c r="W1273" s="4"/>
      <c r="X1273" s="2">
        <v>7</v>
      </c>
      <c r="Y1273" s="3"/>
      <c r="Z1273" s="30">
        <f>F1273-E1273+1</f>
        <v>49</v>
      </c>
    </row>
    <row r="1274" spans="1:26">
      <c r="A1274" s="25">
        <f t="shared" si="33"/>
        <v>1112</v>
      </c>
      <c r="B1274" s="66">
        <f t="shared" si="32"/>
        <v>41727</v>
      </c>
    </row>
    <row r="1275" spans="1:26">
      <c r="A1275" s="25">
        <f t="shared" si="33"/>
        <v>1113</v>
      </c>
      <c r="B1275" s="66">
        <f t="shared" si="32"/>
        <v>41728</v>
      </c>
    </row>
    <row r="1276" spans="1:26">
      <c r="A1276" s="25">
        <f t="shared" si="33"/>
        <v>1114</v>
      </c>
      <c r="B1276" s="66">
        <f t="shared" si="32"/>
        <v>41729</v>
      </c>
      <c r="C1276" s="82" t="s">
        <v>35</v>
      </c>
      <c r="D1276" s="162">
        <v>41722</v>
      </c>
      <c r="E1276" s="146">
        <v>41729</v>
      </c>
      <c r="F1276" s="146">
        <v>41732</v>
      </c>
      <c r="G1276" s="83">
        <v>115.5</v>
      </c>
      <c r="H1276" s="83">
        <v>116.246</v>
      </c>
      <c r="I1276" s="83">
        <v>116.68</v>
      </c>
      <c r="J1276" s="83"/>
      <c r="K1276" s="83"/>
      <c r="L1276" s="84" t="s">
        <v>2</v>
      </c>
      <c r="N1276" s="16">
        <f>(H1276-G1276)*100</f>
        <v>74.599999999999511</v>
      </c>
      <c r="O1276" s="15"/>
      <c r="P1276" s="16">
        <f>(I1276-H1276)*100</f>
        <v>43.400000000001171</v>
      </c>
      <c r="R1276" s="22">
        <f>((T1273*V1276)/N1276)*P1276</f>
        <v>21614125.102775224</v>
      </c>
      <c r="S1276" s="15"/>
      <c r="T1276" s="3">
        <f>R1276+T1273</f>
        <v>1210490610.0185192</v>
      </c>
      <c r="U1276" s="3"/>
      <c r="V1276" s="4">
        <f>$AB$3/X1276</f>
        <v>3.125E-2</v>
      </c>
      <c r="W1276" s="3"/>
      <c r="X1276" s="2">
        <v>8</v>
      </c>
      <c r="Z1276" s="30">
        <f>F1276-E1276+1</f>
        <v>4</v>
      </c>
    </row>
    <row r="1277" spans="1:26">
      <c r="A1277" s="25">
        <f t="shared" si="33"/>
        <v>1115</v>
      </c>
      <c r="B1277" s="66">
        <f t="shared" si="32"/>
        <v>41730</v>
      </c>
      <c r="C1277" s="92" t="s">
        <v>38</v>
      </c>
      <c r="D1277" s="157">
        <v>41729</v>
      </c>
      <c r="E1277" s="132">
        <v>41730</v>
      </c>
      <c r="F1277" s="132">
        <v>41733</v>
      </c>
      <c r="G1277" s="93">
        <v>141.76999999999998</v>
      </c>
      <c r="H1277" s="93">
        <v>142.53</v>
      </c>
      <c r="I1277" s="93">
        <v>141.76999999999998</v>
      </c>
      <c r="J1277" s="93"/>
      <c r="K1277" s="93"/>
      <c r="L1277" s="94" t="s">
        <v>0</v>
      </c>
      <c r="N1277" s="16">
        <f>(H1277-G1277)*100</f>
        <v>76.000000000001933</v>
      </c>
      <c r="O1277" s="15"/>
      <c r="P1277" s="16">
        <f>(I1277-H1277)*100</f>
        <v>-76.000000000001933</v>
      </c>
      <c r="R1277" s="22">
        <f>((T1276*V1277)/N1277)*P1277</f>
        <v>-14410602.500220465</v>
      </c>
      <c r="S1277" s="15"/>
      <c r="T1277" s="3">
        <f>R1277+T1276</f>
        <v>1196080007.5182986</v>
      </c>
      <c r="U1277" s="3"/>
      <c r="V1277" s="4">
        <f>$AB$3/X1277</f>
        <v>1.1904761904761904E-2</v>
      </c>
      <c r="W1277" s="3"/>
      <c r="X1277" s="2">
        <v>21</v>
      </c>
      <c r="Z1277" s="30">
        <f>F1277-E1277+1</f>
        <v>4</v>
      </c>
    </row>
    <row r="1278" spans="1:26">
      <c r="A1278" s="25">
        <v>1115</v>
      </c>
      <c r="B1278" s="66">
        <v>41730</v>
      </c>
      <c r="C1278" s="101" t="s">
        <v>33</v>
      </c>
      <c r="D1278" s="152">
        <v>41729</v>
      </c>
      <c r="E1278" s="134">
        <v>41730</v>
      </c>
      <c r="F1278" s="134">
        <v>41733</v>
      </c>
      <c r="G1278" s="119">
        <v>102.78</v>
      </c>
      <c r="H1278" s="119">
        <v>103.45</v>
      </c>
      <c r="I1278" s="119">
        <v>103.45</v>
      </c>
      <c r="J1278" s="119"/>
      <c r="K1278" s="119"/>
      <c r="L1278" s="103" t="s">
        <v>17</v>
      </c>
      <c r="N1278" s="16">
        <f>(H1278-G1278)*100</f>
        <v>67.000000000000171</v>
      </c>
      <c r="O1278" s="15"/>
      <c r="P1278" s="16">
        <f>(I1278-H1278)*100</f>
        <v>0</v>
      </c>
      <c r="R1278" s="22">
        <f>((T1277*V1278)/N1278)*P1278</f>
        <v>0</v>
      </c>
      <c r="S1278" s="15"/>
      <c r="T1278" s="3">
        <f>R1278+T1277</f>
        <v>1196080007.5182986</v>
      </c>
      <c r="U1278" s="3"/>
      <c r="V1278" s="4">
        <f>$AB$3/X1278</f>
        <v>2.7777777777777776E-2</v>
      </c>
      <c r="W1278" s="3"/>
      <c r="X1278" s="2">
        <v>9</v>
      </c>
      <c r="Z1278" s="30">
        <f>F1278-E1278+1</f>
        <v>4</v>
      </c>
    </row>
    <row r="1279" spans="1:26">
      <c r="A1279" s="25">
        <f>A1277+1</f>
        <v>1116</v>
      </c>
      <c r="B1279" s="66">
        <f>B1277+1</f>
        <v>41731</v>
      </c>
      <c r="C1279" s="75" t="s">
        <v>34</v>
      </c>
      <c r="D1279" s="163">
        <v>41730</v>
      </c>
      <c r="E1279" s="144">
        <v>41731</v>
      </c>
      <c r="F1279" s="144">
        <v>41752</v>
      </c>
      <c r="G1279" s="76">
        <v>1.0643</v>
      </c>
      <c r="H1279" s="76">
        <v>1.07159</v>
      </c>
      <c r="I1279" s="76">
        <v>1.08125</v>
      </c>
      <c r="J1279" s="76"/>
      <c r="K1279" s="76"/>
      <c r="L1279" s="77" t="s">
        <v>2</v>
      </c>
      <c r="N1279" s="16">
        <f>(H1279-G1279)*10000</f>
        <v>72.90000000000019</v>
      </c>
      <c r="O1279" s="15"/>
      <c r="P1279" s="16">
        <f>(I1279-H1279)*10000</f>
        <v>96.600000000000023</v>
      </c>
      <c r="R1279" s="22">
        <f>((T1278*V1279)/N1279)*P1279</f>
        <v>56604609.409302063</v>
      </c>
      <c r="S1279" s="15"/>
      <c r="T1279" s="3">
        <f>R1279+T1278</f>
        <v>1252684616.9276006</v>
      </c>
      <c r="U1279" s="3"/>
      <c r="V1279" s="4">
        <f>$AB$3/X1279</f>
        <v>3.5714285714285712E-2</v>
      </c>
      <c r="W1279" s="3"/>
      <c r="X1279" s="2">
        <v>7</v>
      </c>
      <c r="Z1279" s="30">
        <f>F1279-E1279+1</f>
        <v>22</v>
      </c>
    </row>
    <row r="1280" spans="1:26">
      <c r="A1280" s="25">
        <f t="shared" si="33"/>
        <v>1117</v>
      </c>
      <c r="B1280" s="66">
        <f t="shared" si="32"/>
        <v>41732</v>
      </c>
      <c r="C1280" s="88" t="s">
        <v>29</v>
      </c>
      <c r="D1280" s="160">
        <v>41730</v>
      </c>
      <c r="E1280" s="137">
        <v>41732</v>
      </c>
      <c r="F1280" s="137">
        <v>41733</v>
      </c>
      <c r="G1280" s="89">
        <v>0.82579999999999998</v>
      </c>
      <c r="H1280" s="89">
        <v>0.83130000000000004</v>
      </c>
      <c r="I1280" s="89">
        <v>0.82579999999999998</v>
      </c>
      <c r="J1280" s="89"/>
      <c r="K1280" s="89"/>
      <c r="L1280" s="90" t="s">
        <v>0</v>
      </c>
      <c r="M1280" s="15"/>
      <c r="N1280" s="16">
        <f>(H1280-G1280)*10000</f>
        <v>55.000000000000604</v>
      </c>
      <c r="O1280" s="15"/>
      <c r="P1280" s="16">
        <f>(I1280-H1280)*10000</f>
        <v>-55.000000000000604</v>
      </c>
      <c r="Q1280" s="15"/>
      <c r="R1280" s="22">
        <f>((T1279*V1280)/N1280)*P1280</f>
        <v>-31317115.423190016</v>
      </c>
      <c r="S1280" s="15"/>
      <c r="T1280" s="3">
        <f>R1280+T1279</f>
        <v>1221367501.5044105</v>
      </c>
      <c r="U1280" s="3"/>
      <c r="V1280" s="4">
        <f>$AB$3/X1280</f>
        <v>2.5000000000000001E-2</v>
      </c>
      <c r="W1280" s="4"/>
      <c r="X1280" s="2">
        <v>10</v>
      </c>
      <c r="Y1280" s="3"/>
      <c r="Z1280" s="30">
        <f>F1280-E1280+1</f>
        <v>2</v>
      </c>
    </row>
    <row r="1281" spans="1:26">
      <c r="A1281" s="25">
        <f t="shared" si="33"/>
        <v>1118</v>
      </c>
      <c r="B1281" s="66">
        <f t="shared" si="32"/>
        <v>41733</v>
      </c>
    </row>
    <row r="1282" spans="1:26">
      <c r="A1282" s="25">
        <f t="shared" si="33"/>
        <v>1119</v>
      </c>
      <c r="B1282" s="66">
        <f t="shared" si="32"/>
        <v>41734</v>
      </c>
    </row>
    <row r="1283" spans="1:26">
      <c r="A1283" s="25">
        <f t="shared" si="33"/>
        <v>1120</v>
      </c>
      <c r="B1283" s="66">
        <f t="shared" si="32"/>
        <v>41735</v>
      </c>
    </row>
    <row r="1284" spans="1:26">
      <c r="A1284" s="25">
        <f t="shared" si="33"/>
        <v>1121</v>
      </c>
      <c r="B1284" s="66">
        <f t="shared" si="32"/>
        <v>41736</v>
      </c>
      <c r="C1284" s="108" t="s">
        <v>36</v>
      </c>
      <c r="D1284" s="155">
        <v>41733</v>
      </c>
      <c r="E1284" s="142">
        <v>41736</v>
      </c>
      <c r="F1284" s="142">
        <v>41745</v>
      </c>
      <c r="G1284" s="109">
        <v>172.43600000000001</v>
      </c>
      <c r="H1284" s="109"/>
      <c r="I1284" s="109"/>
      <c r="J1284" s="109">
        <v>170.82499999999999</v>
      </c>
      <c r="K1284" s="109">
        <v>170.82500000000002</v>
      </c>
      <c r="L1284" s="110" t="s">
        <v>17</v>
      </c>
      <c r="N1284" s="16">
        <f>(G1284-J1284)*100</f>
        <v>161.10000000000184</v>
      </c>
      <c r="O1284" s="15"/>
      <c r="P1284" s="16">
        <f>(J1284-K1284)*100</f>
        <v>-2.8421709430404007E-12</v>
      </c>
      <c r="R1284" s="22">
        <f>((T1280*V1284)/N1284)*P1284</f>
        <v>-5.9854735215353626E-7</v>
      </c>
      <c r="S1284" s="15"/>
      <c r="T1284" s="3">
        <f>R1284+T1280</f>
        <v>1221367501.5044098</v>
      </c>
      <c r="U1284" s="3"/>
      <c r="V1284" s="4">
        <f>$AB$3/X1284</f>
        <v>2.7777777777777776E-2</v>
      </c>
      <c r="W1284" s="3"/>
      <c r="X1284" s="2">
        <v>9</v>
      </c>
      <c r="Z1284" s="30">
        <f>F1284-E1284+1</f>
        <v>10</v>
      </c>
    </row>
    <row r="1285" spans="1:26">
      <c r="A1285" s="25">
        <f t="shared" si="33"/>
        <v>1122</v>
      </c>
      <c r="B1285" s="66">
        <f t="shared" si="32"/>
        <v>41737</v>
      </c>
      <c r="C1285" s="114" t="s">
        <v>37</v>
      </c>
      <c r="D1285" s="154">
        <v>41736</v>
      </c>
      <c r="E1285" s="136">
        <v>41737</v>
      </c>
      <c r="F1285" s="136">
        <v>41740</v>
      </c>
      <c r="G1285" s="115">
        <v>1.09826</v>
      </c>
      <c r="H1285" s="115"/>
      <c r="I1285" s="115"/>
      <c r="J1285" s="115">
        <v>1.0956900000000001</v>
      </c>
      <c r="K1285" s="115">
        <v>1.0956900000000001</v>
      </c>
      <c r="L1285" s="116" t="s">
        <v>17</v>
      </c>
      <c r="N1285" s="46">
        <f>(G1285-J1285)*10000</f>
        <v>25.699999999999612</v>
      </c>
      <c r="O1285" s="47"/>
      <c r="P1285" s="46">
        <f>(J1285-K1285)*10000</f>
        <v>0</v>
      </c>
      <c r="R1285" s="22">
        <f>((T1284*V1285)/N1285)*P1285</f>
        <v>0</v>
      </c>
      <c r="S1285" s="15"/>
      <c r="T1285" s="3">
        <f>R1285+T1284</f>
        <v>1221367501.5044098</v>
      </c>
      <c r="U1285" s="3"/>
      <c r="V1285" s="4">
        <f>$AB$3/X1285</f>
        <v>3.5714285714285712E-2</v>
      </c>
      <c r="W1285" s="3"/>
      <c r="X1285" s="2">
        <v>7</v>
      </c>
      <c r="Z1285" s="30">
        <f>F1285-E1285+1</f>
        <v>4</v>
      </c>
    </row>
    <row r="1286" spans="1:26">
      <c r="A1286" s="25">
        <f t="shared" si="33"/>
        <v>1123</v>
      </c>
      <c r="B1286" s="66">
        <f t="shared" si="32"/>
        <v>41738</v>
      </c>
      <c r="C1286" s="97" t="s">
        <v>30</v>
      </c>
      <c r="D1286" s="158">
        <v>41737</v>
      </c>
      <c r="E1286" s="130">
        <v>41738</v>
      </c>
      <c r="F1286" s="130">
        <v>41743</v>
      </c>
      <c r="G1286" s="98">
        <v>1.3740000000000001</v>
      </c>
      <c r="H1286" s="98">
        <v>1.3813</v>
      </c>
      <c r="I1286" s="98">
        <v>1.3813</v>
      </c>
      <c r="J1286" s="98"/>
      <c r="K1286" s="98"/>
      <c r="L1286" s="99" t="s">
        <v>17</v>
      </c>
      <c r="M1286" s="15"/>
      <c r="N1286" s="16">
        <f>(H1286-G1286)*10000</f>
        <v>72.999999999998622</v>
      </c>
      <c r="O1286" s="15"/>
      <c r="P1286" s="16">
        <f>(I1286-H1286)*10000</f>
        <v>0</v>
      </c>
      <c r="Q1286" s="15"/>
      <c r="R1286" s="22">
        <f>((T1285*V1286)/N1286)*P1286</f>
        <v>0</v>
      </c>
      <c r="S1286" s="15"/>
      <c r="T1286" s="3">
        <f>R1286+T1285</f>
        <v>1221367501.5044098</v>
      </c>
      <c r="U1286" s="3"/>
      <c r="V1286" s="4">
        <f>$AB$3/X1286</f>
        <v>2.2727272727272728E-2</v>
      </c>
      <c r="W1286" s="4"/>
      <c r="X1286" s="16">
        <v>11</v>
      </c>
      <c r="Y1286" s="15"/>
      <c r="Z1286" s="30">
        <f>F1286-E1286+1</f>
        <v>6</v>
      </c>
    </row>
    <row r="1287" spans="1:26">
      <c r="A1287" s="25">
        <f t="shared" si="33"/>
        <v>1124</v>
      </c>
      <c r="B1287" s="66">
        <f t="shared" si="32"/>
        <v>41739</v>
      </c>
      <c r="C1287" s="82" t="s">
        <v>35</v>
      </c>
      <c r="D1287" s="162">
        <v>41738</v>
      </c>
      <c r="E1287" s="146">
        <v>41739</v>
      </c>
      <c r="F1287" s="146">
        <v>41758</v>
      </c>
      <c r="G1287" s="83">
        <v>115.25800000000001</v>
      </c>
      <c r="H1287" s="83">
        <v>115.86999999999999</v>
      </c>
      <c r="I1287" s="83">
        <v>116.32000000000001</v>
      </c>
      <c r="J1287" s="83"/>
      <c r="K1287" s="83"/>
      <c r="L1287" s="84" t="s">
        <v>2</v>
      </c>
      <c r="N1287" s="16">
        <f>(H1287-G1287)*100</f>
        <v>61.199999999998056</v>
      </c>
      <c r="O1287" s="15"/>
      <c r="P1287" s="16">
        <f>(I1287-H1287)*100</f>
        <v>45.000000000001705</v>
      </c>
      <c r="R1287" s="22">
        <f>((T1286*V1287)/N1287)*P1287</f>
        <v>28064510.604423132</v>
      </c>
      <c r="S1287" s="15"/>
      <c r="T1287" s="3">
        <f>R1287+T1286</f>
        <v>1249432012.1088328</v>
      </c>
      <c r="U1287" s="3"/>
      <c r="V1287" s="4">
        <f>$AB$3/X1287</f>
        <v>3.125E-2</v>
      </c>
      <c r="W1287" s="3"/>
      <c r="X1287" s="2">
        <v>8</v>
      </c>
      <c r="Z1287" s="30">
        <f>F1287-E1287+1</f>
        <v>20</v>
      </c>
    </row>
    <row r="1288" spans="1:26">
      <c r="A1288" s="25">
        <f t="shared" si="33"/>
        <v>1125</v>
      </c>
      <c r="B1288" s="66">
        <f t="shared" si="32"/>
        <v>41740</v>
      </c>
    </row>
    <row r="1289" spans="1:26">
      <c r="A1289" s="25">
        <f t="shared" si="33"/>
        <v>1126</v>
      </c>
      <c r="B1289" s="66">
        <f t="shared" si="32"/>
        <v>41741</v>
      </c>
    </row>
    <row r="1290" spans="1:26">
      <c r="A1290" s="25">
        <f t="shared" si="33"/>
        <v>1127</v>
      </c>
      <c r="B1290" s="66">
        <f t="shared" si="32"/>
        <v>41742</v>
      </c>
    </row>
    <row r="1291" spans="1:26">
      <c r="A1291" s="25">
        <f t="shared" si="33"/>
        <v>1128</v>
      </c>
      <c r="B1291" s="66">
        <f t="shared" si="32"/>
        <v>41743</v>
      </c>
    </row>
    <row r="1292" spans="1:26">
      <c r="A1292" s="25">
        <f t="shared" si="33"/>
        <v>1129</v>
      </c>
      <c r="B1292" s="66">
        <f t="shared" si="32"/>
        <v>41744</v>
      </c>
      <c r="C1292" s="88" t="s">
        <v>29</v>
      </c>
      <c r="D1292" s="160">
        <v>41743</v>
      </c>
      <c r="E1292" s="137">
        <v>41744</v>
      </c>
      <c r="F1292" s="137">
        <v>41751</v>
      </c>
      <c r="G1292" s="89">
        <v>0.8286</v>
      </c>
      <c r="H1292" s="89"/>
      <c r="I1292" s="89"/>
      <c r="J1292" s="89">
        <v>0.82450000000000001</v>
      </c>
      <c r="K1292" s="89">
        <v>0.82069999999999999</v>
      </c>
      <c r="L1292" s="90" t="s">
        <v>1</v>
      </c>
      <c r="M1292" s="15"/>
      <c r="N1292" s="16">
        <f>(G1292-J1292)*10000</f>
        <v>40.999999999999929</v>
      </c>
      <c r="O1292" s="15"/>
      <c r="P1292" s="16">
        <f>(J1292-K1292)*10000</f>
        <v>38.000000000000256</v>
      </c>
      <c r="Q1292" s="15"/>
      <c r="R1292" s="22">
        <f>((T1287*V1292)/N1292)*P1292</f>
        <v>28950253.939107347</v>
      </c>
      <c r="S1292" s="15"/>
      <c r="T1292" s="3">
        <f>R1292+T1287</f>
        <v>1278382266.0479403</v>
      </c>
      <c r="U1292" s="3"/>
      <c r="V1292" s="4">
        <f>$AB$3/X1292</f>
        <v>2.5000000000000001E-2</v>
      </c>
      <c r="W1292" s="4"/>
      <c r="X1292" s="2">
        <v>10</v>
      </c>
      <c r="Y1292" s="3"/>
      <c r="Z1292" s="30">
        <f>F1292-E1292+1</f>
        <v>8</v>
      </c>
    </row>
    <row r="1293" spans="1:26">
      <c r="A1293" s="25">
        <v>1129</v>
      </c>
      <c r="B1293" s="66">
        <v>41744</v>
      </c>
      <c r="C1293" s="97" t="s">
        <v>30</v>
      </c>
      <c r="D1293" s="158">
        <v>41743</v>
      </c>
      <c r="E1293" s="130">
        <v>41744</v>
      </c>
      <c r="F1293" s="130">
        <v>41746</v>
      </c>
      <c r="G1293" s="98">
        <v>1.3858999999999999</v>
      </c>
      <c r="H1293" s="98"/>
      <c r="I1293" s="98"/>
      <c r="J1293" s="98">
        <v>1.3806</v>
      </c>
      <c r="K1293" s="98">
        <v>1.3858999999999999</v>
      </c>
      <c r="L1293" s="99" t="s">
        <v>0</v>
      </c>
      <c r="M1293" s="15"/>
      <c r="N1293" s="46">
        <f>(G1293-J1293)*10000</f>
        <v>52.999999999998607</v>
      </c>
      <c r="O1293" s="47"/>
      <c r="P1293" s="46">
        <f>(J1293-K1293)*10000</f>
        <v>-52.999999999998607</v>
      </c>
      <c r="Q1293" s="15"/>
      <c r="R1293" s="22">
        <f>((T1292*V1293)/N1293)*P1293</f>
        <v>-29054142.410180461</v>
      </c>
      <c r="S1293" s="15"/>
      <c r="T1293" s="3">
        <f>R1293+T1292</f>
        <v>1249328123.6377597</v>
      </c>
      <c r="U1293" s="3"/>
      <c r="V1293" s="4">
        <f>$AB$3/X1293</f>
        <v>2.2727272727272728E-2</v>
      </c>
      <c r="W1293" s="4"/>
      <c r="X1293" s="16">
        <v>11</v>
      </c>
      <c r="Y1293" s="15"/>
      <c r="Z1293" s="30">
        <f>F1293-E1293+1</f>
        <v>3</v>
      </c>
    </row>
    <row r="1294" spans="1:26">
      <c r="A1294" s="25">
        <f>A1292+1</f>
        <v>1130</v>
      </c>
      <c r="B1294" s="66">
        <f>B1292+1</f>
        <v>41745</v>
      </c>
    </row>
    <row r="1295" spans="1:26">
      <c r="A1295" s="25">
        <f t="shared" si="33"/>
        <v>1131</v>
      </c>
      <c r="B1295" s="66">
        <f t="shared" si="32"/>
        <v>41746</v>
      </c>
    </row>
    <row r="1296" spans="1:26">
      <c r="A1296" s="25">
        <f t="shared" si="33"/>
        <v>1132</v>
      </c>
      <c r="B1296" s="66">
        <f t="shared" si="32"/>
        <v>41747</v>
      </c>
    </row>
    <row r="1297" spans="1:26">
      <c r="A1297" s="25">
        <f t="shared" si="33"/>
        <v>1133</v>
      </c>
      <c r="B1297" s="66">
        <f t="shared" si="32"/>
        <v>41748</v>
      </c>
    </row>
    <row r="1298" spans="1:26">
      <c r="A1298" s="25">
        <f t="shared" si="33"/>
        <v>1134</v>
      </c>
      <c r="B1298" s="66">
        <f t="shared" si="32"/>
        <v>41749</v>
      </c>
    </row>
    <row r="1299" spans="1:26">
      <c r="A1299" s="25">
        <f t="shared" si="33"/>
        <v>1135</v>
      </c>
      <c r="B1299" s="66">
        <f t="shared" si="32"/>
        <v>41750</v>
      </c>
      <c r="C1299" s="92" t="s">
        <v>38</v>
      </c>
      <c r="D1299" s="157">
        <v>41745</v>
      </c>
      <c r="E1299" s="132">
        <v>41750</v>
      </c>
      <c r="F1299" s="132">
        <v>41753</v>
      </c>
      <c r="G1299" s="93">
        <v>141.1</v>
      </c>
      <c r="H1299" s="93">
        <v>141.69900000000001</v>
      </c>
      <c r="I1299" s="93">
        <v>141.1</v>
      </c>
      <c r="J1299" s="93"/>
      <c r="K1299" s="93"/>
      <c r="L1299" s="94" t="s">
        <v>0</v>
      </c>
      <c r="N1299" s="16">
        <f>(H1299-G1299)*100</f>
        <v>59.900000000001796</v>
      </c>
      <c r="O1299" s="15"/>
      <c r="P1299" s="16">
        <f>(I1299-H1299)*100</f>
        <v>-59.900000000001796</v>
      </c>
      <c r="R1299" s="22">
        <f>((T1293*V1299)/N1299)*P1299</f>
        <v>-14872953.852830471</v>
      </c>
      <c r="S1299" s="15"/>
      <c r="T1299" s="3">
        <f>R1299+T1293</f>
        <v>1234455169.7849293</v>
      </c>
      <c r="U1299" s="3"/>
      <c r="V1299" s="4">
        <f>$AB$3/X1299</f>
        <v>1.1904761904761904E-2</v>
      </c>
      <c r="W1299" s="3"/>
      <c r="X1299" s="2">
        <v>21</v>
      </c>
      <c r="Z1299" s="30">
        <f>F1299-E1299+1</f>
        <v>4</v>
      </c>
    </row>
    <row r="1300" spans="1:26">
      <c r="A1300" s="25">
        <v>1135</v>
      </c>
      <c r="B1300" s="66">
        <v>41750</v>
      </c>
      <c r="C1300" s="108" t="s">
        <v>36</v>
      </c>
      <c r="D1300" s="155">
        <v>41745</v>
      </c>
      <c r="E1300" s="142">
        <v>41750</v>
      </c>
      <c r="F1300" s="142">
        <v>41774</v>
      </c>
      <c r="G1300" s="109">
        <v>170.35</v>
      </c>
      <c r="H1300" s="109">
        <v>172.25500000000002</v>
      </c>
      <c r="I1300" s="109">
        <v>170.35</v>
      </c>
      <c r="J1300" s="109"/>
      <c r="K1300" s="109"/>
      <c r="L1300" s="110" t="s">
        <v>0</v>
      </c>
      <c r="N1300" s="16">
        <f>(H1300-G1300)*100</f>
        <v>190.50000000000296</v>
      </c>
      <c r="O1300" s="15"/>
      <c r="P1300" s="16">
        <f>(I1300-H1300)*100</f>
        <v>-190.50000000000296</v>
      </c>
      <c r="R1300" s="22">
        <f>((T1299*V1300)/N1300)*P1300</f>
        <v>-34290421.3829147</v>
      </c>
      <c r="S1300" s="15"/>
      <c r="T1300" s="3">
        <f>R1300+T1299</f>
        <v>1200164748.4020145</v>
      </c>
      <c r="U1300" s="3"/>
      <c r="V1300" s="4">
        <f>$AB$3/X1300</f>
        <v>2.7777777777777776E-2</v>
      </c>
      <c r="W1300" s="3"/>
      <c r="X1300" s="2">
        <v>9</v>
      </c>
      <c r="Z1300" s="30">
        <f>F1300-E1300+1</f>
        <v>25</v>
      </c>
    </row>
    <row r="1301" spans="1:26">
      <c r="A1301" s="25">
        <f>A1299+1</f>
        <v>1136</v>
      </c>
      <c r="B1301" s="66">
        <f>B1299+1</f>
        <v>41751</v>
      </c>
    </row>
    <row r="1302" spans="1:26">
      <c r="A1302" s="25">
        <f t="shared" si="33"/>
        <v>1137</v>
      </c>
      <c r="B1302" s="66">
        <f t="shared" si="32"/>
        <v>41752</v>
      </c>
    </row>
    <row r="1303" spans="1:26">
      <c r="A1303" s="25">
        <f t="shared" si="33"/>
        <v>1138</v>
      </c>
      <c r="B1303" s="66">
        <f t="shared" si="32"/>
        <v>41753</v>
      </c>
      <c r="C1303" s="101" t="s">
        <v>33</v>
      </c>
      <c r="D1303" s="152">
        <v>41752</v>
      </c>
      <c r="E1303" s="134">
        <v>41753</v>
      </c>
      <c r="F1303" s="134">
        <v>41758</v>
      </c>
      <c r="G1303" s="119">
        <v>102.7</v>
      </c>
      <c r="H1303" s="119"/>
      <c r="I1303" s="119"/>
      <c r="J1303" s="119">
        <v>102.14</v>
      </c>
      <c r="K1303" s="119">
        <v>102.7</v>
      </c>
      <c r="L1303" s="103" t="s">
        <v>0</v>
      </c>
      <c r="N1303" s="16">
        <f>(G1303-J1303)*100</f>
        <v>56.000000000000227</v>
      </c>
      <c r="O1303" s="15"/>
      <c r="P1303" s="16">
        <f>(J1303-K1303)*100</f>
        <v>-56.000000000000227</v>
      </c>
      <c r="R1303" s="22">
        <f>((T1300*V1303)/N1303)*P1303</f>
        <v>-33337909.677833732</v>
      </c>
      <c r="S1303" s="15"/>
      <c r="T1303" s="3">
        <f>R1303+T1300</f>
        <v>1166826838.7241807</v>
      </c>
      <c r="U1303" s="3"/>
      <c r="V1303" s="4">
        <f>$AB$3/X1303</f>
        <v>2.7777777777777776E-2</v>
      </c>
      <c r="W1303" s="3"/>
      <c r="X1303" s="2">
        <v>9</v>
      </c>
      <c r="Z1303" s="30">
        <f>F1303-E1303+1</f>
        <v>6</v>
      </c>
    </row>
    <row r="1304" spans="1:26">
      <c r="A1304" s="25">
        <f t="shared" si="33"/>
        <v>1139</v>
      </c>
      <c r="B1304" s="66">
        <f t="shared" si="32"/>
        <v>41754</v>
      </c>
    </row>
    <row r="1305" spans="1:26">
      <c r="A1305" s="25">
        <f t="shared" si="33"/>
        <v>1140</v>
      </c>
      <c r="B1305" s="66">
        <f t="shared" si="32"/>
        <v>41755</v>
      </c>
    </row>
    <row r="1306" spans="1:26">
      <c r="A1306" s="25">
        <f t="shared" si="33"/>
        <v>1141</v>
      </c>
      <c r="B1306" s="66">
        <f t="shared" si="32"/>
        <v>41756</v>
      </c>
    </row>
    <row r="1307" spans="1:26">
      <c r="A1307" s="25">
        <f t="shared" si="33"/>
        <v>1142</v>
      </c>
      <c r="B1307" s="66">
        <f t="shared" si="32"/>
        <v>41757</v>
      </c>
      <c r="C1307" s="97" t="s">
        <v>30</v>
      </c>
      <c r="D1307" s="158">
        <v>41754</v>
      </c>
      <c r="E1307" s="130">
        <v>41757</v>
      </c>
      <c r="F1307" s="130">
        <v>41758</v>
      </c>
      <c r="G1307" s="98">
        <v>1.3829</v>
      </c>
      <c r="H1307" s="98">
        <v>1.385</v>
      </c>
      <c r="I1307" s="98">
        <v>1.385</v>
      </c>
      <c r="J1307" s="98"/>
      <c r="K1307" s="98"/>
      <c r="L1307" s="99" t="s">
        <v>17</v>
      </c>
      <c r="M1307" s="15"/>
      <c r="N1307" s="16">
        <f>(H1307-G1307)*10000</f>
        <v>20.999999999999908</v>
      </c>
      <c r="O1307" s="15"/>
      <c r="P1307" s="16">
        <f>(I1307-H1307)*10000</f>
        <v>0</v>
      </c>
      <c r="Q1307" s="15"/>
      <c r="R1307" s="22">
        <f>((T1303*V1307)/N1307)*P1307</f>
        <v>0</v>
      </c>
      <c r="S1307" s="15"/>
      <c r="T1307" s="3">
        <f>R1307+T1303</f>
        <v>1166826838.7241807</v>
      </c>
      <c r="U1307" s="3"/>
      <c r="V1307" s="4">
        <f>$AB$3/X1307</f>
        <v>2.2727272727272728E-2</v>
      </c>
      <c r="W1307" s="4"/>
      <c r="X1307" s="16">
        <v>11</v>
      </c>
      <c r="Y1307" s="15"/>
      <c r="Z1307" s="30">
        <f>F1307-E1307+1</f>
        <v>2</v>
      </c>
    </row>
    <row r="1308" spans="1:26">
      <c r="A1308" s="25">
        <f t="shared" si="33"/>
        <v>1143</v>
      </c>
      <c r="B1308" s="66">
        <f t="shared" si="32"/>
        <v>41758</v>
      </c>
      <c r="C1308" s="88" t="s">
        <v>29</v>
      </c>
      <c r="D1308" s="160">
        <v>41752</v>
      </c>
      <c r="E1308" s="137">
        <v>41758</v>
      </c>
      <c r="F1308" s="137">
        <v>41759</v>
      </c>
      <c r="G1308" s="89">
        <v>0.81969999999999998</v>
      </c>
      <c r="H1308" s="89">
        <v>0.82520000000000004</v>
      </c>
      <c r="I1308" s="89">
        <v>0.81969999999999998</v>
      </c>
      <c r="J1308" s="89"/>
      <c r="K1308" s="89"/>
      <c r="L1308" s="90" t="s">
        <v>0</v>
      </c>
      <c r="M1308" s="15"/>
      <c r="N1308" s="16">
        <f>(H1308-G1308)*10000</f>
        <v>55.000000000000604</v>
      </c>
      <c r="O1308" s="15"/>
      <c r="P1308" s="16">
        <f>(I1308-H1308)*10000</f>
        <v>-55.000000000000604</v>
      </c>
      <c r="Q1308" s="15"/>
      <c r="R1308" s="22">
        <f>((T1307*V1308)/N1308)*P1308</f>
        <v>-29170670.968104519</v>
      </c>
      <c r="S1308" s="15"/>
      <c r="T1308" s="3">
        <f>R1308+T1307</f>
        <v>1137656167.7560761</v>
      </c>
      <c r="U1308" s="3"/>
      <c r="V1308" s="4">
        <f>$AB$3/X1308</f>
        <v>2.5000000000000001E-2</v>
      </c>
      <c r="W1308" s="4"/>
      <c r="X1308" s="2">
        <v>10</v>
      </c>
      <c r="Y1308" s="3"/>
      <c r="Z1308" s="30">
        <f>F1308-E1308+1</f>
        <v>2</v>
      </c>
    </row>
    <row r="1309" spans="1:26">
      <c r="A1309" s="25">
        <f t="shared" si="33"/>
        <v>1144</v>
      </c>
      <c r="B1309" s="66">
        <f t="shared" si="32"/>
        <v>41759</v>
      </c>
    </row>
    <row r="1310" spans="1:26">
      <c r="A1310" s="25">
        <f t="shared" si="33"/>
        <v>1145</v>
      </c>
      <c r="B1310" s="66">
        <f t="shared" si="32"/>
        <v>41760</v>
      </c>
      <c r="C1310" s="104" t="s">
        <v>31</v>
      </c>
      <c r="D1310" s="159">
        <v>41759</v>
      </c>
      <c r="E1310" s="131">
        <v>41760</v>
      </c>
      <c r="F1310" s="131">
        <v>41767</v>
      </c>
      <c r="G1310" s="105">
        <v>1.8098000000000001</v>
      </c>
      <c r="H1310" s="105">
        <v>1.823</v>
      </c>
      <c r="I1310" s="105">
        <v>1.8098000000000001</v>
      </c>
      <c r="J1310" s="105"/>
      <c r="K1310" s="105"/>
      <c r="L1310" s="107" t="s">
        <v>0</v>
      </c>
      <c r="N1310" s="16">
        <f>(H1310-G1310)*10000</f>
        <v>131.99999999999878</v>
      </c>
      <c r="O1310" s="15"/>
      <c r="P1310" s="16">
        <f>(I1310-H1310)*10000</f>
        <v>-131.99999999999878</v>
      </c>
      <c r="R1310" s="22">
        <f>((T1308*V1310)/N1310)*P1310</f>
        <v>-31601560.215446558</v>
      </c>
      <c r="S1310" s="15"/>
      <c r="T1310" s="3">
        <f>R1310+T1308</f>
        <v>1106054607.5406296</v>
      </c>
      <c r="U1310" s="3"/>
      <c r="V1310" s="4">
        <f>$AB$3/X1310</f>
        <v>2.7777777777777776E-2</v>
      </c>
      <c r="X1310" s="2">
        <v>9</v>
      </c>
      <c r="Z1310" s="30">
        <f>F1310-E1310+1</f>
        <v>8</v>
      </c>
    </row>
    <row r="1311" spans="1:26">
      <c r="A1311" s="25">
        <v>1145</v>
      </c>
      <c r="B1311" s="66">
        <v>41760</v>
      </c>
      <c r="C1311" s="111" t="s">
        <v>32</v>
      </c>
      <c r="D1311" s="164">
        <v>41759</v>
      </c>
      <c r="E1311" s="143">
        <v>41760</v>
      </c>
      <c r="F1311" s="143">
        <v>41767</v>
      </c>
      <c r="G1311" s="112">
        <v>0.85389999999999999</v>
      </c>
      <c r="H1311" s="112">
        <v>0.8619</v>
      </c>
      <c r="I1311" s="112">
        <v>0.86470000000000002</v>
      </c>
      <c r="J1311" s="112"/>
      <c r="K1311" s="112"/>
      <c r="L1311" s="113" t="s">
        <v>2</v>
      </c>
      <c r="N1311" s="16">
        <f>(H1311-G1311)*10000</f>
        <v>80.000000000000071</v>
      </c>
      <c r="O1311" s="15"/>
      <c r="P1311" s="16">
        <f>(I1311-H1311)*10000</f>
        <v>28.000000000000249</v>
      </c>
      <c r="R1311" s="22">
        <f>((T1310*V1311)/N1311)*P1311</f>
        <v>7444598.3199850665</v>
      </c>
      <c r="S1311" s="15"/>
      <c r="T1311" s="3">
        <f>R1311+T1310</f>
        <v>1113499205.8606148</v>
      </c>
      <c r="U1311" s="3"/>
      <c r="V1311" s="4">
        <f>$AB$3/X1311</f>
        <v>1.9230769230769232E-2</v>
      </c>
      <c r="W1311" s="3"/>
      <c r="X1311" s="2">
        <v>13</v>
      </c>
      <c r="Z1311" s="30">
        <f>F1311-E1311+1</f>
        <v>8</v>
      </c>
    </row>
    <row r="1312" spans="1:26">
      <c r="A1312" s="25">
        <f>A1310+1</f>
        <v>1146</v>
      </c>
      <c r="B1312" s="66">
        <f>B1310+1</f>
        <v>41761</v>
      </c>
    </row>
    <row r="1313" spans="1:26">
      <c r="A1313" s="25">
        <f t="shared" si="33"/>
        <v>1147</v>
      </c>
      <c r="B1313" s="66">
        <f t="shared" si="32"/>
        <v>41762</v>
      </c>
    </row>
    <row r="1314" spans="1:26">
      <c r="A1314" s="25">
        <f t="shared" si="33"/>
        <v>1148</v>
      </c>
      <c r="B1314" s="66">
        <f t="shared" si="32"/>
        <v>41763</v>
      </c>
    </row>
    <row r="1315" spans="1:26">
      <c r="A1315" s="25">
        <f t="shared" si="33"/>
        <v>1149</v>
      </c>
      <c r="B1315" s="66">
        <f t="shared" si="32"/>
        <v>41764</v>
      </c>
    </row>
    <row r="1316" spans="1:26">
      <c r="A1316" s="25">
        <f t="shared" si="33"/>
        <v>1150</v>
      </c>
      <c r="B1316" s="66">
        <f t="shared" si="32"/>
        <v>41765</v>
      </c>
      <c r="C1316" s="97" t="s">
        <v>30</v>
      </c>
      <c r="D1316" s="158">
        <v>41760</v>
      </c>
      <c r="E1316" s="130">
        <v>41765</v>
      </c>
      <c r="F1316" s="130">
        <v>41767</v>
      </c>
      <c r="G1316" s="98">
        <v>1.3865000000000001</v>
      </c>
      <c r="H1316" s="98">
        <v>1.389</v>
      </c>
      <c r="I1316" s="98">
        <v>1.3957999999999999</v>
      </c>
      <c r="J1316" s="98"/>
      <c r="K1316" s="98"/>
      <c r="L1316" s="99" t="s">
        <v>1</v>
      </c>
      <c r="M1316" s="15"/>
      <c r="N1316" s="16">
        <f>(H1316-G1316)*10000</f>
        <v>24.999999999999467</v>
      </c>
      <c r="O1316" s="15"/>
      <c r="P1316" s="16">
        <f>(I1316-H1316)*10000</f>
        <v>67.999999999999176</v>
      </c>
      <c r="Q1316" s="15"/>
      <c r="R1316" s="22">
        <f>((T1311*V1316)/N1316)*P1316</f>
        <v>68834496.362293184</v>
      </c>
      <c r="S1316" s="15"/>
      <c r="T1316" s="3">
        <f>R1316+T1311</f>
        <v>1182333702.222908</v>
      </c>
      <c r="U1316" s="3"/>
      <c r="V1316" s="4">
        <f>$AB$3/X1316</f>
        <v>2.2727272727272728E-2</v>
      </c>
      <c r="W1316" s="4"/>
      <c r="X1316" s="16">
        <v>11</v>
      </c>
      <c r="Y1316" s="15"/>
      <c r="Z1316" s="30">
        <f>F1316-E1316+1</f>
        <v>3</v>
      </c>
    </row>
    <row r="1317" spans="1:26">
      <c r="A1317" s="25">
        <f t="shared" si="33"/>
        <v>1151</v>
      </c>
      <c r="B1317" s="66">
        <f t="shared" si="32"/>
        <v>41766</v>
      </c>
    </row>
    <row r="1318" spans="1:26">
      <c r="A1318" s="25">
        <f t="shared" si="33"/>
        <v>1152</v>
      </c>
      <c r="B1318" s="66">
        <f t="shared" si="32"/>
        <v>41767</v>
      </c>
    </row>
    <row r="1319" spans="1:26">
      <c r="A1319" s="25">
        <f t="shared" si="33"/>
        <v>1153</v>
      </c>
      <c r="B1319" s="66">
        <f t="shared" si="32"/>
        <v>41768</v>
      </c>
      <c r="C1319" s="78" t="s">
        <v>39</v>
      </c>
      <c r="D1319" s="165">
        <v>41767</v>
      </c>
      <c r="E1319" s="133">
        <v>41768</v>
      </c>
      <c r="F1319" s="133">
        <v>41772</v>
      </c>
      <c r="G1319" s="79">
        <v>0.93371999999999999</v>
      </c>
      <c r="H1319" s="79">
        <v>0.93740000000000001</v>
      </c>
      <c r="I1319" s="79">
        <v>0.93371999999999999</v>
      </c>
      <c r="J1319" s="79"/>
      <c r="K1319" s="79"/>
      <c r="L1319" s="80" t="s">
        <v>0</v>
      </c>
      <c r="N1319" s="16">
        <f>(H1319-G1319)*10000</f>
        <v>36.800000000000168</v>
      </c>
      <c r="O1319" s="15"/>
      <c r="P1319" s="16">
        <f>(I1319-H1319)*10000</f>
        <v>-36.800000000000168</v>
      </c>
      <c r="R1319" s="22">
        <f>((T1316*V1319)/N1319)*P1319</f>
        <v>-22737186.581209768</v>
      </c>
      <c r="S1319" s="15"/>
      <c r="T1319" s="3">
        <f>R1319+T1316</f>
        <v>1159596515.6416984</v>
      </c>
      <c r="U1319" s="3"/>
      <c r="V1319" s="4">
        <f>$AB$3/X1319</f>
        <v>1.9230769230769232E-2</v>
      </c>
      <c r="W1319" s="3"/>
      <c r="X1319" s="2">
        <v>13</v>
      </c>
      <c r="Z1319" s="30">
        <f>F1319-E1319+1</f>
        <v>5</v>
      </c>
    </row>
    <row r="1320" spans="1:26">
      <c r="A1320" s="25">
        <v>1153</v>
      </c>
      <c r="B1320" s="66">
        <v>41768</v>
      </c>
      <c r="C1320" s="92" t="s">
        <v>38</v>
      </c>
      <c r="D1320" s="157">
        <v>41767</v>
      </c>
      <c r="E1320" s="132">
        <v>41768</v>
      </c>
      <c r="F1320" s="132">
        <v>41789</v>
      </c>
      <c r="G1320" s="93">
        <v>141.89600000000002</v>
      </c>
      <c r="H1320" s="93"/>
      <c r="I1320" s="93"/>
      <c r="J1320" s="93">
        <v>140.57999999999998</v>
      </c>
      <c r="K1320" s="93">
        <v>138.70000000000002</v>
      </c>
      <c r="L1320" s="94" t="s">
        <v>2</v>
      </c>
      <c r="N1320" s="16">
        <f>(G1320-J1320)*100</f>
        <v>131.60000000000309</v>
      </c>
      <c r="O1320" s="15"/>
      <c r="P1320" s="16">
        <f>(J1320-K1320)*100</f>
        <v>187.9999999999967</v>
      </c>
      <c r="R1320" s="22">
        <f>((T1319*V1320)/N1320)*P1320</f>
        <v>19721029.177579094</v>
      </c>
      <c r="S1320" s="15"/>
      <c r="T1320" s="3">
        <f>R1320+T1319</f>
        <v>1179317544.8192775</v>
      </c>
      <c r="U1320" s="3"/>
      <c r="V1320" s="4">
        <f>$AB$3/X1320</f>
        <v>1.1904761904761904E-2</v>
      </c>
      <c r="W1320" s="3"/>
      <c r="X1320" s="2">
        <v>21</v>
      </c>
      <c r="Z1320" s="30">
        <f>F1320-E1320+1</f>
        <v>22</v>
      </c>
    </row>
    <row r="1321" spans="1:26">
      <c r="A1321" s="25">
        <f>A1319+1</f>
        <v>1154</v>
      </c>
      <c r="B1321" s="66">
        <f>B1319+1</f>
        <v>41769</v>
      </c>
    </row>
    <row r="1322" spans="1:26">
      <c r="A1322" s="25">
        <f t="shared" si="33"/>
        <v>1155</v>
      </c>
      <c r="B1322" s="66">
        <f t="shared" ref="B1322:B1390" si="34">B1321+1</f>
        <v>41770</v>
      </c>
    </row>
    <row r="1323" spans="1:26">
      <c r="A1323" s="25">
        <f t="shared" si="33"/>
        <v>1156</v>
      </c>
      <c r="B1323" s="66">
        <f t="shared" si="34"/>
        <v>41771</v>
      </c>
    </row>
    <row r="1324" spans="1:26">
      <c r="A1324" s="25">
        <f t="shared" si="33"/>
        <v>1157</v>
      </c>
      <c r="B1324" s="66">
        <f t="shared" si="34"/>
        <v>41772</v>
      </c>
      <c r="C1324" s="97" t="s">
        <v>30</v>
      </c>
      <c r="D1324" s="158">
        <v>41768</v>
      </c>
      <c r="E1324" s="130">
        <v>41772</v>
      </c>
      <c r="F1324" s="130">
        <v>41789</v>
      </c>
      <c r="G1324" s="98">
        <v>1.3841000000000001</v>
      </c>
      <c r="H1324" s="98"/>
      <c r="I1324" s="98"/>
      <c r="J1324" s="98">
        <v>1.3743000000000001</v>
      </c>
      <c r="K1324" s="98">
        <v>1.365</v>
      </c>
      <c r="L1324" s="99" t="s">
        <v>2</v>
      </c>
      <c r="M1324" s="15"/>
      <c r="N1324" s="46">
        <f>(G1324-J1324)*10000</f>
        <v>98.000000000000313</v>
      </c>
      <c r="O1324" s="47"/>
      <c r="P1324" s="46">
        <f>(J1324-K1324)*10000</f>
        <v>93.000000000000853</v>
      </c>
      <c r="Q1324" s="15"/>
      <c r="R1324" s="22">
        <f>((T1320*V1324)/N1324)*P1324</f>
        <v>25435188.234738745</v>
      </c>
      <c r="S1324" s="15"/>
      <c r="T1324" s="3">
        <f>R1324+T1320</f>
        <v>1204752733.0540164</v>
      </c>
      <c r="U1324" s="3"/>
      <c r="V1324" s="4">
        <f>$AB$3/X1324</f>
        <v>2.2727272727272728E-2</v>
      </c>
      <c r="W1324" s="4"/>
      <c r="X1324" s="16">
        <v>11</v>
      </c>
      <c r="Y1324" s="15"/>
      <c r="Z1324" s="30">
        <f>F1324-E1324+1</f>
        <v>18</v>
      </c>
    </row>
    <row r="1325" spans="1:26">
      <c r="A1325" s="25">
        <f t="shared" si="33"/>
        <v>1158</v>
      </c>
      <c r="B1325" s="66">
        <f t="shared" si="34"/>
        <v>41773</v>
      </c>
    </row>
    <row r="1326" spans="1:26">
      <c r="A1326" s="25">
        <f t="shared" si="33"/>
        <v>1159</v>
      </c>
      <c r="B1326" s="66">
        <f t="shared" si="34"/>
        <v>41774</v>
      </c>
    </row>
    <row r="1327" spans="1:26">
      <c r="A1327" s="25">
        <f t="shared" si="33"/>
        <v>1160</v>
      </c>
      <c r="B1327" s="66">
        <f t="shared" si="34"/>
        <v>41775</v>
      </c>
      <c r="C1327" s="111" t="s">
        <v>32</v>
      </c>
      <c r="D1327" s="164">
        <v>41774</v>
      </c>
      <c r="E1327" s="143">
        <v>41775</v>
      </c>
      <c r="F1327" s="143">
        <v>41795</v>
      </c>
      <c r="G1327" s="112">
        <v>0.87019999999999997</v>
      </c>
      <c r="H1327" s="112"/>
      <c r="I1327" s="112"/>
      <c r="J1327" s="112">
        <v>0.8639</v>
      </c>
      <c r="K1327" s="112">
        <v>0.84860000000000002</v>
      </c>
      <c r="L1327" s="113" t="s">
        <v>2</v>
      </c>
      <c r="N1327" s="46">
        <f>(G1327-J1327)*10000</f>
        <v>62.999999999999723</v>
      </c>
      <c r="O1327" s="47"/>
      <c r="P1327" s="46">
        <f>(J1327-K1327)*10000</f>
        <v>152.9999999999998</v>
      </c>
      <c r="R1327" s="22">
        <f>((T1324*V1327)/N1327)*P1327</f>
        <v>56265924.345929511</v>
      </c>
      <c r="S1327" s="15"/>
      <c r="T1327" s="3">
        <f>R1327+T1324</f>
        <v>1261018657.399946</v>
      </c>
      <c r="U1327" s="3"/>
      <c r="V1327" s="4">
        <f>$AB$3/X1327</f>
        <v>1.9230769230769232E-2</v>
      </c>
      <c r="W1327" s="3"/>
      <c r="X1327" s="2">
        <v>13</v>
      </c>
      <c r="Z1327" s="30">
        <f>F1327-E1327+1</f>
        <v>21</v>
      </c>
    </row>
    <row r="1328" spans="1:26">
      <c r="A1328" s="25">
        <f t="shared" si="33"/>
        <v>1161</v>
      </c>
      <c r="B1328" s="66">
        <f t="shared" si="34"/>
        <v>41776</v>
      </c>
    </row>
    <row r="1329" spans="1:26">
      <c r="A1329" s="25">
        <f t="shared" si="33"/>
        <v>1162</v>
      </c>
      <c r="B1329" s="66">
        <f t="shared" si="34"/>
        <v>41777</v>
      </c>
    </row>
    <row r="1330" spans="1:26">
      <c r="A1330" s="25">
        <f t="shared" si="33"/>
        <v>1163</v>
      </c>
      <c r="B1330" s="66">
        <f t="shared" si="34"/>
        <v>41778</v>
      </c>
      <c r="C1330" s="71" t="s">
        <v>24</v>
      </c>
      <c r="D1330" s="156">
        <v>41774</v>
      </c>
      <c r="E1330" s="139">
        <v>41778</v>
      </c>
      <c r="F1330" s="139">
        <v>41786</v>
      </c>
      <c r="G1330" s="72">
        <v>95.63</v>
      </c>
      <c r="H1330" s="72"/>
      <c r="I1330" s="72"/>
      <c r="J1330" s="72">
        <v>94.74</v>
      </c>
      <c r="K1330" s="72">
        <v>94.3</v>
      </c>
      <c r="L1330" s="73" t="s">
        <v>2</v>
      </c>
      <c r="M1330" s="15"/>
      <c r="N1330" s="16">
        <f>(G1330-J1330)*100</f>
        <v>89.000000000000057</v>
      </c>
      <c r="O1330" s="15"/>
      <c r="P1330" s="16">
        <f>(J1330-K1330)*100</f>
        <v>43.999999999999773</v>
      </c>
      <c r="Q1330" s="15"/>
      <c r="R1330" s="22">
        <f>((T1327*V1330)/N1330)*P1330</f>
        <v>15585623.855504861</v>
      </c>
      <c r="S1330" s="15"/>
      <c r="T1330" s="3">
        <f>R1330+T1327</f>
        <v>1276604281.2554507</v>
      </c>
      <c r="U1330" s="3"/>
      <c r="V1330" s="4">
        <f>$AB$3/X1330</f>
        <v>2.5000000000000001E-2</v>
      </c>
      <c r="W1330" s="4"/>
      <c r="X1330" s="2">
        <v>10</v>
      </c>
      <c r="Y1330" s="3"/>
      <c r="Z1330" s="30">
        <f>F1330-E1330+1</f>
        <v>9</v>
      </c>
    </row>
    <row r="1331" spans="1:26">
      <c r="A1331" s="25">
        <v>1163</v>
      </c>
      <c r="B1331" s="66">
        <v>41778</v>
      </c>
      <c r="C1331" s="101" t="s">
        <v>33</v>
      </c>
      <c r="D1331" s="152">
        <v>41775</v>
      </c>
      <c r="E1331" s="134">
        <v>41778</v>
      </c>
      <c r="F1331" s="134">
        <v>41781</v>
      </c>
      <c r="G1331" s="119">
        <v>101.68</v>
      </c>
      <c r="H1331" s="119"/>
      <c r="I1331" s="119"/>
      <c r="J1331" s="119">
        <v>101.34</v>
      </c>
      <c r="K1331" s="119">
        <v>101.34</v>
      </c>
      <c r="L1331" s="103" t="s">
        <v>17</v>
      </c>
      <c r="N1331" s="16">
        <f>(G1331-J1331)*100</f>
        <v>34.000000000000341</v>
      </c>
      <c r="O1331" s="15"/>
      <c r="P1331" s="16">
        <f>(J1331-K1331)*100</f>
        <v>0</v>
      </c>
      <c r="R1331" s="22">
        <f>((T1330*V1331)/N1331)*P1331</f>
        <v>0</v>
      </c>
      <c r="S1331" s="15"/>
      <c r="T1331" s="3">
        <f>R1331+T1330</f>
        <v>1276604281.2554507</v>
      </c>
      <c r="U1331" s="3"/>
      <c r="V1331" s="4">
        <f>$AB$3/X1331</f>
        <v>2.7777777777777776E-2</v>
      </c>
      <c r="W1331" s="3"/>
      <c r="X1331" s="2">
        <v>9</v>
      </c>
      <c r="Z1331" s="30">
        <f>F1331-E1331+1</f>
        <v>4</v>
      </c>
    </row>
    <row r="1332" spans="1:26">
      <c r="A1332" s="25">
        <f>A1330+1</f>
        <v>1164</v>
      </c>
      <c r="B1332" s="66">
        <f>B1330+1</f>
        <v>41779</v>
      </c>
      <c r="C1332" s="67" t="s">
        <v>20</v>
      </c>
      <c r="D1332" s="153">
        <v>41778</v>
      </c>
      <c r="E1332" s="140">
        <v>41779</v>
      </c>
      <c r="F1332" s="140">
        <v>41780</v>
      </c>
      <c r="G1332" s="68">
        <v>0.83819999999999995</v>
      </c>
      <c r="H1332" s="68"/>
      <c r="I1332" s="68"/>
      <c r="J1332" s="68">
        <v>0.83069999999999999</v>
      </c>
      <c r="K1332" s="68">
        <v>0.82609999999999995</v>
      </c>
      <c r="L1332" s="69" t="s">
        <v>2</v>
      </c>
      <c r="M1332" s="15"/>
      <c r="N1332" s="16">
        <f>(G1332-J1332)*10000</f>
        <v>74.999999999999517</v>
      </c>
      <c r="O1332" s="15"/>
      <c r="P1332" s="16">
        <f>(J1332-K1332)*10000</f>
        <v>46.000000000000483</v>
      </c>
      <c r="Q1332" s="15"/>
      <c r="R1332" s="22">
        <f>((T1331*V1332)/N1332)*P1332</f>
        <v>27963712.827500828</v>
      </c>
      <c r="S1332" s="15"/>
      <c r="T1332" s="3">
        <f>R1332+T1331</f>
        <v>1304567994.0829515</v>
      </c>
      <c r="U1332" s="3"/>
      <c r="V1332" s="4">
        <f>$AB$3/X1332</f>
        <v>3.5714285714285712E-2</v>
      </c>
      <c r="W1332" s="4"/>
      <c r="X1332" s="2">
        <v>7</v>
      </c>
      <c r="Y1332" s="3"/>
      <c r="Z1332" s="30">
        <f>F1332-E1332+1</f>
        <v>2</v>
      </c>
    </row>
    <row r="1333" spans="1:26">
      <c r="A1333" s="25">
        <f t="shared" ref="A1333:A1399" si="35">A1332+1</f>
        <v>1165</v>
      </c>
      <c r="B1333" s="66">
        <f t="shared" si="34"/>
        <v>41780</v>
      </c>
      <c r="C1333" s="78" t="s">
        <v>39</v>
      </c>
      <c r="D1333" s="165">
        <v>41779</v>
      </c>
      <c r="E1333" s="133">
        <v>41780</v>
      </c>
      <c r="F1333" s="133">
        <v>41789</v>
      </c>
      <c r="G1333" s="79">
        <v>0.93153999999999992</v>
      </c>
      <c r="H1333" s="79"/>
      <c r="I1333" s="79"/>
      <c r="J1333" s="79">
        <v>0.92420000000000002</v>
      </c>
      <c r="K1333" s="79">
        <v>0.93153999999999992</v>
      </c>
      <c r="L1333" s="80" t="s">
        <v>0</v>
      </c>
      <c r="N1333" s="46">
        <f>(G1333-J1333)*10000</f>
        <v>73.399999999999025</v>
      </c>
      <c r="O1333" s="47"/>
      <c r="P1333" s="46">
        <f>(J1333-K1333)*10000</f>
        <v>-73.399999999999025</v>
      </c>
      <c r="R1333" s="22">
        <f>((T1332*V1333)/N1333)*P1333</f>
        <v>-25087846.040056761</v>
      </c>
      <c r="S1333" s="15"/>
      <c r="T1333" s="3">
        <f>R1333+T1332</f>
        <v>1279480148.0428948</v>
      </c>
      <c r="U1333" s="3"/>
      <c r="V1333" s="4">
        <f>$AB$3/X1333</f>
        <v>1.9230769230769232E-2</v>
      </c>
      <c r="W1333" s="3"/>
      <c r="X1333" s="2">
        <v>13</v>
      </c>
      <c r="Z1333" s="30">
        <f>F1333-E1333+1</f>
        <v>10</v>
      </c>
    </row>
    <row r="1334" spans="1:26">
      <c r="A1334" s="25">
        <f t="shared" si="35"/>
        <v>1166</v>
      </c>
      <c r="B1334" s="66">
        <f t="shared" si="34"/>
        <v>41781</v>
      </c>
    </row>
    <row r="1335" spans="1:26">
      <c r="A1335" s="25">
        <f t="shared" si="35"/>
        <v>1167</v>
      </c>
      <c r="B1335" s="66">
        <f t="shared" si="34"/>
        <v>41782</v>
      </c>
    </row>
    <row r="1336" spans="1:26">
      <c r="A1336" s="25">
        <f t="shared" si="35"/>
        <v>1168</v>
      </c>
      <c r="B1336" s="66">
        <f t="shared" si="34"/>
        <v>41783</v>
      </c>
    </row>
    <row r="1337" spans="1:26">
      <c r="A1337" s="25">
        <f t="shared" si="35"/>
        <v>1169</v>
      </c>
      <c r="B1337" s="66">
        <f t="shared" si="34"/>
        <v>41784</v>
      </c>
    </row>
    <row r="1338" spans="1:26">
      <c r="A1338" s="25">
        <f t="shared" si="35"/>
        <v>1170</v>
      </c>
      <c r="B1338" s="66">
        <f t="shared" si="34"/>
        <v>41785</v>
      </c>
    </row>
    <row r="1339" spans="1:26">
      <c r="A1339" s="25">
        <f t="shared" si="35"/>
        <v>1171</v>
      </c>
      <c r="B1339" s="66">
        <f t="shared" si="34"/>
        <v>41786</v>
      </c>
    </row>
    <row r="1340" spans="1:26">
      <c r="A1340" s="25">
        <f t="shared" si="35"/>
        <v>1172</v>
      </c>
      <c r="B1340" s="66">
        <f t="shared" si="34"/>
        <v>41787</v>
      </c>
      <c r="C1340" s="75" t="s">
        <v>34</v>
      </c>
      <c r="D1340" s="163">
        <v>41786</v>
      </c>
      <c r="E1340" s="144">
        <v>41787</v>
      </c>
      <c r="F1340" s="144">
        <v>41794</v>
      </c>
      <c r="G1340" s="76">
        <v>1.0793200000000001</v>
      </c>
      <c r="H1340" s="76">
        <v>1.0841799999999999</v>
      </c>
      <c r="I1340" s="76">
        <v>1.1032299999999999</v>
      </c>
      <c r="J1340" s="76"/>
      <c r="K1340" s="76"/>
      <c r="L1340" s="77" t="s">
        <v>1</v>
      </c>
      <c r="N1340" s="16">
        <f>(H1340-G1340)*10000</f>
        <v>48.599999999998644</v>
      </c>
      <c r="O1340" s="15"/>
      <c r="P1340" s="16">
        <f>(I1340-H1340)*10000</f>
        <v>190.50000000000011</v>
      </c>
      <c r="R1340" s="22">
        <f>((T1333*V1340)/N1340)*P1340</f>
        <v>179115937.83228865</v>
      </c>
      <c r="S1340" s="15"/>
      <c r="T1340" s="3">
        <f>R1340+T1333</f>
        <v>1458596085.8751836</v>
      </c>
      <c r="U1340" s="3"/>
      <c r="V1340" s="4">
        <f>$AB$3/X1340</f>
        <v>3.5714285714285712E-2</v>
      </c>
      <c r="W1340" s="3"/>
      <c r="X1340" s="2">
        <v>7</v>
      </c>
      <c r="Z1340" s="30">
        <f>F1340-E1340+1</f>
        <v>8</v>
      </c>
    </row>
    <row r="1341" spans="1:26">
      <c r="A1341" s="25">
        <f t="shared" si="35"/>
        <v>1173</v>
      </c>
      <c r="B1341" s="66">
        <f t="shared" si="34"/>
        <v>41788</v>
      </c>
    </row>
    <row r="1342" spans="1:26">
      <c r="A1342" s="25">
        <f t="shared" si="35"/>
        <v>1174</v>
      </c>
      <c r="B1342" s="66">
        <f t="shared" si="34"/>
        <v>41789</v>
      </c>
    </row>
    <row r="1343" spans="1:26">
      <c r="A1343" s="25">
        <f t="shared" si="35"/>
        <v>1175</v>
      </c>
      <c r="B1343" s="66">
        <f t="shared" si="34"/>
        <v>41790</v>
      </c>
    </row>
    <row r="1344" spans="1:26">
      <c r="A1344" s="25">
        <f t="shared" si="35"/>
        <v>1176</v>
      </c>
      <c r="B1344" s="66">
        <f t="shared" si="34"/>
        <v>41791</v>
      </c>
    </row>
    <row r="1345" spans="1:26">
      <c r="A1345" s="25">
        <f t="shared" si="35"/>
        <v>1177</v>
      </c>
      <c r="B1345" s="66">
        <f t="shared" si="34"/>
        <v>41792</v>
      </c>
      <c r="C1345" s="92" t="s">
        <v>38</v>
      </c>
      <c r="D1345" s="157">
        <v>41789</v>
      </c>
      <c r="E1345" s="132">
        <v>41792</v>
      </c>
      <c r="F1345" s="132">
        <v>41800</v>
      </c>
      <c r="G1345" s="93">
        <v>138.536</v>
      </c>
      <c r="H1345" s="93">
        <v>138.81</v>
      </c>
      <c r="I1345" s="93">
        <v>138.97999999999999</v>
      </c>
      <c r="J1345" s="93"/>
      <c r="K1345" s="93"/>
      <c r="L1345" s="94" t="s">
        <v>2</v>
      </c>
      <c r="N1345" s="16">
        <f>(H1345-G1345)*100</f>
        <v>27.400000000000091</v>
      </c>
      <c r="O1345" s="15"/>
      <c r="P1345" s="16">
        <f>(I1345-H1345)*100</f>
        <v>16.999999999998749</v>
      </c>
      <c r="R1345" s="22">
        <f>((T1340*V1345)/N1345)*P1345</f>
        <v>10773433.029143298</v>
      </c>
      <c r="S1345" s="15"/>
      <c r="T1345" s="3">
        <f>R1345+T1340</f>
        <v>1469369518.9043269</v>
      </c>
      <c r="U1345" s="3"/>
      <c r="V1345" s="4">
        <f>$AB$3/X1345</f>
        <v>1.1904761904761904E-2</v>
      </c>
      <c r="W1345" s="3"/>
      <c r="X1345" s="2">
        <v>21</v>
      </c>
      <c r="Z1345" s="30">
        <f>F1345-E1345+1</f>
        <v>9</v>
      </c>
    </row>
    <row r="1346" spans="1:26">
      <c r="A1346" s="25">
        <f t="shared" si="35"/>
        <v>1178</v>
      </c>
      <c r="B1346" s="66">
        <f t="shared" si="34"/>
        <v>41793</v>
      </c>
      <c r="C1346" s="88" t="s">
        <v>29</v>
      </c>
      <c r="D1346" s="160">
        <v>41792</v>
      </c>
      <c r="E1346" s="137">
        <v>41793</v>
      </c>
      <c r="F1346" s="137">
        <v>41794</v>
      </c>
      <c r="G1346" s="89">
        <v>0.8145</v>
      </c>
      <c r="H1346" s="89"/>
      <c r="I1346" s="89"/>
      <c r="J1346" s="89">
        <v>0.81069999999999998</v>
      </c>
      <c r="K1346" s="89">
        <v>0.80740000000000001</v>
      </c>
      <c r="L1346" s="90" t="s">
        <v>1</v>
      </c>
      <c r="M1346" s="15"/>
      <c r="N1346" s="16">
        <f>(G1346-J1346)*10000</f>
        <v>38.000000000000256</v>
      </c>
      <c r="O1346" s="15"/>
      <c r="P1346" s="16">
        <f>(J1346-K1346)*10000</f>
        <v>32.999999999999694</v>
      </c>
      <c r="Q1346" s="15"/>
      <c r="R1346" s="22">
        <f>((T1345*V1346)/N1346)*P1346</f>
        <v>31900785.607790798</v>
      </c>
      <c r="S1346" s="15"/>
      <c r="T1346" s="3">
        <f>R1346+T1345</f>
        <v>1501270304.5121176</v>
      </c>
      <c r="U1346" s="3"/>
      <c r="V1346" s="4">
        <f>$AB$3/X1346</f>
        <v>2.5000000000000001E-2</v>
      </c>
      <c r="W1346" s="4"/>
      <c r="X1346" s="2">
        <v>10</v>
      </c>
      <c r="Y1346" s="3"/>
      <c r="Z1346" s="30">
        <f>F1346-E1346+1</f>
        <v>2</v>
      </c>
    </row>
    <row r="1347" spans="1:26">
      <c r="A1347" s="25">
        <f t="shared" si="35"/>
        <v>1179</v>
      </c>
      <c r="B1347" s="66">
        <f t="shared" si="34"/>
        <v>41794</v>
      </c>
    </row>
    <row r="1348" spans="1:26">
      <c r="A1348" s="25">
        <f t="shared" si="35"/>
        <v>1180</v>
      </c>
      <c r="B1348" s="66">
        <f t="shared" si="34"/>
        <v>41795</v>
      </c>
    </row>
    <row r="1349" spans="1:26">
      <c r="A1349" s="25">
        <f t="shared" si="35"/>
        <v>1181</v>
      </c>
      <c r="B1349" s="66">
        <f t="shared" si="34"/>
        <v>41796</v>
      </c>
      <c r="C1349" s="111" t="s">
        <v>32</v>
      </c>
      <c r="D1349" s="164">
        <v>41795</v>
      </c>
      <c r="E1349" s="143">
        <v>41796</v>
      </c>
      <c r="F1349" s="143">
        <v>41814</v>
      </c>
      <c r="G1349" s="112">
        <v>0.84099999999999997</v>
      </c>
      <c r="H1349" s="112">
        <v>0.85</v>
      </c>
      <c r="I1349" s="112">
        <v>0.86950000000000005</v>
      </c>
      <c r="J1349" s="112"/>
      <c r="K1349" s="112"/>
      <c r="L1349" s="113" t="s">
        <v>2</v>
      </c>
      <c r="N1349" s="16">
        <f>(H1349-G1349)*10000</f>
        <v>90.000000000000085</v>
      </c>
      <c r="O1349" s="15"/>
      <c r="P1349" s="16">
        <f>(I1349-H1349)*10000</f>
        <v>195.00000000000074</v>
      </c>
      <c r="R1349" s="22">
        <f>((T1346*V1349)/N1349)*P1349</f>
        <v>62552929.354671746</v>
      </c>
      <c r="S1349" s="15"/>
      <c r="T1349" s="3">
        <f>R1349+T1346</f>
        <v>1563823233.8667893</v>
      </c>
      <c r="U1349" s="3"/>
      <c r="V1349" s="4">
        <f>$AB$3/X1349</f>
        <v>1.9230769230769232E-2</v>
      </c>
      <c r="W1349" s="3"/>
      <c r="X1349" s="2">
        <v>13</v>
      </c>
      <c r="Z1349" s="30">
        <f>F1349-E1349+1</f>
        <v>19</v>
      </c>
    </row>
    <row r="1350" spans="1:26">
      <c r="A1350" s="25">
        <f t="shared" si="35"/>
        <v>1182</v>
      </c>
      <c r="B1350" s="66">
        <f t="shared" si="34"/>
        <v>41797</v>
      </c>
    </row>
    <row r="1351" spans="1:26">
      <c r="A1351" s="25">
        <f t="shared" si="35"/>
        <v>1183</v>
      </c>
      <c r="B1351" s="66">
        <f t="shared" si="34"/>
        <v>41798</v>
      </c>
    </row>
    <row r="1352" spans="1:26">
      <c r="A1352" s="25">
        <f t="shared" si="35"/>
        <v>1184</v>
      </c>
      <c r="B1352" s="66">
        <f t="shared" si="34"/>
        <v>41799</v>
      </c>
    </row>
    <row r="1353" spans="1:26">
      <c r="A1353" s="25">
        <f t="shared" si="35"/>
        <v>1185</v>
      </c>
      <c r="B1353" s="66">
        <f t="shared" si="34"/>
        <v>41800</v>
      </c>
      <c r="C1353" s="82" t="s">
        <v>35</v>
      </c>
      <c r="D1353" s="162">
        <v>41799</v>
      </c>
      <c r="E1353" s="146">
        <v>41800</v>
      </c>
      <c r="F1353" s="146">
        <v>41803</v>
      </c>
      <c r="G1353" s="83">
        <v>114.815</v>
      </c>
      <c r="H1353" s="83"/>
      <c r="I1353" s="83"/>
      <c r="J1353" s="83">
        <v>114.271</v>
      </c>
      <c r="K1353" s="83">
        <v>113.583</v>
      </c>
      <c r="L1353" s="84" t="s">
        <v>2</v>
      </c>
      <c r="N1353" s="16">
        <f>(G1353-J1353)*100</f>
        <v>54.399999999999693</v>
      </c>
      <c r="O1353" s="15"/>
      <c r="P1353" s="16">
        <f>(J1353-K1353)*100</f>
        <v>68.800000000000239</v>
      </c>
      <c r="R1353" s="22">
        <f>((T1349*V1353)/N1353)*P1353</f>
        <v>61805513.838485807</v>
      </c>
      <c r="S1353" s="15"/>
      <c r="T1353" s="3">
        <f>R1353+T1349</f>
        <v>1625628747.7052751</v>
      </c>
      <c r="U1353" s="3"/>
      <c r="V1353" s="4">
        <f>$AB$3/X1353</f>
        <v>3.125E-2</v>
      </c>
      <c r="W1353" s="3"/>
      <c r="X1353" s="2">
        <v>8</v>
      </c>
      <c r="Z1353" s="30">
        <f>F1353-E1353+1</f>
        <v>4</v>
      </c>
    </row>
    <row r="1354" spans="1:26">
      <c r="A1354" s="25">
        <v>1185</v>
      </c>
      <c r="B1354" s="66">
        <v>41800</v>
      </c>
      <c r="C1354" s="104" t="s">
        <v>31</v>
      </c>
      <c r="D1354" s="159">
        <v>41799</v>
      </c>
      <c r="E1354" s="131">
        <v>41800</v>
      </c>
      <c r="F1354" s="131">
        <v>41801</v>
      </c>
      <c r="G1354" s="105">
        <v>1.7988999999999999</v>
      </c>
      <c r="H1354" s="105"/>
      <c r="I1354" s="105"/>
      <c r="J1354" s="105">
        <v>1.7943</v>
      </c>
      <c r="K1354" s="105">
        <v>1.7851999999999999</v>
      </c>
      <c r="L1354" s="107" t="s">
        <v>1</v>
      </c>
      <c r="N1354" s="46">
        <f>(G1354-J1354)*10000</f>
        <v>45.999999999999375</v>
      </c>
      <c r="O1354" s="47"/>
      <c r="P1354" s="46">
        <f>(J1354-K1354)*10000</f>
        <v>91.00000000000108</v>
      </c>
      <c r="R1354" s="22">
        <f>((T1353*V1354)/N1354)*P1354</f>
        <v>89331048.334048182</v>
      </c>
      <c r="S1354" s="15"/>
      <c r="T1354" s="3">
        <f>R1354+T1353</f>
        <v>1714959796.0393233</v>
      </c>
      <c r="U1354" s="3"/>
      <c r="V1354" s="4">
        <f>$AB$3/X1354</f>
        <v>2.7777777777777776E-2</v>
      </c>
      <c r="X1354" s="2">
        <v>9</v>
      </c>
      <c r="Z1354" s="30">
        <f>F1354-E1354+1</f>
        <v>2</v>
      </c>
    </row>
    <row r="1355" spans="1:26">
      <c r="A1355" s="25">
        <f>A1353+1</f>
        <v>1186</v>
      </c>
      <c r="B1355" s="66">
        <f>B1353+1</f>
        <v>41801</v>
      </c>
      <c r="C1355" s="92" t="s">
        <v>38</v>
      </c>
      <c r="D1355" s="157">
        <v>41800</v>
      </c>
      <c r="E1355" s="132">
        <v>41801</v>
      </c>
      <c r="F1355" s="132">
        <v>41821</v>
      </c>
      <c r="G1355" s="93">
        <v>138.95000000000002</v>
      </c>
      <c r="H1355" s="93"/>
      <c r="I1355" s="93"/>
      <c r="J1355" s="93">
        <v>138.506</v>
      </c>
      <c r="K1355" s="93">
        <v>138.95000000000002</v>
      </c>
      <c r="L1355" s="94" t="s">
        <v>0</v>
      </c>
      <c r="N1355" s="16">
        <f>(G1355-J1355)*100</f>
        <v>44.400000000001683</v>
      </c>
      <c r="O1355" s="15"/>
      <c r="P1355" s="16">
        <f>(J1355-K1355)*100</f>
        <v>-44.400000000001683</v>
      </c>
      <c r="R1355" s="22">
        <f>((T1354*V1355)/N1355)*P1355</f>
        <v>-20416188.04808718</v>
      </c>
      <c r="S1355" s="15"/>
      <c r="T1355" s="3">
        <f>R1355+T1354</f>
        <v>1694543607.9912362</v>
      </c>
      <c r="U1355" s="3"/>
      <c r="V1355" s="4">
        <f>$AB$3/X1355</f>
        <v>1.1904761904761904E-2</v>
      </c>
      <c r="W1355" s="3"/>
      <c r="X1355" s="2">
        <v>21</v>
      </c>
      <c r="Z1355" s="30">
        <f>F1355-E1355+1</f>
        <v>21</v>
      </c>
    </row>
    <row r="1356" spans="1:26">
      <c r="A1356" s="25">
        <v>1186</v>
      </c>
      <c r="B1356" s="66">
        <v>41801</v>
      </c>
      <c r="C1356" s="97" t="s">
        <v>30</v>
      </c>
      <c r="D1356" s="158">
        <v>41800</v>
      </c>
      <c r="E1356" s="130">
        <v>41801</v>
      </c>
      <c r="F1356" s="130">
        <v>41808</v>
      </c>
      <c r="G1356" s="98">
        <v>1.3597999999999999</v>
      </c>
      <c r="H1356" s="98"/>
      <c r="I1356" s="98"/>
      <c r="J1356" s="98">
        <v>1.3531</v>
      </c>
      <c r="K1356" s="98">
        <v>1.3597999999999999</v>
      </c>
      <c r="L1356" s="99" t="s">
        <v>0</v>
      </c>
      <c r="M1356" s="15"/>
      <c r="N1356" s="46">
        <f>(G1356-J1356)*10000</f>
        <v>66.999999999999289</v>
      </c>
      <c r="O1356" s="47"/>
      <c r="P1356" s="46">
        <f>(J1356-K1356)*10000</f>
        <v>-66.999999999999289</v>
      </c>
      <c r="Q1356" s="15"/>
      <c r="R1356" s="22">
        <f>((T1355*V1356)/N1356)*P1356</f>
        <v>-38512354.72707355</v>
      </c>
      <c r="S1356" s="15"/>
      <c r="T1356" s="3">
        <f>R1356+T1355</f>
        <v>1656031253.2641625</v>
      </c>
      <c r="U1356" s="3"/>
      <c r="V1356" s="4">
        <f>$AB$3/X1356</f>
        <v>2.2727272727272728E-2</v>
      </c>
      <c r="W1356" s="4"/>
      <c r="X1356" s="16">
        <v>11</v>
      </c>
      <c r="Y1356" s="15"/>
      <c r="Z1356" s="30">
        <f>F1356-E1356+1</f>
        <v>8</v>
      </c>
    </row>
    <row r="1357" spans="1:26">
      <c r="A1357" s="25">
        <v>1186</v>
      </c>
      <c r="B1357" s="66">
        <v>41801</v>
      </c>
      <c r="C1357" s="108" t="s">
        <v>36</v>
      </c>
      <c r="D1357" s="155">
        <v>41800</v>
      </c>
      <c r="E1357" s="142">
        <v>41801</v>
      </c>
      <c r="F1357" s="142">
        <v>41802</v>
      </c>
      <c r="G1357" s="109">
        <v>172.26100000000002</v>
      </c>
      <c r="H1357" s="109"/>
      <c r="I1357" s="109"/>
      <c r="J1357" s="109">
        <v>171.178</v>
      </c>
      <c r="K1357" s="109">
        <v>172.26100000000002</v>
      </c>
      <c r="L1357" s="110" t="s">
        <v>0</v>
      </c>
      <c r="N1357" s="16">
        <f>(G1357-J1357)*100</f>
        <v>108.30000000000268</v>
      </c>
      <c r="O1357" s="15"/>
      <c r="P1357" s="16">
        <f>(J1357-K1357)*100</f>
        <v>-108.30000000000268</v>
      </c>
      <c r="R1357" s="22">
        <f>((T1356*V1357)/N1357)*P1357</f>
        <v>-46000868.146226734</v>
      </c>
      <c r="S1357" s="15"/>
      <c r="T1357" s="3">
        <f>R1357+T1356</f>
        <v>1610030385.1179359</v>
      </c>
      <c r="U1357" s="3"/>
      <c r="V1357" s="4">
        <f>$AB$3/X1357</f>
        <v>2.7777777777777776E-2</v>
      </c>
      <c r="W1357" s="3"/>
      <c r="X1357" s="2">
        <v>9</v>
      </c>
      <c r="Z1357" s="30">
        <f>F1357-E1357+1</f>
        <v>2</v>
      </c>
    </row>
    <row r="1358" spans="1:26">
      <c r="A1358" s="25">
        <f>A1355+1</f>
        <v>1187</v>
      </c>
      <c r="B1358" s="66">
        <f>B1355+1</f>
        <v>41802</v>
      </c>
    </row>
    <row r="1359" spans="1:26">
      <c r="A1359" s="25">
        <f t="shared" si="35"/>
        <v>1188</v>
      </c>
      <c r="B1359" s="66">
        <f t="shared" si="34"/>
        <v>41803</v>
      </c>
    </row>
    <row r="1360" spans="1:26">
      <c r="A1360" s="25">
        <f t="shared" si="35"/>
        <v>1189</v>
      </c>
      <c r="B1360" s="66">
        <f t="shared" si="34"/>
        <v>41804</v>
      </c>
    </row>
    <row r="1361" spans="1:26">
      <c r="A1361" s="25">
        <f t="shared" si="35"/>
        <v>1190</v>
      </c>
      <c r="B1361" s="66">
        <f t="shared" si="34"/>
        <v>41805</v>
      </c>
    </row>
    <row r="1362" spans="1:26">
      <c r="A1362" s="25">
        <f t="shared" si="35"/>
        <v>1191</v>
      </c>
      <c r="B1362" s="66">
        <f t="shared" si="34"/>
        <v>41806</v>
      </c>
    </row>
    <row r="1363" spans="1:26">
      <c r="A1363" s="25">
        <f t="shared" si="35"/>
        <v>1192</v>
      </c>
      <c r="B1363" s="66">
        <f t="shared" si="34"/>
        <v>41807</v>
      </c>
      <c r="C1363" s="71" t="s">
        <v>24</v>
      </c>
      <c r="D1363" s="156">
        <v>41806</v>
      </c>
      <c r="E1363" s="139">
        <v>41807</v>
      </c>
      <c r="F1363" s="139">
        <v>41808</v>
      </c>
      <c r="G1363" s="72">
        <v>95.77</v>
      </c>
      <c r="H1363" s="72"/>
      <c r="I1363" s="72"/>
      <c r="J1363" s="72">
        <v>95.5</v>
      </c>
      <c r="K1363" s="72">
        <v>95.77</v>
      </c>
      <c r="L1363" s="73" t="s">
        <v>0</v>
      </c>
      <c r="M1363" s="15"/>
      <c r="N1363" s="16">
        <f>(G1363-J1363)*100</f>
        <v>26.999999999999602</v>
      </c>
      <c r="O1363" s="15"/>
      <c r="P1363" s="16">
        <f>(J1363-K1363)*100</f>
        <v>-26.999999999999602</v>
      </c>
      <c r="Q1363" s="15"/>
      <c r="R1363" s="22">
        <f>((T1357*V1363)/N1363)*P1363</f>
        <v>-40250759.627948403</v>
      </c>
      <c r="S1363" s="15"/>
      <c r="T1363" s="3">
        <f>R1363+T1357</f>
        <v>1569779625.4899874</v>
      </c>
      <c r="U1363" s="3"/>
      <c r="V1363" s="4">
        <f>$AB$3/X1363</f>
        <v>2.5000000000000001E-2</v>
      </c>
      <c r="W1363" s="4"/>
      <c r="X1363" s="2">
        <v>10</v>
      </c>
      <c r="Y1363" s="3"/>
      <c r="Z1363" s="30">
        <f>F1363-E1363+1</f>
        <v>2</v>
      </c>
    </row>
    <row r="1364" spans="1:26">
      <c r="A1364" s="25">
        <f t="shared" si="35"/>
        <v>1193</v>
      </c>
      <c r="B1364" s="66">
        <f t="shared" si="34"/>
        <v>41808</v>
      </c>
    </row>
    <row r="1365" spans="1:26">
      <c r="A1365" s="25">
        <f t="shared" si="35"/>
        <v>1194</v>
      </c>
      <c r="B1365" s="66">
        <f t="shared" si="34"/>
        <v>41809</v>
      </c>
      <c r="C1365" s="88" t="s">
        <v>29</v>
      </c>
      <c r="D1365" s="160">
        <v>41808</v>
      </c>
      <c r="E1365" s="137">
        <v>41809</v>
      </c>
      <c r="F1365" s="137">
        <v>41822</v>
      </c>
      <c r="G1365" s="89">
        <v>0.79649999999999999</v>
      </c>
      <c r="H1365" s="89">
        <v>0.80230000000000001</v>
      </c>
      <c r="I1365" s="89">
        <v>0.79649999999999999</v>
      </c>
      <c r="J1365" s="89"/>
      <c r="K1365" s="89"/>
      <c r="L1365" s="90" t="s">
        <v>0</v>
      </c>
      <c r="M1365" s="15"/>
      <c r="N1365" s="16">
        <f>(H1365-G1365)*10000</f>
        <v>58.00000000000027</v>
      </c>
      <c r="O1365" s="15"/>
      <c r="P1365" s="16">
        <f>(I1365-H1365)*10000</f>
        <v>-58.00000000000027</v>
      </c>
      <c r="Q1365" s="15"/>
      <c r="R1365" s="22">
        <f>((T1363*V1365)/N1365)*P1365</f>
        <v>-39244490.637249686</v>
      </c>
      <c r="S1365" s="15"/>
      <c r="T1365" s="3">
        <f>R1365+T1363</f>
        <v>1530535134.8527377</v>
      </c>
      <c r="U1365" s="3"/>
      <c r="V1365" s="4">
        <f>$AB$3/X1365</f>
        <v>2.5000000000000001E-2</v>
      </c>
      <c r="W1365" s="4"/>
      <c r="X1365" s="2">
        <v>10</v>
      </c>
      <c r="Y1365" s="3"/>
      <c r="Z1365" s="30">
        <f>F1365-E1365+1</f>
        <v>14</v>
      </c>
    </row>
    <row r="1366" spans="1:26">
      <c r="A1366" s="25">
        <f t="shared" si="35"/>
        <v>1195</v>
      </c>
      <c r="B1366" s="66">
        <f t="shared" si="34"/>
        <v>41810</v>
      </c>
    </row>
    <row r="1367" spans="1:26">
      <c r="A1367" s="25">
        <f t="shared" si="35"/>
        <v>1196</v>
      </c>
      <c r="B1367" s="66">
        <f t="shared" si="34"/>
        <v>41811</v>
      </c>
    </row>
    <row r="1368" spans="1:26">
      <c r="A1368" s="25">
        <f t="shared" si="35"/>
        <v>1197</v>
      </c>
      <c r="B1368" s="66">
        <f t="shared" si="34"/>
        <v>41812</v>
      </c>
    </row>
    <row r="1369" spans="1:26">
      <c r="A1369" s="25">
        <f t="shared" si="35"/>
        <v>1198</v>
      </c>
      <c r="B1369" s="66">
        <f t="shared" si="34"/>
        <v>41813</v>
      </c>
    </row>
    <row r="1370" spans="1:26">
      <c r="A1370" s="25">
        <f t="shared" si="35"/>
        <v>1199</v>
      </c>
      <c r="B1370" s="66">
        <f t="shared" si="34"/>
        <v>41814</v>
      </c>
    </row>
    <row r="1371" spans="1:26">
      <c r="A1371" s="25">
        <f t="shared" si="35"/>
        <v>1200</v>
      </c>
      <c r="B1371" s="66">
        <f t="shared" si="34"/>
        <v>41815</v>
      </c>
      <c r="C1371" s="75" t="s">
        <v>34</v>
      </c>
      <c r="D1371" s="163">
        <v>41814</v>
      </c>
      <c r="E1371" s="144">
        <v>41815</v>
      </c>
      <c r="F1371" s="144">
        <v>41820</v>
      </c>
      <c r="G1371" s="76">
        <v>1.08243</v>
      </c>
      <c r="H1371" s="76"/>
      <c r="I1371" s="76"/>
      <c r="J1371" s="76">
        <v>1.0783100000000001</v>
      </c>
      <c r="K1371" s="76">
        <v>1.0781000000000001</v>
      </c>
      <c r="L1371" s="77" t="s">
        <v>2</v>
      </c>
      <c r="N1371" s="46">
        <f>(G1371-J1371)*10000</f>
        <v>41.199999999999015</v>
      </c>
      <c r="O1371" s="47"/>
      <c r="P1371" s="46">
        <f>(J1371-K1371)*10000</f>
        <v>2.1000000000004349</v>
      </c>
      <c r="R1371" s="22">
        <f>((T1365*V1371)/N1371)*P1371</f>
        <v>2786168.3280092678</v>
      </c>
      <c r="S1371" s="15"/>
      <c r="T1371" s="3">
        <f>R1371+T1365</f>
        <v>1533321303.180747</v>
      </c>
      <c r="U1371" s="3"/>
      <c r="V1371" s="4">
        <f>$AB$3/X1371</f>
        <v>3.5714285714285712E-2</v>
      </c>
      <c r="W1371" s="3"/>
      <c r="X1371" s="2">
        <v>7</v>
      </c>
      <c r="Z1371" s="30">
        <f>F1371-E1371+1</f>
        <v>6</v>
      </c>
    </row>
    <row r="1372" spans="1:26">
      <c r="A1372" s="25">
        <v>1200</v>
      </c>
      <c r="B1372" s="66">
        <v>41815</v>
      </c>
      <c r="C1372" s="101" t="s">
        <v>33</v>
      </c>
      <c r="D1372" s="152">
        <v>41813</v>
      </c>
      <c r="E1372" s="134">
        <v>41815</v>
      </c>
      <c r="F1372" s="134">
        <v>41822</v>
      </c>
      <c r="G1372" s="119">
        <v>102.14</v>
      </c>
      <c r="H1372" s="119"/>
      <c r="I1372" s="119"/>
      <c r="J1372" s="119">
        <v>101.79</v>
      </c>
      <c r="K1372" s="119">
        <v>101.79</v>
      </c>
      <c r="L1372" s="103" t="s">
        <v>17</v>
      </c>
      <c r="N1372" s="16">
        <f>(G1372-J1372)*100</f>
        <v>34.999999999999432</v>
      </c>
      <c r="O1372" s="15"/>
      <c r="P1372" s="16">
        <f>(J1372-K1372)*100</f>
        <v>0</v>
      </c>
      <c r="R1372" s="22">
        <f>((T1371*V1372)/N1372)*P1372</f>
        <v>0</v>
      </c>
      <c r="S1372" s="15"/>
      <c r="T1372" s="3">
        <f>R1372+T1371</f>
        <v>1533321303.180747</v>
      </c>
      <c r="U1372" s="3"/>
      <c r="V1372" s="4">
        <f>$AB$3/X1372</f>
        <v>2.7777777777777776E-2</v>
      </c>
      <c r="W1372" s="3"/>
      <c r="X1372" s="2">
        <v>9</v>
      </c>
      <c r="Z1372" s="30">
        <f>F1372-E1372+1</f>
        <v>8</v>
      </c>
    </row>
    <row r="1373" spans="1:26">
      <c r="A1373" s="25">
        <f>A1371+1</f>
        <v>1201</v>
      </c>
      <c r="B1373" s="66">
        <f>B1371+1</f>
        <v>41816</v>
      </c>
      <c r="C1373" s="78" t="s">
        <v>39</v>
      </c>
      <c r="D1373" s="165">
        <v>41815</v>
      </c>
      <c r="E1373" s="133">
        <v>41816</v>
      </c>
      <c r="F1373" s="133">
        <v>41822</v>
      </c>
      <c r="G1373" s="79">
        <v>0.93724000000000007</v>
      </c>
      <c r="H1373" s="79">
        <v>0.94069999999999998</v>
      </c>
      <c r="I1373" s="79">
        <v>0.94296999999999997</v>
      </c>
      <c r="J1373" s="79"/>
      <c r="K1373" s="79"/>
      <c r="L1373" s="80" t="s">
        <v>2</v>
      </c>
      <c r="N1373" s="16">
        <f>(H1373-G1373)*10000</f>
        <v>34.599999999999078</v>
      </c>
      <c r="O1373" s="15"/>
      <c r="P1373" s="16">
        <f>(I1373-H1373)*10000</f>
        <v>22.699999999999942</v>
      </c>
      <c r="R1373" s="22">
        <f>((T1372*V1373)/N1373)*P1373</f>
        <v>19345483.31603146</v>
      </c>
      <c r="S1373" s="15"/>
      <c r="T1373" s="3">
        <f>R1373+T1372</f>
        <v>1552666786.4967785</v>
      </c>
      <c r="U1373" s="3"/>
      <c r="V1373" s="4">
        <f>$AB$3/X1373</f>
        <v>1.9230769230769232E-2</v>
      </c>
      <c r="W1373" s="3"/>
      <c r="X1373" s="2">
        <v>13</v>
      </c>
      <c r="Z1373" s="30">
        <f>F1373-E1373+1</f>
        <v>7</v>
      </c>
    </row>
    <row r="1374" spans="1:26">
      <c r="A1374" s="25">
        <f t="shared" si="35"/>
        <v>1202</v>
      </c>
      <c r="B1374" s="66">
        <f t="shared" si="34"/>
        <v>41817</v>
      </c>
    </row>
    <row r="1375" spans="1:26">
      <c r="A1375" s="25">
        <f t="shared" si="35"/>
        <v>1203</v>
      </c>
      <c r="B1375" s="66">
        <f t="shared" si="34"/>
        <v>41818</v>
      </c>
    </row>
    <row r="1376" spans="1:26">
      <c r="A1376" s="25">
        <f t="shared" si="35"/>
        <v>1204</v>
      </c>
      <c r="B1376" s="66">
        <f t="shared" si="34"/>
        <v>41819</v>
      </c>
    </row>
    <row r="1377" spans="1:26">
      <c r="A1377" s="25">
        <f t="shared" si="35"/>
        <v>1205</v>
      </c>
      <c r="B1377" s="66">
        <f t="shared" si="34"/>
        <v>41820</v>
      </c>
      <c r="C1377" s="97" t="s">
        <v>30</v>
      </c>
      <c r="D1377" s="158">
        <v>41817</v>
      </c>
      <c r="E1377" s="130">
        <v>41820</v>
      </c>
      <c r="F1377" s="130">
        <v>41822</v>
      </c>
      <c r="G1377" s="98">
        <v>1.3612</v>
      </c>
      <c r="H1377" s="98">
        <v>1.3652</v>
      </c>
      <c r="I1377" s="98">
        <v>1.3652</v>
      </c>
      <c r="J1377" s="98"/>
      <c r="K1377" s="98"/>
      <c r="L1377" s="99" t="s">
        <v>17</v>
      </c>
      <c r="M1377" s="15"/>
      <c r="N1377" s="16">
        <f>(H1377-G1377)*10000</f>
        <v>40.000000000000036</v>
      </c>
      <c r="O1377" s="15"/>
      <c r="P1377" s="16">
        <f>(I1377-H1377)*10000</f>
        <v>0</v>
      </c>
      <c r="Q1377" s="15"/>
      <c r="R1377" s="22">
        <f>((T1373*V1377)/N1377)*P1377</f>
        <v>0</v>
      </c>
      <c r="S1377" s="15"/>
      <c r="T1377" s="3">
        <f>R1377+T1373</f>
        <v>1552666786.4967785</v>
      </c>
      <c r="U1377" s="3"/>
      <c r="V1377" s="4">
        <f>$AB$3/X1377</f>
        <v>2.2727272727272728E-2</v>
      </c>
      <c r="W1377" s="4"/>
      <c r="X1377" s="16">
        <v>11</v>
      </c>
      <c r="Y1377" s="15"/>
      <c r="Z1377" s="30">
        <f>F1377-E1377+1</f>
        <v>3</v>
      </c>
    </row>
    <row r="1378" spans="1:26">
      <c r="A1378" s="25">
        <f t="shared" si="35"/>
        <v>1206</v>
      </c>
      <c r="B1378" s="66">
        <f t="shared" si="34"/>
        <v>41821</v>
      </c>
    </row>
    <row r="1379" spans="1:26">
      <c r="A1379" s="25">
        <f t="shared" si="35"/>
        <v>1207</v>
      </c>
      <c r="B1379" s="66">
        <f t="shared" si="34"/>
        <v>41822</v>
      </c>
    </row>
    <row r="1380" spans="1:26">
      <c r="A1380" s="25">
        <f t="shared" si="35"/>
        <v>1208</v>
      </c>
      <c r="B1380" s="66">
        <f t="shared" si="34"/>
        <v>41823</v>
      </c>
      <c r="C1380" s="104" t="s">
        <v>31</v>
      </c>
      <c r="D1380" s="159">
        <v>41822</v>
      </c>
      <c r="E1380" s="131">
        <v>41823</v>
      </c>
      <c r="F1380" s="131">
        <v>41828</v>
      </c>
      <c r="G1380" s="105">
        <v>1.8069</v>
      </c>
      <c r="H1380" s="105">
        <v>1.8199000000000001</v>
      </c>
      <c r="I1380" s="105">
        <v>1.8209</v>
      </c>
      <c r="J1380" s="105"/>
      <c r="K1380" s="105"/>
      <c r="L1380" s="107" t="s">
        <v>2</v>
      </c>
      <c r="N1380" s="16">
        <f>(H1380-G1380)*10000</f>
        <v>130.00000000000122</v>
      </c>
      <c r="O1380" s="15"/>
      <c r="P1380" s="16">
        <f>(I1380-H1380)*10000</f>
        <v>9.9999999999988987</v>
      </c>
      <c r="R1380" s="22">
        <f>((T1377*V1380)/N1380)*P1380</f>
        <v>3317664.0737106688</v>
      </c>
      <c r="S1380" s="15"/>
      <c r="T1380" s="3">
        <f>R1380+T1377</f>
        <v>1555984450.5704892</v>
      </c>
      <c r="U1380" s="3"/>
      <c r="V1380" s="4">
        <f>$AB$3/X1380</f>
        <v>2.7777777777777776E-2</v>
      </c>
      <c r="X1380" s="2">
        <v>9</v>
      </c>
      <c r="Z1380" s="30">
        <f>F1380-E1380+1</f>
        <v>6</v>
      </c>
    </row>
    <row r="1381" spans="1:26">
      <c r="A1381" s="25">
        <f t="shared" si="35"/>
        <v>1209</v>
      </c>
      <c r="B1381" s="66">
        <f t="shared" si="34"/>
        <v>41824</v>
      </c>
      <c r="C1381" s="97" t="s">
        <v>30</v>
      </c>
      <c r="D1381" s="158">
        <v>41823</v>
      </c>
      <c r="E1381" s="130">
        <v>41824</v>
      </c>
      <c r="F1381" s="130">
        <v>41849</v>
      </c>
      <c r="G1381" s="98">
        <v>1.3661000000000001</v>
      </c>
      <c r="H1381" s="98"/>
      <c r="I1381" s="98"/>
      <c r="J1381" s="98">
        <v>1.3593</v>
      </c>
      <c r="K1381" s="98">
        <v>1.3411999999999999</v>
      </c>
      <c r="L1381" s="99" t="s">
        <v>1</v>
      </c>
      <c r="M1381" s="15"/>
      <c r="N1381" s="46">
        <f>(G1381-J1381)*10000</f>
        <v>68.000000000001393</v>
      </c>
      <c r="O1381" s="47"/>
      <c r="P1381" s="46">
        <f>(J1381-K1381)*10000</f>
        <v>181.00000000000006</v>
      </c>
      <c r="Q1381" s="15"/>
      <c r="R1381" s="22">
        <f>((T1380*V1381)/N1381)*P1381</f>
        <v>94128738.487049758</v>
      </c>
      <c r="S1381" s="15"/>
      <c r="T1381" s="3">
        <f>R1381+T1380</f>
        <v>1650113189.057539</v>
      </c>
      <c r="U1381" s="3"/>
      <c r="V1381" s="4">
        <f>$AB$3/X1381</f>
        <v>2.2727272727272728E-2</v>
      </c>
      <c r="W1381" s="4"/>
      <c r="X1381" s="16">
        <v>11</v>
      </c>
      <c r="Y1381" s="15"/>
      <c r="Z1381" s="30">
        <f>F1381-E1381+1</f>
        <v>26</v>
      </c>
    </row>
    <row r="1382" spans="1:26">
      <c r="A1382" s="25">
        <f t="shared" si="35"/>
        <v>1210</v>
      </c>
      <c r="B1382" s="66">
        <f t="shared" si="34"/>
        <v>41825</v>
      </c>
    </row>
    <row r="1383" spans="1:26">
      <c r="A1383" s="25">
        <f t="shared" si="35"/>
        <v>1211</v>
      </c>
      <c r="B1383" s="66">
        <f t="shared" si="34"/>
        <v>41826</v>
      </c>
    </row>
    <row r="1384" spans="1:26">
      <c r="A1384" s="25">
        <f t="shared" si="35"/>
        <v>1212</v>
      </c>
      <c r="B1384" s="66">
        <f t="shared" si="34"/>
        <v>41827</v>
      </c>
    </row>
    <row r="1385" spans="1:26">
      <c r="A1385" s="25">
        <f t="shared" si="35"/>
        <v>1213</v>
      </c>
      <c r="B1385" s="66">
        <f t="shared" si="34"/>
        <v>41828</v>
      </c>
    </row>
    <row r="1386" spans="1:26">
      <c r="A1386" s="25">
        <f t="shared" si="35"/>
        <v>1214</v>
      </c>
      <c r="B1386" s="66">
        <f t="shared" si="34"/>
        <v>41829</v>
      </c>
    </row>
    <row r="1387" spans="1:26">
      <c r="A1387" s="25">
        <f t="shared" si="35"/>
        <v>1215</v>
      </c>
      <c r="B1387" s="66">
        <f t="shared" si="34"/>
        <v>41830</v>
      </c>
      <c r="C1387" s="88" t="s">
        <v>29</v>
      </c>
      <c r="D1387" s="160">
        <v>41828</v>
      </c>
      <c r="E1387" s="137">
        <v>41830</v>
      </c>
      <c r="F1387" s="137">
        <v>41835</v>
      </c>
      <c r="G1387" s="89">
        <v>0.79220000000000002</v>
      </c>
      <c r="H1387" s="89">
        <v>0.79649999999999999</v>
      </c>
      <c r="I1387" s="89">
        <v>0.79220000000000002</v>
      </c>
      <c r="J1387" s="89"/>
      <c r="K1387" s="89"/>
      <c r="L1387" s="90" t="s">
        <v>0</v>
      </c>
      <c r="M1387" s="15"/>
      <c r="N1387" s="16">
        <f>(H1387-G1387)*10000</f>
        <v>42.999999999999702</v>
      </c>
      <c r="O1387" s="15"/>
      <c r="P1387" s="16">
        <f>(I1387-H1387)*10000</f>
        <v>-42.999999999999702</v>
      </c>
      <c r="Q1387" s="15"/>
      <c r="R1387" s="22">
        <f>((T1381*V1387)/N1387)*P1387</f>
        <v>-41252829.726438478</v>
      </c>
      <c r="S1387" s="15"/>
      <c r="T1387" s="3">
        <f>R1387+T1381</f>
        <v>1608860359.3311005</v>
      </c>
      <c r="U1387" s="3"/>
      <c r="V1387" s="4">
        <f>$AB$3/X1387</f>
        <v>2.5000000000000001E-2</v>
      </c>
      <c r="W1387" s="4"/>
      <c r="X1387" s="2">
        <v>10</v>
      </c>
      <c r="Y1387" s="3"/>
      <c r="Z1387" s="30">
        <f>F1387-E1387+1</f>
        <v>6</v>
      </c>
    </row>
    <row r="1388" spans="1:26">
      <c r="A1388" s="25">
        <f t="shared" si="35"/>
        <v>1216</v>
      </c>
      <c r="B1388" s="66">
        <f t="shared" si="34"/>
        <v>41831</v>
      </c>
    </row>
    <row r="1389" spans="1:26">
      <c r="A1389" s="25">
        <f t="shared" si="35"/>
        <v>1217</v>
      </c>
      <c r="B1389" s="66">
        <f t="shared" si="34"/>
        <v>41832</v>
      </c>
    </row>
    <row r="1390" spans="1:26">
      <c r="A1390" s="25">
        <f t="shared" si="35"/>
        <v>1218</v>
      </c>
      <c r="B1390" s="66">
        <f t="shared" si="34"/>
        <v>41833</v>
      </c>
    </row>
    <row r="1391" spans="1:26">
      <c r="A1391" s="25">
        <f t="shared" si="35"/>
        <v>1219</v>
      </c>
      <c r="B1391" s="66">
        <f t="shared" ref="B1391:B1459" si="36">B1390+1</f>
        <v>41834</v>
      </c>
      <c r="C1391" s="67" t="s">
        <v>20</v>
      </c>
      <c r="D1391" s="153">
        <v>41831</v>
      </c>
      <c r="E1391" s="140">
        <v>41834</v>
      </c>
      <c r="F1391" s="140">
        <v>41836</v>
      </c>
      <c r="G1391" s="68">
        <v>0.84160000000000001</v>
      </c>
      <c r="H1391" s="68"/>
      <c r="I1391" s="68"/>
      <c r="J1391" s="68">
        <v>0.83599999999999997</v>
      </c>
      <c r="K1391" s="68">
        <v>0.84160000000000001</v>
      </c>
      <c r="L1391" s="69" t="s">
        <v>0</v>
      </c>
      <c r="M1391" s="15"/>
      <c r="N1391" s="16">
        <f>(G1391-J1391)*10000</f>
        <v>56.000000000000497</v>
      </c>
      <c r="O1391" s="15"/>
      <c r="P1391" s="16">
        <f>(J1391-K1391)*10000</f>
        <v>-56.000000000000497</v>
      </c>
      <c r="Q1391" s="15"/>
      <c r="R1391" s="22">
        <f>((T1387*V1391)/N1391)*P1391</f>
        <v>-57459298.547539301</v>
      </c>
      <c r="S1391" s="15"/>
      <c r="T1391" s="3">
        <f>R1391+T1387</f>
        <v>1551401060.7835612</v>
      </c>
      <c r="U1391" s="3"/>
      <c r="V1391" s="4">
        <f>$AB$3/X1391</f>
        <v>3.5714285714285712E-2</v>
      </c>
      <c r="W1391" s="4"/>
      <c r="X1391" s="2">
        <v>7</v>
      </c>
      <c r="Y1391" s="3"/>
      <c r="Z1391" s="30">
        <f>F1391-E1391+1</f>
        <v>3</v>
      </c>
    </row>
    <row r="1392" spans="1:26">
      <c r="A1392" s="25">
        <f t="shared" si="35"/>
        <v>1220</v>
      </c>
      <c r="B1392" s="66">
        <f t="shared" si="36"/>
        <v>41835</v>
      </c>
    </row>
    <row r="1393" spans="1:26">
      <c r="A1393" s="25">
        <f t="shared" si="35"/>
        <v>1221</v>
      </c>
      <c r="B1393" s="66">
        <f t="shared" si="36"/>
        <v>41836</v>
      </c>
      <c r="C1393" s="111" t="s">
        <v>32</v>
      </c>
      <c r="D1393" s="164">
        <v>41835</v>
      </c>
      <c r="E1393" s="143">
        <v>41836</v>
      </c>
      <c r="F1393" s="143">
        <v>41852</v>
      </c>
      <c r="G1393" s="112">
        <v>0.88239999999999996</v>
      </c>
      <c r="H1393" s="112"/>
      <c r="I1393" s="112"/>
      <c r="J1393" s="112">
        <v>0.87619999999999998</v>
      </c>
      <c r="K1393" s="112">
        <v>0.84630000000000005</v>
      </c>
      <c r="L1393" s="113" t="s">
        <v>1</v>
      </c>
      <c r="N1393" s="46">
        <f>(G1393-J1393)*10000</f>
        <v>61.999999999999829</v>
      </c>
      <c r="O1393" s="47"/>
      <c r="P1393" s="46">
        <f>(J1393-K1393)*10000</f>
        <v>298.99999999999926</v>
      </c>
      <c r="R1393" s="22">
        <f>((T1391*V1393)/N1393)*P1393</f>
        <v>143879937.08879805</v>
      </c>
      <c r="S1393" s="15"/>
      <c r="T1393" s="3">
        <f>R1393+T1391</f>
        <v>1695280997.8723593</v>
      </c>
      <c r="U1393" s="3"/>
      <c r="V1393" s="4">
        <f>$AB$3/X1393</f>
        <v>1.9230769230769232E-2</v>
      </c>
      <c r="W1393" s="3"/>
      <c r="X1393" s="2">
        <v>13</v>
      </c>
      <c r="Z1393" s="30">
        <f>F1393-E1393+1</f>
        <v>17</v>
      </c>
    </row>
    <row r="1394" spans="1:26">
      <c r="A1394" s="25">
        <f t="shared" si="35"/>
        <v>1222</v>
      </c>
      <c r="B1394" s="66">
        <f t="shared" si="36"/>
        <v>41837</v>
      </c>
    </row>
    <row r="1395" spans="1:26">
      <c r="A1395" s="25">
        <f t="shared" si="35"/>
        <v>1223</v>
      </c>
      <c r="B1395" s="66">
        <f t="shared" si="36"/>
        <v>41838</v>
      </c>
    </row>
    <row r="1396" spans="1:26">
      <c r="A1396" s="25">
        <f t="shared" si="35"/>
        <v>1224</v>
      </c>
      <c r="B1396" s="66">
        <f t="shared" si="36"/>
        <v>41839</v>
      </c>
    </row>
    <row r="1397" spans="1:26">
      <c r="A1397" s="25">
        <f t="shared" si="35"/>
        <v>1225</v>
      </c>
      <c r="B1397" s="66">
        <f t="shared" si="36"/>
        <v>41840</v>
      </c>
    </row>
    <row r="1398" spans="1:26">
      <c r="A1398" s="25">
        <f t="shared" si="35"/>
        <v>1226</v>
      </c>
      <c r="B1398" s="66">
        <f t="shared" si="36"/>
        <v>41841</v>
      </c>
    </row>
    <row r="1399" spans="1:26">
      <c r="A1399" s="25">
        <f t="shared" si="35"/>
        <v>1227</v>
      </c>
      <c r="B1399" s="66">
        <f t="shared" si="36"/>
        <v>41842</v>
      </c>
    </row>
    <row r="1400" spans="1:26">
      <c r="A1400" s="25">
        <f t="shared" ref="A1400:A1469" si="37">A1399+1</f>
        <v>1228</v>
      </c>
      <c r="B1400" s="66">
        <f t="shared" si="36"/>
        <v>41843</v>
      </c>
      <c r="C1400" s="104" t="s">
        <v>31</v>
      </c>
      <c r="D1400" s="159">
        <v>41842</v>
      </c>
      <c r="E1400" s="131">
        <v>41843</v>
      </c>
      <c r="F1400" s="131">
        <v>41865</v>
      </c>
      <c r="G1400" s="105">
        <v>1.8220000000000001</v>
      </c>
      <c r="H1400" s="105"/>
      <c r="I1400" s="105"/>
      <c r="J1400" s="105">
        <v>1.8112999999999999</v>
      </c>
      <c r="K1400" s="105">
        <v>1.7922</v>
      </c>
      <c r="L1400" s="107" t="s">
        <v>1</v>
      </c>
      <c r="N1400" s="46">
        <f>(G1400-J1400)*10000</f>
        <v>107.00000000000153</v>
      </c>
      <c r="O1400" s="47"/>
      <c r="P1400" s="46">
        <f>(J1400-K1400)*10000</f>
        <v>190.99999999999895</v>
      </c>
      <c r="R1400" s="22">
        <f>((T1393*V1400)/N1400)*P1400</f>
        <v>84059883.331675529</v>
      </c>
      <c r="S1400" s="15"/>
      <c r="T1400" s="3">
        <f>R1400+T1393</f>
        <v>1779340881.2040348</v>
      </c>
      <c r="U1400" s="3"/>
      <c r="V1400" s="4">
        <f>$AB$3/X1400</f>
        <v>2.7777777777777776E-2</v>
      </c>
      <c r="X1400" s="2">
        <v>9</v>
      </c>
      <c r="Z1400" s="30">
        <f>F1400-E1400+1</f>
        <v>23</v>
      </c>
    </row>
    <row r="1401" spans="1:26">
      <c r="A1401" s="25">
        <f t="shared" si="37"/>
        <v>1229</v>
      </c>
      <c r="B1401" s="66">
        <f t="shared" si="36"/>
        <v>41844</v>
      </c>
    </row>
    <row r="1402" spans="1:26">
      <c r="A1402" s="25">
        <f t="shared" si="37"/>
        <v>1230</v>
      </c>
      <c r="B1402" s="66">
        <f t="shared" si="36"/>
        <v>41845</v>
      </c>
    </row>
    <row r="1403" spans="1:26">
      <c r="A1403" s="25">
        <f t="shared" si="37"/>
        <v>1231</v>
      </c>
      <c r="B1403" s="66">
        <f t="shared" si="36"/>
        <v>41846</v>
      </c>
    </row>
    <row r="1404" spans="1:26">
      <c r="A1404" s="25">
        <f t="shared" si="37"/>
        <v>1232</v>
      </c>
      <c r="B1404" s="66">
        <f t="shared" si="36"/>
        <v>41847</v>
      </c>
    </row>
    <row r="1405" spans="1:26">
      <c r="A1405" s="25">
        <f t="shared" si="37"/>
        <v>1233</v>
      </c>
      <c r="B1405" s="66">
        <f t="shared" si="36"/>
        <v>41848</v>
      </c>
    </row>
    <row r="1406" spans="1:26">
      <c r="A1406" s="25">
        <f t="shared" si="37"/>
        <v>1234</v>
      </c>
      <c r="B1406" s="66">
        <f t="shared" si="36"/>
        <v>41849</v>
      </c>
      <c r="C1406" s="101" t="s">
        <v>33</v>
      </c>
      <c r="D1406" s="152">
        <v>41845</v>
      </c>
      <c r="E1406" s="134">
        <v>41849</v>
      </c>
      <c r="F1406" s="134">
        <v>41857</v>
      </c>
      <c r="G1406" s="119">
        <v>101.7</v>
      </c>
      <c r="H1406" s="119">
        <v>101.95</v>
      </c>
      <c r="I1406" s="119">
        <v>102.09</v>
      </c>
      <c r="J1406" s="119"/>
      <c r="K1406" s="119"/>
      <c r="L1406" s="103" t="s">
        <v>2</v>
      </c>
      <c r="N1406" s="16">
        <f>(H1406-G1406)*100</f>
        <v>25</v>
      </c>
      <c r="O1406" s="15"/>
      <c r="P1406" s="16">
        <f>(I1406-H1406)*100</f>
        <v>14.000000000000057</v>
      </c>
      <c r="R1406" s="22">
        <f>((T1400*V1406)/N1406)*P1406</f>
        <v>27678635.92984065</v>
      </c>
      <c r="S1406" s="15"/>
      <c r="T1406" s="3">
        <f>R1406+T1400</f>
        <v>1807019517.1338754</v>
      </c>
      <c r="U1406" s="3"/>
      <c r="V1406" s="4">
        <f>$AB$3/X1406</f>
        <v>2.7777777777777776E-2</v>
      </c>
      <c r="W1406" s="3"/>
      <c r="X1406" s="2">
        <v>9</v>
      </c>
      <c r="Z1406" s="30">
        <f>F1406-E1406+1</f>
        <v>9</v>
      </c>
    </row>
    <row r="1407" spans="1:26">
      <c r="A1407" s="25">
        <f t="shared" si="37"/>
        <v>1235</v>
      </c>
      <c r="B1407" s="66">
        <f t="shared" si="36"/>
        <v>41850</v>
      </c>
      <c r="C1407" s="92" t="s">
        <v>38</v>
      </c>
      <c r="D1407" s="157">
        <v>41849</v>
      </c>
      <c r="E1407" s="132">
        <v>41850</v>
      </c>
      <c r="F1407" s="132">
        <v>41850</v>
      </c>
      <c r="G1407" s="93">
        <v>136.72899999999998</v>
      </c>
      <c r="H1407" s="93">
        <v>137.036</v>
      </c>
      <c r="I1407" s="93">
        <v>137.73599999999999</v>
      </c>
      <c r="J1407" s="93"/>
      <c r="K1407" s="93"/>
      <c r="L1407" s="94" t="s">
        <v>1</v>
      </c>
      <c r="N1407" s="16">
        <f>(H1407-G1407)*100</f>
        <v>30.700000000001637</v>
      </c>
      <c r="O1407" s="15"/>
      <c r="P1407" s="16">
        <f>(I1407-H1407)*100</f>
        <v>69.999999999998863</v>
      </c>
      <c r="R1407" s="22">
        <f>((T1406*V1407)/N1407)*P1407</f>
        <v>49050475.492229909</v>
      </c>
      <c r="S1407" s="15"/>
      <c r="T1407" s="3">
        <f>R1407+T1406</f>
        <v>1856069992.6261053</v>
      </c>
      <c r="U1407" s="3"/>
      <c r="V1407" s="4">
        <f>$AB$3/X1407</f>
        <v>1.1904761904761904E-2</v>
      </c>
      <c r="W1407" s="3"/>
      <c r="X1407" s="2">
        <v>21</v>
      </c>
      <c r="Z1407" s="30">
        <f>F1407-E1407+1</f>
        <v>1</v>
      </c>
    </row>
    <row r="1408" spans="1:26">
      <c r="A1408" s="25">
        <f t="shared" si="37"/>
        <v>1236</v>
      </c>
      <c r="B1408" s="66">
        <f t="shared" si="36"/>
        <v>41851</v>
      </c>
      <c r="C1408" s="78" t="s">
        <v>39</v>
      </c>
      <c r="D1408" s="165">
        <v>41850</v>
      </c>
      <c r="E1408" s="133">
        <v>41851</v>
      </c>
      <c r="F1408" s="133">
        <v>41857</v>
      </c>
      <c r="G1408" s="79">
        <v>0.93681999999999999</v>
      </c>
      <c r="H1408" s="79"/>
      <c r="I1408" s="79"/>
      <c r="J1408" s="79">
        <v>0.93259999999999998</v>
      </c>
      <c r="K1408" s="79">
        <v>0.93681999999999999</v>
      </c>
      <c r="L1408" s="80" t="s">
        <v>0</v>
      </c>
      <c r="N1408" s="46">
        <f>(G1408-J1408)*10000</f>
        <v>42.200000000000017</v>
      </c>
      <c r="O1408" s="47"/>
      <c r="P1408" s="46">
        <f>(J1408-K1408)*10000</f>
        <v>-42.200000000000017</v>
      </c>
      <c r="R1408" s="22">
        <f>((T1407*V1408)/N1408)*P1408</f>
        <v>-35693653.704348184</v>
      </c>
      <c r="S1408" s="15"/>
      <c r="T1408" s="3">
        <f>R1408+T1407</f>
        <v>1820376338.9217572</v>
      </c>
      <c r="U1408" s="3"/>
      <c r="V1408" s="4">
        <f>$AB$3/X1408</f>
        <v>1.9230769230769232E-2</v>
      </c>
      <c r="W1408" s="3"/>
      <c r="X1408" s="2">
        <v>13</v>
      </c>
      <c r="Z1408" s="30">
        <f>F1408-E1408+1</f>
        <v>7</v>
      </c>
    </row>
    <row r="1409" spans="1:26">
      <c r="A1409" s="25">
        <f t="shared" si="37"/>
        <v>1237</v>
      </c>
      <c r="B1409" s="66">
        <f t="shared" si="36"/>
        <v>41852</v>
      </c>
      <c r="C1409" s="71" t="s">
        <v>24</v>
      </c>
      <c r="D1409" s="156">
        <v>41851</v>
      </c>
      <c r="E1409" s="139">
        <v>41852</v>
      </c>
      <c r="F1409" s="139">
        <v>41856</v>
      </c>
      <c r="G1409" s="72">
        <v>95.78</v>
      </c>
      <c r="H1409" s="72"/>
      <c r="I1409" s="72"/>
      <c r="J1409" s="72">
        <v>95.5</v>
      </c>
      <c r="K1409" s="72">
        <v>95.78</v>
      </c>
      <c r="L1409" s="73" t="s">
        <v>0</v>
      </c>
      <c r="M1409" s="15"/>
      <c r="N1409" s="16">
        <f>(G1409-J1409)*100</f>
        <v>28.000000000000114</v>
      </c>
      <c r="O1409" s="15"/>
      <c r="P1409" s="16">
        <f>(J1409-K1409)*100</f>
        <v>-28.000000000000114</v>
      </c>
      <c r="Q1409" s="15"/>
      <c r="R1409" s="22">
        <f>((T1408*V1409)/N1409)*P1409</f>
        <v>-45509408.473043934</v>
      </c>
      <c r="S1409" s="15"/>
      <c r="T1409" s="3">
        <f>R1409+T1408</f>
        <v>1774866930.4487133</v>
      </c>
      <c r="U1409" s="3"/>
      <c r="V1409" s="4">
        <f>$AB$3/X1409</f>
        <v>2.5000000000000001E-2</v>
      </c>
      <c r="W1409" s="4"/>
      <c r="X1409" s="2">
        <v>10</v>
      </c>
      <c r="Y1409" s="3"/>
      <c r="Z1409" s="30">
        <f>F1409-E1409+1</f>
        <v>5</v>
      </c>
    </row>
    <row r="1410" spans="1:26">
      <c r="A1410" s="25">
        <f t="shared" si="37"/>
        <v>1238</v>
      </c>
      <c r="B1410" s="66">
        <f t="shared" si="36"/>
        <v>41853</v>
      </c>
    </row>
    <row r="1411" spans="1:26">
      <c r="A1411" s="25">
        <f t="shared" si="37"/>
        <v>1239</v>
      </c>
      <c r="B1411" s="66">
        <f t="shared" si="36"/>
        <v>41854</v>
      </c>
    </row>
    <row r="1412" spans="1:26">
      <c r="A1412" s="25">
        <f t="shared" si="37"/>
        <v>1240</v>
      </c>
      <c r="B1412" s="66">
        <f t="shared" si="36"/>
        <v>41855</v>
      </c>
    </row>
    <row r="1413" spans="1:26">
      <c r="A1413" s="25">
        <f t="shared" si="37"/>
        <v>1241</v>
      </c>
      <c r="B1413" s="66">
        <f t="shared" si="36"/>
        <v>41856</v>
      </c>
      <c r="C1413" s="75" t="s">
        <v>34</v>
      </c>
      <c r="D1413" s="163">
        <v>41852</v>
      </c>
      <c r="E1413" s="144">
        <v>41856</v>
      </c>
      <c r="F1413" s="144">
        <v>41858</v>
      </c>
      <c r="G1413" s="76">
        <v>1.09226</v>
      </c>
      <c r="H1413" s="76">
        <v>1.09663</v>
      </c>
      <c r="I1413" s="76">
        <v>1.09782</v>
      </c>
      <c r="J1413" s="76"/>
      <c r="K1413" s="76"/>
      <c r="L1413" s="77" t="s">
        <v>2</v>
      </c>
      <c r="N1413" s="16">
        <f>(H1413-G1413)*10000</f>
        <v>43.699999999999847</v>
      </c>
      <c r="O1413" s="15"/>
      <c r="P1413" s="16">
        <f>(I1413-H1413)*10000</f>
        <v>11.900000000000244</v>
      </c>
      <c r="R1413" s="22">
        <f>((T1409*V1413)/N1413)*P1413</f>
        <v>17261291.657682411</v>
      </c>
      <c r="S1413" s="15"/>
      <c r="T1413" s="3">
        <f>R1413+T1409</f>
        <v>1792128222.1063957</v>
      </c>
      <c r="U1413" s="3"/>
      <c r="V1413" s="4">
        <f>$AB$3/X1413</f>
        <v>3.5714285714285712E-2</v>
      </c>
      <c r="W1413" s="3"/>
      <c r="X1413" s="2">
        <v>7</v>
      </c>
      <c r="Z1413" s="30">
        <f>F1413-E1413+1</f>
        <v>3</v>
      </c>
    </row>
    <row r="1414" spans="1:26">
      <c r="A1414" s="25">
        <v>1241</v>
      </c>
      <c r="B1414" s="66">
        <v>41856</v>
      </c>
      <c r="C1414" s="82" t="s">
        <v>35</v>
      </c>
      <c r="D1414" s="162">
        <v>41855</v>
      </c>
      <c r="E1414" s="146">
        <v>41856</v>
      </c>
      <c r="F1414" s="146">
        <v>41858</v>
      </c>
      <c r="G1414" s="83">
        <v>113.26299999999999</v>
      </c>
      <c r="H1414" s="83"/>
      <c r="I1414" s="83"/>
      <c r="J1414" s="83">
        <v>113.05500000000001</v>
      </c>
      <c r="K1414" s="83">
        <v>112.502</v>
      </c>
      <c r="L1414" s="84" t="s">
        <v>2</v>
      </c>
      <c r="N1414" s="16">
        <f>(G1414-J1414)*100</f>
        <v>20.79999999999842</v>
      </c>
      <c r="O1414" s="15"/>
      <c r="P1414" s="16">
        <f>(J1414-K1414)*100</f>
        <v>55.300000000001148</v>
      </c>
      <c r="R1414" s="22">
        <f>((T1413*V1414)/N1414)*P1414</f>
        <v>148895268.45326513</v>
      </c>
      <c r="S1414" s="15"/>
      <c r="T1414" s="3">
        <f>R1414+T1413</f>
        <v>1941023490.5596609</v>
      </c>
      <c r="U1414" s="3"/>
      <c r="V1414" s="4">
        <f>$AB$3/X1414</f>
        <v>3.125E-2</v>
      </c>
      <c r="W1414" s="3"/>
      <c r="X1414" s="2">
        <v>8</v>
      </c>
      <c r="Z1414" s="30">
        <f>F1414-E1414+1</f>
        <v>3</v>
      </c>
    </row>
    <row r="1415" spans="1:26">
      <c r="A1415" s="25">
        <f>A1413+1</f>
        <v>1242</v>
      </c>
      <c r="B1415" s="66">
        <f>B1413+1</f>
        <v>41857</v>
      </c>
      <c r="C1415" s="97" t="s">
        <v>30</v>
      </c>
      <c r="D1415" s="158">
        <v>41856</v>
      </c>
      <c r="E1415" s="130">
        <v>41857</v>
      </c>
      <c r="F1415" s="130">
        <v>41859</v>
      </c>
      <c r="G1415" s="98">
        <v>1.3421000000000001</v>
      </c>
      <c r="H1415" s="98"/>
      <c r="I1415" s="98"/>
      <c r="J1415" s="98">
        <v>1.3355999999999999</v>
      </c>
      <c r="K1415" s="98">
        <v>1.3421000000000001</v>
      </c>
      <c r="L1415" s="99" t="s">
        <v>0</v>
      </c>
      <c r="M1415" s="15"/>
      <c r="N1415" s="46">
        <f>(G1415-J1415)*10000</f>
        <v>65.00000000000172</v>
      </c>
      <c r="O1415" s="47"/>
      <c r="P1415" s="46">
        <f>(J1415-K1415)*10000</f>
        <v>-65.00000000000172</v>
      </c>
      <c r="Q1415" s="15"/>
      <c r="R1415" s="22">
        <f>((T1414*V1415)/N1415)*P1415</f>
        <v>-44114170.239992298</v>
      </c>
      <c r="S1415" s="15"/>
      <c r="T1415" s="3">
        <f>R1415+T1414</f>
        <v>1896909320.3196685</v>
      </c>
      <c r="U1415" s="3"/>
      <c r="V1415" s="4">
        <f>$AB$3/X1415</f>
        <v>2.2727272727272728E-2</v>
      </c>
      <c r="W1415" s="4"/>
      <c r="X1415" s="16">
        <v>11</v>
      </c>
      <c r="Y1415" s="15"/>
      <c r="Z1415" s="30">
        <f>F1415-E1415+1</f>
        <v>3</v>
      </c>
    </row>
    <row r="1416" spans="1:26">
      <c r="A1416" s="25">
        <f t="shared" si="37"/>
        <v>1243</v>
      </c>
      <c r="B1416" s="66">
        <f t="shared" si="36"/>
        <v>41858</v>
      </c>
    </row>
    <row r="1417" spans="1:26">
      <c r="A1417" s="25">
        <f t="shared" si="37"/>
        <v>1244</v>
      </c>
      <c r="B1417" s="66">
        <f t="shared" si="36"/>
        <v>41859</v>
      </c>
      <c r="C1417" s="85" t="s">
        <v>28</v>
      </c>
      <c r="D1417" s="161">
        <v>41852</v>
      </c>
      <c r="E1417" s="141">
        <v>41859</v>
      </c>
      <c r="F1417" s="141">
        <v>41863</v>
      </c>
      <c r="G1417" s="86">
        <v>1.4593</v>
      </c>
      <c r="H1417" s="86">
        <v>1.4689000000000001</v>
      </c>
      <c r="I1417" s="86">
        <v>1.4593</v>
      </c>
      <c r="J1417" s="86"/>
      <c r="K1417" s="86"/>
      <c r="L1417" s="87" t="s">
        <v>0</v>
      </c>
      <c r="M1417" s="15"/>
      <c r="N1417" s="16">
        <f>(H1417-G1417)*10000</f>
        <v>96.000000000000526</v>
      </c>
      <c r="O1417" s="15"/>
      <c r="P1417" s="16">
        <f>(I1417-H1417)*10000</f>
        <v>-96.000000000000526</v>
      </c>
      <c r="Q1417" s="15"/>
      <c r="R1417" s="22">
        <f>((T1415*V1417)/N1417)*P1417</f>
        <v>-67746761.439988151</v>
      </c>
      <c r="S1417" s="15"/>
      <c r="T1417" s="3">
        <f>R1417+T1415</f>
        <v>1829162558.8796804</v>
      </c>
      <c r="U1417" s="3"/>
      <c r="V1417" s="4">
        <f>$AB$3/X1417</f>
        <v>3.5714285714285712E-2</v>
      </c>
      <c r="W1417" s="4"/>
      <c r="X1417" s="2">
        <v>7</v>
      </c>
      <c r="Y1417" s="3"/>
      <c r="Z1417" s="30">
        <f>F1417-E1417+1</f>
        <v>5</v>
      </c>
    </row>
    <row r="1418" spans="1:26">
      <c r="A1418" s="25">
        <f t="shared" si="37"/>
        <v>1245</v>
      </c>
      <c r="B1418" s="66">
        <f t="shared" si="36"/>
        <v>41860</v>
      </c>
    </row>
    <row r="1419" spans="1:26">
      <c r="A1419" s="25">
        <f t="shared" si="37"/>
        <v>1246</v>
      </c>
      <c r="B1419" s="66">
        <f t="shared" si="36"/>
        <v>41861</v>
      </c>
    </row>
    <row r="1420" spans="1:26">
      <c r="A1420" s="25">
        <f t="shared" si="37"/>
        <v>1247</v>
      </c>
      <c r="B1420" s="66">
        <f t="shared" si="36"/>
        <v>41862</v>
      </c>
    </row>
    <row r="1421" spans="1:26">
      <c r="A1421" s="25">
        <f t="shared" si="37"/>
        <v>1248</v>
      </c>
      <c r="B1421" s="66">
        <f t="shared" si="36"/>
        <v>41863</v>
      </c>
    </row>
    <row r="1422" spans="1:26">
      <c r="A1422" s="25">
        <f t="shared" si="37"/>
        <v>1249</v>
      </c>
      <c r="B1422" s="66">
        <f t="shared" si="36"/>
        <v>41864</v>
      </c>
    </row>
    <row r="1423" spans="1:26">
      <c r="A1423" s="25">
        <f t="shared" si="37"/>
        <v>1250</v>
      </c>
      <c r="B1423" s="66">
        <f t="shared" si="36"/>
        <v>41865</v>
      </c>
      <c r="C1423" s="71" t="s">
        <v>24</v>
      </c>
      <c r="D1423" s="156">
        <v>41864</v>
      </c>
      <c r="E1423" s="139">
        <v>41865</v>
      </c>
      <c r="F1423" s="139">
        <v>41876</v>
      </c>
      <c r="G1423" s="72">
        <v>94.88</v>
      </c>
      <c r="H1423" s="72">
        <v>95.37</v>
      </c>
      <c r="I1423" s="72">
        <v>96.87</v>
      </c>
      <c r="J1423" s="72"/>
      <c r="K1423" s="72"/>
      <c r="L1423" s="73" t="s">
        <v>1</v>
      </c>
      <c r="M1423" s="15"/>
      <c r="N1423" s="16">
        <f>(H1423-G1423)*100</f>
        <v>49.000000000000909</v>
      </c>
      <c r="O1423" s="15"/>
      <c r="P1423" s="16">
        <f>(I1423-H1423)*100</f>
        <v>150</v>
      </c>
      <c r="Q1423" s="15"/>
      <c r="R1423" s="22">
        <f>((T1417*V1423)/N1423)*P1423</f>
        <v>139986930.52650356</v>
      </c>
      <c r="S1423" s="15"/>
      <c r="T1423" s="3">
        <f>R1423+T1417</f>
        <v>1969149489.406184</v>
      </c>
      <c r="U1423" s="3"/>
      <c r="V1423" s="4">
        <f>$AB$3/X1423</f>
        <v>2.5000000000000001E-2</v>
      </c>
      <c r="W1423" s="4"/>
      <c r="X1423" s="2">
        <v>10</v>
      </c>
      <c r="Y1423" s="3"/>
      <c r="Z1423" s="30">
        <f>F1423-E1423+1</f>
        <v>12</v>
      </c>
    </row>
    <row r="1424" spans="1:26">
      <c r="A1424" s="25">
        <f t="shared" si="37"/>
        <v>1251</v>
      </c>
      <c r="B1424" s="66">
        <f t="shared" si="36"/>
        <v>41866</v>
      </c>
      <c r="C1424" s="111" t="s">
        <v>32</v>
      </c>
      <c r="D1424" s="164">
        <v>41865</v>
      </c>
      <c r="E1424" s="143">
        <v>41866</v>
      </c>
      <c r="F1424" s="143">
        <v>41870</v>
      </c>
      <c r="G1424" s="112">
        <v>0.84470000000000001</v>
      </c>
      <c r="H1424" s="112">
        <v>0.85009999999999997</v>
      </c>
      <c r="I1424" s="112">
        <v>0.84470000000000001</v>
      </c>
      <c r="J1424" s="112"/>
      <c r="K1424" s="112"/>
      <c r="L1424" s="113" t="s">
        <v>0</v>
      </c>
      <c r="N1424" s="16">
        <f>(H1424-G1424)*10000</f>
        <v>53.999999999999602</v>
      </c>
      <c r="O1424" s="15"/>
      <c r="P1424" s="16">
        <f>(I1424-H1424)*10000</f>
        <v>-53.999999999999602</v>
      </c>
      <c r="R1424" s="22">
        <f>((T1423*V1424)/N1424)*P1424</f>
        <v>-37868259.411657386</v>
      </c>
      <c r="S1424" s="15"/>
      <c r="T1424" s="3">
        <f>R1424+T1423</f>
        <v>1931281229.9945266</v>
      </c>
      <c r="U1424" s="3"/>
      <c r="V1424" s="4">
        <f>$AB$3/X1424</f>
        <v>1.9230769230769232E-2</v>
      </c>
      <c r="W1424" s="3"/>
      <c r="X1424" s="2">
        <v>13</v>
      </c>
      <c r="Z1424" s="30">
        <f>F1424-E1424+1</f>
        <v>5</v>
      </c>
    </row>
    <row r="1425" spans="1:26">
      <c r="A1425" s="25">
        <f t="shared" si="37"/>
        <v>1252</v>
      </c>
      <c r="B1425" s="66">
        <f t="shared" si="36"/>
        <v>41867</v>
      </c>
    </row>
    <row r="1426" spans="1:26">
      <c r="A1426" s="25">
        <f t="shared" si="37"/>
        <v>1253</v>
      </c>
      <c r="B1426" s="66">
        <f t="shared" si="36"/>
        <v>41868</v>
      </c>
    </row>
    <row r="1427" spans="1:26">
      <c r="A1427" s="25">
        <f t="shared" si="37"/>
        <v>1254</v>
      </c>
      <c r="B1427" s="66">
        <f t="shared" si="36"/>
        <v>41869</v>
      </c>
    </row>
    <row r="1428" spans="1:26">
      <c r="A1428" s="25">
        <f t="shared" si="37"/>
        <v>1255</v>
      </c>
      <c r="B1428" s="66">
        <f t="shared" si="36"/>
        <v>41870</v>
      </c>
      <c r="C1428" s="97" t="s">
        <v>30</v>
      </c>
      <c r="D1428" s="158">
        <v>41869</v>
      </c>
      <c r="E1428" s="130">
        <v>41870</v>
      </c>
      <c r="F1428" s="130">
        <v>41873</v>
      </c>
      <c r="G1428" s="98">
        <v>1.3395999999999999</v>
      </c>
      <c r="H1428" s="98"/>
      <c r="I1428" s="98"/>
      <c r="J1428" s="98">
        <v>1.335</v>
      </c>
      <c r="K1428" s="98">
        <v>1.3229</v>
      </c>
      <c r="L1428" s="99" t="s">
        <v>1</v>
      </c>
      <c r="M1428" s="15"/>
      <c r="N1428" s="46">
        <f>(G1428-J1428)*10000</f>
        <v>45.999999999999375</v>
      </c>
      <c r="O1428" s="47"/>
      <c r="P1428" s="46">
        <f>(J1428-K1428)*10000</f>
        <v>121</v>
      </c>
      <c r="Q1428" s="15"/>
      <c r="R1428" s="22">
        <f>((T1424*V1428)/N1428)*P1428</f>
        <v>115457030.05402218</v>
      </c>
      <c r="S1428" s="15"/>
      <c r="T1428" s="3">
        <f>R1428+T1424</f>
        <v>2046738260.0485487</v>
      </c>
      <c r="U1428" s="3"/>
      <c r="V1428" s="4">
        <f>$AB$3/X1428</f>
        <v>2.2727272727272728E-2</v>
      </c>
      <c r="W1428" s="4"/>
      <c r="X1428" s="16">
        <v>11</v>
      </c>
      <c r="Y1428" s="15"/>
      <c r="Z1428" s="30">
        <f>F1428-E1428+1</f>
        <v>4</v>
      </c>
    </row>
    <row r="1429" spans="1:26">
      <c r="A1429" s="25">
        <f t="shared" si="37"/>
        <v>1256</v>
      </c>
      <c r="B1429" s="66">
        <f t="shared" si="36"/>
        <v>41871</v>
      </c>
    </row>
    <row r="1430" spans="1:26">
      <c r="A1430" s="25">
        <f t="shared" si="37"/>
        <v>1257</v>
      </c>
      <c r="B1430" s="66">
        <f t="shared" si="36"/>
        <v>41872</v>
      </c>
    </row>
    <row r="1431" spans="1:26">
      <c r="A1431" s="25">
        <f t="shared" si="37"/>
        <v>1258</v>
      </c>
      <c r="B1431" s="66">
        <f t="shared" si="36"/>
        <v>41873</v>
      </c>
      <c r="C1431" s="85" t="s">
        <v>28</v>
      </c>
      <c r="D1431" s="161">
        <v>41871</v>
      </c>
      <c r="E1431" s="141">
        <v>41873</v>
      </c>
      <c r="F1431" s="141">
        <v>41876</v>
      </c>
      <c r="G1431" s="86">
        <v>1.4577</v>
      </c>
      <c r="H1431" s="86"/>
      <c r="I1431" s="86"/>
      <c r="J1431" s="86">
        <v>1.4508000000000001</v>
      </c>
      <c r="K1431" s="86">
        <v>1.4454</v>
      </c>
      <c r="L1431" s="87" t="s">
        <v>1</v>
      </c>
      <c r="M1431" s="15"/>
      <c r="N1431" s="16">
        <f>(G1431-J1431)*10000</f>
        <v>68.999999999999062</v>
      </c>
      <c r="O1431" s="15"/>
      <c r="P1431" s="16">
        <f>(J1431-K1431)*10000</f>
        <v>54.000000000000711</v>
      </c>
      <c r="Q1431" s="15"/>
      <c r="R1431" s="22">
        <f>((T1428*V1431)/N1431)*P1431</f>
        <v>57206970.001358479</v>
      </c>
      <c r="S1431" s="15"/>
      <c r="T1431" s="3">
        <f>R1431+T1428</f>
        <v>2103945230.0499072</v>
      </c>
      <c r="U1431" s="3"/>
      <c r="V1431" s="4">
        <f>$AB$3/X1431</f>
        <v>3.5714285714285712E-2</v>
      </c>
      <c r="W1431" s="4"/>
      <c r="X1431" s="2">
        <v>7</v>
      </c>
      <c r="Y1431" s="3"/>
      <c r="Z1431" s="30">
        <f>F1431-E1431+1</f>
        <v>4</v>
      </c>
    </row>
    <row r="1432" spans="1:26">
      <c r="A1432" s="25">
        <f t="shared" si="37"/>
        <v>1259</v>
      </c>
      <c r="B1432" s="66">
        <f t="shared" si="36"/>
        <v>41874</v>
      </c>
    </row>
    <row r="1433" spans="1:26">
      <c r="A1433" s="25">
        <f t="shared" si="37"/>
        <v>1260</v>
      </c>
      <c r="B1433" s="66">
        <f t="shared" si="36"/>
        <v>41875</v>
      </c>
    </row>
    <row r="1434" spans="1:26">
      <c r="A1434" s="25">
        <f t="shared" si="37"/>
        <v>1261</v>
      </c>
      <c r="B1434" s="66">
        <f t="shared" si="36"/>
        <v>41876</v>
      </c>
      <c r="C1434" s="101" t="s">
        <v>33</v>
      </c>
      <c r="D1434" s="152">
        <v>41873</v>
      </c>
      <c r="E1434" s="134">
        <v>41876</v>
      </c>
      <c r="F1434" s="134">
        <v>41911</v>
      </c>
      <c r="G1434" s="119">
        <v>103.48</v>
      </c>
      <c r="H1434" s="119">
        <v>104.21</v>
      </c>
      <c r="I1434" s="119">
        <v>109.59</v>
      </c>
      <c r="J1434" s="119"/>
      <c r="K1434" s="119"/>
      <c r="L1434" s="103" t="s">
        <v>1</v>
      </c>
      <c r="N1434" s="16">
        <f>(H1434-G1434)*100</f>
        <v>72.999999999998977</v>
      </c>
      <c r="O1434" s="15"/>
      <c r="P1434" s="16">
        <f>(I1434-H1434)*100</f>
        <v>538.00000000000091</v>
      </c>
      <c r="R1434" s="22">
        <f>((T1431*V1434)/N1434)*P1434</f>
        <v>430716337.04979748</v>
      </c>
      <c r="S1434" s="15"/>
      <c r="T1434" s="3">
        <f>R1434+T1431</f>
        <v>2534661567.0997047</v>
      </c>
      <c r="U1434" s="3"/>
      <c r="V1434" s="4">
        <f>$AB$3/X1434</f>
        <v>2.7777777777777776E-2</v>
      </c>
      <c r="W1434" s="3"/>
      <c r="X1434" s="2">
        <v>9</v>
      </c>
      <c r="Z1434" s="30">
        <f>F1434-E1434+1</f>
        <v>36</v>
      </c>
    </row>
    <row r="1435" spans="1:26">
      <c r="A1435" s="25">
        <f t="shared" si="37"/>
        <v>1262</v>
      </c>
      <c r="B1435" s="66">
        <f t="shared" si="36"/>
        <v>41877</v>
      </c>
    </row>
    <row r="1436" spans="1:26">
      <c r="A1436" s="25">
        <f t="shared" si="37"/>
        <v>1263</v>
      </c>
      <c r="B1436" s="66">
        <f t="shared" si="36"/>
        <v>41878</v>
      </c>
    </row>
    <row r="1437" spans="1:26">
      <c r="A1437" s="25">
        <f t="shared" si="37"/>
        <v>1264</v>
      </c>
      <c r="B1437" s="66">
        <f t="shared" si="36"/>
        <v>41879</v>
      </c>
    </row>
    <row r="1438" spans="1:26">
      <c r="A1438" s="25">
        <f t="shared" si="37"/>
        <v>1265</v>
      </c>
      <c r="B1438" s="66">
        <f t="shared" si="36"/>
        <v>41880</v>
      </c>
    </row>
    <row r="1439" spans="1:26">
      <c r="A1439" s="25">
        <f t="shared" si="37"/>
        <v>1266</v>
      </c>
      <c r="B1439" s="66">
        <f t="shared" si="36"/>
        <v>41881</v>
      </c>
    </row>
    <row r="1440" spans="1:26">
      <c r="A1440" s="25">
        <f t="shared" si="37"/>
        <v>1267</v>
      </c>
      <c r="B1440" s="66">
        <f t="shared" si="36"/>
        <v>41882</v>
      </c>
    </row>
    <row r="1441" spans="1:26">
      <c r="A1441" s="25">
        <f t="shared" si="37"/>
        <v>1268</v>
      </c>
      <c r="B1441" s="66">
        <f t="shared" si="36"/>
        <v>41883</v>
      </c>
      <c r="C1441" s="97" t="s">
        <v>30</v>
      </c>
      <c r="D1441" s="158">
        <v>41880</v>
      </c>
      <c r="E1441" s="130">
        <v>41883</v>
      </c>
      <c r="F1441" s="130">
        <v>41886</v>
      </c>
      <c r="G1441" s="98">
        <v>1.3191999999999999</v>
      </c>
      <c r="H1441" s="98"/>
      <c r="I1441" s="98"/>
      <c r="J1441" s="98">
        <v>1.3130999999999999</v>
      </c>
      <c r="K1441" s="98">
        <v>1.2966</v>
      </c>
      <c r="L1441" s="99" t="s">
        <v>1</v>
      </c>
      <c r="M1441" s="15"/>
      <c r="N1441" s="46">
        <f>(G1441-J1441)*10000</f>
        <v>60.999999999999943</v>
      </c>
      <c r="O1441" s="47"/>
      <c r="P1441" s="46">
        <f>(J1441-K1441)*10000</f>
        <v>164.9999999999996</v>
      </c>
      <c r="Q1441" s="15"/>
      <c r="R1441" s="22">
        <f>((T1434*V1441)/N1441)*P1441</f>
        <v>155819358.63317835</v>
      </c>
      <c r="S1441" s="15"/>
      <c r="T1441" s="3">
        <f>R1441+T1434</f>
        <v>2690480925.732883</v>
      </c>
      <c r="U1441" s="3"/>
      <c r="V1441" s="4">
        <f>$AB$3/X1441</f>
        <v>2.2727272727272728E-2</v>
      </c>
      <c r="W1441" s="4"/>
      <c r="X1441" s="16">
        <v>11</v>
      </c>
      <c r="Y1441" s="15"/>
      <c r="Z1441" s="30">
        <f>F1441-E1441+1</f>
        <v>4</v>
      </c>
    </row>
    <row r="1442" spans="1:26">
      <c r="A1442" s="25">
        <f t="shared" si="37"/>
        <v>1269</v>
      </c>
      <c r="B1442" s="66">
        <f t="shared" si="36"/>
        <v>41884</v>
      </c>
    </row>
    <row r="1443" spans="1:26">
      <c r="A1443" s="25">
        <f t="shared" si="37"/>
        <v>1270</v>
      </c>
      <c r="B1443" s="66">
        <f t="shared" si="36"/>
        <v>41885</v>
      </c>
      <c r="C1443" s="88" t="s">
        <v>29</v>
      </c>
      <c r="D1443" s="160">
        <v>41884</v>
      </c>
      <c r="E1443" s="137">
        <v>41885</v>
      </c>
      <c r="F1443" s="137">
        <v>41893</v>
      </c>
      <c r="G1443" s="89">
        <v>0.78979999999999995</v>
      </c>
      <c r="H1443" s="89">
        <v>0.79810000000000003</v>
      </c>
      <c r="I1443" s="89">
        <v>0.79810000000000003</v>
      </c>
      <c r="J1443" s="89"/>
      <c r="K1443" s="89"/>
      <c r="L1443" s="90" t="s">
        <v>17</v>
      </c>
      <c r="M1443" s="15"/>
      <c r="N1443" s="16">
        <f>(H1443-G1443)*10000</f>
        <v>83.000000000000853</v>
      </c>
      <c r="O1443" s="15"/>
      <c r="P1443" s="16">
        <f>(I1443-H1443)*10000</f>
        <v>0</v>
      </c>
      <c r="Q1443" s="15"/>
      <c r="R1443" s="22">
        <f>((T1441*V1443)/N1443)*P1443</f>
        <v>0</v>
      </c>
      <c r="S1443" s="15"/>
      <c r="T1443" s="3">
        <f>R1443+T1441</f>
        <v>2690480925.732883</v>
      </c>
      <c r="U1443" s="3"/>
      <c r="V1443" s="4">
        <f>$AB$3/X1443</f>
        <v>2.5000000000000001E-2</v>
      </c>
      <c r="W1443" s="4"/>
      <c r="X1443" s="2">
        <v>10</v>
      </c>
      <c r="Y1443" s="3"/>
      <c r="Z1443" s="30">
        <f>F1443-E1443+1</f>
        <v>9</v>
      </c>
    </row>
    <row r="1444" spans="1:26">
      <c r="A1444" s="25">
        <v>1270</v>
      </c>
      <c r="B1444" s="66">
        <v>41885</v>
      </c>
      <c r="C1444" s="92" t="s">
        <v>38</v>
      </c>
      <c r="D1444" s="157">
        <v>41884</v>
      </c>
      <c r="E1444" s="132">
        <v>41885</v>
      </c>
      <c r="F1444" s="132">
        <v>41886</v>
      </c>
      <c r="G1444" s="93">
        <v>137.38</v>
      </c>
      <c r="H1444" s="93">
        <v>138.035</v>
      </c>
      <c r="I1444" s="93">
        <v>137.38</v>
      </c>
      <c r="J1444" s="93"/>
      <c r="K1444" s="93"/>
      <c r="L1444" s="94" t="s">
        <v>0</v>
      </c>
      <c r="N1444" s="16">
        <f>(H1444-G1444)*100</f>
        <v>65.500000000000114</v>
      </c>
      <c r="O1444" s="15"/>
      <c r="P1444" s="16">
        <f>(I1444-H1444)*100</f>
        <v>-65.500000000000114</v>
      </c>
      <c r="R1444" s="22">
        <f>((T1443*V1444)/N1444)*P1444</f>
        <v>-32029534.830153368</v>
      </c>
      <c r="S1444" s="15"/>
      <c r="T1444" s="3">
        <f>R1444+T1443</f>
        <v>2658451390.9027295</v>
      </c>
      <c r="U1444" s="3"/>
      <c r="V1444" s="4">
        <f>$AB$3/X1444</f>
        <v>1.1904761904761904E-2</v>
      </c>
      <c r="W1444" s="3"/>
      <c r="X1444" s="2">
        <v>21</v>
      </c>
      <c r="Z1444" s="30">
        <f>F1444-E1444+1</f>
        <v>2</v>
      </c>
    </row>
    <row r="1445" spans="1:26">
      <c r="A1445" s="25">
        <f>A1443+1</f>
        <v>1271</v>
      </c>
      <c r="B1445" s="66">
        <f>B1443+1</f>
        <v>41886</v>
      </c>
    </row>
    <row r="1446" spans="1:26">
      <c r="A1446" s="25">
        <f t="shared" si="37"/>
        <v>1272</v>
      </c>
      <c r="B1446" s="66">
        <f t="shared" si="36"/>
        <v>41887</v>
      </c>
      <c r="C1446" s="92" t="s">
        <v>38</v>
      </c>
      <c r="D1446" s="157">
        <v>41886</v>
      </c>
      <c r="E1446" s="132">
        <v>41887</v>
      </c>
      <c r="F1446" s="132">
        <v>41892</v>
      </c>
      <c r="G1446" s="93">
        <v>137.54000000000002</v>
      </c>
      <c r="H1446" s="93"/>
      <c r="I1446" s="93"/>
      <c r="J1446" s="93">
        <v>136.01999999999998</v>
      </c>
      <c r="K1446" s="93">
        <v>137.54000000000002</v>
      </c>
      <c r="L1446" s="94" t="s">
        <v>0</v>
      </c>
      <c r="N1446" s="16">
        <f>(G1446-J1446)*100</f>
        <v>152.00000000000387</v>
      </c>
      <c r="O1446" s="15"/>
      <c r="P1446" s="16">
        <f>(J1446-K1446)*100</f>
        <v>-152.00000000000387</v>
      </c>
      <c r="R1446" s="22">
        <f>((T1444*V1446)/N1446)*P1446</f>
        <v>-31648230.844080113</v>
      </c>
      <c r="S1446" s="15"/>
      <c r="T1446" s="3">
        <f>R1446+T1444</f>
        <v>2626803160.0586495</v>
      </c>
      <c r="U1446" s="3"/>
      <c r="V1446" s="4">
        <f>$AB$3/X1446</f>
        <v>1.1904761904761904E-2</v>
      </c>
      <c r="W1446" s="3"/>
      <c r="X1446" s="2">
        <v>21</v>
      </c>
      <c r="Z1446" s="30">
        <f>F1446-E1446+1</f>
        <v>6</v>
      </c>
    </row>
    <row r="1447" spans="1:26">
      <c r="A1447" s="25">
        <v>1272</v>
      </c>
      <c r="B1447" s="66">
        <v>41887</v>
      </c>
      <c r="C1447" s="108" t="s">
        <v>36</v>
      </c>
      <c r="D1447" s="155">
        <v>41879</v>
      </c>
      <c r="E1447" s="142">
        <v>41887</v>
      </c>
      <c r="F1447" s="142">
        <v>41891</v>
      </c>
      <c r="G1447" s="109">
        <v>172.21900000000002</v>
      </c>
      <c r="H1447" s="109"/>
      <c r="I1447" s="109"/>
      <c r="J1447" s="109">
        <v>171.50299999999999</v>
      </c>
      <c r="K1447" s="109">
        <v>171.50300000000001</v>
      </c>
      <c r="L1447" s="110" t="s">
        <v>17</v>
      </c>
      <c r="N1447" s="16">
        <f>(G1447-J1447)*100</f>
        <v>71.600000000003661</v>
      </c>
      <c r="O1447" s="15"/>
      <c r="P1447" s="16">
        <f>(J1447-K1447)*100</f>
        <v>-2.8421709430404007E-12</v>
      </c>
      <c r="R1447" s="22">
        <f>((T1446*V1447)/N1447)*P1447</f>
        <v>-2.8964244314885997E-6</v>
      </c>
      <c r="S1447" s="15"/>
      <c r="T1447" s="3">
        <f>R1447+T1446</f>
        <v>2626803160.0586467</v>
      </c>
      <c r="U1447" s="3"/>
      <c r="V1447" s="4">
        <f>$AB$3/X1447</f>
        <v>2.7777777777777776E-2</v>
      </c>
      <c r="W1447" s="3"/>
      <c r="X1447" s="2">
        <v>9</v>
      </c>
      <c r="Z1447" s="30">
        <f>F1447-E1447+1</f>
        <v>5</v>
      </c>
    </row>
    <row r="1448" spans="1:26">
      <c r="A1448" s="25">
        <f>A1446+1</f>
        <v>1273</v>
      </c>
      <c r="B1448" s="66">
        <f>B1446+1</f>
        <v>41888</v>
      </c>
    </row>
    <row r="1449" spans="1:26">
      <c r="A1449" s="25">
        <f t="shared" si="37"/>
        <v>1274</v>
      </c>
      <c r="B1449" s="66">
        <f t="shared" si="36"/>
        <v>41889</v>
      </c>
    </row>
    <row r="1450" spans="1:26">
      <c r="A1450" s="25">
        <f t="shared" si="37"/>
        <v>1275</v>
      </c>
      <c r="B1450" s="66">
        <f t="shared" si="36"/>
        <v>41890</v>
      </c>
    </row>
    <row r="1451" spans="1:26">
      <c r="A1451" s="25">
        <f t="shared" si="37"/>
        <v>1276</v>
      </c>
      <c r="B1451" s="66">
        <f t="shared" si="36"/>
        <v>41891</v>
      </c>
      <c r="C1451" s="78" t="s">
        <v>39</v>
      </c>
      <c r="D1451" s="165">
        <v>41890</v>
      </c>
      <c r="E1451" s="133">
        <v>41891</v>
      </c>
      <c r="F1451" s="133">
        <v>41911</v>
      </c>
      <c r="G1451" s="79">
        <v>0.93545</v>
      </c>
      <c r="H1451" s="79"/>
      <c r="I1451" s="79"/>
      <c r="J1451" s="79">
        <v>0.92786000000000002</v>
      </c>
      <c r="K1451" s="79">
        <v>0.87220999999999993</v>
      </c>
      <c r="L1451" s="80" t="s">
        <v>1</v>
      </c>
      <c r="N1451" s="46">
        <f>(G1451-J1451)*10000</f>
        <v>75.899999999999864</v>
      </c>
      <c r="O1451" s="47"/>
      <c r="P1451" s="46">
        <f>(J1451-K1451)*10000</f>
        <v>556.50000000000091</v>
      </c>
      <c r="R1451" s="22">
        <f>((T1447*V1451)/N1451)*P1451</f>
        <v>370380044.23143864</v>
      </c>
      <c r="S1451" s="15"/>
      <c r="T1451" s="3">
        <f>R1451+T1447</f>
        <v>2997183204.2900853</v>
      </c>
      <c r="U1451" s="3"/>
      <c r="V1451" s="4">
        <f>$AB$3/X1451</f>
        <v>1.9230769230769232E-2</v>
      </c>
      <c r="W1451" s="3"/>
      <c r="X1451" s="2">
        <v>13</v>
      </c>
      <c r="Z1451" s="30">
        <f>F1451-E1451+1</f>
        <v>21</v>
      </c>
    </row>
    <row r="1452" spans="1:26">
      <c r="A1452" s="25">
        <f t="shared" si="37"/>
        <v>1277</v>
      </c>
      <c r="B1452" s="66">
        <f t="shared" si="36"/>
        <v>41892</v>
      </c>
      <c r="C1452" s="71" t="s">
        <v>24</v>
      </c>
      <c r="D1452" s="156">
        <v>41891</v>
      </c>
      <c r="E1452" s="139">
        <v>41892</v>
      </c>
      <c r="F1452" s="139">
        <v>41898</v>
      </c>
      <c r="G1452" s="72">
        <v>98.44</v>
      </c>
      <c r="H1452" s="72"/>
      <c r="I1452" s="72"/>
      <c r="J1452" s="72">
        <v>97.63</v>
      </c>
      <c r="K1452" s="72">
        <v>97.42</v>
      </c>
      <c r="L1452" s="73" t="s">
        <v>2</v>
      </c>
      <c r="M1452" s="15"/>
      <c r="N1452" s="16">
        <f>(G1452-J1452)*100</f>
        <v>81.000000000000227</v>
      </c>
      <c r="O1452" s="15"/>
      <c r="P1452" s="16">
        <f>(J1452-K1452)*100</f>
        <v>20.999999999999375</v>
      </c>
      <c r="Q1452" s="15"/>
      <c r="R1452" s="22">
        <f>((T1451*V1452)/N1452)*P1452</f>
        <v>19426187.435212884</v>
      </c>
      <c r="S1452" s="15"/>
      <c r="T1452" s="3">
        <f>R1452+T1451</f>
        <v>3016609391.7252984</v>
      </c>
      <c r="U1452" s="3"/>
      <c r="V1452" s="4">
        <f>$AB$3/X1452</f>
        <v>2.5000000000000001E-2</v>
      </c>
      <c r="W1452" s="4"/>
      <c r="X1452" s="2">
        <v>10</v>
      </c>
      <c r="Y1452" s="3"/>
      <c r="Z1452" s="30">
        <f>F1452-E1452+1</f>
        <v>7</v>
      </c>
    </row>
    <row r="1453" spans="1:26">
      <c r="A1453" s="25">
        <v>1277</v>
      </c>
      <c r="B1453" s="66">
        <v>41892</v>
      </c>
      <c r="C1453" s="82" t="s">
        <v>35</v>
      </c>
      <c r="D1453" s="162">
        <v>41891</v>
      </c>
      <c r="E1453" s="146">
        <v>41892</v>
      </c>
      <c r="F1453" s="146">
        <v>41906</v>
      </c>
      <c r="G1453" s="83">
        <v>113.292</v>
      </c>
      <c r="H1453" s="83">
        <v>113.828</v>
      </c>
      <c r="I1453" s="83">
        <v>115.16300000000001</v>
      </c>
      <c r="J1453" s="83"/>
      <c r="K1453" s="83"/>
      <c r="L1453" s="84" t="s">
        <v>2</v>
      </c>
      <c r="N1453" s="16">
        <f>(H1453-G1453)*100</f>
        <v>53.600000000000136</v>
      </c>
      <c r="O1453" s="15"/>
      <c r="P1453" s="16">
        <f>(I1453-H1453)*100</f>
        <v>133.5000000000008</v>
      </c>
      <c r="R1453" s="22">
        <f>((T1452*V1453)/N1453)*P1453</f>
        <v>234793233.32283625</v>
      </c>
      <c r="S1453" s="15"/>
      <c r="T1453" s="3">
        <f>R1453+T1452</f>
        <v>3251402625.0481348</v>
      </c>
      <c r="U1453" s="3"/>
      <c r="V1453" s="4">
        <f>$AB$3/X1453</f>
        <v>3.125E-2</v>
      </c>
      <c r="W1453" s="3"/>
      <c r="X1453" s="2">
        <v>8</v>
      </c>
      <c r="Z1453" s="30">
        <f>F1453-E1453+1</f>
        <v>15</v>
      </c>
    </row>
    <row r="1454" spans="1:26">
      <c r="A1454" s="25">
        <f>A1452+1</f>
        <v>1278</v>
      </c>
      <c r="B1454" s="66">
        <f>B1452+1</f>
        <v>41893</v>
      </c>
      <c r="C1454" s="88" t="s">
        <v>29</v>
      </c>
      <c r="D1454" s="160">
        <v>41892</v>
      </c>
      <c r="E1454" s="137">
        <v>41893</v>
      </c>
      <c r="F1454" s="137">
        <v>41907</v>
      </c>
      <c r="G1454" s="89">
        <v>0.80679999999999996</v>
      </c>
      <c r="H1454" s="89"/>
      <c r="I1454" s="89"/>
      <c r="J1454" s="89">
        <v>0.79449999999999998</v>
      </c>
      <c r="K1454" s="89">
        <v>0.77880000000000005</v>
      </c>
      <c r="L1454" s="90" t="s">
        <v>1</v>
      </c>
      <c r="M1454" s="15"/>
      <c r="N1454" s="16">
        <f>(G1454-J1454)*10000</f>
        <v>122.99999999999977</v>
      </c>
      <c r="O1454" s="15"/>
      <c r="P1454" s="16">
        <f>(J1454-K1454)*10000</f>
        <v>156.99999999999937</v>
      </c>
      <c r="Q1454" s="15"/>
      <c r="R1454" s="22">
        <f>((T1453*V1454)/N1454)*P1454</f>
        <v>103754108.15702359</v>
      </c>
      <c r="S1454" s="15"/>
      <c r="T1454" s="3">
        <f>R1454+T1453</f>
        <v>3355156733.2051582</v>
      </c>
      <c r="U1454" s="3"/>
      <c r="V1454" s="4">
        <f>$AB$3/X1454</f>
        <v>2.5000000000000001E-2</v>
      </c>
      <c r="W1454" s="4"/>
      <c r="X1454" s="2">
        <v>10</v>
      </c>
      <c r="Y1454" s="3"/>
      <c r="Z1454" s="30">
        <f>F1454-E1454+1</f>
        <v>15</v>
      </c>
    </row>
    <row r="1455" spans="1:26">
      <c r="A1455" s="25">
        <v>1278</v>
      </c>
      <c r="B1455" s="66">
        <v>41893</v>
      </c>
      <c r="C1455" s="108" t="s">
        <v>36</v>
      </c>
      <c r="D1455" s="155">
        <v>41892</v>
      </c>
      <c r="E1455" s="142">
        <v>41893</v>
      </c>
      <c r="F1455" s="142">
        <v>41912</v>
      </c>
      <c r="G1455" s="109">
        <v>171.047</v>
      </c>
      <c r="H1455" s="109">
        <v>173.41200000000001</v>
      </c>
      <c r="I1455" s="109">
        <v>177.369</v>
      </c>
      <c r="J1455" s="109"/>
      <c r="K1455" s="109"/>
      <c r="L1455" s="110" t="s">
        <v>2</v>
      </c>
      <c r="N1455" s="16">
        <f>(H1455-G1455)*100</f>
        <v>236.50000000000091</v>
      </c>
      <c r="O1455" s="15"/>
      <c r="P1455" s="16">
        <f>(I1455-H1455)*100</f>
        <v>395.69999999999936</v>
      </c>
      <c r="R1455" s="22">
        <f>((T1454*V1455)/N1455)*P1455</f>
        <v>155935578.9674975</v>
      </c>
      <c r="S1455" s="15"/>
      <c r="T1455" s="3">
        <f>R1455+T1454</f>
        <v>3511092312.1726556</v>
      </c>
      <c r="U1455" s="3"/>
      <c r="V1455" s="4">
        <f>$AB$3/X1455</f>
        <v>2.7777777777777776E-2</v>
      </c>
      <c r="W1455" s="3"/>
      <c r="X1455" s="2">
        <v>9</v>
      </c>
      <c r="Z1455" s="30">
        <f>F1455-E1455+1</f>
        <v>20</v>
      </c>
    </row>
    <row r="1456" spans="1:26">
      <c r="A1456" s="25">
        <f>A1454+1</f>
        <v>1279</v>
      </c>
      <c r="B1456" s="66">
        <f>B1454+1</f>
        <v>41894</v>
      </c>
    </row>
    <row r="1457" spans="1:26">
      <c r="A1457" s="25">
        <f t="shared" si="37"/>
        <v>1280</v>
      </c>
      <c r="B1457" s="66">
        <f t="shared" si="36"/>
        <v>41895</v>
      </c>
    </row>
    <row r="1458" spans="1:26">
      <c r="A1458" s="25">
        <f t="shared" si="37"/>
        <v>1281</v>
      </c>
      <c r="B1458" s="66">
        <f t="shared" si="36"/>
        <v>41896</v>
      </c>
    </row>
    <row r="1459" spans="1:26">
      <c r="A1459" s="25">
        <f t="shared" si="37"/>
        <v>1282</v>
      </c>
      <c r="B1459" s="66">
        <f t="shared" si="36"/>
        <v>41897</v>
      </c>
    </row>
    <row r="1460" spans="1:26">
      <c r="A1460" s="25">
        <f t="shared" si="37"/>
        <v>1283</v>
      </c>
      <c r="B1460" s="66">
        <f t="shared" ref="B1460:B1531" si="38">B1459+1</f>
        <v>41898</v>
      </c>
    </row>
    <row r="1461" spans="1:26">
      <c r="A1461" s="25">
        <f t="shared" si="37"/>
        <v>1284</v>
      </c>
      <c r="B1461" s="66">
        <f t="shared" si="38"/>
        <v>41899</v>
      </c>
    </row>
    <row r="1462" spans="1:26">
      <c r="A1462" s="25">
        <f t="shared" si="37"/>
        <v>1285</v>
      </c>
      <c r="B1462" s="66">
        <f t="shared" si="38"/>
        <v>41900</v>
      </c>
      <c r="C1462" s="92" t="s">
        <v>38</v>
      </c>
      <c r="D1462" s="157">
        <v>41899</v>
      </c>
      <c r="E1462" s="132">
        <v>41900</v>
      </c>
      <c r="F1462" s="132">
        <v>41900</v>
      </c>
      <c r="G1462" s="93">
        <v>139.22</v>
      </c>
      <c r="H1462" s="93">
        <v>139.57000000000002</v>
      </c>
      <c r="I1462" s="93">
        <v>139.57</v>
      </c>
      <c r="J1462" s="93"/>
      <c r="K1462" s="93"/>
      <c r="L1462" s="94" t="s">
        <v>17</v>
      </c>
      <c r="N1462" s="16">
        <f>(H1462-G1462)*100</f>
        <v>35.000000000002274</v>
      </c>
      <c r="O1462" s="15"/>
      <c r="P1462" s="16">
        <f>(I1462-H1462)*100</f>
        <v>-2.8421709430404007E-12</v>
      </c>
      <c r="R1462" s="22">
        <f>((T1455*V1462)/N1462)*P1462</f>
        <v>-3.3942600503363974E-6</v>
      </c>
      <c r="S1462" s="15"/>
      <c r="T1462" s="3">
        <f>R1462+T1455</f>
        <v>3511092312.1726522</v>
      </c>
      <c r="U1462" s="3"/>
      <c r="V1462" s="4">
        <f>$AB$3/X1462</f>
        <v>1.1904761904761904E-2</v>
      </c>
      <c r="W1462" s="3"/>
      <c r="X1462" s="2">
        <v>21</v>
      </c>
      <c r="Z1462" s="30">
        <f>F1462-E1462+1</f>
        <v>1</v>
      </c>
    </row>
    <row r="1463" spans="1:26">
      <c r="A1463" s="25">
        <v>1285</v>
      </c>
      <c r="B1463" s="66">
        <v>41900</v>
      </c>
      <c r="C1463" s="97" t="s">
        <v>30</v>
      </c>
      <c r="D1463" s="158">
        <v>41899</v>
      </c>
      <c r="E1463" s="130">
        <v>41900</v>
      </c>
      <c r="F1463" s="130">
        <v>41915</v>
      </c>
      <c r="G1463" s="98">
        <v>1.2978000000000001</v>
      </c>
      <c r="H1463" s="98"/>
      <c r="I1463" s="98"/>
      <c r="J1463" s="98">
        <v>1.2848999999999999</v>
      </c>
      <c r="K1463" s="98">
        <v>1.2502</v>
      </c>
      <c r="L1463" s="99" t="s">
        <v>1</v>
      </c>
      <c r="M1463" s="15"/>
      <c r="N1463" s="46">
        <f>(G1463-J1463)*10000</f>
        <v>129.00000000000134</v>
      </c>
      <c r="O1463" s="47"/>
      <c r="P1463" s="46">
        <f>(J1463-K1463)*10000</f>
        <v>346.99999999999955</v>
      </c>
      <c r="Q1463" s="15"/>
      <c r="R1463" s="22">
        <f>((T1462*V1463)/N1463)*P1463</f>
        <v>214649230.50103882</v>
      </c>
      <c r="S1463" s="15"/>
      <c r="T1463" s="3">
        <f>R1463+T1462</f>
        <v>3725741542.6736913</v>
      </c>
      <c r="U1463" s="3"/>
      <c r="V1463" s="4">
        <f>$AB$3/X1463</f>
        <v>2.2727272727272728E-2</v>
      </c>
      <c r="W1463" s="4"/>
      <c r="X1463" s="16">
        <v>11</v>
      </c>
      <c r="Y1463" s="15"/>
      <c r="Z1463" s="30">
        <f>F1463-E1463+1</f>
        <v>16</v>
      </c>
    </row>
    <row r="1464" spans="1:26">
      <c r="A1464" s="25">
        <f>A1462+1</f>
        <v>1286</v>
      </c>
      <c r="B1464" s="66">
        <f>B1462+1</f>
        <v>41901</v>
      </c>
      <c r="C1464" s="71" t="s">
        <v>24</v>
      </c>
      <c r="D1464" s="156">
        <v>41900</v>
      </c>
      <c r="E1464" s="139">
        <v>41901</v>
      </c>
      <c r="F1464" s="139">
        <v>41904</v>
      </c>
      <c r="G1464" s="72">
        <v>97.15</v>
      </c>
      <c r="H1464" s="72">
        <v>97.7</v>
      </c>
      <c r="I1464" s="72">
        <v>97.15</v>
      </c>
      <c r="J1464" s="72"/>
      <c r="K1464" s="72"/>
      <c r="L1464" s="73" t="s">
        <v>0</v>
      </c>
      <c r="M1464" s="15"/>
      <c r="N1464" s="16">
        <f>(H1464-G1464)*100</f>
        <v>54.999999999999716</v>
      </c>
      <c r="O1464" s="15"/>
      <c r="P1464" s="16">
        <f>(I1464-H1464)*100</f>
        <v>-54.999999999999716</v>
      </c>
      <c r="Q1464" s="15"/>
      <c r="R1464" s="22">
        <f>((T1463*V1464)/N1464)*P1464</f>
        <v>-93143538.566842288</v>
      </c>
      <c r="S1464" s="15"/>
      <c r="T1464" s="3">
        <f>R1464+T1463</f>
        <v>3632598004.1068492</v>
      </c>
      <c r="U1464" s="3"/>
      <c r="V1464" s="4">
        <f>$AB$3/X1464</f>
        <v>2.5000000000000001E-2</v>
      </c>
      <c r="W1464" s="4"/>
      <c r="X1464" s="2">
        <v>10</v>
      </c>
      <c r="Y1464" s="3"/>
      <c r="Z1464" s="30">
        <f>F1464-E1464+1</f>
        <v>4</v>
      </c>
    </row>
    <row r="1465" spans="1:26">
      <c r="A1465" s="25">
        <f t="shared" si="37"/>
        <v>1287</v>
      </c>
      <c r="B1465" s="66">
        <f t="shared" si="38"/>
        <v>41902</v>
      </c>
    </row>
    <row r="1466" spans="1:26">
      <c r="A1466" s="25">
        <f t="shared" si="37"/>
        <v>1288</v>
      </c>
      <c r="B1466" s="66">
        <f t="shared" si="38"/>
        <v>41903</v>
      </c>
    </row>
    <row r="1467" spans="1:26">
      <c r="A1467" s="25">
        <f t="shared" si="37"/>
        <v>1289</v>
      </c>
      <c r="B1467" s="66">
        <f t="shared" si="38"/>
        <v>41904</v>
      </c>
    </row>
    <row r="1468" spans="1:26">
      <c r="A1468" s="25">
        <f t="shared" si="37"/>
        <v>1290</v>
      </c>
      <c r="B1468" s="66">
        <f t="shared" si="38"/>
        <v>41905</v>
      </c>
    </row>
    <row r="1469" spans="1:26">
      <c r="A1469" s="25">
        <f t="shared" si="37"/>
        <v>1291</v>
      </c>
      <c r="B1469" s="66">
        <f t="shared" si="38"/>
        <v>41906</v>
      </c>
    </row>
    <row r="1470" spans="1:26">
      <c r="A1470" s="25">
        <f t="shared" ref="A1470:A1542" si="39">A1469+1</f>
        <v>1292</v>
      </c>
      <c r="B1470" s="66">
        <f t="shared" si="38"/>
        <v>41907</v>
      </c>
    </row>
    <row r="1471" spans="1:26">
      <c r="A1471" s="25">
        <f t="shared" si="39"/>
        <v>1293</v>
      </c>
      <c r="B1471" s="66">
        <f t="shared" si="38"/>
        <v>41908</v>
      </c>
      <c r="C1471" s="104" t="s">
        <v>31</v>
      </c>
      <c r="D1471" s="159">
        <v>41907</v>
      </c>
      <c r="E1471" s="131">
        <v>41908</v>
      </c>
      <c r="F1471" s="131">
        <v>41914</v>
      </c>
      <c r="G1471" s="105">
        <v>1.8394999999999999</v>
      </c>
      <c r="H1471" s="105">
        <v>1.8584000000000001</v>
      </c>
      <c r="I1471" s="105">
        <v>1.8394999999999999</v>
      </c>
      <c r="J1471" s="105"/>
      <c r="K1471" s="105"/>
      <c r="L1471" s="107" t="s">
        <v>0</v>
      </c>
      <c r="N1471" s="16">
        <f>(H1471-G1471)*10000</f>
        <v>189.00000000000139</v>
      </c>
      <c r="O1471" s="15"/>
      <c r="P1471" s="16">
        <f>(I1471-H1471)*10000</f>
        <v>-189.00000000000139</v>
      </c>
      <c r="R1471" s="22">
        <f>((T1464*V1471)/N1471)*P1471</f>
        <v>-100905500.11407913</v>
      </c>
      <c r="S1471" s="15"/>
      <c r="T1471" s="3">
        <f>R1471+T1464</f>
        <v>3531692503.9927702</v>
      </c>
      <c r="U1471" s="3"/>
      <c r="V1471" s="4">
        <f>$AB$3/X1471</f>
        <v>2.7777777777777776E-2</v>
      </c>
      <c r="X1471" s="2">
        <v>9</v>
      </c>
      <c r="Z1471" s="30">
        <f>F1471-E1471+1</f>
        <v>7</v>
      </c>
    </row>
    <row r="1472" spans="1:26">
      <c r="A1472" s="25">
        <f t="shared" si="39"/>
        <v>1294</v>
      </c>
      <c r="B1472" s="66">
        <f t="shared" si="38"/>
        <v>41909</v>
      </c>
    </row>
    <row r="1473" spans="1:26">
      <c r="A1473" s="25">
        <f t="shared" si="39"/>
        <v>1295</v>
      </c>
      <c r="B1473" s="66">
        <f t="shared" si="38"/>
        <v>41910</v>
      </c>
    </row>
    <row r="1474" spans="1:26">
      <c r="A1474" s="25">
        <f t="shared" si="39"/>
        <v>1296</v>
      </c>
      <c r="B1474" s="66">
        <f t="shared" si="38"/>
        <v>41911</v>
      </c>
    </row>
    <row r="1475" spans="1:26">
      <c r="A1475" s="25">
        <f t="shared" si="39"/>
        <v>1297</v>
      </c>
      <c r="B1475" s="66">
        <f t="shared" si="38"/>
        <v>41912</v>
      </c>
    </row>
    <row r="1476" spans="1:26">
      <c r="A1476" s="25">
        <f t="shared" si="39"/>
        <v>1298</v>
      </c>
      <c r="B1476" s="66">
        <f t="shared" si="38"/>
        <v>41913</v>
      </c>
      <c r="C1476" s="92" t="s">
        <v>38</v>
      </c>
      <c r="D1476" s="157">
        <v>41912</v>
      </c>
      <c r="E1476" s="132">
        <v>41913</v>
      </c>
      <c r="F1476" s="132">
        <v>41922</v>
      </c>
      <c r="G1476" s="93">
        <v>138.459</v>
      </c>
      <c r="H1476" s="93"/>
      <c r="I1476" s="93"/>
      <c r="J1476" s="93">
        <v>137.98999999999998</v>
      </c>
      <c r="K1476" s="93">
        <v>136.08000000000001</v>
      </c>
      <c r="L1476" s="94" t="s">
        <v>1</v>
      </c>
      <c r="N1476" s="16">
        <f>(G1476-J1476)*100</f>
        <v>46.900000000002251</v>
      </c>
      <c r="O1476" s="15"/>
      <c r="P1476" s="16">
        <f>(J1476-K1476)*100</f>
        <v>190.99999999999682</v>
      </c>
      <c r="R1476" s="22">
        <f>((T1471*V1476)/N1476)*P1476</f>
        <v>171223796.39115024</v>
      </c>
      <c r="S1476" s="15"/>
      <c r="T1476" s="3">
        <f>R1476+T1471</f>
        <v>3702916300.3839207</v>
      </c>
      <c r="U1476" s="3"/>
      <c r="V1476" s="4">
        <f>$AB$3/X1476</f>
        <v>1.1904761904761904E-2</v>
      </c>
      <c r="W1476" s="3"/>
      <c r="X1476" s="2">
        <v>21</v>
      </c>
      <c r="Z1476" s="30">
        <f>F1476-E1476+1</f>
        <v>10</v>
      </c>
    </row>
    <row r="1477" spans="1:26">
      <c r="A1477" s="25">
        <f t="shared" si="39"/>
        <v>1299</v>
      </c>
      <c r="B1477" s="66">
        <f t="shared" si="38"/>
        <v>41914</v>
      </c>
    </row>
    <row r="1478" spans="1:26">
      <c r="A1478" s="25">
        <f t="shared" si="39"/>
        <v>1300</v>
      </c>
      <c r="B1478" s="66">
        <f t="shared" si="38"/>
        <v>41915</v>
      </c>
    </row>
    <row r="1479" spans="1:26">
      <c r="A1479" s="25">
        <f t="shared" si="39"/>
        <v>1301</v>
      </c>
      <c r="B1479" s="66">
        <f t="shared" si="38"/>
        <v>41916</v>
      </c>
    </row>
    <row r="1480" spans="1:26">
      <c r="A1480" s="25">
        <f t="shared" si="39"/>
        <v>1302</v>
      </c>
      <c r="B1480" s="66">
        <f t="shared" si="38"/>
        <v>41917</v>
      </c>
    </row>
    <row r="1481" spans="1:26">
      <c r="A1481" s="25">
        <f t="shared" si="39"/>
        <v>1303</v>
      </c>
      <c r="B1481" s="66">
        <f t="shared" si="38"/>
        <v>41918</v>
      </c>
    </row>
    <row r="1482" spans="1:26">
      <c r="A1482" s="25">
        <f t="shared" si="39"/>
        <v>1304</v>
      </c>
      <c r="B1482" s="66">
        <f t="shared" si="38"/>
        <v>41919</v>
      </c>
    </row>
    <row r="1483" spans="1:26">
      <c r="A1483" s="25">
        <f t="shared" si="39"/>
        <v>1305</v>
      </c>
      <c r="B1483" s="66">
        <f t="shared" si="38"/>
        <v>41920</v>
      </c>
      <c r="C1483" s="97" t="s">
        <v>30</v>
      </c>
      <c r="D1483" s="158">
        <v>41919</v>
      </c>
      <c r="E1483" s="130">
        <v>41920</v>
      </c>
      <c r="F1483" s="130">
        <v>41922</v>
      </c>
      <c r="G1483" s="98">
        <v>1.2585999999999999</v>
      </c>
      <c r="H1483" s="98">
        <v>1.2683</v>
      </c>
      <c r="I1483" s="98">
        <v>1.2683</v>
      </c>
      <c r="J1483" s="98"/>
      <c r="K1483" s="98"/>
      <c r="L1483" s="99" t="s">
        <v>17</v>
      </c>
      <c r="M1483" s="15"/>
      <c r="N1483" s="16">
        <f>(H1483-G1483)*10000</f>
        <v>97.000000000000426</v>
      </c>
      <c r="O1483" s="15"/>
      <c r="P1483" s="16">
        <f>(I1483-H1483)*10000</f>
        <v>0</v>
      </c>
      <c r="Q1483" s="15"/>
      <c r="R1483" s="22">
        <f>((T1476*V1483)/N1483)*P1483</f>
        <v>0</v>
      </c>
      <c r="S1483" s="15"/>
      <c r="T1483" s="3">
        <f>R1483+T1476</f>
        <v>3702916300.3839207</v>
      </c>
      <c r="U1483" s="3"/>
      <c r="V1483" s="4">
        <f>$AB$3/X1483</f>
        <v>2.2727272727272728E-2</v>
      </c>
      <c r="W1483" s="4"/>
      <c r="X1483" s="16">
        <v>11</v>
      </c>
      <c r="Y1483" s="15"/>
      <c r="Z1483" s="30">
        <f>F1483-E1483+1</f>
        <v>3</v>
      </c>
    </row>
    <row r="1484" spans="1:26">
      <c r="A1484" s="25">
        <f t="shared" si="39"/>
        <v>1306</v>
      </c>
      <c r="B1484" s="66">
        <f t="shared" si="38"/>
        <v>41921</v>
      </c>
    </row>
    <row r="1485" spans="1:26">
      <c r="A1485" s="25">
        <v>1307</v>
      </c>
      <c r="B1485" s="66">
        <v>41922</v>
      </c>
      <c r="C1485" s="67" t="s">
        <v>20</v>
      </c>
      <c r="D1485" s="153">
        <v>41920</v>
      </c>
      <c r="E1485" s="140">
        <v>41922</v>
      </c>
      <c r="F1485" s="140">
        <v>41926</v>
      </c>
      <c r="G1485" s="68">
        <v>0.84630000000000005</v>
      </c>
      <c r="H1485" s="68"/>
      <c r="I1485" s="68"/>
      <c r="J1485" s="68">
        <v>0.83509999999999995</v>
      </c>
      <c r="K1485" s="68">
        <v>0.83509999999999995</v>
      </c>
      <c r="L1485" s="69" t="s">
        <v>17</v>
      </c>
      <c r="M1485" s="15"/>
      <c r="N1485" s="16">
        <f>(G1485-J1485)*10000</f>
        <v>112.00000000000099</v>
      </c>
      <c r="O1485" s="15"/>
      <c r="P1485" s="16">
        <f>(J1485-K1485)*10000</f>
        <v>0</v>
      </c>
      <c r="Q1485" s="15"/>
      <c r="R1485" s="22">
        <f>((T1483*V1485)/N1485)*P1485</f>
        <v>0</v>
      </c>
      <c r="S1485" s="15"/>
      <c r="T1485" s="3">
        <f>R1485+T1483</f>
        <v>3702916300.3839207</v>
      </c>
      <c r="U1485" s="3"/>
      <c r="V1485" s="4">
        <f>$AB$3/X1485</f>
        <v>3.5714285714285712E-2</v>
      </c>
      <c r="W1485" s="4"/>
      <c r="X1485" s="2">
        <v>7</v>
      </c>
      <c r="Y1485" s="3"/>
      <c r="Z1485" s="30">
        <f>F1485-E1485+1</f>
        <v>5</v>
      </c>
    </row>
    <row r="1486" spans="1:26">
      <c r="A1486" s="25">
        <v>1307</v>
      </c>
      <c r="B1486" s="66">
        <v>41922</v>
      </c>
      <c r="C1486" s="92" t="s">
        <v>38</v>
      </c>
      <c r="D1486" s="157">
        <v>41921</v>
      </c>
      <c r="E1486" s="132">
        <v>41922</v>
      </c>
      <c r="F1486" s="132">
        <v>41928</v>
      </c>
      <c r="G1486" s="93">
        <v>137.4</v>
      </c>
      <c r="H1486" s="93"/>
      <c r="I1486" s="93"/>
      <c r="J1486" s="93">
        <v>136.69899999999998</v>
      </c>
      <c r="K1486" s="93">
        <v>134.33000000000001</v>
      </c>
      <c r="L1486" s="94" t="s">
        <v>1</v>
      </c>
      <c r="N1486" s="16">
        <f>(G1486-J1486)*100</f>
        <v>70.100000000002183</v>
      </c>
      <c r="O1486" s="15"/>
      <c r="P1486" s="16">
        <f>(J1486-K1486)*100</f>
        <v>236.89999999999714</v>
      </c>
      <c r="R1486" s="22">
        <f>((T1485*V1486)/N1486)*P1486</f>
        <v>148974402.47960615</v>
      </c>
      <c r="S1486" s="15"/>
      <c r="T1486" s="3">
        <f>R1486+T1485</f>
        <v>3851890702.8635268</v>
      </c>
      <c r="U1486" s="3"/>
      <c r="V1486" s="4">
        <f>$AB$3/X1486</f>
        <v>1.1904761904761904E-2</v>
      </c>
      <c r="W1486" s="3"/>
      <c r="X1486" s="2">
        <v>21</v>
      </c>
      <c r="Z1486" s="30">
        <f>F1486-E1486+1</f>
        <v>7</v>
      </c>
    </row>
    <row r="1487" spans="1:26">
      <c r="A1487" s="25">
        <f>A1485+1</f>
        <v>1308</v>
      </c>
      <c r="B1487" s="66">
        <f>B1485+1</f>
        <v>41923</v>
      </c>
    </row>
    <row r="1488" spans="1:26">
      <c r="A1488" s="25">
        <f t="shared" si="39"/>
        <v>1309</v>
      </c>
      <c r="B1488" s="66">
        <f t="shared" si="38"/>
        <v>41924</v>
      </c>
    </row>
    <row r="1489" spans="1:26">
      <c r="A1489" s="25">
        <f t="shared" si="39"/>
        <v>1310</v>
      </c>
      <c r="B1489" s="66">
        <f t="shared" si="38"/>
        <v>41925</v>
      </c>
    </row>
    <row r="1490" spans="1:26">
      <c r="A1490" s="25">
        <f t="shared" si="39"/>
        <v>1311</v>
      </c>
      <c r="B1490" s="66">
        <f t="shared" si="38"/>
        <v>41926</v>
      </c>
    </row>
    <row r="1491" spans="1:26">
      <c r="A1491" s="25">
        <f t="shared" si="39"/>
        <v>1312</v>
      </c>
      <c r="B1491" s="66">
        <f t="shared" si="38"/>
        <v>41927</v>
      </c>
      <c r="C1491" s="85" t="s">
        <v>28</v>
      </c>
      <c r="D1491" s="161">
        <v>41926</v>
      </c>
      <c r="E1491" s="141">
        <v>41927</v>
      </c>
      <c r="F1491" s="141">
        <v>41927</v>
      </c>
      <c r="G1491" s="86">
        <v>1.4197</v>
      </c>
      <c r="H1491" s="86">
        <v>1.4328000000000001</v>
      </c>
      <c r="I1491" s="86">
        <v>1.4471000000000001</v>
      </c>
      <c r="J1491" s="86"/>
      <c r="K1491" s="86"/>
      <c r="L1491" s="87" t="s">
        <v>1</v>
      </c>
      <c r="M1491" s="15"/>
      <c r="N1491" s="16">
        <f>(H1491-G1491)*10000</f>
        <v>131.00000000000111</v>
      </c>
      <c r="O1491" s="15"/>
      <c r="P1491" s="16">
        <f>(I1491-H1491)*10000</f>
        <v>142.9999999999998</v>
      </c>
      <c r="Q1491" s="15"/>
      <c r="R1491" s="22">
        <f>((T1486*V1491)/N1491)*P1491</f>
        <v>150169130.45514691</v>
      </c>
      <c r="S1491" s="15"/>
      <c r="T1491" s="3">
        <f>R1491+T1486</f>
        <v>4002059833.3186736</v>
      </c>
      <c r="U1491" s="3"/>
      <c r="V1491" s="4">
        <f>$AB$3/X1491</f>
        <v>3.5714285714285712E-2</v>
      </c>
      <c r="W1491" s="4"/>
      <c r="X1491" s="2">
        <v>7</v>
      </c>
      <c r="Y1491" s="3"/>
      <c r="Z1491" s="30">
        <f>F1491-E1491+1</f>
        <v>1</v>
      </c>
    </row>
    <row r="1492" spans="1:26">
      <c r="A1492" s="25">
        <f t="shared" si="39"/>
        <v>1313</v>
      </c>
      <c r="B1492" s="66">
        <f t="shared" si="38"/>
        <v>41928</v>
      </c>
    </row>
    <row r="1493" spans="1:26">
      <c r="A1493" s="25">
        <f t="shared" si="39"/>
        <v>1314</v>
      </c>
      <c r="B1493" s="66">
        <f t="shared" si="38"/>
        <v>41929</v>
      </c>
      <c r="C1493" s="108" t="s">
        <v>36</v>
      </c>
      <c r="D1493" s="155">
        <v>41928</v>
      </c>
      <c r="E1493" s="142">
        <v>41929</v>
      </c>
      <c r="F1493" s="142">
        <v>41978</v>
      </c>
      <c r="G1493" s="109">
        <v>168.50899999999999</v>
      </c>
      <c r="H1493" s="109">
        <v>171.35900000000001</v>
      </c>
      <c r="I1493" s="109">
        <v>189.67599999999999</v>
      </c>
      <c r="J1493" s="109"/>
      <c r="K1493" s="109"/>
      <c r="L1493" s="110" t="s">
        <v>1</v>
      </c>
      <c r="N1493" s="16">
        <f>(H1493-G1493)*100</f>
        <v>285.00000000000227</v>
      </c>
      <c r="O1493" s="15"/>
      <c r="P1493" s="16">
        <f>(I1493-H1493)*100</f>
        <v>1831.699999999998</v>
      </c>
      <c r="R1493" s="22">
        <f>((T1491*V1493)/N1493)*P1493</f>
        <v>714480798.89763618</v>
      </c>
      <c r="S1493" s="15"/>
      <c r="T1493" s="3">
        <f>R1493+T1491</f>
        <v>4716540632.2163095</v>
      </c>
      <c r="U1493" s="3"/>
      <c r="V1493" s="4">
        <f>$AB$3/X1493</f>
        <v>2.7777777777777776E-2</v>
      </c>
      <c r="W1493" s="3"/>
      <c r="X1493" s="2">
        <v>9</v>
      </c>
      <c r="Z1493" s="30">
        <f>F1493-E1493+1</f>
        <v>50</v>
      </c>
    </row>
    <row r="1494" spans="1:26">
      <c r="A1494" s="25">
        <f t="shared" si="39"/>
        <v>1315</v>
      </c>
      <c r="B1494" s="66">
        <f t="shared" si="38"/>
        <v>41930</v>
      </c>
    </row>
    <row r="1495" spans="1:26">
      <c r="A1495" s="25">
        <f t="shared" si="39"/>
        <v>1316</v>
      </c>
      <c r="B1495" s="66">
        <f t="shared" si="38"/>
        <v>41931</v>
      </c>
    </row>
    <row r="1496" spans="1:26">
      <c r="A1496" s="25">
        <f t="shared" si="39"/>
        <v>1317</v>
      </c>
      <c r="B1496" s="66">
        <f t="shared" si="38"/>
        <v>41932</v>
      </c>
      <c r="C1496" s="92" t="s">
        <v>38</v>
      </c>
      <c r="D1496" s="157">
        <v>41929</v>
      </c>
      <c r="E1496" s="132">
        <v>41932</v>
      </c>
      <c r="F1496" s="132">
        <v>41933</v>
      </c>
      <c r="G1496" s="93">
        <v>136.20699999999999</v>
      </c>
      <c r="H1496" s="93">
        <v>136.696</v>
      </c>
      <c r="I1496" s="93">
        <v>136.20699999999999</v>
      </c>
      <c r="J1496" s="93"/>
      <c r="K1496" s="93"/>
      <c r="L1496" s="94" t="s">
        <v>0</v>
      </c>
      <c r="N1496" s="16">
        <f>(H1496-G1496)*100</f>
        <v>48.900000000000432</v>
      </c>
      <c r="O1496" s="15"/>
      <c r="P1496" s="16">
        <f>(I1496-H1496)*100</f>
        <v>-48.900000000000432</v>
      </c>
      <c r="R1496" s="22">
        <f>((T1493*V1496)/N1496)*P1496</f>
        <v>-56149293.240670346</v>
      </c>
      <c r="S1496" s="15"/>
      <c r="T1496" s="3">
        <f>R1496+T1493</f>
        <v>4660391338.9756393</v>
      </c>
      <c r="U1496" s="3"/>
      <c r="V1496" s="4">
        <f>$AB$3/X1496</f>
        <v>1.1904761904761904E-2</v>
      </c>
      <c r="W1496" s="3"/>
      <c r="X1496" s="2">
        <v>21</v>
      </c>
      <c r="Z1496" s="30">
        <f>F1496-E1496+1</f>
        <v>2</v>
      </c>
    </row>
    <row r="1497" spans="1:26">
      <c r="A1497" s="25">
        <f t="shared" si="39"/>
        <v>1318</v>
      </c>
      <c r="B1497" s="66">
        <f t="shared" si="38"/>
        <v>41933</v>
      </c>
      <c r="C1497" s="75" t="s">
        <v>34</v>
      </c>
      <c r="D1497" s="163">
        <v>41932</v>
      </c>
      <c r="E1497" s="144">
        <v>41933</v>
      </c>
      <c r="F1497" s="144">
        <v>41933</v>
      </c>
      <c r="G1497" s="76">
        <v>1.1057600000000001</v>
      </c>
      <c r="H1497" s="76"/>
      <c r="I1497" s="76"/>
      <c r="J1497" s="76">
        <v>1.1011900000000001</v>
      </c>
      <c r="K1497" s="76">
        <v>1.1011900000000001</v>
      </c>
      <c r="L1497" s="77" t="s">
        <v>17</v>
      </c>
      <c r="N1497" s="46">
        <f>(G1497-J1497)*10000</f>
        <v>45.699999999999633</v>
      </c>
      <c r="O1497" s="47"/>
      <c r="P1497" s="46">
        <f>(J1497-K1497)*10000</f>
        <v>0</v>
      </c>
      <c r="R1497" s="22">
        <f>((T1496*V1497)/N1497)*P1497</f>
        <v>0</v>
      </c>
      <c r="S1497" s="15"/>
      <c r="T1497" s="3">
        <f>R1497+T1496</f>
        <v>4660391338.9756393</v>
      </c>
      <c r="U1497" s="3"/>
      <c r="V1497" s="4">
        <f>$AB$3/X1497</f>
        <v>3.5714285714285712E-2</v>
      </c>
      <c r="W1497" s="3"/>
      <c r="X1497" s="2">
        <v>7</v>
      </c>
      <c r="Z1497" s="30">
        <f>F1497-E1497+1</f>
        <v>1</v>
      </c>
    </row>
    <row r="1498" spans="1:26">
      <c r="A1498" s="25">
        <f t="shared" si="39"/>
        <v>1319</v>
      </c>
      <c r="B1498" s="66">
        <f t="shared" si="38"/>
        <v>41934</v>
      </c>
      <c r="C1498" s="67" t="s">
        <v>20</v>
      </c>
      <c r="D1498" s="153">
        <v>41933</v>
      </c>
      <c r="E1498" s="140">
        <v>41934</v>
      </c>
      <c r="F1498" s="140">
        <v>41946</v>
      </c>
      <c r="G1498" s="68">
        <v>0.82399999999999995</v>
      </c>
      <c r="H1498" s="68">
        <v>0.83730000000000004</v>
      </c>
      <c r="I1498" s="68">
        <v>0.83799999999999997</v>
      </c>
      <c r="J1498" s="68"/>
      <c r="K1498" s="68"/>
      <c r="L1498" s="69" t="s">
        <v>2</v>
      </c>
      <c r="M1498" s="15"/>
      <c r="N1498" s="16">
        <f>(H1498-G1498)*10000</f>
        <v>133.00000000000091</v>
      </c>
      <c r="O1498" s="15"/>
      <c r="P1498" s="16">
        <f>(I1498-H1498)*10000</f>
        <v>6.9999999999992291</v>
      </c>
      <c r="Q1498" s="15"/>
      <c r="R1498" s="22">
        <f>((T1497*V1498)/N1498)*P1498</f>
        <v>8760134.0958178472</v>
      </c>
      <c r="S1498" s="15"/>
      <c r="T1498" s="3">
        <f>R1498+T1497</f>
        <v>4669151473.0714569</v>
      </c>
      <c r="U1498" s="3"/>
      <c r="V1498" s="4">
        <f>$AB$3/X1498</f>
        <v>3.5714285714285712E-2</v>
      </c>
      <c r="W1498" s="4"/>
      <c r="X1498" s="2">
        <v>7</v>
      </c>
      <c r="Y1498" s="3"/>
      <c r="Z1498" s="30">
        <f>F1498-E1498+1</f>
        <v>13</v>
      </c>
    </row>
    <row r="1499" spans="1:26">
      <c r="A1499" s="25">
        <v>1319</v>
      </c>
      <c r="B1499" s="66">
        <v>41934</v>
      </c>
      <c r="C1499" s="92" t="s">
        <v>38</v>
      </c>
      <c r="D1499" s="157">
        <v>41933</v>
      </c>
      <c r="E1499" s="132">
        <v>41934</v>
      </c>
      <c r="F1499" s="132">
        <v>41935</v>
      </c>
      <c r="G1499" s="93">
        <v>136.46</v>
      </c>
      <c r="H1499" s="93"/>
      <c r="I1499" s="93"/>
      <c r="J1499" s="93">
        <v>135.74599999999998</v>
      </c>
      <c r="K1499" s="93">
        <v>136.46</v>
      </c>
      <c r="L1499" s="94" t="s">
        <v>0</v>
      </c>
      <c r="N1499" s="16">
        <f>(G1499-J1499)*100</f>
        <v>71.400000000002706</v>
      </c>
      <c r="O1499" s="15"/>
      <c r="P1499" s="16">
        <f>(J1499-K1499)*100</f>
        <v>-71.400000000002706</v>
      </c>
      <c r="R1499" s="22">
        <f>((T1498*V1499)/N1499)*P1499</f>
        <v>-55585136.584184006</v>
      </c>
      <c r="S1499" s="15"/>
      <c r="T1499" s="3">
        <f>R1499+T1498</f>
        <v>4613566336.4872732</v>
      </c>
      <c r="U1499" s="3"/>
      <c r="V1499" s="4">
        <f>$AB$3/X1499</f>
        <v>1.1904761904761904E-2</v>
      </c>
      <c r="W1499" s="3"/>
      <c r="X1499" s="2">
        <v>21</v>
      </c>
      <c r="Z1499" s="30">
        <f>F1499-E1499+1</f>
        <v>2</v>
      </c>
    </row>
    <row r="1500" spans="1:26">
      <c r="A1500" s="25">
        <v>1319</v>
      </c>
      <c r="B1500" s="66">
        <v>41934</v>
      </c>
      <c r="C1500" s="104" t="s">
        <v>31</v>
      </c>
      <c r="D1500" s="159">
        <v>41933</v>
      </c>
      <c r="E1500" s="131">
        <v>41934</v>
      </c>
      <c r="F1500" s="131">
        <v>41943</v>
      </c>
      <c r="G1500" s="105">
        <v>1.8421000000000001</v>
      </c>
      <c r="H1500" s="105"/>
      <c r="I1500" s="105"/>
      <c r="J1500" s="105">
        <v>1.8302</v>
      </c>
      <c r="K1500" s="105">
        <v>1.8091999999999999</v>
      </c>
      <c r="L1500" s="107" t="s">
        <v>1</v>
      </c>
      <c r="N1500" s="46">
        <f>(G1500-J1500)*10000</f>
        <v>119.00000000000021</v>
      </c>
      <c r="O1500" s="47"/>
      <c r="P1500" s="46">
        <f>(J1500-K1500)*10000</f>
        <v>210.00000000000131</v>
      </c>
      <c r="R1500" s="22">
        <f>((T1499*V1500)/N1500)*P1500</f>
        <v>226155212.57290652</v>
      </c>
      <c r="S1500" s="15"/>
      <c r="T1500" s="3">
        <f>R1500+T1499</f>
        <v>4839721549.0601797</v>
      </c>
      <c r="U1500" s="3"/>
      <c r="V1500" s="4">
        <f>$AB$3/X1500</f>
        <v>2.7777777777777776E-2</v>
      </c>
      <c r="X1500" s="2">
        <v>9</v>
      </c>
      <c r="Z1500" s="30">
        <f>F1500-E1500+1</f>
        <v>10</v>
      </c>
    </row>
    <row r="1501" spans="1:26">
      <c r="A1501" s="25">
        <f>A1498+1</f>
        <v>1320</v>
      </c>
      <c r="B1501" s="66">
        <f>B1498+1</f>
        <v>41935</v>
      </c>
      <c r="C1501" s="82" t="s">
        <v>35</v>
      </c>
      <c r="D1501" s="145">
        <v>41934</v>
      </c>
      <c r="E1501" s="146">
        <v>41935</v>
      </c>
      <c r="F1501" s="146">
        <v>41935</v>
      </c>
      <c r="G1501" s="83">
        <v>112.77</v>
      </c>
      <c r="H1501" s="83"/>
      <c r="I1501" s="83"/>
      <c r="J1501" s="83">
        <v>112.367</v>
      </c>
      <c r="K1501" s="83">
        <v>112.77</v>
      </c>
      <c r="L1501" s="19" t="s">
        <v>0</v>
      </c>
      <c r="N1501" s="16">
        <f>(G1501-J1501)*100</f>
        <v>40.299999999999159</v>
      </c>
      <c r="O1501" s="15"/>
      <c r="P1501" s="16">
        <f>(J1501-K1501)*100</f>
        <v>-40.299999999999159</v>
      </c>
      <c r="R1501" s="22">
        <f>((T1500*V1501)/N1501)*P1501</f>
        <v>-151241298.40813062</v>
      </c>
      <c r="S1501" s="15"/>
      <c r="T1501" s="3">
        <f>R1501+T1500</f>
        <v>4688480250.6520491</v>
      </c>
      <c r="U1501" s="3"/>
      <c r="V1501" s="4">
        <f>$AB$3/X1501</f>
        <v>3.125E-2</v>
      </c>
      <c r="W1501" s="3"/>
      <c r="X1501" s="2">
        <v>8</v>
      </c>
      <c r="Z1501" s="30">
        <f>F1501-E1501+1</f>
        <v>1</v>
      </c>
    </row>
    <row r="1502" spans="1:26">
      <c r="A1502" s="25">
        <v>1320</v>
      </c>
      <c r="B1502" s="66">
        <v>41935</v>
      </c>
      <c r="C1502" s="97" t="s">
        <v>30</v>
      </c>
      <c r="D1502" s="150">
        <v>41934</v>
      </c>
      <c r="E1502" s="150">
        <v>41935</v>
      </c>
      <c r="F1502" s="150">
        <v>41940</v>
      </c>
      <c r="G1502" s="98">
        <v>1.2736000000000001</v>
      </c>
      <c r="H1502" s="98"/>
      <c r="I1502" s="98"/>
      <c r="J1502" s="98">
        <v>1.2634000000000001</v>
      </c>
      <c r="K1502" s="98">
        <v>1.2736000000000001</v>
      </c>
      <c r="L1502" s="99" t="s">
        <v>0</v>
      </c>
      <c r="N1502" s="46">
        <f>(G1502-J1502)*10000</f>
        <v>101.99999999999987</v>
      </c>
      <c r="O1502" s="47"/>
      <c r="P1502" s="46">
        <f>(J1502-K1502)*10000</f>
        <v>-101.99999999999987</v>
      </c>
      <c r="R1502" s="22">
        <f>((T1501*V1502)/N1502)*P1502</f>
        <v>-106556369.33300112</v>
      </c>
      <c r="S1502" s="15"/>
      <c r="T1502" s="3">
        <f>R1502+T1501</f>
        <v>4581923881.3190479</v>
      </c>
      <c r="U1502" s="3"/>
      <c r="V1502" s="4">
        <f>$AB$3/X1502</f>
        <v>2.2727272727272728E-2</v>
      </c>
      <c r="W1502" s="4"/>
      <c r="X1502" s="16">
        <v>11</v>
      </c>
      <c r="Z1502" s="30">
        <f>F1502-E1502+1</f>
        <v>6</v>
      </c>
    </row>
    <row r="1503" spans="1:26">
      <c r="A1503" s="25">
        <f>A1501+1</f>
        <v>1321</v>
      </c>
      <c r="B1503" s="66">
        <f>B1501+1</f>
        <v>41936</v>
      </c>
    </row>
    <row r="1504" spans="1:26">
      <c r="A1504" s="25">
        <f t="shared" si="39"/>
        <v>1322</v>
      </c>
      <c r="B1504" s="66">
        <f t="shared" si="38"/>
        <v>41937</v>
      </c>
    </row>
    <row r="1505" spans="1:26">
      <c r="A1505" s="25">
        <f t="shared" si="39"/>
        <v>1323</v>
      </c>
      <c r="B1505" s="66">
        <f t="shared" si="38"/>
        <v>41938</v>
      </c>
    </row>
    <row r="1506" spans="1:26">
      <c r="A1506" s="25">
        <f t="shared" si="39"/>
        <v>1324</v>
      </c>
      <c r="B1506" s="66">
        <f t="shared" si="38"/>
        <v>41939</v>
      </c>
    </row>
    <row r="1507" spans="1:26">
      <c r="A1507" s="25">
        <f t="shared" si="39"/>
        <v>1325</v>
      </c>
      <c r="B1507" s="66">
        <f t="shared" si="38"/>
        <v>41940</v>
      </c>
    </row>
    <row r="1508" spans="1:26">
      <c r="A1508" s="25">
        <f t="shared" si="39"/>
        <v>1326</v>
      </c>
      <c r="B1508" s="66">
        <f t="shared" si="38"/>
        <v>41941</v>
      </c>
      <c r="C1508" s="85" t="s">
        <v>28</v>
      </c>
      <c r="D1508" s="141">
        <v>41940</v>
      </c>
      <c r="E1508" s="141">
        <v>41941</v>
      </c>
      <c r="F1508" s="141">
        <v>41942</v>
      </c>
      <c r="G1508" s="86">
        <v>1.4305000000000001</v>
      </c>
      <c r="H1508" s="86"/>
      <c r="I1508" s="86"/>
      <c r="J1508" s="86">
        <v>1.4198</v>
      </c>
      <c r="K1508" s="86">
        <v>1.4091</v>
      </c>
      <c r="L1508" s="87" t="s">
        <v>1</v>
      </c>
      <c r="M1508" s="15"/>
      <c r="N1508" s="16">
        <f>(G1508-J1508)*10000</f>
        <v>107.00000000000153</v>
      </c>
      <c r="O1508" s="15"/>
      <c r="P1508" s="16">
        <f>(J1508-K1508)*10000</f>
        <v>106.99999999999932</v>
      </c>
      <c r="Q1508" s="15"/>
      <c r="R1508" s="22">
        <f>((T1502*V1508)/N1508)*P1508</f>
        <v>163640138.61853403</v>
      </c>
      <c r="S1508" s="15"/>
      <c r="T1508" s="3">
        <f>R1508+T1502</f>
        <v>4745564019.937582</v>
      </c>
      <c r="U1508" s="3"/>
      <c r="V1508" s="4">
        <f>$AB$3/X1508</f>
        <v>3.5714285714285712E-2</v>
      </c>
      <c r="W1508" s="4"/>
      <c r="X1508" s="2">
        <v>7</v>
      </c>
      <c r="Y1508" s="3"/>
      <c r="Z1508" s="30">
        <f>F1508-E1508+1</f>
        <v>2</v>
      </c>
    </row>
    <row r="1509" spans="1:26">
      <c r="A1509" s="25">
        <v>1326</v>
      </c>
      <c r="B1509" s="66">
        <v>41941</v>
      </c>
      <c r="C1509" s="88" t="s">
        <v>29</v>
      </c>
      <c r="D1509" s="137">
        <v>41940</v>
      </c>
      <c r="E1509" s="137">
        <v>41941</v>
      </c>
      <c r="F1509" s="137">
        <v>41942</v>
      </c>
      <c r="G1509" s="89">
        <v>0.78680000000000005</v>
      </c>
      <c r="H1509" s="89">
        <v>0.79069999999999996</v>
      </c>
      <c r="I1509" s="89">
        <v>0.78680000000000005</v>
      </c>
      <c r="J1509" s="89"/>
      <c r="K1509" s="89"/>
      <c r="L1509" s="90" t="s">
        <v>0</v>
      </c>
      <c r="M1509" s="15"/>
      <c r="N1509" s="16">
        <f>(H1509-G1509)*10000</f>
        <v>38.999999999999034</v>
      </c>
      <c r="O1509" s="15"/>
      <c r="P1509" s="16">
        <f>(I1509-H1509)*10000</f>
        <v>-38.999999999999034</v>
      </c>
      <c r="Q1509" s="15"/>
      <c r="R1509" s="22">
        <f>((T1508*V1509)/N1509)*P1509</f>
        <v>-118639100.49843955</v>
      </c>
      <c r="S1509" s="15"/>
      <c r="T1509" s="3">
        <f>R1509+T1508</f>
        <v>4626924919.4391422</v>
      </c>
      <c r="U1509" s="3"/>
      <c r="V1509" s="4">
        <f>$AB$3/X1509</f>
        <v>2.5000000000000001E-2</v>
      </c>
      <c r="W1509" s="4"/>
      <c r="X1509" s="2">
        <v>10</v>
      </c>
      <c r="Y1509" s="3"/>
      <c r="Z1509" s="30">
        <f>F1509-E1509+1</f>
        <v>2</v>
      </c>
    </row>
    <row r="1510" spans="1:26">
      <c r="A1510" s="25">
        <f>A1508+1</f>
        <v>1327</v>
      </c>
      <c r="B1510" s="66">
        <f>B1508+1</f>
        <v>41942</v>
      </c>
      <c r="C1510" s="78" t="s">
        <v>39</v>
      </c>
      <c r="D1510" s="133">
        <v>41941</v>
      </c>
      <c r="E1510" s="133">
        <v>41942</v>
      </c>
      <c r="F1510" s="133">
        <v>41954</v>
      </c>
      <c r="G1510" s="79">
        <v>0.8891</v>
      </c>
      <c r="H1510" s="79"/>
      <c r="I1510" s="79"/>
      <c r="J1510" s="79">
        <v>0.87919999999999998</v>
      </c>
      <c r="K1510" s="79">
        <v>0.86949999999999994</v>
      </c>
      <c r="L1510" s="80" t="s">
        <v>2</v>
      </c>
      <c r="N1510" s="46">
        <f>(G1510-J1510)*10000</f>
        <v>99.000000000000199</v>
      </c>
      <c r="O1510" s="47"/>
      <c r="P1510" s="46">
        <f>(J1510-K1510)*10000</f>
        <v>97.000000000000426</v>
      </c>
      <c r="R1510" s="22">
        <f>((T1509*V1510)/N1510)*P1510</f>
        <v>87181763.245065629</v>
      </c>
      <c r="S1510" s="15"/>
      <c r="T1510" s="3">
        <f>R1510+T1509</f>
        <v>4714106682.6842079</v>
      </c>
      <c r="U1510" s="3"/>
      <c r="V1510" s="4">
        <f>$AB$3/X1510</f>
        <v>1.9230769230769232E-2</v>
      </c>
      <c r="W1510" s="3"/>
      <c r="X1510" s="2">
        <v>13</v>
      </c>
      <c r="Z1510" s="30">
        <f>F1510-E1510+1</f>
        <v>13</v>
      </c>
    </row>
    <row r="1511" spans="1:26">
      <c r="A1511" s="25">
        <v>1327</v>
      </c>
      <c r="B1511" s="66">
        <v>41942</v>
      </c>
      <c r="C1511" s="111" t="s">
        <v>32</v>
      </c>
      <c r="D1511" s="143">
        <v>41941</v>
      </c>
      <c r="E1511" s="143">
        <v>41942</v>
      </c>
      <c r="F1511" s="143">
        <v>42038</v>
      </c>
      <c r="G1511" s="112">
        <v>0.79830000000000001</v>
      </c>
      <c r="H1511" s="112"/>
      <c r="I1511" s="112"/>
      <c r="J1511" s="112">
        <v>0.77810000000000001</v>
      </c>
      <c r="K1511" s="112">
        <v>0.73540000000000005</v>
      </c>
      <c r="L1511" s="113" t="s">
        <v>2</v>
      </c>
      <c r="N1511" s="46">
        <f>(G1511-J1511)*10000</f>
        <v>201.99999999999994</v>
      </c>
      <c r="O1511" s="47"/>
      <c r="P1511" s="46">
        <f>(J1511-K1511)*10000</f>
        <v>426.9999999999996</v>
      </c>
      <c r="R1511" s="22">
        <f>((T1510*V1511)/N1511)*P1511</f>
        <v>191634001.66661802</v>
      </c>
      <c r="S1511" s="15"/>
      <c r="T1511" s="3">
        <f>R1511+T1510</f>
        <v>4905740684.3508263</v>
      </c>
      <c r="U1511" s="3"/>
      <c r="V1511" s="4">
        <f>$AB$3/X1511</f>
        <v>1.9230769230769232E-2</v>
      </c>
      <c r="W1511" s="3"/>
      <c r="X1511" s="2">
        <v>13</v>
      </c>
      <c r="Z1511" s="30">
        <f>F1511-E1511+1</f>
        <v>97</v>
      </c>
    </row>
    <row r="1512" spans="1:26">
      <c r="A1512" s="25">
        <v>1327</v>
      </c>
      <c r="B1512" s="66">
        <v>41942</v>
      </c>
      <c r="C1512" s="101" t="s">
        <v>33</v>
      </c>
      <c r="D1512" s="134">
        <v>41941</v>
      </c>
      <c r="E1512" s="134">
        <v>41942</v>
      </c>
      <c r="F1512" s="134">
        <v>41960</v>
      </c>
      <c r="G1512" s="119">
        <v>107.93</v>
      </c>
      <c r="H1512" s="119">
        <v>108.98</v>
      </c>
      <c r="I1512" s="119">
        <v>116.93</v>
      </c>
      <c r="J1512" s="119"/>
      <c r="K1512" s="119"/>
      <c r="L1512" s="102" t="s">
        <v>1</v>
      </c>
      <c r="N1512" s="16">
        <f>(H1512-G1512)*100</f>
        <v>104.99999999999972</v>
      </c>
      <c r="O1512" s="15"/>
      <c r="P1512" s="16">
        <f>(I1512-H1512)*100</f>
        <v>795.00000000000023</v>
      </c>
      <c r="R1512" s="22">
        <f>((T1511*V1512)/N1512)*P1512</f>
        <v>1031762921.7087085</v>
      </c>
      <c r="S1512" s="15"/>
      <c r="T1512" s="3">
        <f>R1512+T1511</f>
        <v>5937503606.059535</v>
      </c>
      <c r="U1512" s="3"/>
      <c r="V1512" s="4">
        <f>$AB$3/X1512</f>
        <v>2.7777777777777776E-2</v>
      </c>
      <c r="W1512" s="3"/>
      <c r="X1512" s="2">
        <v>9</v>
      </c>
      <c r="Z1512" s="30">
        <f>F1512-E1512+1</f>
        <v>19</v>
      </c>
    </row>
    <row r="1513" spans="1:26">
      <c r="A1513" s="25">
        <f>A1510+1</f>
        <v>1328</v>
      </c>
      <c r="B1513" s="66">
        <f>B1510+1</f>
        <v>41943</v>
      </c>
      <c r="C1513" s="97" t="s">
        <v>30</v>
      </c>
      <c r="D1513" s="130">
        <v>41942</v>
      </c>
      <c r="E1513" s="130">
        <v>41943</v>
      </c>
      <c r="F1513" s="130">
        <v>41947</v>
      </c>
      <c r="G1513" s="98">
        <v>1.2636000000000001</v>
      </c>
      <c r="H1513" s="98"/>
      <c r="I1513" s="98"/>
      <c r="J1513" s="98">
        <v>1.2544999999999999</v>
      </c>
      <c r="K1513" s="98">
        <v>1.2544999999999999</v>
      </c>
      <c r="L1513" s="100" t="s">
        <v>17</v>
      </c>
      <c r="N1513" s="46">
        <f>(G1513-J1513)*10000</f>
        <v>91.00000000000108</v>
      </c>
      <c r="O1513" s="47"/>
      <c r="P1513" s="46">
        <f>(J1513-K1513)*10000</f>
        <v>0</v>
      </c>
      <c r="R1513" s="22">
        <f>((T1512*V1513)/N1513)*P1513</f>
        <v>0</v>
      </c>
      <c r="S1513" s="15"/>
      <c r="T1513" s="3">
        <f>R1513+T1512</f>
        <v>5937503606.059535</v>
      </c>
      <c r="U1513" s="3"/>
      <c r="V1513" s="4">
        <f>$AB$3/X1513</f>
        <v>2.2727272727272728E-2</v>
      </c>
      <c r="W1513" s="4"/>
      <c r="X1513" s="16">
        <v>11</v>
      </c>
      <c r="Z1513" s="30">
        <f>F1513-E1513+1</f>
        <v>5</v>
      </c>
    </row>
    <row r="1514" spans="1:26">
      <c r="A1514" s="25">
        <f t="shared" si="39"/>
        <v>1329</v>
      </c>
      <c r="B1514" s="66">
        <f t="shared" si="38"/>
        <v>41944</v>
      </c>
    </row>
    <row r="1515" spans="1:26">
      <c r="A1515" s="25">
        <f t="shared" si="39"/>
        <v>1330</v>
      </c>
      <c r="B1515" s="66">
        <f t="shared" si="38"/>
        <v>41945</v>
      </c>
    </row>
    <row r="1516" spans="1:26">
      <c r="A1516" s="25">
        <f t="shared" si="39"/>
        <v>1331</v>
      </c>
      <c r="B1516" s="66">
        <f t="shared" si="38"/>
        <v>41946</v>
      </c>
    </row>
    <row r="1517" spans="1:26">
      <c r="A1517" s="25">
        <f t="shared" si="39"/>
        <v>1332</v>
      </c>
      <c r="B1517" s="66">
        <f t="shared" si="38"/>
        <v>41947</v>
      </c>
      <c r="C1517" s="67" t="s">
        <v>20</v>
      </c>
      <c r="D1517" s="140">
        <v>41946</v>
      </c>
      <c r="E1517" s="140">
        <v>41947</v>
      </c>
      <c r="F1517" s="140">
        <v>41950</v>
      </c>
      <c r="G1517" s="68">
        <v>0.84650000000000003</v>
      </c>
      <c r="H1517" s="68"/>
      <c r="I1517" s="68"/>
      <c r="J1517" s="68">
        <v>0.8367</v>
      </c>
      <c r="K1517" s="68">
        <v>0.83550000000000002</v>
      </c>
      <c r="L1517" s="69" t="s">
        <v>2</v>
      </c>
      <c r="M1517" s="15"/>
      <c r="N1517" s="16">
        <f>(G1517-J1517)*10000</f>
        <v>98.000000000000313</v>
      </c>
      <c r="O1517" s="15"/>
      <c r="P1517" s="16">
        <f>(J1517-K1517)*10000</f>
        <v>11.999999999999789</v>
      </c>
      <c r="Q1517" s="15"/>
      <c r="R1517" s="22">
        <f>((T1513*V1517)/N1517)*P1517</f>
        <v>25965759.210172351</v>
      </c>
      <c r="S1517" s="15"/>
      <c r="T1517" s="3">
        <f>R1517+T1513</f>
        <v>5963469365.2697077</v>
      </c>
      <c r="U1517" s="3"/>
      <c r="V1517" s="4">
        <f>$AB$3/X1517</f>
        <v>3.5714285714285712E-2</v>
      </c>
      <c r="W1517" s="4"/>
      <c r="X1517" s="2">
        <v>7</v>
      </c>
      <c r="Y1517" s="3"/>
      <c r="Z1517" s="30">
        <f>F1517-E1517+1</f>
        <v>4</v>
      </c>
    </row>
    <row r="1518" spans="1:26">
      <c r="A1518" s="25">
        <f t="shared" si="39"/>
        <v>1333</v>
      </c>
      <c r="B1518" s="66">
        <f t="shared" si="38"/>
        <v>41948</v>
      </c>
    </row>
    <row r="1519" spans="1:26">
      <c r="A1519" s="25">
        <f t="shared" si="39"/>
        <v>1334</v>
      </c>
      <c r="B1519" s="66">
        <f t="shared" si="38"/>
        <v>41949</v>
      </c>
    </row>
    <row r="1520" spans="1:26">
      <c r="A1520" s="25">
        <f t="shared" si="39"/>
        <v>1335</v>
      </c>
      <c r="B1520" s="66">
        <f t="shared" si="38"/>
        <v>41950</v>
      </c>
    </row>
    <row r="1521" spans="1:26">
      <c r="A1521" s="25">
        <f t="shared" si="39"/>
        <v>1336</v>
      </c>
      <c r="B1521" s="66">
        <f t="shared" si="38"/>
        <v>41951</v>
      </c>
    </row>
    <row r="1522" spans="1:26">
      <c r="A1522" s="25">
        <f t="shared" si="39"/>
        <v>1337</v>
      </c>
      <c r="B1522" s="66">
        <f t="shared" si="38"/>
        <v>41952</v>
      </c>
    </row>
    <row r="1523" spans="1:26">
      <c r="A1523" s="25">
        <f t="shared" si="39"/>
        <v>1338</v>
      </c>
      <c r="B1523" s="66">
        <f t="shared" si="38"/>
        <v>41953</v>
      </c>
    </row>
    <row r="1524" spans="1:26">
      <c r="A1524" s="25">
        <f t="shared" si="39"/>
        <v>1339</v>
      </c>
      <c r="B1524" s="66">
        <f t="shared" si="38"/>
        <v>41954</v>
      </c>
      <c r="C1524" s="67" t="s">
        <v>20</v>
      </c>
      <c r="D1524" s="140">
        <v>41953</v>
      </c>
      <c r="E1524" s="140">
        <v>41954</v>
      </c>
      <c r="F1524" s="140">
        <v>41957</v>
      </c>
      <c r="G1524" s="68">
        <v>0.83150000000000002</v>
      </c>
      <c r="H1524" s="68">
        <v>0.8377</v>
      </c>
      <c r="I1524" s="68">
        <v>0.8377</v>
      </c>
      <c r="J1524" s="68"/>
      <c r="K1524" s="68"/>
      <c r="L1524" s="69" t="s">
        <v>17</v>
      </c>
      <c r="M1524" s="15"/>
      <c r="N1524" s="16">
        <f>(H1524-G1524)*10000</f>
        <v>61.999999999999829</v>
      </c>
      <c r="O1524" s="15"/>
      <c r="P1524" s="16">
        <f>(I1524-H1524)*10000</f>
        <v>0</v>
      </c>
      <c r="Q1524" s="15"/>
      <c r="R1524" s="22">
        <f>((T1517*V1524)/N1524)*P1524</f>
        <v>0</v>
      </c>
      <c r="S1524" s="15"/>
      <c r="T1524" s="3">
        <f>R1524+T1517</f>
        <v>5963469365.2697077</v>
      </c>
      <c r="U1524" s="3"/>
      <c r="V1524" s="4">
        <f>$AB$3/X1524</f>
        <v>3.5714285714285712E-2</v>
      </c>
      <c r="W1524" s="4"/>
      <c r="X1524" s="2">
        <v>7</v>
      </c>
      <c r="Y1524" s="3"/>
      <c r="Z1524" s="30">
        <f>F1524-E1524+1</f>
        <v>4</v>
      </c>
    </row>
    <row r="1525" spans="1:26">
      <c r="A1525" s="25">
        <f t="shared" si="39"/>
        <v>1340</v>
      </c>
      <c r="B1525" s="66">
        <f t="shared" si="38"/>
        <v>41955</v>
      </c>
      <c r="C1525" s="92" t="s">
        <v>38</v>
      </c>
      <c r="D1525" s="132">
        <v>41954</v>
      </c>
      <c r="E1525" s="132">
        <v>41955</v>
      </c>
      <c r="F1525" s="132">
        <v>41963</v>
      </c>
      <c r="G1525" s="93">
        <v>143.04</v>
      </c>
      <c r="H1525" s="93">
        <v>144.44</v>
      </c>
      <c r="I1525" s="93">
        <v>148.13</v>
      </c>
      <c r="J1525" s="93"/>
      <c r="K1525" s="93"/>
      <c r="L1525" s="94" t="s">
        <v>1</v>
      </c>
      <c r="N1525" s="16">
        <f>(H1525-G1525)*100</f>
        <v>140.00000000000057</v>
      </c>
      <c r="O1525" s="15"/>
      <c r="P1525" s="16">
        <f>(I1525-H1525)*100</f>
        <v>368.99999999999977</v>
      </c>
      <c r="R1525" s="22">
        <f>((T1524*V1525)/N1525)*P1525</f>
        <v>187119064.26739046</v>
      </c>
      <c r="S1525" s="15"/>
      <c r="T1525" s="3">
        <f>R1525+T1524</f>
        <v>6150588429.5370979</v>
      </c>
      <c r="U1525" s="3"/>
      <c r="V1525" s="4">
        <f>$AB$3/X1525</f>
        <v>1.1904761904761904E-2</v>
      </c>
      <c r="W1525" s="3"/>
      <c r="X1525" s="2">
        <v>21</v>
      </c>
      <c r="Z1525" s="30">
        <f>F1525-E1525+1</f>
        <v>9</v>
      </c>
    </row>
    <row r="1526" spans="1:26">
      <c r="A1526" s="25">
        <f t="shared" si="39"/>
        <v>1341</v>
      </c>
      <c r="B1526" s="66">
        <f t="shared" si="38"/>
        <v>41956</v>
      </c>
    </row>
    <row r="1527" spans="1:26">
      <c r="A1527" s="25">
        <f t="shared" si="39"/>
        <v>1342</v>
      </c>
      <c r="B1527" s="66">
        <f t="shared" si="38"/>
        <v>41957</v>
      </c>
    </row>
    <row r="1528" spans="1:26">
      <c r="A1528" s="25">
        <f t="shared" si="39"/>
        <v>1343</v>
      </c>
      <c r="B1528" s="66">
        <f t="shared" si="38"/>
        <v>41958</v>
      </c>
    </row>
    <row r="1529" spans="1:26">
      <c r="A1529" s="25">
        <f t="shared" si="39"/>
        <v>1344</v>
      </c>
      <c r="B1529" s="66">
        <f t="shared" si="38"/>
        <v>41959</v>
      </c>
    </row>
    <row r="1530" spans="1:26">
      <c r="A1530" s="25">
        <f t="shared" si="39"/>
        <v>1345</v>
      </c>
      <c r="B1530" s="66">
        <f t="shared" si="38"/>
        <v>41960</v>
      </c>
    </row>
    <row r="1531" spans="1:26">
      <c r="A1531" s="25">
        <f t="shared" si="39"/>
        <v>1346</v>
      </c>
      <c r="B1531" s="66">
        <f t="shared" si="38"/>
        <v>41961</v>
      </c>
      <c r="C1531" s="67" t="s">
        <v>20</v>
      </c>
      <c r="D1531" s="140">
        <v>41960</v>
      </c>
      <c r="E1531" s="140">
        <v>41961</v>
      </c>
      <c r="F1531" s="140">
        <v>41964</v>
      </c>
      <c r="G1531" s="68">
        <v>0.84360000000000002</v>
      </c>
      <c r="H1531" s="68"/>
      <c r="I1531" s="68"/>
      <c r="J1531" s="68">
        <v>0.83630000000000004</v>
      </c>
      <c r="K1531" s="68">
        <v>0.83179999999999998</v>
      </c>
      <c r="L1531" s="70" t="s">
        <v>2</v>
      </c>
      <c r="M1531" s="15"/>
      <c r="N1531" s="16">
        <f>(G1531-J1531)*10000</f>
        <v>72.99999999999973</v>
      </c>
      <c r="O1531" s="15"/>
      <c r="P1531" s="16">
        <f>(J1531-K1531)*10000</f>
        <v>45.000000000000597</v>
      </c>
      <c r="Q1531" s="15"/>
      <c r="R1531" s="22">
        <f>((T1525*V1531)/N1531)*P1531</f>
        <v>135409236.46241394</v>
      </c>
      <c r="S1531" s="15"/>
      <c r="T1531" s="3">
        <f>R1531+T1525</f>
        <v>6285997665.9995117</v>
      </c>
      <c r="U1531" s="3"/>
      <c r="V1531" s="4">
        <f>$AB$3/X1531</f>
        <v>3.5714285714285712E-2</v>
      </c>
      <c r="W1531" s="4"/>
      <c r="X1531" s="2">
        <v>7</v>
      </c>
      <c r="Y1531" s="3"/>
      <c r="Z1531" s="30">
        <f>F1531-E1531+1</f>
        <v>4</v>
      </c>
    </row>
    <row r="1532" spans="1:26">
      <c r="A1532" s="25">
        <f t="shared" si="39"/>
        <v>1347</v>
      </c>
      <c r="B1532" s="66">
        <f t="shared" ref="B1532:B1605" si="40">B1531+1</f>
        <v>41962</v>
      </c>
    </row>
    <row r="1533" spans="1:26">
      <c r="A1533" s="25">
        <f t="shared" si="39"/>
        <v>1348</v>
      </c>
      <c r="B1533" s="66">
        <f t="shared" si="40"/>
        <v>41963</v>
      </c>
    </row>
    <row r="1534" spans="1:26">
      <c r="A1534" s="25">
        <f t="shared" si="39"/>
        <v>1349</v>
      </c>
      <c r="B1534" s="66">
        <f t="shared" si="40"/>
        <v>41964</v>
      </c>
      <c r="C1534" s="88" t="s">
        <v>29</v>
      </c>
      <c r="D1534" s="137">
        <v>41963</v>
      </c>
      <c r="E1534" s="137">
        <v>41964</v>
      </c>
      <c r="F1534" s="137">
        <v>41971</v>
      </c>
      <c r="G1534" s="89">
        <v>0.80289999999999995</v>
      </c>
      <c r="H1534" s="89"/>
      <c r="I1534" s="89"/>
      <c r="J1534" s="89">
        <v>0.79649999999999999</v>
      </c>
      <c r="K1534" s="89">
        <v>0.79359999999999997</v>
      </c>
      <c r="L1534" s="121" t="s">
        <v>2</v>
      </c>
      <c r="M1534" s="15"/>
      <c r="N1534" s="16">
        <f>(G1534-J1534)*10000</f>
        <v>63.999999999999616</v>
      </c>
      <c r="O1534" s="15"/>
      <c r="P1534" s="16">
        <f>(J1534-K1534)*10000</f>
        <v>29.000000000000135</v>
      </c>
      <c r="Q1534" s="15"/>
      <c r="R1534" s="22">
        <f>((T1531*V1534)/N1534)*P1534</f>
        <v>71208567.310151473</v>
      </c>
      <c r="S1534" s="15"/>
      <c r="T1534" s="3">
        <f>R1534+T1531</f>
        <v>6357206233.3096628</v>
      </c>
      <c r="U1534" s="3"/>
      <c r="V1534" s="4">
        <f>$AB$3/X1534</f>
        <v>2.5000000000000001E-2</v>
      </c>
      <c r="W1534" s="4"/>
      <c r="X1534" s="2">
        <v>10</v>
      </c>
      <c r="Y1534" s="3"/>
      <c r="Z1534" s="30">
        <f>F1534-E1534+1</f>
        <v>8</v>
      </c>
    </row>
    <row r="1535" spans="1:26">
      <c r="A1535" s="25">
        <f t="shared" si="39"/>
        <v>1350</v>
      </c>
      <c r="B1535" s="66">
        <f t="shared" si="40"/>
        <v>41965</v>
      </c>
    </row>
    <row r="1536" spans="1:26">
      <c r="A1536" s="25">
        <f t="shared" si="39"/>
        <v>1351</v>
      </c>
      <c r="B1536" s="66">
        <f t="shared" si="40"/>
        <v>41966</v>
      </c>
    </row>
    <row r="1537" spans="1:26">
      <c r="A1537" s="25">
        <f t="shared" si="39"/>
        <v>1352</v>
      </c>
      <c r="B1537" s="66">
        <f t="shared" si="40"/>
        <v>41967</v>
      </c>
      <c r="C1537" s="92" t="s">
        <v>38</v>
      </c>
      <c r="D1537" s="132">
        <v>41964</v>
      </c>
      <c r="E1537" s="132">
        <v>41967</v>
      </c>
      <c r="F1537" s="132">
        <v>41971</v>
      </c>
      <c r="G1537" s="93">
        <v>147.96700000000001</v>
      </c>
      <c r="H1537" s="93"/>
      <c r="I1537" s="93"/>
      <c r="J1537" s="93">
        <v>145.72999999999999</v>
      </c>
      <c r="K1537" s="93">
        <v>147.96700000000001</v>
      </c>
      <c r="L1537" s="94" t="s">
        <v>0</v>
      </c>
      <c r="N1537" s="16">
        <f>(G1537-J1537)*100</f>
        <v>223.70000000000232</v>
      </c>
      <c r="O1537" s="15"/>
      <c r="P1537" s="16">
        <f>(J1537-K1537)*100</f>
        <v>-223.70000000000232</v>
      </c>
      <c r="R1537" s="22">
        <f>((T1534*V1537)/N1537)*P1537</f>
        <v>-75681026.587019786</v>
      </c>
      <c r="S1537" s="15"/>
      <c r="T1537" s="3">
        <f>R1537+T1534</f>
        <v>6281525206.7226429</v>
      </c>
      <c r="U1537" s="3"/>
      <c r="V1537" s="4">
        <f>$AB$3/X1537</f>
        <v>1.1904761904761904E-2</v>
      </c>
      <c r="W1537" s="3"/>
      <c r="X1537" s="2">
        <v>21</v>
      </c>
      <c r="Z1537" s="30">
        <f>F1537-E1537+1</f>
        <v>5</v>
      </c>
    </row>
    <row r="1538" spans="1:26">
      <c r="A1538" s="25">
        <v>1352</v>
      </c>
      <c r="B1538" s="66">
        <v>41967</v>
      </c>
      <c r="C1538" s="97" t="s">
        <v>30</v>
      </c>
      <c r="D1538" s="130">
        <v>41964</v>
      </c>
      <c r="E1538" s="130">
        <v>41967</v>
      </c>
      <c r="F1538" s="130">
        <v>41989</v>
      </c>
      <c r="G1538" s="98">
        <v>1.2564</v>
      </c>
      <c r="H1538" s="98"/>
      <c r="I1538" s="98"/>
      <c r="J1538" s="98">
        <v>1.2372000000000001</v>
      </c>
      <c r="K1538" s="98">
        <v>1.2564</v>
      </c>
      <c r="L1538" s="122" t="s">
        <v>0</v>
      </c>
      <c r="N1538" s="46">
        <f>(G1538-J1538)*10000</f>
        <v>191.99999999999883</v>
      </c>
      <c r="O1538" s="47"/>
      <c r="P1538" s="46">
        <f>(J1538-K1538)*10000</f>
        <v>-191.99999999999883</v>
      </c>
      <c r="R1538" s="22">
        <f>((T1537*V1538)/N1538)*P1538</f>
        <v>-142761936.5164237</v>
      </c>
      <c r="S1538" s="15"/>
      <c r="T1538" s="3">
        <f>R1538+T1537</f>
        <v>6138763270.2062187</v>
      </c>
      <c r="U1538" s="3"/>
      <c r="V1538" s="4">
        <f>$AB$3/X1538</f>
        <v>2.2727272727272728E-2</v>
      </c>
      <c r="W1538" s="4"/>
      <c r="X1538" s="16">
        <v>11</v>
      </c>
      <c r="Z1538" s="30">
        <f>F1538-E1538+1</f>
        <v>23</v>
      </c>
    </row>
    <row r="1539" spans="1:26">
      <c r="A1539" s="25">
        <f>A1537+1</f>
        <v>1353</v>
      </c>
      <c r="B1539" s="66">
        <f>B1537+1</f>
        <v>41968</v>
      </c>
      <c r="C1539" s="75" t="s">
        <v>34</v>
      </c>
      <c r="D1539" s="144">
        <v>41963</v>
      </c>
      <c r="E1539" s="144">
        <v>41968</v>
      </c>
      <c r="F1539" s="144">
        <v>41983</v>
      </c>
      <c r="G1539" s="76">
        <v>1.0989</v>
      </c>
      <c r="H1539" s="76"/>
      <c r="I1539" s="76"/>
      <c r="J1539" s="76">
        <v>1.0933299999999999</v>
      </c>
      <c r="K1539" s="76">
        <v>1.0711599999999999</v>
      </c>
      <c r="L1539" s="77" t="s">
        <v>1</v>
      </c>
      <c r="N1539" s="46">
        <f>(G1539-J1539)*10000</f>
        <v>55.700000000000749</v>
      </c>
      <c r="O1539" s="47"/>
      <c r="P1539" s="46">
        <f>(J1539-K1539)*10000</f>
        <v>221.70000000000022</v>
      </c>
      <c r="R1539" s="22">
        <f>((T1538*V1539)/N1539)*P1539</f>
        <v>872636456.14561534</v>
      </c>
      <c r="S1539" s="15"/>
      <c r="T1539" s="3">
        <f>R1539+T1538</f>
        <v>7011399726.3518343</v>
      </c>
      <c r="U1539" s="3"/>
      <c r="V1539" s="4">
        <f>$AB$3/X1539</f>
        <v>3.5714285714285712E-2</v>
      </c>
      <c r="W1539" s="3"/>
      <c r="X1539" s="2">
        <v>7</v>
      </c>
      <c r="Z1539" s="30">
        <f>F1539-E1539+1</f>
        <v>16</v>
      </c>
    </row>
    <row r="1540" spans="1:26">
      <c r="A1540" s="25">
        <v>1353</v>
      </c>
      <c r="B1540" s="66">
        <v>41968</v>
      </c>
      <c r="C1540" s="78" t="s">
        <v>39</v>
      </c>
      <c r="D1540" s="133">
        <v>41967</v>
      </c>
      <c r="E1540" s="133">
        <v>41968</v>
      </c>
      <c r="F1540" s="133">
        <v>42003</v>
      </c>
      <c r="G1540" s="79">
        <v>0.86804999999999999</v>
      </c>
      <c r="H1540" s="79"/>
      <c r="I1540" s="79"/>
      <c r="J1540" s="79">
        <v>0.86150000000000004</v>
      </c>
      <c r="K1540" s="79">
        <v>0.81596999999999997</v>
      </c>
      <c r="L1540" s="80" t="s">
        <v>2</v>
      </c>
      <c r="N1540" s="46">
        <f>(G1540-J1540)*10000</f>
        <v>65.499999999999446</v>
      </c>
      <c r="O1540" s="47"/>
      <c r="P1540" s="46">
        <f>(J1540-K1540)*10000</f>
        <v>455.30000000000069</v>
      </c>
      <c r="R1540" s="22">
        <f>((T1539*V1540)/N1540)*P1540</f>
        <v>937254931.12390542</v>
      </c>
      <c r="S1540" s="15"/>
      <c r="T1540" s="3">
        <f>R1540+T1539</f>
        <v>7948654657.4757395</v>
      </c>
      <c r="U1540" s="3"/>
      <c r="V1540" s="4">
        <f>$AB$3/X1540</f>
        <v>1.9230769230769232E-2</v>
      </c>
      <c r="W1540" s="3"/>
      <c r="X1540" s="2">
        <v>13</v>
      </c>
      <c r="Z1540" s="30">
        <f>F1540-E1540+1</f>
        <v>36</v>
      </c>
    </row>
    <row r="1541" spans="1:26">
      <c r="A1541" s="25">
        <f>A1539+1</f>
        <v>1354</v>
      </c>
      <c r="B1541" s="66">
        <f>B1539+1</f>
        <v>41969</v>
      </c>
      <c r="C1541" s="71" t="s">
        <v>24</v>
      </c>
      <c r="D1541" s="138">
        <v>41968</v>
      </c>
      <c r="E1541" s="139">
        <v>41969</v>
      </c>
      <c r="F1541" s="139">
        <v>41988</v>
      </c>
      <c r="G1541" s="72">
        <v>101.84</v>
      </c>
      <c r="H1541" s="72"/>
      <c r="I1541" s="72"/>
      <c r="J1541" s="72">
        <v>100.42</v>
      </c>
      <c r="K1541" s="72">
        <v>96.87</v>
      </c>
      <c r="L1541" s="123" t="s">
        <v>1</v>
      </c>
      <c r="M1541" s="15"/>
      <c r="N1541" s="16">
        <f>(G1541-J1541)*100</f>
        <v>142.00000000000017</v>
      </c>
      <c r="O1541" s="15"/>
      <c r="P1541" s="16">
        <f>(J1541-K1541)*100</f>
        <v>354.99999999999972</v>
      </c>
      <c r="Q1541" s="15"/>
      <c r="R1541" s="22">
        <f>((T1540*V1541)/N1541)*P1541</f>
        <v>496790916.0922327</v>
      </c>
      <c r="S1541" s="15"/>
      <c r="T1541" s="3">
        <f>R1541+T1540</f>
        <v>8445445573.5679722</v>
      </c>
      <c r="U1541" s="3"/>
      <c r="V1541" s="4">
        <f>$AB$3/X1541</f>
        <v>2.5000000000000001E-2</v>
      </c>
      <c r="W1541" s="4"/>
      <c r="X1541" s="2">
        <v>10</v>
      </c>
      <c r="Y1541" s="3"/>
      <c r="Z1541" s="30">
        <f>F1541-E1541+1</f>
        <v>20</v>
      </c>
    </row>
    <row r="1542" spans="1:26">
      <c r="A1542" s="25">
        <f t="shared" si="39"/>
        <v>1355</v>
      </c>
      <c r="B1542" s="66">
        <f t="shared" si="40"/>
        <v>41970</v>
      </c>
    </row>
    <row r="1543" spans="1:26">
      <c r="A1543" s="25">
        <f t="shared" ref="A1543:A1614" si="41">A1542+1</f>
        <v>1356</v>
      </c>
      <c r="B1543" s="66">
        <f t="shared" si="40"/>
        <v>41971</v>
      </c>
    </row>
    <row r="1544" spans="1:26">
      <c r="A1544" s="25">
        <f t="shared" si="41"/>
        <v>1357</v>
      </c>
      <c r="B1544" s="66">
        <f t="shared" si="40"/>
        <v>41972</v>
      </c>
    </row>
    <row r="1545" spans="1:26">
      <c r="A1545" s="25">
        <f t="shared" si="41"/>
        <v>1358</v>
      </c>
      <c r="B1545" s="66">
        <f t="shared" si="40"/>
        <v>41973</v>
      </c>
    </row>
    <row r="1546" spans="1:26">
      <c r="A1546" s="25">
        <f t="shared" si="41"/>
        <v>1359</v>
      </c>
      <c r="B1546" s="66">
        <f t="shared" si="40"/>
        <v>41974</v>
      </c>
      <c r="C1546" s="88" t="s">
        <v>29</v>
      </c>
      <c r="D1546" s="137">
        <v>41971</v>
      </c>
      <c r="E1546" s="137">
        <v>41974</v>
      </c>
      <c r="F1546" s="137">
        <v>41975</v>
      </c>
      <c r="G1546" s="89">
        <v>0.79090000000000005</v>
      </c>
      <c r="H1546" s="89">
        <v>0.79769999999999996</v>
      </c>
      <c r="I1546" s="89">
        <v>0.79090000000000005</v>
      </c>
      <c r="J1546" s="89"/>
      <c r="K1546" s="89"/>
      <c r="L1546" s="121" t="s">
        <v>0</v>
      </c>
      <c r="M1546" s="15"/>
      <c r="N1546" s="16">
        <f>(H1546-G1546)*10000</f>
        <v>67.999999999999176</v>
      </c>
      <c r="O1546" s="15"/>
      <c r="P1546" s="16">
        <f>(I1546-H1546)*10000</f>
        <v>-67.999999999999176</v>
      </c>
      <c r="Q1546" s="15"/>
      <c r="R1546" s="22">
        <f>((T1541*V1546)/N1546)*P1546</f>
        <v>-211136139.3391993</v>
      </c>
      <c r="S1546" s="15"/>
      <c r="T1546" s="3">
        <f>R1546+T1541</f>
        <v>8234309434.2287731</v>
      </c>
      <c r="U1546" s="3"/>
      <c r="V1546" s="4">
        <f>$AB$3/X1546</f>
        <v>2.5000000000000001E-2</v>
      </c>
      <c r="W1546" s="4"/>
      <c r="X1546" s="2">
        <v>10</v>
      </c>
      <c r="Y1546" s="3"/>
      <c r="Z1546" s="30">
        <f>F1546-E1546+1</f>
        <v>2</v>
      </c>
    </row>
    <row r="1547" spans="1:26">
      <c r="A1547" s="25">
        <v>1359</v>
      </c>
      <c r="B1547" s="66">
        <v>41974</v>
      </c>
      <c r="C1547" s="92" t="s">
        <v>38</v>
      </c>
      <c r="D1547" s="132">
        <v>41971</v>
      </c>
      <c r="E1547" s="132">
        <v>41974</v>
      </c>
      <c r="F1547" s="132">
        <v>41974</v>
      </c>
      <c r="G1547" s="93">
        <v>147.21899999999999</v>
      </c>
      <c r="H1547" s="93">
        <v>147.90600000000001</v>
      </c>
      <c r="I1547" s="93">
        <v>147.21899999999999</v>
      </c>
      <c r="J1547" s="93"/>
      <c r="K1547" s="93"/>
      <c r="L1547" s="94" t="s">
        <v>0</v>
      </c>
      <c r="N1547" s="16">
        <f>(H1547-G1547)*100</f>
        <v>68.700000000001182</v>
      </c>
      <c r="O1547" s="15"/>
      <c r="P1547" s="16">
        <f>(I1547-H1547)*100</f>
        <v>-68.700000000001182</v>
      </c>
      <c r="R1547" s="22">
        <f>((T1546*V1547)/N1547)*P1547</f>
        <v>-98027493.264628246</v>
      </c>
      <c r="S1547" s="15"/>
      <c r="T1547" s="3">
        <f>R1547+T1546</f>
        <v>8136281940.9641447</v>
      </c>
      <c r="U1547" s="3"/>
      <c r="V1547" s="4">
        <f>$AB$3/X1547</f>
        <v>1.1904761904761904E-2</v>
      </c>
      <c r="W1547" s="3"/>
      <c r="X1547" s="2">
        <v>21</v>
      </c>
      <c r="Z1547" s="30">
        <f>F1547-E1547+1</f>
        <v>1</v>
      </c>
    </row>
    <row r="1548" spans="1:26">
      <c r="A1548" s="25">
        <f>A1546+1</f>
        <v>1360</v>
      </c>
      <c r="B1548" s="66">
        <f>B1546+1</f>
        <v>41975</v>
      </c>
    </row>
    <row r="1549" spans="1:26">
      <c r="A1549" s="25">
        <f t="shared" si="41"/>
        <v>1361</v>
      </c>
      <c r="B1549" s="66">
        <f t="shared" si="40"/>
        <v>41976</v>
      </c>
    </row>
    <row r="1550" spans="1:26">
      <c r="A1550" s="25">
        <f t="shared" si="41"/>
        <v>1362</v>
      </c>
      <c r="B1550" s="66">
        <f t="shared" si="40"/>
        <v>41977</v>
      </c>
    </row>
    <row r="1551" spans="1:26">
      <c r="A1551" s="25">
        <f t="shared" si="41"/>
        <v>1363</v>
      </c>
      <c r="B1551" s="66">
        <f t="shared" si="40"/>
        <v>41978</v>
      </c>
      <c r="C1551" s="92" t="s">
        <v>38</v>
      </c>
      <c r="D1551" s="132">
        <v>41977</v>
      </c>
      <c r="E1551" s="132">
        <v>41978</v>
      </c>
      <c r="F1551" s="132">
        <v>41982</v>
      </c>
      <c r="G1551" s="93">
        <v>147.73999999999998</v>
      </c>
      <c r="H1551" s="93">
        <v>148.88500000000002</v>
      </c>
      <c r="I1551" s="93">
        <v>147.73999999999998</v>
      </c>
      <c r="J1551" s="93"/>
      <c r="K1551" s="93"/>
      <c r="L1551" s="94" t="s">
        <v>0</v>
      </c>
      <c r="N1551" s="16">
        <f>(H1551-G1551)*100</f>
        <v>114.50000000000387</v>
      </c>
      <c r="O1551" s="15"/>
      <c r="P1551" s="16">
        <f>(I1551-H1551)*100</f>
        <v>-114.50000000000387</v>
      </c>
      <c r="R1551" s="22">
        <f>((T1547*V1551)/N1551)*P1551</f>
        <v>-96860499.297192186</v>
      </c>
      <c r="S1551" s="15"/>
      <c r="T1551" s="3">
        <f>R1551+T1547</f>
        <v>8039421441.6669521</v>
      </c>
      <c r="U1551" s="3"/>
      <c r="V1551" s="4">
        <f>$AB$3/X1551</f>
        <v>1.1904761904761904E-2</v>
      </c>
      <c r="W1551" s="3"/>
      <c r="X1551" s="2">
        <v>21</v>
      </c>
      <c r="Z1551" s="30">
        <f>F1551-E1551+1</f>
        <v>5</v>
      </c>
    </row>
    <row r="1552" spans="1:26">
      <c r="A1552" s="25">
        <v>1363</v>
      </c>
      <c r="B1552" s="66">
        <v>41978</v>
      </c>
      <c r="C1552" s="104" t="s">
        <v>31</v>
      </c>
      <c r="D1552" s="131">
        <v>41977</v>
      </c>
      <c r="E1552" s="131">
        <v>41978</v>
      </c>
      <c r="F1552" s="131">
        <v>41982</v>
      </c>
      <c r="G1552" s="105">
        <v>1.8642000000000001</v>
      </c>
      <c r="H1552" s="105">
        <v>1.8757999999999999</v>
      </c>
      <c r="I1552" s="105">
        <v>1.8964000000000001</v>
      </c>
      <c r="J1552" s="105"/>
      <c r="K1552" s="105"/>
      <c r="L1552" s="106" t="s">
        <v>1</v>
      </c>
      <c r="N1552" s="16">
        <f>(H1552-G1552)*10000</f>
        <v>115.99999999999832</v>
      </c>
      <c r="O1552" s="15"/>
      <c r="P1552" s="16">
        <f>(I1552-H1552)*10000</f>
        <v>206.00000000000173</v>
      </c>
      <c r="R1552" s="22">
        <f>((T1551*V1552)/N1552)*P1552</f>
        <v>396580655.40790951</v>
      </c>
      <c r="S1552" s="15"/>
      <c r="T1552" s="3">
        <f>R1552+T1551</f>
        <v>8436002097.0748615</v>
      </c>
      <c r="U1552" s="3"/>
      <c r="V1552" s="4">
        <f>$AB$3/X1552</f>
        <v>2.7777777777777776E-2</v>
      </c>
      <c r="W1552" s="3"/>
      <c r="X1552" s="2">
        <v>9</v>
      </c>
      <c r="Z1552" s="30">
        <f>F1552-E1552+1</f>
        <v>5</v>
      </c>
    </row>
    <row r="1553" spans="1:26">
      <c r="A1553" s="25">
        <f>A1551+1</f>
        <v>1364</v>
      </c>
      <c r="B1553" s="66">
        <f>B1551+1</f>
        <v>41979</v>
      </c>
    </row>
    <row r="1554" spans="1:26">
      <c r="A1554" s="25">
        <f t="shared" si="41"/>
        <v>1365</v>
      </c>
      <c r="B1554" s="66">
        <f t="shared" si="40"/>
        <v>41980</v>
      </c>
    </row>
    <row r="1555" spans="1:26">
      <c r="A1555" s="25">
        <f t="shared" si="41"/>
        <v>1366</v>
      </c>
      <c r="B1555" s="66">
        <f t="shared" si="40"/>
        <v>41981</v>
      </c>
      <c r="C1555" s="85" t="s">
        <v>28</v>
      </c>
      <c r="D1555" s="141">
        <v>41978</v>
      </c>
      <c r="E1555" s="141">
        <v>41981</v>
      </c>
      <c r="F1555" s="141">
        <v>41981</v>
      </c>
      <c r="G1555" s="86">
        <v>1.4119999999999999</v>
      </c>
      <c r="H1555" s="86"/>
      <c r="I1555" s="86"/>
      <c r="J1555" s="86">
        <v>1.4012</v>
      </c>
      <c r="K1555" s="86">
        <v>1.4119999999999999</v>
      </c>
      <c r="L1555" s="124" t="s">
        <v>0</v>
      </c>
      <c r="M1555" s="15"/>
      <c r="N1555" s="16">
        <f>(G1555-J1555)*10000</f>
        <v>107.9999999999992</v>
      </c>
      <c r="O1555" s="15"/>
      <c r="P1555" s="16">
        <f>(J1555-K1555)*10000</f>
        <v>-107.9999999999992</v>
      </c>
      <c r="Q1555" s="15"/>
      <c r="R1555" s="22">
        <f>((T1552*V1555)/N1555)*P1555</f>
        <v>-301285789.18124503</v>
      </c>
      <c r="S1555" s="15"/>
      <c r="T1555" s="3">
        <f>R1555+T1552</f>
        <v>8134716307.8936167</v>
      </c>
      <c r="U1555" s="3"/>
      <c r="V1555" s="4">
        <f>$AB$3/X1555</f>
        <v>3.5714285714285712E-2</v>
      </c>
      <c r="W1555" s="4"/>
      <c r="X1555" s="2">
        <v>7</v>
      </c>
      <c r="Y1555" s="3"/>
      <c r="Z1555" s="30">
        <f>F1555-E1555+1</f>
        <v>1</v>
      </c>
    </row>
    <row r="1556" spans="1:26">
      <c r="A1556" s="25">
        <f t="shared" si="41"/>
        <v>1367</v>
      </c>
      <c r="B1556" s="66">
        <f t="shared" si="40"/>
        <v>41982</v>
      </c>
    </row>
    <row r="1557" spans="1:26">
      <c r="A1557" s="25">
        <f t="shared" si="41"/>
        <v>1368</v>
      </c>
      <c r="B1557" s="66">
        <f t="shared" si="40"/>
        <v>41983</v>
      </c>
      <c r="C1557" s="92" t="s">
        <v>38</v>
      </c>
      <c r="D1557" s="132">
        <v>41982</v>
      </c>
      <c r="E1557" s="132">
        <v>41983</v>
      </c>
      <c r="F1557" s="132">
        <v>42009</v>
      </c>
      <c r="G1557" s="93">
        <v>148.40800000000002</v>
      </c>
      <c r="H1557" s="93"/>
      <c r="I1557" s="93"/>
      <c r="J1557" s="93">
        <v>146.85</v>
      </c>
      <c r="K1557" s="93">
        <v>142.86800000000002</v>
      </c>
      <c r="L1557" s="94" t="s">
        <v>1</v>
      </c>
      <c r="N1557" s="16">
        <f>(G1557-J1557)*100</f>
        <v>155.80000000000211</v>
      </c>
      <c r="O1557" s="15"/>
      <c r="P1557" s="16">
        <f>(J1557-K1557)*100</f>
        <v>398.19999999999709</v>
      </c>
      <c r="R1557" s="22">
        <f>((T1555*V1557)/N1557)*P1557</f>
        <v>247512381.09016219</v>
      </c>
      <c r="S1557" s="15"/>
      <c r="T1557" s="3">
        <f>R1557+T1555</f>
        <v>8382228688.983779</v>
      </c>
      <c r="U1557" s="3"/>
      <c r="V1557" s="4">
        <f>$AB$3/X1557</f>
        <v>1.1904761904761904E-2</v>
      </c>
      <c r="W1557" s="3"/>
      <c r="X1557" s="2">
        <v>21</v>
      </c>
      <c r="Z1557" s="30">
        <f>F1557-E1557+1</f>
        <v>27</v>
      </c>
    </row>
    <row r="1558" spans="1:26">
      <c r="A1558" s="25">
        <f t="shared" si="41"/>
        <v>1369</v>
      </c>
      <c r="B1558" s="66">
        <f t="shared" si="40"/>
        <v>41984</v>
      </c>
      <c r="C1558" s="85" t="s">
        <v>28</v>
      </c>
      <c r="D1558" s="141">
        <v>41983</v>
      </c>
      <c r="E1558" s="141">
        <v>41984</v>
      </c>
      <c r="F1558" s="141">
        <v>41989</v>
      </c>
      <c r="G1558" s="86">
        <v>1.4153</v>
      </c>
      <c r="H1558" s="86">
        <v>1.4323999999999999</v>
      </c>
      <c r="I1558" s="86">
        <v>1.4524999999999999</v>
      </c>
      <c r="J1558" s="86"/>
      <c r="K1558" s="86"/>
      <c r="L1558" s="124" t="s">
        <v>1</v>
      </c>
      <c r="M1558" s="15"/>
      <c r="N1558" s="16">
        <f>(H1558-G1558)*10000</f>
        <v>170.99999999999892</v>
      </c>
      <c r="O1558" s="15"/>
      <c r="P1558" s="16">
        <f>(I1558-H1558)*10000</f>
        <v>201.00000000000006</v>
      </c>
      <c r="Q1558" s="15"/>
      <c r="R1558" s="22">
        <f>((T1557*V1558)/N1558)*P1558</f>
        <v>351885540.2017023</v>
      </c>
      <c r="S1558" s="15"/>
      <c r="T1558" s="3">
        <f>R1558+T1557</f>
        <v>8734114229.185482</v>
      </c>
      <c r="U1558" s="3"/>
      <c r="V1558" s="4">
        <f>$AB$3/X1558</f>
        <v>3.5714285714285712E-2</v>
      </c>
      <c r="W1558" s="4"/>
      <c r="X1558" s="2">
        <v>7</v>
      </c>
      <c r="Y1558" s="3"/>
      <c r="Z1558" s="30">
        <f>F1558-E1558+1</f>
        <v>6</v>
      </c>
    </row>
    <row r="1559" spans="1:26">
      <c r="A1559" s="25">
        <v>1369</v>
      </c>
      <c r="B1559" s="66">
        <v>41984</v>
      </c>
      <c r="C1559" s="114" t="s">
        <v>37</v>
      </c>
      <c r="D1559" s="135">
        <v>41983</v>
      </c>
      <c r="E1559" s="136">
        <v>41984</v>
      </c>
      <c r="F1559" s="136">
        <v>41997</v>
      </c>
      <c r="G1559" s="115">
        <v>1.1460900000000001</v>
      </c>
      <c r="H1559" s="115">
        <v>1.1505300000000001</v>
      </c>
      <c r="I1559" s="115">
        <v>1.15876</v>
      </c>
      <c r="J1559" s="115"/>
      <c r="K1559" s="115"/>
      <c r="L1559" s="116" t="s">
        <v>2</v>
      </c>
      <c r="N1559" s="16">
        <f>(H1559-G1559)*10000</f>
        <v>44.399999999999991</v>
      </c>
      <c r="O1559" s="15"/>
      <c r="P1559" s="16">
        <f>(I1559-H1559)*10000</f>
        <v>82.299999999999599</v>
      </c>
      <c r="R1559" s="22">
        <f>((T1558*V1559)/N1559)*P1559</f>
        <v>578199486.05370152</v>
      </c>
      <c r="S1559" s="15"/>
      <c r="T1559" s="3">
        <f>R1559+T1558</f>
        <v>9312313715.2391834</v>
      </c>
      <c r="U1559" s="3"/>
      <c r="V1559" s="4">
        <f>$AB$3/X1559</f>
        <v>3.5714285714285712E-2</v>
      </c>
      <c r="W1559" s="3"/>
      <c r="X1559" s="2">
        <v>7</v>
      </c>
      <c r="Z1559" s="30">
        <f>F1559-E1559+1</f>
        <v>14</v>
      </c>
    </row>
    <row r="1560" spans="1:26">
      <c r="A1560" s="25">
        <f>A1558+1</f>
        <v>1370</v>
      </c>
      <c r="B1560" s="66">
        <f>B1558+1</f>
        <v>41985</v>
      </c>
    </row>
    <row r="1561" spans="1:26">
      <c r="A1561" s="25">
        <f t="shared" si="41"/>
        <v>1371</v>
      </c>
      <c r="B1561" s="66">
        <f t="shared" si="40"/>
        <v>41986</v>
      </c>
    </row>
    <row r="1562" spans="1:26">
      <c r="A1562" s="25">
        <f t="shared" si="41"/>
        <v>1372</v>
      </c>
      <c r="B1562" s="66">
        <f t="shared" si="40"/>
        <v>41987</v>
      </c>
    </row>
    <row r="1563" spans="1:26">
      <c r="A1563" s="25">
        <f t="shared" si="41"/>
        <v>1373</v>
      </c>
      <c r="B1563" s="66">
        <f t="shared" si="40"/>
        <v>41988</v>
      </c>
      <c r="C1563" s="82" t="s">
        <v>35</v>
      </c>
      <c r="D1563" s="145">
        <v>41985</v>
      </c>
      <c r="E1563" s="146">
        <v>41988</v>
      </c>
      <c r="F1563" s="146">
        <v>41988</v>
      </c>
      <c r="G1563" s="83">
        <v>122.40300000000001</v>
      </c>
      <c r="H1563" s="83">
        <v>123.273</v>
      </c>
      <c r="I1563" s="83">
        <v>122.40300000000001</v>
      </c>
      <c r="J1563" s="83"/>
      <c r="K1563" s="83"/>
      <c r="L1563" s="84" t="s">
        <v>0</v>
      </c>
      <c r="N1563" s="16">
        <f>(H1563-G1563)*100</f>
        <v>86.999999999999034</v>
      </c>
      <c r="O1563" s="15"/>
      <c r="P1563" s="16">
        <f>(I1563-H1563)*100</f>
        <v>-86.999999999999034</v>
      </c>
      <c r="R1563" s="22">
        <f>((T1559*V1563)/N1563)*P1563</f>
        <v>-291009803.60122448</v>
      </c>
      <c r="S1563" s="15"/>
      <c r="T1563" s="3">
        <f>R1563+T1559</f>
        <v>9021303911.6379585</v>
      </c>
      <c r="U1563" s="3"/>
      <c r="V1563" s="4">
        <f>$AB$3/X1563</f>
        <v>3.125E-2</v>
      </c>
      <c r="W1563" s="3"/>
      <c r="X1563" s="2">
        <v>8</v>
      </c>
      <c r="Z1563" s="30">
        <f>F1563-E1563+1</f>
        <v>1</v>
      </c>
    </row>
    <row r="1564" spans="1:26">
      <c r="A1564" s="25">
        <f t="shared" si="41"/>
        <v>1374</v>
      </c>
      <c r="B1564" s="66">
        <f t="shared" si="40"/>
        <v>41989</v>
      </c>
    </row>
    <row r="1565" spans="1:26">
      <c r="A1565" s="25">
        <f t="shared" si="41"/>
        <v>1375</v>
      </c>
      <c r="B1565" s="66">
        <f t="shared" si="40"/>
        <v>41990</v>
      </c>
    </row>
    <row r="1566" spans="1:26">
      <c r="A1566" s="25">
        <f t="shared" si="41"/>
        <v>1376</v>
      </c>
      <c r="B1566" s="66">
        <f t="shared" si="40"/>
        <v>41991</v>
      </c>
      <c r="C1566" s="88" t="s">
        <v>29</v>
      </c>
      <c r="D1566" s="137">
        <v>41984</v>
      </c>
      <c r="E1566" s="137">
        <v>41991</v>
      </c>
      <c r="F1566" s="137">
        <v>42004</v>
      </c>
      <c r="G1566" s="89">
        <v>0.79559999999999997</v>
      </c>
      <c r="H1566" s="89"/>
      <c r="I1566" s="89"/>
      <c r="J1566" s="89">
        <v>0.78700000000000003</v>
      </c>
      <c r="K1566" s="89">
        <v>0.77669999999999995</v>
      </c>
      <c r="L1566" s="90" t="s">
        <v>1</v>
      </c>
      <c r="M1566" s="15"/>
      <c r="N1566" s="16">
        <f>(G1566-J1566)*10000</f>
        <v>85.999999999999403</v>
      </c>
      <c r="O1566" s="15"/>
      <c r="P1566" s="16">
        <f>(J1566-K1566)*10000</f>
        <v>103.00000000000087</v>
      </c>
      <c r="Q1566" s="15"/>
      <c r="R1566" s="22">
        <f>((T1563*V1566)/N1566)*P1566</f>
        <v>270114622.93567562</v>
      </c>
      <c r="S1566" s="15"/>
      <c r="T1566" s="3">
        <f>R1566+T1563</f>
        <v>9291418534.5736351</v>
      </c>
      <c r="U1566" s="3"/>
      <c r="V1566" s="4">
        <f>$AB$3/X1566</f>
        <v>2.5000000000000001E-2</v>
      </c>
      <c r="W1566" s="4"/>
      <c r="X1566" s="2">
        <v>10</v>
      </c>
      <c r="Y1566" s="3"/>
      <c r="Z1566" s="30">
        <f>F1566-E1566+1</f>
        <v>14</v>
      </c>
    </row>
    <row r="1567" spans="1:26">
      <c r="A1567" s="25">
        <v>1376</v>
      </c>
      <c r="B1567" s="66">
        <v>41991</v>
      </c>
      <c r="C1567" s="97" t="s">
        <v>30</v>
      </c>
      <c r="D1567" s="130">
        <v>41990</v>
      </c>
      <c r="E1567" s="130">
        <v>41991</v>
      </c>
      <c r="F1567" s="130">
        <v>42012</v>
      </c>
      <c r="G1567" s="98">
        <v>1.2512000000000001</v>
      </c>
      <c r="H1567" s="98"/>
      <c r="I1567" s="98"/>
      <c r="J1567" s="98">
        <v>1.2318</v>
      </c>
      <c r="K1567" s="98">
        <v>1.1792</v>
      </c>
      <c r="L1567" s="100" t="s">
        <v>1</v>
      </c>
      <c r="N1567" s="46">
        <f>(G1567-J1567)*10000</f>
        <v>194.00000000000085</v>
      </c>
      <c r="O1567" s="47"/>
      <c r="P1567" s="46">
        <f>(J1567-K1567)*10000</f>
        <v>525.99999999999977</v>
      </c>
      <c r="R1567" s="22">
        <f>((T1566*V1567)/N1567)*P1567</f>
        <v>572549923.75652635</v>
      </c>
      <c r="S1567" s="15"/>
      <c r="T1567" s="3">
        <f>R1567+T1566</f>
        <v>9863968458.330162</v>
      </c>
      <c r="U1567" s="3"/>
      <c r="V1567" s="4">
        <f>$AB$3/X1567</f>
        <v>2.2727272727272728E-2</v>
      </c>
      <c r="W1567" s="4"/>
      <c r="X1567" s="16">
        <v>11</v>
      </c>
      <c r="Z1567" s="30">
        <f>F1567-E1567+1</f>
        <v>22</v>
      </c>
    </row>
    <row r="1568" spans="1:26">
      <c r="A1568" s="25">
        <v>1376</v>
      </c>
      <c r="B1568" s="66">
        <v>41991</v>
      </c>
      <c r="C1568" s="108" t="s">
        <v>36</v>
      </c>
      <c r="D1568" s="142">
        <v>41990</v>
      </c>
      <c r="E1568" s="142">
        <v>41991</v>
      </c>
      <c r="F1568" s="142">
        <v>42003</v>
      </c>
      <c r="G1568" s="109">
        <v>183.17499999999998</v>
      </c>
      <c r="H1568" s="109">
        <v>185.17100000000002</v>
      </c>
      <c r="I1568" s="109">
        <v>185.17099999999999</v>
      </c>
      <c r="J1568" s="109"/>
      <c r="K1568" s="109"/>
      <c r="L1568" s="110" t="s">
        <v>17</v>
      </c>
      <c r="N1568" s="16">
        <f>(H1568-G1568)*100</f>
        <v>199.60000000000377</v>
      </c>
      <c r="O1568" s="15"/>
      <c r="P1568" s="16">
        <f>(I1568-H1568)*100</f>
        <v>-2.8421709430404007E-12</v>
      </c>
      <c r="R1568" s="22">
        <f>((T1567*V1568)/N1568)*P1568</f>
        <v>-3.9015648707599189E-6</v>
      </c>
      <c r="S1568" s="15"/>
      <c r="T1568" s="3">
        <f>R1568+T1567</f>
        <v>9863968458.3301582</v>
      </c>
      <c r="U1568" s="3"/>
      <c r="V1568" s="4">
        <f>$AB$3/X1568</f>
        <v>2.7777777777777776E-2</v>
      </c>
      <c r="W1568" s="3"/>
      <c r="X1568" s="2">
        <v>9</v>
      </c>
      <c r="Z1568" s="30">
        <f>F1568-E1568+1</f>
        <v>13</v>
      </c>
    </row>
    <row r="1569" spans="1:26">
      <c r="A1569" s="25">
        <f>A1566+1</f>
        <v>1377</v>
      </c>
      <c r="B1569" s="66">
        <f>B1566+1</f>
        <v>41992</v>
      </c>
    </row>
    <row r="1570" spans="1:26">
      <c r="A1570" s="25">
        <f t="shared" si="41"/>
        <v>1378</v>
      </c>
      <c r="B1570" s="66">
        <f t="shared" si="40"/>
        <v>41993</v>
      </c>
    </row>
    <row r="1571" spans="1:26">
      <c r="A1571" s="25">
        <f t="shared" si="41"/>
        <v>1379</v>
      </c>
      <c r="B1571" s="66">
        <f t="shared" si="40"/>
        <v>41994</v>
      </c>
    </row>
    <row r="1572" spans="1:26">
      <c r="A1572" s="25">
        <f t="shared" si="41"/>
        <v>1380</v>
      </c>
      <c r="B1572" s="66">
        <f t="shared" si="40"/>
        <v>41995</v>
      </c>
    </row>
    <row r="1573" spans="1:26">
      <c r="A1573" s="25">
        <f t="shared" si="41"/>
        <v>1381</v>
      </c>
      <c r="B1573" s="66">
        <f t="shared" si="40"/>
        <v>41996</v>
      </c>
    </row>
    <row r="1574" spans="1:26">
      <c r="A1574" s="25">
        <f t="shared" si="41"/>
        <v>1382</v>
      </c>
      <c r="B1574" s="66">
        <f t="shared" si="40"/>
        <v>41997</v>
      </c>
    </row>
    <row r="1575" spans="1:26">
      <c r="A1575" s="25">
        <f t="shared" si="41"/>
        <v>1383</v>
      </c>
      <c r="B1575" s="66">
        <f t="shared" si="40"/>
        <v>41998</v>
      </c>
    </row>
    <row r="1576" spans="1:26">
      <c r="A1576" s="25">
        <f t="shared" si="41"/>
        <v>1384</v>
      </c>
      <c r="B1576" s="66">
        <f t="shared" si="40"/>
        <v>41999</v>
      </c>
    </row>
    <row r="1577" spans="1:26">
      <c r="A1577" s="25">
        <f t="shared" si="41"/>
        <v>1385</v>
      </c>
      <c r="B1577" s="66">
        <f t="shared" si="40"/>
        <v>42000</v>
      </c>
    </row>
    <row r="1578" spans="1:26">
      <c r="A1578" s="25">
        <f t="shared" si="41"/>
        <v>1386</v>
      </c>
      <c r="B1578" s="66">
        <f t="shared" si="40"/>
        <v>42001</v>
      </c>
    </row>
    <row r="1579" spans="1:26">
      <c r="A1579" s="25">
        <f t="shared" si="41"/>
        <v>1387</v>
      </c>
      <c r="B1579" s="66">
        <f t="shared" si="40"/>
        <v>42002</v>
      </c>
      <c r="C1579" s="67" t="s">
        <v>20</v>
      </c>
      <c r="D1579" s="140">
        <v>41999</v>
      </c>
      <c r="E1579" s="140">
        <v>42002</v>
      </c>
      <c r="F1579" s="140">
        <v>42012</v>
      </c>
      <c r="G1579" s="68">
        <v>0.79669999999999996</v>
      </c>
      <c r="H1579" s="68">
        <v>0.80379999999999996</v>
      </c>
      <c r="I1579" s="68">
        <v>0.82310000000000005</v>
      </c>
      <c r="J1579" s="68"/>
      <c r="K1579" s="68"/>
      <c r="L1579" s="69" t="s">
        <v>1</v>
      </c>
      <c r="M1579" s="15"/>
      <c r="N1579" s="16">
        <f>(H1579-G1579)*10000</f>
        <v>70.999999999999957</v>
      </c>
      <c r="O1579" s="15"/>
      <c r="P1579" s="16">
        <f>(I1579-H1579)*10000</f>
        <v>193.00000000000094</v>
      </c>
      <c r="Q1579" s="15"/>
      <c r="R1579" s="22">
        <f>((T1568*V1579)/N1579)*P1579</f>
        <v>957618668.2382952</v>
      </c>
      <c r="S1579" s="15"/>
      <c r="T1579" s="3">
        <f>R1579+T1568</f>
        <v>10821587126.568453</v>
      </c>
      <c r="U1579" s="3"/>
      <c r="V1579" s="4">
        <f>$AB$3/X1579</f>
        <v>3.5714285714285712E-2</v>
      </c>
      <c r="W1579" s="4"/>
      <c r="X1579" s="2">
        <v>7</v>
      </c>
      <c r="Y1579" s="3"/>
      <c r="Z1579" s="30">
        <f>F1579-E1579+1</f>
        <v>11</v>
      </c>
    </row>
    <row r="1580" spans="1:26">
      <c r="A1580" s="25">
        <f t="shared" si="41"/>
        <v>1388</v>
      </c>
      <c r="B1580" s="66">
        <f t="shared" si="40"/>
        <v>42003</v>
      </c>
      <c r="C1580" s="85" t="s">
        <v>28</v>
      </c>
      <c r="D1580" s="141">
        <v>41996</v>
      </c>
      <c r="E1580" s="141">
        <v>42003</v>
      </c>
      <c r="F1580" s="141">
        <v>42006</v>
      </c>
      <c r="G1580" s="86">
        <v>1.4236</v>
      </c>
      <c r="H1580" s="86"/>
      <c r="I1580" s="86"/>
      <c r="J1580" s="86">
        <v>1.4111</v>
      </c>
      <c r="K1580" s="86">
        <v>1.4067000000000001</v>
      </c>
      <c r="L1580" s="87" t="s">
        <v>2</v>
      </c>
      <c r="M1580" s="15"/>
      <c r="N1580" s="16">
        <f>(G1580-J1580)*10000</f>
        <v>124.99999999999956</v>
      </c>
      <c r="O1580" s="15"/>
      <c r="P1580" s="16">
        <f>(J1580-K1580)*10000</f>
        <v>43.999999999999595</v>
      </c>
      <c r="Q1580" s="15"/>
      <c r="R1580" s="22">
        <f>((T1579*V1580)/N1580)*P1580</f>
        <v>136042809.59114549</v>
      </c>
      <c r="S1580" s="15"/>
      <c r="T1580" s="3">
        <f>R1580+T1579</f>
        <v>10957629936.159597</v>
      </c>
      <c r="U1580" s="3"/>
      <c r="V1580" s="4">
        <f>$AB$3/X1580</f>
        <v>3.5714285714285712E-2</v>
      </c>
      <c r="W1580" s="4"/>
      <c r="X1580" s="2">
        <v>7</v>
      </c>
      <c r="Y1580" s="3"/>
      <c r="Z1580" s="30">
        <f>F1580-E1580+1</f>
        <v>4</v>
      </c>
    </row>
    <row r="1581" spans="1:26">
      <c r="A1581" s="25">
        <f t="shared" si="41"/>
        <v>1389</v>
      </c>
      <c r="B1581" s="66">
        <f t="shared" si="40"/>
        <v>42004</v>
      </c>
    </row>
    <row r="1582" spans="1:26">
      <c r="A1582" s="25">
        <f t="shared" si="41"/>
        <v>1390</v>
      </c>
      <c r="B1582" s="66">
        <f t="shared" si="40"/>
        <v>42005</v>
      </c>
    </row>
    <row r="1583" spans="1:26">
      <c r="A1583" s="25">
        <f t="shared" si="41"/>
        <v>1391</v>
      </c>
      <c r="B1583" s="66">
        <f t="shared" si="40"/>
        <v>42006</v>
      </c>
      <c r="C1583" s="108" t="s">
        <v>36</v>
      </c>
      <c r="D1583" s="142">
        <v>42003</v>
      </c>
      <c r="E1583" s="142">
        <v>42006</v>
      </c>
      <c r="F1583" s="142">
        <v>42024</v>
      </c>
      <c r="G1583" s="109">
        <v>187.20500000000001</v>
      </c>
      <c r="H1583" s="109"/>
      <c r="I1583" s="109"/>
      <c r="J1583" s="109">
        <v>184.78</v>
      </c>
      <c r="K1583" s="109">
        <v>178.376</v>
      </c>
      <c r="L1583" s="110" t="s">
        <v>2</v>
      </c>
      <c r="N1583" s="16">
        <f>(G1583-J1583)*100</f>
        <v>242.50000000000114</v>
      </c>
      <c r="O1583" s="15"/>
      <c r="P1583" s="16">
        <f>(J1583-K1583)*100</f>
        <v>640.39999999999964</v>
      </c>
      <c r="R1583" s="22">
        <f>((T1580*V1583)/N1583)*P1583</f>
        <v>803810562.55630803</v>
      </c>
      <c r="S1583" s="15"/>
      <c r="T1583" s="3">
        <f>R1583+T1580</f>
        <v>11761440498.715906</v>
      </c>
      <c r="U1583" s="3"/>
      <c r="V1583" s="4">
        <f>$AB$3/X1583</f>
        <v>2.7777777777777776E-2</v>
      </c>
      <c r="W1583" s="3"/>
      <c r="X1583" s="2">
        <v>9</v>
      </c>
      <c r="Z1583" s="30">
        <f>F1583-E1583+1</f>
        <v>19</v>
      </c>
    </row>
    <row r="1584" spans="1:26">
      <c r="A1584" s="25">
        <v>1391</v>
      </c>
      <c r="B1584" s="66">
        <v>42006</v>
      </c>
      <c r="C1584" s="101" t="s">
        <v>33</v>
      </c>
      <c r="D1584" s="134">
        <v>42004</v>
      </c>
      <c r="E1584" s="134">
        <v>42006</v>
      </c>
      <c r="F1584" s="134">
        <v>42009</v>
      </c>
      <c r="G1584" s="119">
        <v>119.23</v>
      </c>
      <c r="H1584" s="119">
        <v>119.95</v>
      </c>
      <c r="I1584" s="119">
        <v>119.95</v>
      </c>
      <c r="J1584" s="119"/>
      <c r="K1584" s="119"/>
      <c r="L1584" s="103" t="s">
        <v>17</v>
      </c>
      <c r="N1584" s="16">
        <f>(H1584-G1584)*100</f>
        <v>71.999999999999886</v>
      </c>
      <c r="O1584" s="15"/>
      <c r="P1584" s="16">
        <f>(I1584-H1584)*100</f>
        <v>0</v>
      </c>
      <c r="R1584" s="22">
        <f>((T1583*V1584)/N1584)*P1584</f>
        <v>0</v>
      </c>
      <c r="S1584" s="15"/>
      <c r="T1584" s="3">
        <f>R1584+T1583</f>
        <v>11761440498.715906</v>
      </c>
      <c r="U1584" s="3"/>
      <c r="V1584" s="4">
        <f>$AB$3/X1584</f>
        <v>2.7777777777777776E-2</v>
      </c>
      <c r="W1584" s="3"/>
      <c r="X1584" s="2">
        <v>9</v>
      </c>
      <c r="Z1584" s="30">
        <f>F1584-E1584+1</f>
        <v>4</v>
      </c>
    </row>
    <row r="1585" spans="1:26">
      <c r="A1585" s="25">
        <f>A1583+1</f>
        <v>1392</v>
      </c>
      <c r="B1585" s="66">
        <f>B1583+1</f>
        <v>42007</v>
      </c>
    </row>
    <row r="1586" spans="1:26">
      <c r="A1586" s="25">
        <f t="shared" si="41"/>
        <v>1393</v>
      </c>
      <c r="B1586" s="66">
        <f t="shared" si="40"/>
        <v>42008</v>
      </c>
    </row>
    <row r="1587" spans="1:26">
      <c r="A1587" s="25">
        <f t="shared" si="41"/>
        <v>1394</v>
      </c>
      <c r="B1587" s="66">
        <f t="shared" si="40"/>
        <v>42009</v>
      </c>
      <c r="C1587" s="71" t="s">
        <v>24</v>
      </c>
      <c r="D1587" s="138">
        <v>42006</v>
      </c>
      <c r="E1587" s="139">
        <v>42009</v>
      </c>
      <c r="F1587" s="139">
        <v>42010</v>
      </c>
      <c r="G1587" s="72">
        <v>97.92</v>
      </c>
      <c r="H1587" s="72"/>
      <c r="I1587" s="72"/>
      <c r="J1587" s="72">
        <v>97.36</v>
      </c>
      <c r="K1587" s="72">
        <v>95.72</v>
      </c>
      <c r="L1587" s="73" t="s">
        <v>1</v>
      </c>
      <c r="M1587" s="15"/>
      <c r="N1587" s="16">
        <f>(G1587-J1587)*100</f>
        <v>56.000000000000227</v>
      </c>
      <c r="O1587" s="15"/>
      <c r="P1587" s="16">
        <f>(J1587-K1587)*100</f>
        <v>164.00000000000006</v>
      </c>
      <c r="Q1587" s="15"/>
      <c r="R1587" s="22">
        <f>((T1584*V1587)/N1587)*P1587</f>
        <v>861105465.0845542</v>
      </c>
      <c r="S1587" s="15"/>
      <c r="T1587" s="3">
        <f>R1587+T1584</f>
        <v>12622545963.800461</v>
      </c>
      <c r="U1587" s="3"/>
      <c r="V1587" s="4">
        <f>$AB$3/X1587</f>
        <v>2.5000000000000001E-2</v>
      </c>
      <c r="W1587" s="4"/>
      <c r="X1587" s="2">
        <v>10</v>
      </c>
      <c r="Y1587" s="3"/>
      <c r="Z1587" s="30">
        <f>F1587-E1587+1</f>
        <v>2</v>
      </c>
    </row>
    <row r="1588" spans="1:26">
      <c r="A1588" s="25">
        <v>1394</v>
      </c>
      <c r="B1588" s="66">
        <v>42009</v>
      </c>
      <c r="C1588" s="88" t="s">
        <v>29</v>
      </c>
      <c r="D1588" s="137">
        <v>42006</v>
      </c>
      <c r="E1588" s="137">
        <v>42009</v>
      </c>
      <c r="F1588" s="137">
        <v>42018</v>
      </c>
      <c r="G1588" s="89">
        <v>0.77410000000000001</v>
      </c>
      <c r="H1588" s="89">
        <v>0.78390000000000004</v>
      </c>
      <c r="I1588" s="89">
        <v>0.77410000000000001</v>
      </c>
      <c r="J1588" s="89"/>
      <c r="K1588" s="89"/>
      <c r="L1588" s="121" t="s">
        <v>0</v>
      </c>
      <c r="M1588" s="15"/>
      <c r="N1588" s="16">
        <f>(H1588-G1588)*10000</f>
        <v>98.000000000000313</v>
      </c>
      <c r="O1588" s="15"/>
      <c r="P1588" s="16">
        <f>(I1588-H1588)*10000</f>
        <v>-98.000000000000313</v>
      </c>
      <c r="Q1588" s="15"/>
      <c r="R1588" s="22">
        <f>((T1587*V1588)/N1588)*P1588</f>
        <v>-315563649.09501153</v>
      </c>
      <c r="S1588" s="15"/>
      <c r="T1588" s="3">
        <f>R1588+T1587</f>
        <v>12306982314.70545</v>
      </c>
      <c r="U1588" s="3"/>
      <c r="V1588" s="4">
        <f>$AB$3/X1588</f>
        <v>2.5000000000000001E-2</v>
      </c>
      <c r="W1588" s="4"/>
      <c r="X1588" s="2">
        <v>10</v>
      </c>
      <c r="Y1588" s="3"/>
      <c r="Z1588" s="30">
        <f>F1588-E1588+1</f>
        <v>10</v>
      </c>
    </row>
    <row r="1589" spans="1:26">
      <c r="A1589" s="25">
        <f>A1587+1</f>
        <v>1395</v>
      </c>
      <c r="B1589" s="66">
        <f>B1587+1</f>
        <v>42010</v>
      </c>
    </row>
    <row r="1590" spans="1:26">
      <c r="A1590" s="25">
        <f t="shared" si="41"/>
        <v>1396</v>
      </c>
      <c r="B1590" s="66">
        <f t="shared" si="40"/>
        <v>42011</v>
      </c>
    </row>
    <row r="1591" spans="1:26">
      <c r="A1591" s="25">
        <f t="shared" si="41"/>
        <v>1397</v>
      </c>
      <c r="B1591" s="66">
        <f t="shared" si="40"/>
        <v>42012</v>
      </c>
      <c r="C1591" s="104" t="s">
        <v>31</v>
      </c>
      <c r="D1591" s="131">
        <v>42011</v>
      </c>
      <c r="E1591" s="131">
        <v>42012</v>
      </c>
      <c r="F1591" s="131">
        <v>42012</v>
      </c>
      <c r="G1591" s="105">
        <v>1.8764000000000001</v>
      </c>
      <c r="H1591" s="105"/>
      <c r="I1591" s="105"/>
      <c r="J1591" s="105">
        <v>1.869</v>
      </c>
      <c r="K1591" s="105">
        <v>1.8553999999999999</v>
      </c>
      <c r="L1591" s="106" t="s">
        <v>1</v>
      </c>
      <c r="N1591" s="46">
        <f>(G1591-J1591)*10000</f>
        <v>74.000000000000739</v>
      </c>
      <c r="O1591" s="47"/>
      <c r="P1591" s="46">
        <f>(J1591-K1591)*10000</f>
        <v>136.00000000000057</v>
      </c>
      <c r="R1591" s="22">
        <f>((T1588*V1591)/N1591)*P1591</f>
        <v>628284382.43240666</v>
      </c>
      <c r="S1591" s="15"/>
      <c r="T1591" s="3">
        <f>R1591+T1588</f>
        <v>12935266697.137857</v>
      </c>
      <c r="U1591" s="3"/>
      <c r="V1591" s="4">
        <f>$AB$3/X1591</f>
        <v>2.7777777777777776E-2</v>
      </c>
      <c r="W1591" s="3"/>
      <c r="X1591" s="2">
        <v>9</v>
      </c>
      <c r="Z1591" s="30">
        <f>F1591-E1591+1</f>
        <v>1</v>
      </c>
    </row>
    <row r="1592" spans="1:26">
      <c r="A1592" s="25">
        <f t="shared" si="41"/>
        <v>1398</v>
      </c>
      <c r="B1592" s="66">
        <f t="shared" si="40"/>
        <v>42013</v>
      </c>
    </row>
    <row r="1593" spans="1:26">
      <c r="A1593" s="25">
        <f t="shared" si="41"/>
        <v>1399</v>
      </c>
      <c r="B1593" s="66">
        <f t="shared" si="40"/>
        <v>42014</v>
      </c>
    </row>
    <row r="1594" spans="1:26">
      <c r="A1594" s="25">
        <f t="shared" si="41"/>
        <v>1400</v>
      </c>
      <c r="B1594" s="66">
        <f t="shared" si="40"/>
        <v>42015</v>
      </c>
    </row>
    <row r="1595" spans="1:26">
      <c r="A1595" s="25">
        <f t="shared" si="41"/>
        <v>1401</v>
      </c>
      <c r="B1595" s="66">
        <f t="shared" si="40"/>
        <v>42016</v>
      </c>
      <c r="C1595" s="92" t="s">
        <v>38</v>
      </c>
      <c r="D1595" s="132">
        <v>42013</v>
      </c>
      <c r="E1595" s="132">
        <v>42016</v>
      </c>
      <c r="F1595" s="132">
        <v>42018</v>
      </c>
      <c r="G1595" s="93">
        <v>140.89600000000002</v>
      </c>
      <c r="H1595" s="93"/>
      <c r="I1595" s="93"/>
      <c r="J1595" s="93">
        <v>140.23999999999998</v>
      </c>
      <c r="K1595" s="93">
        <v>137.96</v>
      </c>
      <c r="L1595" s="94" t="s">
        <v>1</v>
      </c>
      <c r="N1595" s="16">
        <f>(G1595-J1595)*100</f>
        <v>65.600000000003433</v>
      </c>
      <c r="O1595" s="15"/>
      <c r="P1595" s="16">
        <f>(J1595-K1595)*100</f>
        <v>227.99999999999727</v>
      </c>
      <c r="R1595" s="22">
        <f>((T1591*V1595)/N1595)*P1595</f>
        <v>535213561.07492048</v>
      </c>
      <c r="S1595" s="15"/>
      <c r="T1595" s="3">
        <f>R1595+T1591</f>
        <v>13470480258.212778</v>
      </c>
      <c r="U1595" s="3"/>
      <c r="V1595" s="4">
        <f>$AB$3/X1595</f>
        <v>1.1904761904761904E-2</v>
      </c>
      <c r="W1595" s="3"/>
      <c r="X1595" s="2">
        <v>21</v>
      </c>
      <c r="Z1595" s="30">
        <f>F1595-E1595+1</f>
        <v>3</v>
      </c>
    </row>
    <row r="1596" spans="1:26">
      <c r="A1596" s="25">
        <f t="shared" si="41"/>
        <v>1402</v>
      </c>
      <c r="B1596" s="66">
        <f t="shared" si="40"/>
        <v>42017</v>
      </c>
      <c r="C1596" s="71" t="s">
        <v>24</v>
      </c>
      <c r="D1596" s="138">
        <v>42016</v>
      </c>
      <c r="E1596" s="139">
        <v>42017</v>
      </c>
      <c r="F1596" s="139">
        <v>42019</v>
      </c>
      <c r="G1596" s="72">
        <v>97.44</v>
      </c>
      <c r="H1596" s="72"/>
      <c r="I1596" s="72"/>
      <c r="J1596" s="72">
        <v>96.39</v>
      </c>
      <c r="K1596" s="72">
        <v>95.84</v>
      </c>
      <c r="L1596" s="123" t="s">
        <v>2</v>
      </c>
      <c r="M1596" s="15"/>
      <c r="N1596" s="16">
        <f>(G1596-J1596)*100</f>
        <v>104.99999999999972</v>
      </c>
      <c r="O1596" s="15"/>
      <c r="P1596" s="16">
        <f>(J1596-K1596)*100</f>
        <v>54.999999999999716</v>
      </c>
      <c r="Q1596" s="15"/>
      <c r="R1596" s="22">
        <f>((T1595*V1596)/N1596)*P1596</f>
        <v>176399146.23850024</v>
      </c>
      <c r="S1596" s="15"/>
      <c r="T1596" s="3">
        <f>R1596+T1595</f>
        <v>13646879404.451279</v>
      </c>
      <c r="U1596" s="3"/>
      <c r="V1596" s="4">
        <f>$AB$3/X1596</f>
        <v>2.5000000000000001E-2</v>
      </c>
      <c r="W1596" s="4"/>
      <c r="X1596" s="2">
        <v>10</v>
      </c>
      <c r="Y1596" s="3"/>
      <c r="Z1596" s="30">
        <f>F1596-E1596+1</f>
        <v>3</v>
      </c>
    </row>
    <row r="1597" spans="1:26">
      <c r="A1597" s="25">
        <f t="shared" si="41"/>
        <v>1403</v>
      </c>
      <c r="B1597" s="66">
        <f t="shared" si="40"/>
        <v>42018</v>
      </c>
      <c r="C1597" s="97" t="s">
        <v>30</v>
      </c>
      <c r="D1597" s="130">
        <v>42017</v>
      </c>
      <c r="E1597" s="130">
        <v>42018</v>
      </c>
      <c r="F1597" s="130">
        <v>42020</v>
      </c>
      <c r="G1597" s="98">
        <v>1.1856</v>
      </c>
      <c r="H1597" s="98"/>
      <c r="I1597" s="98"/>
      <c r="J1597" s="98">
        <v>1.175</v>
      </c>
      <c r="K1597" s="98">
        <v>1.1465000000000001</v>
      </c>
      <c r="L1597" s="100" t="s">
        <v>1</v>
      </c>
      <c r="N1597" s="46">
        <f>(G1597-J1597)*10000</f>
        <v>105.99999999999943</v>
      </c>
      <c r="O1597" s="47"/>
      <c r="P1597" s="46">
        <f>(J1597-K1597)*10000</f>
        <v>284.99999999999972</v>
      </c>
      <c r="R1597" s="22">
        <f>((T1596*V1597)/N1597)*P1597</f>
        <v>833910941.30974078</v>
      </c>
      <c r="S1597" s="15"/>
      <c r="T1597" s="3">
        <f>R1597+T1596</f>
        <v>14480790345.761019</v>
      </c>
      <c r="U1597" s="3"/>
      <c r="V1597" s="4">
        <f>$AB$3/X1597</f>
        <v>2.2727272727272728E-2</v>
      </c>
      <c r="W1597" s="4"/>
      <c r="X1597" s="16">
        <v>11</v>
      </c>
      <c r="Z1597" s="30">
        <f>F1597-E1597+1</f>
        <v>3</v>
      </c>
    </row>
    <row r="1598" spans="1:26">
      <c r="A1598" s="25">
        <f t="shared" si="41"/>
        <v>1404</v>
      </c>
      <c r="B1598" s="66">
        <f t="shared" si="40"/>
        <v>42019</v>
      </c>
    </row>
    <row r="1599" spans="1:26">
      <c r="A1599" s="25">
        <f t="shared" si="41"/>
        <v>1405</v>
      </c>
      <c r="B1599" s="66">
        <f t="shared" si="40"/>
        <v>42020</v>
      </c>
    </row>
    <row r="1600" spans="1:26">
      <c r="A1600" s="25">
        <f t="shared" si="41"/>
        <v>1406</v>
      </c>
      <c r="B1600" s="66">
        <f t="shared" si="40"/>
        <v>42021</v>
      </c>
    </row>
    <row r="1601" spans="1:26">
      <c r="A1601" s="25">
        <f t="shared" si="41"/>
        <v>1407</v>
      </c>
      <c r="B1601" s="66">
        <f t="shared" si="40"/>
        <v>42022</v>
      </c>
    </row>
    <row r="1602" spans="1:26">
      <c r="A1602" s="25">
        <f t="shared" si="41"/>
        <v>1408</v>
      </c>
      <c r="B1602" s="66">
        <f t="shared" si="40"/>
        <v>42023</v>
      </c>
      <c r="C1602" s="71" t="s">
        <v>24</v>
      </c>
      <c r="D1602" s="166">
        <v>42020</v>
      </c>
      <c r="E1602" s="167">
        <v>42023</v>
      </c>
      <c r="F1602" s="167">
        <v>42026</v>
      </c>
      <c r="G1602" s="72">
        <v>95.12</v>
      </c>
      <c r="H1602" s="72">
        <v>96.87</v>
      </c>
      <c r="I1602" s="72">
        <v>95.12</v>
      </c>
      <c r="J1602" s="72"/>
      <c r="K1602" s="72"/>
      <c r="L1602" s="73" t="s">
        <v>0</v>
      </c>
      <c r="M1602" s="15"/>
      <c r="N1602" s="16">
        <f>(H1602-G1602)*100</f>
        <v>175</v>
      </c>
      <c r="O1602" s="15"/>
      <c r="P1602" s="16">
        <f>(I1602-H1602)*100</f>
        <v>-175</v>
      </c>
      <c r="Q1602" s="15"/>
      <c r="R1602" s="22">
        <f>((T1597*V1602)/N1602)*P1602</f>
        <v>-362019758.6440255</v>
      </c>
      <c r="S1602" s="15"/>
      <c r="T1602" s="3">
        <f>R1602+T1597</f>
        <v>14118770587.116993</v>
      </c>
      <c r="U1602" s="3"/>
      <c r="V1602" s="4">
        <f>$AB$3/X1602</f>
        <v>2.5000000000000001E-2</v>
      </c>
      <c r="W1602" s="4"/>
      <c r="X1602" s="2">
        <v>10</v>
      </c>
      <c r="Y1602" s="3"/>
      <c r="Z1602" s="30">
        <f>F1602-E1602+1</f>
        <v>4</v>
      </c>
    </row>
    <row r="1603" spans="1:26">
      <c r="A1603" s="25">
        <v>1408</v>
      </c>
      <c r="B1603" s="66">
        <v>42023</v>
      </c>
      <c r="C1603" s="88" t="s">
        <v>29</v>
      </c>
      <c r="D1603" s="137">
        <v>42023</v>
      </c>
      <c r="E1603" s="137">
        <v>42023</v>
      </c>
      <c r="F1603" s="137">
        <v>42023</v>
      </c>
      <c r="G1603" s="89">
        <v>0.76259999999999994</v>
      </c>
      <c r="H1603" s="89">
        <v>0.76900000000000002</v>
      </c>
      <c r="I1603" s="89">
        <v>0.76259999999999994</v>
      </c>
      <c r="J1603" s="89"/>
      <c r="K1603" s="89"/>
      <c r="L1603" s="121" t="s">
        <v>0</v>
      </c>
      <c r="M1603" s="15"/>
      <c r="N1603" s="16">
        <f>(H1603-G1603)*10000</f>
        <v>64.000000000000725</v>
      </c>
      <c r="O1603" s="15"/>
      <c r="P1603" s="16">
        <f>(I1603-H1603)*10000</f>
        <v>-64.000000000000725</v>
      </c>
      <c r="Q1603" s="15"/>
      <c r="R1603" s="22">
        <f>((T1602*V1603)/N1603)*P1603</f>
        <v>-352969264.67792487</v>
      </c>
      <c r="S1603" s="15"/>
      <c r="T1603" s="3">
        <f>R1603+T1602</f>
        <v>13765801322.439068</v>
      </c>
      <c r="U1603" s="3"/>
      <c r="V1603" s="4">
        <f>$AB$3/X1603</f>
        <v>2.5000000000000001E-2</v>
      </c>
      <c r="W1603" s="4"/>
      <c r="X1603" s="2">
        <v>10</v>
      </c>
      <c r="Y1603" s="3"/>
      <c r="Z1603" s="30">
        <f>F1603-E1603+1</f>
        <v>1</v>
      </c>
    </row>
    <row r="1604" spans="1:26">
      <c r="A1604" s="25">
        <f>A1602+1</f>
        <v>1409</v>
      </c>
      <c r="B1604" s="66">
        <f>B1602+1</f>
        <v>42024</v>
      </c>
    </row>
    <row r="1605" spans="1:26">
      <c r="A1605" s="25">
        <f t="shared" si="41"/>
        <v>1410</v>
      </c>
      <c r="B1605" s="66">
        <f t="shared" si="40"/>
        <v>42025</v>
      </c>
    </row>
    <row r="1606" spans="1:26">
      <c r="A1606" s="25">
        <f t="shared" si="41"/>
        <v>1411</v>
      </c>
      <c r="B1606" s="66">
        <f t="shared" ref="B1606:B1638" si="42">B1605+1</f>
        <v>42026</v>
      </c>
      <c r="C1606" s="78" t="s">
        <v>39</v>
      </c>
      <c r="D1606" s="133">
        <v>42025</v>
      </c>
      <c r="E1606" s="133">
        <v>42026</v>
      </c>
      <c r="F1606" s="133">
        <v>42039</v>
      </c>
      <c r="G1606" s="79">
        <v>0.82140000000000002</v>
      </c>
      <c r="H1606" s="79"/>
      <c r="I1606" s="79"/>
      <c r="J1606" s="79">
        <v>0.80845</v>
      </c>
      <c r="K1606" s="79">
        <v>0.78371000000000002</v>
      </c>
      <c r="L1606" s="80" t="s">
        <v>2</v>
      </c>
      <c r="N1606" s="46">
        <f>(G1606-J1606)*10000</f>
        <v>129.50000000000017</v>
      </c>
      <c r="O1606" s="47"/>
      <c r="P1606" s="46">
        <f>(J1606-K1606)*10000</f>
        <v>247.39999999999984</v>
      </c>
      <c r="R1606" s="22">
        <f>((T1603*V1606)/N1606)*P1606</f>
        <v>505740903.94585967</v>
      </c>
      <c r="S1606" s="15"/>
      <c r="T1606" s="3">
        <f>R1606+T1603</f>
        <v>14271542226.384928</v>
      </c>
      <c r="U1606" s="3"/>
      <c r="V1606" s="4">
        <f>$AB$3/X1606</f>
        <v>1.9230769230769232E-2</v>
      </c>
      <c r="W1606" s="3"/>
      <c r="X1606" s="2">
        <v>13</v>
      </c>
      <c r="Z1606" s="30">
        <f>F1606-E1606+1</f>
        <v>14</v>
      </c>
    </row>
    <row r="1607" spans="1:26">
      <c r="A1607" s="25">
        <f t="shared" si="41"/>
        <v>1412</v>
      </c>
      <c r="B1607" s="66">
        <f t="shared" si="42"/>
        <v>42027</v>
      </c>
    </row>
    <row r="1608" spans="1:26">
      <c r="A1608" s="25">
        <f t="shared" si="41"/>
        <v>1413</v>
      </c>
      <c r="B1608" s="66">
        <f t="shared" si="42"/>
        <v>42028</v>
      </c>
    </row>
    <row r="1609" spans="1:26">
      <c r="A1609" s="25">
        <f t="shared" si="41"/>
        <v>1414</v>
      </c>
      <c r="B1609" s="66">
        <f t="shared" si="42"/>
        <v>42029</v>
      </c>
    </row>
    <row r="1610" spans="1:26">
      <c r="A1610" s="25">
        <f t="shared" si="41"/>
        <v>1415</v>
      </c>
      <c r="B1610" s="66">
        <f t="shared" si="42"/>
        <v>42030</v>
      </c>
    </row>
    <row r="1611" spans="1:26">
      <c r="A1611" s="25">
        <f t="shared" si="41"/>
        <v>1416</v>
      </c>
      <c r="B1611" s="66">
        <f t="shared" si="42"/>
        <v>42031</v>
      </c>
    </row>
    <row r="1612" spans="1:26">
      <c r="A1612" s="25">
        <f t="shared" si="41"/>
        <v>1417</v>
      </c>
      <c r="B1612" s="66">
        <f t="shared" si="42"/>
        <v>42032</v>
      </c>
      <c r="C1612" s="85" t="s">
        <v>28</v>
      </c>
      <c r="D1612" s="141">
        <v>42031</v>
      </c>
      <c r="E1612" s="141">
        <v>42032</v>
      </c>
      <c r="F1612" s="141">
        <v>42034</v>
      </c>
      <c r="G1612" s="86">
        <v>1.4000600000000001</v>
      </c>
      <c r="H1612" s="86">
        <v>1.4162999999999999</v>
      </c>
      <c r="I1612" s="86">
        <v>1.4342999999999999</v>
      </c>
      <c r="J1612" s="86"/>
      <c r="K1612" s="86"/>
      <c r="L1612" s="87" t="s">
        <v>1</v>
      </c>
      <c r="M1612" s="15"/>
      <c r="N1612" s="16">
        <f>(H1612-G1612)*10000</f>
        <v>162.3999999999981</v>
      </c>
      <c r="O1612" s="15"/>
      <c r="P1612" s="16">
        <f>(I1612-H1612)*10000</f>
        <v>180.00000000000017</v>
      </c>
      <c r="Q1612" s="15"/>
      <c r="R1612" s="22">
        <f>((T1606*V1612)/N1612)*P1612</f>
        <v>564936136.68836188</v>
      </c>
      <c r="S1612" s="15"/>
      <c r="T1612" s="3">
        <f>R1612+T1606</f>
        <v>14836478363.07329</v>
      </c>
      <c r="U1612" s="3"/>
      <c r="V1612" s="4">
        <f>$AB$3/X1612</f>
        <v>3.5714285714285712E-2</v>
      </c>
      <c r="W1612" s="4"/>
      <c r="X1612" s="2">
        <v>7</v>
      </c>
      <c r="Y1612" s="3"/>
      <c r="Z1612" s="30">
        <f>F1612-E1612+1</f>
        <v>3</v>
      </c>
    </row>
    <row r="1613" spans="1:26">
      <c r="A1613" s="25">
        <f t="shared" si="41"/>
        <v>1418</v>
      </c>
      <c r="B1613" s="66">
        <f t="shared" si="42"/>
        <v>42033</v>
      </c>
    </row>
    <row r="1614" spans="1:26">
      <c r="A1614" s="25">
        <f t="shared" si="41"/>
        <v>1419</v>
      </c>
      <c r="B1614" s="66">
        <f t="shared" si="42"/>
        <v>42034</v>
      </c>
    </row>
    <row r="1615" spans="1:26">
      <c r="A1615" s="25">
        <f t="shared" ref="A1615:A1638" si="43">A1614+1</f>
        <v>1420</v>
      </c>
      <c r="B1615" s="66">
        <f t="shared" si="42"/>
        <v>42035</v>
      </c>
    </row>
    <row r="1616" spans="1:26">
      <c r="A1616" s="25">
        <f t="shared" si="43"/>
        <v>1421</v>
      </c>
      <c r="B1616" s="66">
        <f t="shared" si="42"/>
        <v>42036</v>
      </c>
    </row>
    <row r="1617" spans="1:26">
      <c r="A1617" s="25">
        <f t="shared" si="43"/>
        <v>1422</v>
      </c>
      <c r="B1617" s="66">
        <f t="shared" si="42"/>
        <v>42037</v>
      </c>
    </row>
    <row r="1618" spans="1:26">
      <c r="A1618" s="25">
        <f t="shared" si="43"/>
        <v>1423</v>
      </c>
      <c r="B1618" s="66">
        <f t="shared" si="42"/>
        <v>42038</v>
      </c>
    </row>
    <row r="1619" spans="1:26">
      <c r="A1619" s="25">
        <f t="shared" si="43"/>
        <v>1424</v>
      </c>
      <c r="B1619" s="66">
        <f t="shared" si="42"/>
        <v>42039</v>
      </c>
      <c r="C1619" s="101" t="s">
        <v>33</v>
      </c>
      <c r="D1619" s="134">
        <v>42037</v>
      </c>
      <c r="E1619" s="134">
        <v>42039</v>
      </c>
      <c r="F1619" s="134">
        <v>42047</v>
      </c>
      <c r="G1619" s="119">
        <v>116.99</v>
      </c>
      <c r="H1619" s="119">
        <v>117.89</v>
      </c>
      <c r="I1619" s="119">
        <v>118.68</v>
      </c>
      <c r="J1619" s="119"/>
      <c r="K1619" s="119"/>
      <c r="L1619" s="102" t="s">
        <v>2</v>
      </c>
      <c r="N1619" s="16">
        <f>(H1619-G1619)*100</f>
        <v>90.000000000000568</v>
      </c>
      <c r="O1619" s="15"/>
      <c r="P1619" s="16">
        <f>(I1619-H1619)*100</f>
        <v>79.000000000000625</v>
      </c>
      <c r="R1619" s="22">
        <f>((T1612*V1619)/N1619)*P1619</f>
        <v>361753639.09962702</v>
      </c>
      <c r="S1619" s="15"/>
      <c r="T1619" s="3">
        <f>R1619+T1612</f>
        <v>15198232002.172916</v>
      </c>
      <c r="U1619" s="3"/>
      <c r="V1619" s="4">
        <f>$AB$3/X1619</f>
        <v>2.7777777777777776E-2</v>
      </c>
      <c r="W1619" s="3"/>
      <c r="X1619" s="2">
        <v>9</v>
      </c>
      <c r="Z1619" s="30">
        <f>F1619-E1619+1</f>
        <v>9</v>
      </c>
    </row>
    <row r="1620" spans="1:26">
      <c r="A1620" s="25">
        <f t="shared" si="43"/>
        <v>1425</v>
      </c>
      <c r="B1620" s="66">
        <f t="shared" si="42"/>
        <v>42040</v>
      </c>
    </row>
    <row r="1621" spans="1:26">
      <c r="A1621" s="25">
        <f t="shared" si="43"/>
        <v>1426</v>
      </c>
      <c r="B1621" s="66">
        <f t="shared" si="42"/>
        <v>42041</v>
      </c>
      <c r="C1621" s="82" t="s">
        <v>35</v>
      </c>
      <c r="D1621" s="145">
        <v>42040</v>
      </c>
      <c r="E1621" s="146">
        <v>42041</v>
      </c>
      <c r="F1621" s="146">
        <v>42048</v>
      </c>
      <c r="G1621" s="83">
        <v>126.13000000000001</v>
      </c>
      <c r="H1621" s="83">
        <v>127.541</v>
      </c>
      <c r="I1621" s="83">
        <v>127.54100000000001</v>
      </c>
      <c r="J1621" s="83"/>
      <c r="K1621" s="83"/>
      <c r="L1621" s="84" t="s">
        <v>17</v>
      </c>
      <c r="N1621" s="16">
        <f>(H1621-G1621)*100</f>
        <v>141.09999999999872</v>
      </c>
      <c r="O1621" s="15"/>
      <c r="P1621" s="16">
        <f>(I1621-H1621)*100</f>
        <v>1.4210854715202004E-12</v>
      </c>
      <c r="R1621" s="22">
        <f>((T1619*V1621)/N1621)*P1621</f>
        <v>4.7833953514974959E-6</v>
      </c>
      <c r="S1621" s="15"/>
      <c r="T1621" s="3">
        <f>R1621+T1619</f>
        <v>15198232002.172922</v>
      </c>
      <c r="U1621" s="3"/>
      <c r="V1621" s="4">
        <f>$AB$3/X1621</f>
        <v>3.125E-2</v>
      </c>
      <c r="W1621" s="3"/>
      <c r="X1621" s="2">
        <v>8</v>
      </c>
      <c r="Z1621" s="30">
        <f>F1621-E1621+1</f>
        <v>8</v>
      </c>
    </row>
    <row r="1622" spans="1:26">
      <c r="A1622" s="25">
        <v>1426</v>
      </c>
      <c r="B1622" s="66">
        <v>42041</v>
      </c>
      <c r="C1622" s="108" t="s">
        <v>36</v>
      </c>
      <c r="D1622" s="142">
        <v>42024</v>
      </c>
      <c r="E1622" s="142">
        <v>42041</v>
      </c>
      <c r="F1622" s="142">
        <v>42055</v>
      </c>
      <c r="G1622" s="109">
        <v>177.58099999999999</v>
      </c>
      <c r="H1622" s="109">
        <v>180.423</v>
      </c>
      <c r="I1622" s="109">
        <v>182.131</v>
      </c>
      <c r="J1622" s="109"/>
      <c r="K1622" s="109"/>
      <c r="L1622" s="110" t="s">
        <v>2</v>
      </c>
      <c r="N1622" s="16">
        <f>(H1622-G1622)*100</f>
        <v>284.2000000000013</v>
      </c>
      <c r="O1622" s="15"/>
      <c r="P1622" s="16">
        <f>(I1622-H1622)*100</f>
        <v>170.79999999999984</v>
      </c>
      <c r="R1622" s="22">
        <f>((T1621*V1622)/N1622)*P1622</f>
        <v>253719800.80255696</v>
      </c>
      <c r="S1622" s="15"/>
      <c r="T1622" s="3">
        <f>R1622+T1621</f>
        <v>15451951802.975479</v>
      </c>
      <c r="U1622" s="3"/>
      <c r="V1622" s="4">
        <f>$AB$3/X1622</f>
        <v>2.7777777777777776E-2</v>
      </c>
      <c r="W1622" s="3"/>
      <c r="X1622" s="2">
        <v>9</v>
      </c>
      <c r="Z1622" s="30">
        <f>F1622-E1622+1</f>
        <v>15</v>
      </c>
    </row>
    <row r="1623" spans="1:26">
      <c r="A1623" s="25">
        <v>1426</v>
      </c>
      <c r="B1623" s="66">
        <v>42041</v>
      </c>
      <c r="C1623" s="111" t="s">
        <v>32</v>
      </c>
      <c r="D1623" s="143">
        <v>42040</v>
      </c>
      <c r="E1623" s="143">
        <v>42041</v>
      </c>
      <c r="F1623" s="143">
        <v>42047</v>
      </c>
      <c r="G1623" s="112">
        <v>0.73340000000000005</v>
      </c>
      <c r="H1623" s="112">
        <v>0.74129999999999996</v>
      </c>
      <c r="I1623" s="112">
        <v>0.73340000000000005</v>
      </c>
      <c r="J1623" s="112"/>
      <c r="K1623" s="112"/>
      <c r="L1623" s="118" t="s">
        <v>0</v>
      </c>
      <c r="N1623" s="16">
        <f>(H1623-G1623)*10000</f>
        <v>78.999999999999076</v>
      </c>
      <c r="O1623" s="15"/>
      <c r="P1623" s="16">
        <f>(I1623-H1623)*10000</f>
        <v>-78.999999999999076</v>
      </c>
      <c r="R1623" s="22">
        <f>((T1622*V1623)/N1623)*P1623</f>
        <v>-297152919.28798997</v>
      </c>
      <c r="S1623" s="15"/>
      <c r="T1623" s="3">
        <f>R1623+T1622</f>
        <v>15154798883.687489</v>
      </c>
      <c r="U1623" s="3"/>
      <c r="V1623" s="4">
        <f>$AB$3/X1623</f>
        <v>1.9230769230769232E-2</v>
      </c>
      <c r="W1623" s="3"/>
      <c r="X1623" s="2">
        <v>13</v>
      </c>
      <c r="Z1623" s="30">
        <f>F1623-E1623+1</f>
        <v>7</v>
      </c>
    </row>
    <row r="1624" spans="1:26">
      <c r="A1624" s="25">
        <f>A1621+1</f>
        <v>1427</v>
      </c>
      <c r="B1624" s="66">
        <f>B1621+1</f>
        <v>42042</v>
      </c>
      <c r="C1624" s="104" t="s">
        <v>31</v>
      </c>
      <c r="D1624" s="131">
        <v>42045</v>
      </c>
      <c r="E1624" s="131">
        <v>42046</v>
      </c>
      <c r="F1624" s="131">
        <v>42047</v>
      </c>
      <c r="G1624" s="105">
        <v>1.944</v>
      </c>
      <c r="H1624" s="105">
        <v>1.9654</v>
      </c>
      <c r="I1624" s="105">
        <v>2.0019</v>
      </c>
      <c r="J1624" s="105"/>
      <c r="K1624" s="105"/>
      <c r="L1624" s="106" t="s">
        <v>1</v>
      </c>
      <c r="N1624" s="16">
        <f>(H1624-G1624)*10000</f>
        <v>214.00000000000085</v>
      </c>
      <c r="O1624" s="15"/>
      <c r="P1624" s="16">
        <f>(I1624-H1624)*10000</f>
        <v>364.99999999999977</v>
      </c>
      <c r="R1624" s="22">
        <f>((T1623*V1624)/N1624)*P1624</f>
        <v>718003841.19235551</v>
      </c>
      <c r="S1624" s="15"/>
      <c r="T1624" s="3">
        <f>R1624+T1623</f>
        <v>15872802724.879845</v>
      </c>
      <c r="U1624" s="3"/>
      <c r="V1624" s="4">
        <f>$AB$3/X1624</f>
        <v>2.7777777777777776E-2</v>
      </c>
      <c r="W1624" s="3"/>
      <c r="X1624" s="2">
        <v>9</v>
      </c>
      <c r="Z1624" s="30">
        <f>F1624-E1624+1</f>
        <v>2</v>
      </c>
    </row>
    <row r="1625" spans="1:26">
      <c r="A1625" s="25">
        <f t="shared" si="43"/>
        <v>1428</v>
      </c>
      <c r="B1625" s="66">
        <f t="shared" si="42"/>
        <v>42043</v>
      </c>
      <c r="C1625" s="75" t="s">
        <v>34</v>
      </c>
      <c r="D1625" s="168">
        <v>42053</v>
      </c>
      <c r="E1625" s="144">
        <v>42054</v>
      </c>
      <c r="F1625" s="144">
        <v>42055</v>
      </c>
      <c r="G1625" s="76">
        <v>1.0386199999999999</v>
      </c>
      <c r="H1625" s="76"/>
      <c r="I1625" s="76"/>
      <c r="J1625" s="76">
        <v>1.0326599999999999</v>
      </c>
      <c r="K1625" s="76">
        <v>1.0326599999999999</v>
      </c>
      <c r="L1625" s="77" t="s">
        <v>17</v>
      </c>
      <c r="N1625" s="46">
        <f>(G1625-J1625)*10000</f>
        <v>59.599999999999653</v>
      </c>
      <c r="O1625" s="47"/>
      <c r="P1625" s="46">
        <f>(J1625-K1625)*10000</f>
        <v>0</v>
      </c>
      <c r="R1625" s="22">
        <f>((T1624*V1625)/N1625)*P1625</f>
        <v>0</v>
      </c>
      <c r="S1625" s="15"/>
      <c r="T1625" s="3">
        <f>R1625+T1624</f>
        <v>15872802724.879845</v>
      </c>
      <c r="U1625" s="3"/>
      <c r="V1625" s="4">
        <f>$AB$3/X1625</f>
        <v>3.5714285714285712E-2</v>
      </c>
      <c r="W1625" s="3"/>
      <c r="X1625" s="2">
        <v>7</v>
      </c>
      <c r="Z1625" s="30">
        <f>F1625-E1625+1</f>
        <v>2</v>
      </c>
    </row>
    <row r="1626" spans="1:26">
      <c r="A1626" s="25">
        <f t="shared" si="43"/>
        <v>1429</v>
      </c>
      <c r="B1626" s="66">
        <f t="shared" si="42"/>
        <v>42044</v>
      </c>
    </row>
    <row r="1627" spans="1:26">
      <c r="A1627" s="25">
        <f t="shared" si="43"/>
        <v>1430</v>
      </c>
      <c r="B1627" s="66">
        <f t="shared" si="42"/>
        <v>42045</v>
      </c>
    </row>
    <row r="1628" spans="1:26">
      <c r="A1628" s="25">
        <f t="shared" si="43"/>
        <v>1431</v>
      </c>
      <c r="B1628" s="66">
        <f t="shared" si="42"/>
        <v>42046</v>
      </c>
      <c r="C1628" s="104" t="s">
        <v>31</v>
      </c>
      <c r="D1628" s="131">
        <v>42045</v>
      </c>
      <c r="E1628" s="131">
        <v>42046</v>
      </c>
      <c r="F1628" s="131">
        <v>42047</v>
      </c>
      <c r="G1628" s="105">
        <v>1.944</v>
      </c>
      <c r="H1628" s="105">
        <v>1.9654</v>
      </c>
      <c r="I1628" s="105">
        <v>2.0019</v>
      </c>
      <c r="J1628" s="105"/>
      <c r="K1628" s="105"/>
      <c r="L1628" s="106" t="s">
        <v>1</v>
      </c>
      <c r="N1628" s="16">
        <f>(H1628-G1628)*10000</f>
        <v>214.00000000000085</v>
      </c>
      <c r="O1628" s="15"/>
      <c r="P1628" s="16">
        <f>(I1628-H1628)*10000</f>
        <v>364.99999999999977</v>
      </c>
      <c r="R1628" s="22">
        <f>((T1627*V1628)/N1628)*P1628</f>
        <v>0</v>
      </c>
      <c r="S1628" s="15"/>
      <c r="T1628" s="3">
        <f>R1628+T1627</f>
        <v>0</v>
      </c>
      <c r="U1628" s="3"/>
      <c r="V1628" s="4">
        <f>$AB$3/X1628</f>
        <v>2.7777777777777776E-2</v>
      </c>
      <c r="W1628" s="3"/>
      <c r="X1628" s="2">
        <v>9</v>
      </c>
      <c r="Z1628" s="30">
        <f>F1628-E1628+1</f>
        <v>2</v>
      </c>
    </row>
    <row r="1629" spans="1:26">
      <c r="A1629" s="25">
        <f t="shared" si="43"/>
        <v>1432</v>
      </c>
      <c r="B1629" s="66">
        <f t="shared" si="42"/>
        <v>42047</v>
      </c>
      <c r="C1629" s="75" t="s">
        <v>34</v>
      </c>
      <c r="D1629" s="168">
        <v>42053</v>
      </c>
      <c r="E1629" s="144">
        <v>42054</v>
      </c>
      <c r="F1629" s="144">
        <v>42055</v>
      </c>
      <c r="G1629" s="76">
        <v>1.0386199999999999</v>
      </c>
      <c r="H1629" s="76"/>
      <c r="I1629" s="76"/>
      <c r="J1629" s="76">
        <v>1.0326599999999999</v>
      </c>
      <c r="K1629" s="76">
        <v>1.0326599999999999</v>
      </c>
      <c r="L1629" s="77" t="s">
        <v>17</v>
      </c>
      <c r="N1629" s="46">
        <f>(G1629-J1629)*10000</f>
        <v>59.599999999999653</v>
      </c>
      <c r="O1629" s="47"/>
      <c r="P1629" s="46">
        <f>(J1629-K1629)*10000</f>
        <v>0</v>
      </c>
      <c r="R1629" s="22">
        <f>((T1628*V1629)/N1629)*P1629</f>
        <v>0</v>
      </c>
      <c r="S1629" s="15"/>
      <c r="T1629" s="3">
        <f>R1629+T1628</f>
        <v>0</v>
      </c>
      <c r="U1629" s="3"/>
      <c r="V1629" s="4">
        <f>$AB$3/X1629</f>
        <v>3.5714285714285712E-2</v>
      </c>
      <c r="W1629" s="3"/>
      <c r="X1629" s="2">
        <v>7</v>
      </c>
      <c r="Z1629" s="30">
        <f>F1629-E1629+1</f>
        <v>2</v>
      </c>
    </row>
    <row r="1630" spans="1:26">
      <c r="A1630" s="25">
        <f t="shared" si="43"/>
        <v>1433</v>
      </c>
      <c r="B1630" s="66">
        <f t="shared" si="42"/>
        <v>42048</v>
      </c>
    </row>
    <row r="1631" spans="1:26">
      <c r="A1631" s="25">
        <f t="shared" si="43"/>
        <v>1434</v>
      </c>
      <c r="B1631" s="66">
        <f t="shared" si="42"/>
        <v>42049</v>
      </c>
    </row>
    <row r="1632" spans="1:26">
      <c r="A1632" s="25">
        <f t="shared" si="43"/>
        <v>1435</v>
      </c>
      <c r="B1632" s="66">
        <f t="shared" si="42"/>
        <v>42050</v>
      </c>
    </row>
    <row r="1633" spans="1:26">
      <c r="A1633" s="25">
        <f t="shared" si="43"/>
        <v>1436</v>
      </c>
      <c r="B1633" s="66">
        <f t="shared" si="42"/>
        <v>42051</v>
      </c>
    </row>
    <row r="1634" spans="1:26">
      <c r="A1634" s="25">
        <f t="shared" si="43"/>
        <v>1437</v>
      </c>
      <c r="B1634" s="66">
        <f t="shared" si="42"/>
        <v>42052</v>
      </c>
    </row>
    <row r="1635" spans="1:26">
      <c r="A1635" s="25">
        <f t="shared" si="43"/>
        <v>1438</v>
      </c>
      <c r="B1635" s="66">
        <f t="shared" si="42"/>
        <v>42053</v>
      </c>
    </row>
    <row r="1636" spans="1:26">
      <c r="A1636" s="25">
        <f t="shared" si="43"/>
        <v>1439</v>
      </c>
      <c r="B1636" s="66">
        <f t="shared" si="42"/>
        <v>42054</v>
      </c>
      <c r="C1636" s="75" t="s">
        <v>34</v>
      </c>
      <c r="D1636" s="168">
        <v>42053</v>
      </c>
      <c r="E1636" s="144">
        <v>42054</v>
      </c>
      <c r="F1636" s="144">
        <v>42055</v>
      </c>
      <c r="G1636" s="76">
        <v>1.0386199999999999</v>
      </c>
      <c r="H1636" s="76"/>
      <c r="I1636" s="76"/>
      <c r="J1636" s="76">
        <v>1.0326599999999999</v>
      </c>
      <c r="K1636" s="76">
        <v>1.0326599999999999</v>
      </c>
      <c r="L1636" s="77" t="s">
        <v>17</v>
      </c>
      <c r="N1636" s="46">
        <f>(G1636-J1636)*10000</f>
        <v>59.599999999999653</v>
      </c>
      <c r="O1636" s="47"/>
      <c r="P1636" s="46">
        <f>(J1636-K1636)*10000</f>
        <v>0</v>
      </c>
      <c r="R1636" s="22">
        <f>((T1635*V1636)/N1636)*P1636</f>
        <v>0</v>
      </c>
      <c r="S1636" s="15"/>
      <c r="T1636" s="3">
        <f>R1636+T1635</f>
        <v>0</v>
      </c>
      <c r="U1636" s="3"/>
      <c r="V1636" s="4">
        <f>$AB$3/X1636</f>
        <v>3.5714285714285712E-2</v>
      </c>
      <c r="W1636" s="3"/>
      <c r="X1636" s="2">
        <v>7</v>
      </c>
      <c r="Z1636" s="30">
        <f>F1636-E1636+1</f>
        <v>2</v>
      </c>
    </row>
    <row r="1637" spans="1:26">
      <c r="A1637" s="25">
        <f t="shared" si="43"/>
        <v>1440</v>
      </c>
      <c r="B1637" s="66">
        <f t="shared" si="42"/>
        <v>42055</v>
      </c>
    </row>
    <row r="1638" spans="1:26">
      <c r="A1638" s="25">
        <f t="shared" si="43"/>
        <v>1441</v>
      </c>
      <c r="B1638" s="66">
        <f t="shared" si="42"/>
        <v>42056</v>
      </c>
    </row>
  </sheetData>
  <sortState ref="C5:Z675">
    <sortCondition ref="E4:E6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S677"/>
  <sheetViews>
    <sheetView topLeftCell="A637" workbookViewId="0">
      <selection activeCell="B5" sqref="B5:Y675"/>
    </sheetView>
  </sheetViews>
  <sheetFormatPr defaultColWidth="9.140625" defaultRowHeight="15"/>
  <cols>
    <col min="1" max="1" width="7.42578125" bestFit="1" customWidth="1"/>
    <col min="2" max="2" width="12.7109375" style="26" bestFit="1" customWidth="1"/>
    <col min="3" max="5" width="13.42578125" style="32" customWidth="1"/>
    <col min="6" max="6" width="11" style="33" customWidth="1"/>
    <col min="7" max="7" width="10.28515625" style="33" customWidth="1"/>
    <col min="8" max="8" width="10.140625" style="33" customWidth="1"/>
    <col min="9" max="9" width="11" style="33" customWidth="1"/>
    <col min="10" max="10" width="13.42578125" style="33" customWidth="1"/>
    <col min="11" max="11" width="13.42578125" style="24" customWidth="1"/>
    <col min="12" max="12" width="2.42578125" customWidth="1"/>
    <col min="13" max="13" width="8.42578125" style="2" customWidth="1"/>
    <col min="14" max="14" width="3" customWidth="1"/>
    <col min="15" max="15" width="12.85546875" style="2" customWidth="1"/>
    <col min="16" max="16" width="3" customWidth="1"/>
    <col min="17" max="17" width="18.7109375" style="20" customWidth="1"/>
    <col min="18" max="18" width="2.42578125" customWidth="1"/>
    <col min="19" max="19" width="17.5703125" style="3" customWidth="1"/>
    <col min="20" max="20" width="2.28515625" style="3" customWidth="1"/>
    <col min="21" max="21" width="11.5703125" style="3" customWidth="1"/>
    <col min="22" max="22" width="3.140625" style="3" customWidth="1"/>
    <col min="23" max="23" width="16.85546875" style="2" customWidth="1"/>
    <col min="24" max="24" width="2.85546875" customWidth="1"/>
    <col min="25" max="25" width="12.7109375" style="2" customWidth="1"/>
    <col min="26" max="26" width="2.7109375" style="2" hidden="1" customWidth="1"/>
    <col min="27" max="27" width="22.5703125" style="2" hidden="1" customWidth="1"/>
    <col min="28" max="28" width="3.140625" style="2" customWidth="1"/>
    <col min="29" max="29" width="9.85546875" style="4" customWidth="1"/>
    <col min="30" max="30" width="2" style="3" customWidth="1"/>
    <col min="31" max="31" width="12.5703125" style="38" customWidth="1"/>
    <col min="32" max="32" width="10" style="40" customWidth="1"/>
    <col min="33" max="33" width="4.28515625" style="3" customWidth="1"/>
    <col min="34" max="40" width="2" style="40" bestFit="1" customWidth="1"/>
    <col min="41" max="56" width="2" style="3" bestFit="1" customWidth="1"/>
    <col min="57" max="71" width="2" bestFit="1" customWidth="1"/>
    <col min="72" max="72" width="12.28515625" style="61" customWidth="1"/>
    <col min="73" max="73" width="3.28515625" customWidth="1"/>
    <col min="74" max="74" width="9.140625" style="4"/>
    <col min="76" max="76" width="9.140625" customWidth="1"/>
  </cols>
  <sheetData>
    <row r="1" spans="1:97">
      <c r="B1" s="27"/>
      <c r="C1" s="34"/>
      <c r="D1" s="34"/>
      <c r="E1" s="34"/>
      <c r="F1" s="1"/>
      <c r="G1" s="1"/>
      <c r="H1" s="1"/>
      <c r="I1" s="1"/>
      <c r="J1" s="1"/>
      <c r="K1" s="35"/>
    </row>
    <row r="2" spans="1:97">
      <c r="B2" s="27"/>
      <c r="C2" s="34"/>
      <c r="D2" s="34"/>
      <c r="E2" s="34"/>
      <c r="F2" s="1"/>
      <c r="G2" s="1"/>
      <c r="H2" s="1"/>
      <c r="I2" s="1"/>
      <c r="J2" s="1"/>
      <c r="K2" s="1"/>
    </row>
    <row r="3" spans="1:97" s="7" customFormat="1">
      <c r="A3" s="23" t="s">
        <v>19</v>
      </c>
      <c r="B3" s="42" t="s">
        <v>18</v>
      </c>
      <c r="C3" s="43" t="s">
        <v>3</v>
      </c>
      <c r="D3" s="43" t="s">
        <v>4</v>
      </c>
      <c r="E3" s="43" t="s">
        <v>5</v>
      </c>
      <c r="F3" s="44" t="s">
        <v>6</v>
      </c>
      <c r="G3" s="44" t="s">
        <v>7</v>
      </c>
      <c r="H3" s="44" t="s">
        <v>8</v>
      </c>
      <c r="I3" s="44" t="s">
        <v>9</v>
      </c>
      <c r="J3" s="44" t="s">
        <v>10</v>
      </c>
      <c r="K3" s="45" t="s">
        <v>11</v>
      </c>
      <c r="M3" s="8" t="s">
        <v>12</v>
      </c>
      <c r="O3" s="8" t="s">
        <v>13</v>
      </c>
      <c r="Q3" s="21" t="s">
        <v>14</v>
      </c>
      <c r="S3" s="9" t="s">
        <v>15</v>
      </c>
      <c r="T3" s="9"/>
      <c r="U3" s="10" t="s">
        <v>16</v>
      </c>
      <c r="V3" s="10"/>
      <c r="W3" s="29" t="s">
        <v>27</v>
      </c>
      <c r="Y3" s="29" t="s">
        <v>21</v>
      </c>
      <c r="Z3" s="29"/>
      <c r="AA3" s="2" t="s">
        <v>23</v>
      </c>
      <c r="AB3" s="29"/>
      <c r="AC3" s="28" t="s">
        <v>22</v>
      </c>
      <c r="AD3" s="31"/>
      <c r="AE3" s="39" t="s">
        <v>25</v>
      </c>
      <c r="AF3" s="41" t="s">
        <v>26</v>
      </c>
      <c r="AG3" s="31"/>
      <c r="AH3" s="41"/>
      <c r="AI3" s="41"/>
      <c r="AJ3" s="41"/>
      <c r="AK3" s="41"/>
      <c r="AL3" s="41"/>
      <c r="AM3" s="41"/>
      <c r="AN3" s="4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T3" s="62"/>
      <c r="BV3" s="10"/>
    </row>
    <row r="4" spans="1:97">
      <c r="B4" s="27"/>
      <c r="C4" s="34"/>
      <c r="D4" s="34"/>
      <c r="E4" s="34"/>
      <c r="F4" s="1"/>
      <c r="G4" s="34"/>
      <c r="H4" s="1"/>
      <c r="I4" s="1"/>
      <c r="J4" s="1"/>
      <c r="K4" s="35"/>
      <c r="S4" s="3">
        <v>100000</v>
      </c>
      <c r="AE4" s="38">
        <v>0.25</v>
      </c>
    </row>
    <row r="5" spans="1:97" s="11" customFormat="1">
      <c r="A5" s="25">
        <f>A4+1</f>
        <v>1</v>
      </c>
      <c r="B5" s="26" t="s">
        <v>30</v>
      </c>
      <c r="C5" s="12">
        <v>40616</v>
      </c>
      <c r="D5" s="12">
        <v>40617</v>
      </c>
      <c r="E5" s="12">
        <v>40618</v>
      </c>
      <c r="F5" s="14">
        <v>1.3907</v>
      </c>
      <c r="G5" s="14">
        <v>1.4005000000000001</v>
      </c>
      <c r="H5" s="14">
        <v>1.3907</v>
      </c>
      <c r="I5" s="14"/>
      <c r="J5" s="14"/>
      <c r="K5" s="5" t="s">
        <v>0</v>
      </c>
      <c r="L5" s="15"/>
      <c r="M5" s="16">
        <f>(G5-F5)*10000</f>
        <v>98.000000000000313</v>
      </c>
      <c r="N5" s="15"/>
      <c r="O5" s="16">
        <f>(H5-G5)*10000</f>
        <v>-98.000000000000313</v>
      </c>
      <c r="P5" s="15"/>
      <c r="Q5" s="22">
        <f>((S4*U5)/M5)*O5</f>
        <v>-2272.727272727273</v>
      </c>
      <c r="R5" s="15"/>
      <c r="S5" s="3">
        <f>Q5+S4</f>
        <v>97727.272727272721</v>
      </c>
      <c r="T5" s="3"/>
      <c r="U5" s="4">
        <f>$AE$4/W5</f>
        <v>2.2727272727272728E-2</v>
      </c>
      <c r="V5" s="4"/>
      <c r="W5" s="16">
        <v>11</v>
      </c>
      <c r="X5" s="15"/>
      <c r="Y5" s="30">
        <f>E5-D5+1</f>
        <v>2</v>
      </c>
      <c r="Z5" s="30"/>
      <c r="AA5" s="30">
        <f>(D5-C5)</f>
        <v>1</v>
      </c>
      <c r="AB5" s="30"/>
      <c r="AC5" s="4">
        <f>(S5-S4)/S4</f>
        <v>-2.2727272727272794E-2</v>
      </c>
      <c r="AD5" s="3"/>
      <c r="AE5" s="38"/>
      <c r="AF5" s="40">
        <f>IF(E4&gt;D5,IF(E4&gt;E5,Y5,E4-D5+1),0)</f>
        <v>0</v>
      </c>
      <c r="AG5" s="3"/>
      <c r="AH5" s="40"/>
      <c r="AI5" s="40"/>
      <c r="AJ5" s="40"/>
      <c r="AK5" s="40"/>
      <c r="AL5" s="40"/>
      <c r="AM5" s="40"/>
      <c r="AN5" s="40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63">
        <f>SUM(AH5:BS5)+1</f>
        <v>1</v>
      </c>
      <c r="BU5" s="15"/>
      <c r="BV5" s="4">
        <f>U5</f>
        <v>2.2727272727272728E-2</v>
      </c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</row>
    <row r="6" spans="1:97" s="11" customFormat="1">
      <c r="A6" s="25">
        <f>A5+1</f>
        <v>2</v>
      </c>
      <c r="B6" s="26" t="s">
        <v>31</v>
      </c>
      <c r="C6" s="12">
        <v>40618</v>
      </c>
      <c r="D6" s="12">
        <v>40619</v>
      </c>
      <c r="E6" s="12">
        <v>40623</v>
      </c>
      <c r="F6" s="14">
        <v>1.6167</v>
      </c>
      <c r="G6" s="14">
        <v>1.6386000000000001</v>
      </c>
      <c r="H6" s="14">
        <v>1.6167</v>
      </c>
      <c r="I6" s="14"/>
      <c r="J6" s="14"/>
      <c r="K6" s="5" t="s">
        <v>0</v>
      </c>
      <c r="L6"/>
      <c r="M6" s="16">
        <f>(G6-F6)*10000</f>
        <v>219.00000000000031</v>
      </c>
      <c r="N6" s="15"/>
      <c r="O6" s="16">
        <f>(H6-G6)*10000</f>
        <v>-219.00000000000031</v>
      </c>
      <c r="P6"/>
      <c r="Q6" s="22">
        <f>((S5*U6)/M6)*O6</f>
        <v>-2714.6464646464642</v>
      </c>
      <c r="R6" s="15"/>
      <c r="S6" s="3">
        <f>Q6+S5</f>
        <v>95012.626262626261</v>
      </c>
      <c r="T6" s="3"/>
      <c r="U6" s="4">
        <f>$AE$4/W6</f>
        <v>2.7777777777777776E-2</v>
      </c>
      <c r="V6"/>
      <c r="W6" s="2">
        <v>9</v>
      </c>
      <c r="X6"/>
      <c r="Y6" s="30">
        <f>E6-D6+1</f>
        <v>5</v>
      </c>
      <c r="Z6" s="30"/>
      <c r="AA6" s="30">
        <f>(D6-C6)</f>
        <v>1</v>
      </c>
      <c r="AB6" s="30"/>
      <c r="AC6" s="4">
        <f>(S6-S5)/S5</f>
        <v>-2.7777777777777724E-2</v>
      </c>
      <c r="AD6" s="3"/>
      <c r="AE6" s="38"/>
      <c r="AF6" s="40">
        <f>IF(E5&gt;D6,IF(E5&gt;E6,Y6,E5-D6+1),0)</f>
        <v>0</v>
      </c>
      <c r="AG6" s="3"/>
      <c r="AH6" s="40">
        <f>IF(E5&gt;=D6,1,0)</f>
        <v>0</v>
      </c>
      <c r="AI6" s="40"/>
      <c r="AJ6" s="40"/>
      <c r="AK6" s="40"/>
      <c r="AL6" s="40"/>
      <c r="AM6" s="40"/>
      <c r="AN6" s="40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63">
        <f>SUM(AH6:BS6)+1</f>
        <v>1</v>
      </c>
      <c r="BU6" s="15"/>
      <c r="BV6" s="4">
        <f>(AH6*U5)+U6</f>
        <v>2.7777777777777776E-2</v>
      </c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</row>
    <row r="7" spans="1:97">
      <c r="A7" s="25">
        <f>A6+1</f>
        <v>3</v>
      </c>
      <c r="B7" s="26" t="s">
        <v>38</v>
      </c>
      <c r="C7" s="12">
        <v>40620</v>
      </c>
      <c r="D7" s="52">
        <v>40624</v>
      </c>
      <c r="E7" s="52">
        <v>40647</v>
      </c>
      <c r="F7" s="36">
        <v>110.95700000000001</v>
      </c>
      <c r="G7" s="36">
        <v>115.49</v>
      </c>
      <c r="H7" s="36">
        <v>120.46000000000001</v>
      </c>
      <c r="I7" s="36"/>
      <c r="J7" s="36"/>
      <c r="K7" s="5" t="s">
        <v>2</v>
      </c>
      <c r="M7" s="16">
        <f>(G7-F7)*100</f>
        <v>453.2999999999987</v>
      </c>
      <c r="N7" s="15"/>
      <c r="O7" s="16">
        <f>(H7-G7)*100</f>
        <v>497.00000000000131</v>
      </c>
      <c r="Q7" s="22">
        <f>((S6*U7)/M7)*O7</f>
        <v>1240.1456843603394</v>
      </c>
      <c r="R7" s="15"/>
      <c r="S7" s="3">
        <f>Q7+S6</f>
        <v>96252.771946986599</v>
      </c>
      <c r="U7" s="4">
        <f>$AE$4/W7</f>
        <v>1.1904761904761904E-2</v>
      </c>
      <c r="W7" s="2">
        <v>21</v>
      </c>
      <c r="Y7" s="30">
        <f>E7-D7+1</f>
        <v>24</v>
      </c>
      <c r="Z7" s="30"/>
      <c r="AA7" s="30">
        <f>(D7-C7)</f>
        <v>4</v>
      </c>
      <c r="AB7" s="30"/>
      <c r="AC7" s="4">
        <f>(S7-S6)/S6</f>
        <v>1.3052430325759298E-2</v>
      </c>
      <c r="AF7" s="40">
        <f>IF(E6&gt;D7,IF(E6&gt;E7,Y7,E6-D7+1),0)</f>
        <v>0</v>
      </c>
      <c r="AH7" s="40">
        <f t="shared" ref="AH7:AH70" si="0">IF(E6&gt;=D7,1,0)</f>
        <v>0</v>
      </c>
      <c r="AI7" s="40">
        <f>IF(E5&gt;=D7,1,0)</f>
        <v>0</v>
      </c>
      <c r="BT7" s="63">
        <f t="shared" ref="BT7:BT70" si="1">SUM(AH7:BS7)+1</f>
        <v>1</v>
      </c>
      <c r="BV7" s="4">
        <f>(AI7*U5)+(AH7*U6)+U7</f>
        <v>1.1904761904761904E-2</v>
      </c>
    </row>
    <row r="8" spans="1:97" s="11" customFormat="1">
      <c r="A8" s="25">
        <f>A7+1</f>
        <v>4</v>
      </c>
      <c r="B8" s="26" t="s">
        <v>39</v>
      </c>
      <c r="C8" s="12">
        <v>40625</v>
      </c>
      <c r="D8" s="12">
        <v>40626</v>
      </c>
      <c r="E8" s="12">
        <v>40645</v>
      </c>
      <c r="F8" s="14">
        <v>1.0082599999999999</v>
      </c>
      <c r="G8" s="14">
        <v>1.0131999999999999</v>
      </c>
      <c r="H8" s="14">
        <v>1.0435700000000001</v>
      </c>
      <c r="I8" s="14"/>
      <c r="J8" s="14"/>
      <c r="K8" s="5" t="s">
        <v>2</v>
      </c>
      <c r="L8"/>
      <c r="M8" s="16">
        <f>(G8-F8)*10000</f>
        <v>49.399999999999444</v>
      </c>
      <c r="N8" s="15"/>
      <c r="O8" s="16">
        <f>(H8-G8)*10000</f>
        <v>303.70000000000232</v>
      </c>
      <c r="P8"/>
      <c r="Q8" s="22">
        <f>((S7*U8)/M8)*O8</f>
        <v>11379.619604601519</v>
      </c>
      <c r="R8" s="15"/>
      <c r="S8" s="3">
        <f>Q8+S7</f>
        <v>107632.39155158812</v>
      </c>
      <c r="T8" s="3"/>
      <c r="U8" s="4">
        <f>$AE$4/W8</f>
        <v>1.9230769230769232E-2</v>
      </c>
      <c r="V8"/>
      <c r="W8" s="2">
        <v>13</v>
      </c>
      <c r="X8"/>
      <c r="Y8" s="30">
        <f>E8-D8+1</f>
        <v>20</v>
      </c>
      <c r="Z8" s="30"/>
      <c r="AA8" s="30">
        <f>(D8-C8)</f>
        <v>1</v>
      </c>
      <c r="AB8" s="30"/>
      <c r="AC8" s="4">
        <f>(S8-S7)/S7</f>
        <v>0.11822640921831434</v>
      </c>
      <c r="AD8" s="3"/>
      <c r="AE8" s="38"/>
      <c r="AF8" s="40">
        <f>IF(E7&gt;D8,IF(E7&gt;E8,Y8,E7-D8+1),0)</f>
        <v>20</v>
      </c>
      <c r="AG8" s="3"/>
      <c r="AH8" s="40">
        <f t="shared" si="0"/>
        <v>1</v>
      </c>
      <c r="AI8" s="40">
        <f t="shared" ref="AI8:AI71" si="2">IF(E6&gt;=D8,1,0)</f>
        <v>0</v>
      </c>
      <c r="AJ8" s="40">
        <f>IF(E5&gt;=D8,1,0)</f>
        <v>0</v>
      </c>
      <c r="AK8" s="40"/>
      <c r="AL8" s="40"/>
      <c r="AM8" s="40"/>
      <c r="AN8" s="40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63">
        <f t="shared" si="1"/>
        <v>2</v>
      </c>
      <c r="BU8" s="15"/>
      <c r="BV8" s="4">
        <f>(AJ8*U5)+(AI8*U6)+(AH8*U7)+U8</f>
        <v>3.1135531135531136E-2</v>
      </c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</row>
    <row r="9" spans="1:97">
      <c r="A9" s="25">
        <f>A8+1</f>
        <v>5</v>
      </c>
      <c r="B9" s="26" t="s">
        <v>30</v>
      </c>
      <c r="C9" s="12">
        <v>40627</v>
      </c>
      <c r="D9" s="12">
        <v>40630</v>
      </c>
      <c r="E9" s="12">
        <v>40633</v>
      </c>
      <c r="F9" s="14">
        <v>1.419</v>
      </c>
      <c r="G9" s="14"/>
      <c r="H9" s="14"/>
      <c r="I9" s="14">
        <v>1.4053</v>
      </c>
      <c r="J9" s="14">
        <v>1.419</v>
      </c>
      <c r="K9" s="5" t="s">
        <v>0</v>
      </c>
      <c r="L9" s="15"/>
      <c r="M9" s="16">
        <f>(F9-I9)*10000</f>
        <v>137.00000000000045</v>
      </c>
      <c r="N9" s="15"/>
      <c r="O9" s="16">
        <f>(I9-J9)*10000</f>
        <v>-137.00000000000045</v>
      </c>
      <c r="P9" s="15"/>
      <c r="Q9" s="22">
        <f>((S8*U9)/M9)*O9</f>
        <v>-2446.1907170815484</v>
      </c>
      <c r="R9" s="15"/>
      <c r="S9" s="3">
        <f>Q9+S8</f>
        <v>105186.20083450657</v>
      </c>
      <c r="U9" s="4">
        <f>$AE$4/W9</f>
        <v>2.2727272727272728E-2</v>
      </c>
      <c r="V9" s="4"/>
      <c r="W9" s="16">
        <v>11</v>
      </c>
      <c r="X9" s="15"/>
      <c r="Y9" s="30">
        <f>E9-D9+1</f>
        <v>4</v>
      </c>
      <c r="Z9" s="30"/>
      <c r="AA9" s="30">
        <f>(D9-C9)</f>
        <v>3</v>
      </c>
      <c r="AB9" s="30"/>
      <c r="AC9" s="4">
        <f>(S9-S8)/S8</f>
        <v>-2.272727272727278E-2</v>
      </c>
      <c r="AF9" s="40">
        <f>IF(E8&gt;D9,IF(E8&gt;E9,Y9,E8-D9+1),0)</f>
        <v>4</v>
      </c>
      <c r="AH9" s="40">
        <f t="shared" si="0"/>
        <v>1</v>
      </c>
      <c r="AI9" s="40">
        <f t="shared" si="2"/>
        <v>1</v>
      </c>
      <c r="AJ9" s="40">
        <f t="shared" ref="AJ9:AJ72" si="3">IF(E6&gt;=D9,1,0)</f>
        <v>0</v>
      </c>
      <c r="AK9" s="40">
        <f>IF(E5&gt;=D9,1,0)</f>
        <v>0</v>
      </c>
      <c r="BT9" s="63">
        <f t="shared" si="1"/>
        <v>3</v>
      </c>
      <c r="BV9" s="4">
        <f>(AK9*U5)+(AJ9*U6)+(AI9*U7)+(AH9*U8)+U9</f>
        <v>5.3862803862803864E-2</v>
      </c>
    </row>
    <row r="10" spans="1:97">
      <c r="A10" s="25">
        <f>A9+1</f>
        <v>6</v>
      </c>
      <c r="B10" s="26" t="s">
        <v>30</v>
      </c>
      <c r="C10" s="12">
        <v>40633</v>
      </c>
      <c r="D10" s="12">
        <v>40634</v>
      </c>
      <c r="E10" s="12">
        <v>40651</v>
      </c>
      <c r="F10" s="14">
        <v>1.4117999999999999</v>
      </c>
      <c r="G10" s="14">
        <v>1.4234</v>
      </c>
      <c r="H10" s="14">
        <v>1.4298999999999999</v>
      </c>
      <c r="I10" s="14"/>
      <c r="J10" s="14"/>
      <c r="K10" s="5" t="s">
        <v>2</v>
      </c>
      <c r="L10" s="15"/>
      <c r="M10" s="16">
        <f>(G10-F10)*10000</f>
        <v>116.00000000000054</v>
      </c>
      <c r="N10" s="15"/>
      <c r="O10" s="16">
        <f>(H10-G10)*10000</f>
        <v>64.999999999999503</v>
      </c>
      <c r="P10" s="15"/>
      <c r="Q10" s="22">
        <f>((S9*U10)/M10)*O10</f>
        <v>1339.5578084331587</v>
      </c>
      <c r="R10" s="15"/>
      <c r="S10" s="3">
        <f>Q10+S9</f>
        <v>106525.75864293973</v>
      </c>
      <c r="U10" s="4">
        <f>$AE$4/W10</f>
        <v>2.2727272727272728E-2</v>
      </c>
      <c r="V10" s="4"/>
      <c r="W10" s="16">
        <v>11</v>
      </c>
      <c r="X10" s="15"/>
      <c r="Y10" s="30">
        <f>E10-D10+1</f>
        <v>18</v>
      </c>
      <c r="Z10" s="30"/>
      <c r="AA10" s="30">
        <f>(D10-C10)</f>
        <v>1</v>
      </c>
      <c r="AB10" s="30"/>
      <c r="AC10" s="4">
        <f>(S10-S9)/S9</f>
        <v>1.2735109717868237E-2</v>
      </c>
      <c r="AF10" s="40">
        <f>IF(E9&gt;D10,IF(E9&gt;E10,Y10,E9-D10+1),0)</f>
        <v>0</v>
      </c>
      <c r="AH10" s="40">
        <f t="shared" si="0"/>
        <v>0</v>
      </c>
      <c r="AI10" s="40">
        <f t="shared" si="2"/>
        <v>1</v>
      </c>
      <c r="AJ10" s="40">
        <f t="shared" si="3"/>
        <v>1</v>
      </c>
      <c r="AK10" s="40">
        <f t="shared" ref="AK10:AK73" si="4">IF(E6&gt;=D10,1,0)</f>
        <v>0</v>
      </c>
      <c r="AL10" s="40">
        <f>IF(E5&gt;=D10,1,0)</f>
        <v>0</v>
      </c>
      <c r="BT10" s="63">
        <f t="shared" si="1"/>
        <v>3</v>
      </c>
      <c r="BV10" s="4">
        <f>(AL10*U5)+(AK10*U6)+(AJ10*U7)+(AI10*U8)+(AH10*U9)+U10</f>
        <v>5.3862803862803864E-2</v>
      </c>
    </row>
    <row r="11" spans="1:97">
      <c r="A11" s="25">
        <f>A10+1</f>
        <v>7</v>
      </c>
      <c r="B11" s="26" t="s">
        <v>33</v>
      </c>
      <c r="C11" s="12">
        <v>40633</v>
      </c>
      <c r="D11" s="12">
        <v>40634</v>
      </c>
      <c r="E11" s="12">
        <v>40647</v>
      </c>
      <c r="F11" s="36">
        <v>82.55</v>
      </c>
      <c r="G11" s="36">
        <v>83.24</v>
      </c>
      <c r="H11" s="36">
        <v>83.24</v>
      </c>
      <c r="I11" s="36"/>
      <c r="J11" s="36"/>
      <c r="K11" s="5" t="s">
        <v>17</v>
      </c>
      <c r="M11" s="16">
        <f>(G11-F11)*100</f>
        <v>68.999999999999773</v>
      </c>
      <c r="N11" s="15"/>
      <c r="O11" s="16">
        <f>(H11-G11)*100</f>
        <v>0</v>
      </c>
      <c r="Q11" s="22">
        <f>((S10*U11)/M11)*O11</f>
        <v>0</v>
      </c>
      <c r="R11" s="15"/>
      <c r="S11" s="3">
        <f>Q11+S10</f>
        <v>106525.75864293973</v>
      </c>
      <c r="U11" s="4">
        <f>$AE$4/W11</f>
        <v>2.7777777777777776E-2</v>
      </c>
      <c r="W11" s="2">
        <v>9</v>
      </c>
      <c r="Y11" s="30">
        <f>E11-D11+1</f>
        <v>14</v>
      </c>
      <c r="Z11" s="30"/>
      <c r="AA11" s="30">
        <f>(D11-C11)</f>
        <v>1</v>
      </c>
      <c r="AB11" s="30"/>
      <c r="AC11" s="4">
        <f>(S11-S10)/S10</f>
        <v>0</v>
      </c>
      <c r="AF11" s="40">
        <f>IF(E10&gt;D11,IF(E10&gt;E11,Y11,E10-D11+1),0)</f>
        <v>14</v>
      </c>
      <c r="AH11" s="40">
        <f t="shared" si="0"/>
        <v>1</v>
      </c>
      <c r="AI11" s="40">
        <f t="shared" si="2"/>
        <v>0</v>
      </c>
      <c r="AJ11" s="40">
        <f t="shared" si="3"/>
        <v>1</v>
      </c>
      <c r="AK11" s="40">
        <f t="shared" si="4"/>
        <v>1</v>
      </c>
      <c r="AL11" s="40">
        <f t="shared" ref="AL11:AL74" si="5">IF(E6&gt;=D11,1,0)</f>
        <v>0</v>
      </c>
      <c r="AM11" s="40">
        <f>IF(E5&gt;=D11,1,0)</f>
        <v>0</v>
      </c>
      <c r="BT11" s="63">
        <f t="shared" si="1"/>
        <v>4</v>
      </c>
      <c r="BV11" s="4">
        <f>(AM11*U5)+(AL11*U6)+(AK11*U7)+(AJ11*U8)+(AI11*U9)+(AH11*U10)+U11</f>
        <v>8.1640581640581633E-2</v>
      </c>
    </row>
    <row r="12" spans="1:97">
      <c r="A12" s="25">
        <f>A11+1</f>
        <v>8</v>
      </c>
      <c r="B12" s="26" t="s">
        <v>37</v>
      </c>
      <c r="C12" s="12">
        <v>40634</v>
      </c>
      <c r="D12" s="13">
        <v>40637</v>
      </c>
      <c r="E12" s="13">
        <v>40645</v>
      </c>
      <c r="F12" s="14">
        <v>0.96795999999999993</v>
      </c>
      <c r="G12" s="14"/>
      <c r="H12" s="14"/>
      <c r="I12" s="14">
        <v>0.96214</v>
      </c>
      <c r="J12" s="14">
        <v>0.95331999999999995</v>
      </c>
      <c r="K12" s="5" t="s">
        <v>2</v>
      </c>
      <c r="M12" s="46">
        <f>(F12-I12)*10000</f>
        <v>58.199999999999363</v>
      </c>
      <c r="N12" s="47"/>
      <c r="O12" s="46">
        <f>(I12-J12)*10000</f>
        <v>88.2000000000005</v>
      </c>
      <c r="Q12" s="22">
        <f>((S11*U12)/M12)*O12</f>
        <v>5765.56941108704</v>
      </c>
      <c r="R12" s="15"/>
      <c r="S12" s="3">
        <f>Q12+S11</f>
        <v>112291.32805402677</v>
      </c>
      <c r="U12" s="4">
        <f>$AE$4/W12</f>
        <v>3.5714285714285712E-2</v>
      </c>
      <c r="W12" s="2">
        <v>7</v>
      </c>
      <c r="Y12" s="30">
        <f>E12-D12+1</f>
        <v>9</v>
      </c>
      <c r="Z12" s="30"/>
      <c r="AA12" s="30">
        <f>(D12-C12)</f>
        <v>3</v>
      </c>
      <c r="AB12" s="30"/>
      <c r="AC12" s="4">
        <f>(S12-S11)/S11</f>
        <v>5.4123711340207076E-2</v>
      </c>
      <c r="AF12" s="40">
        <f>IF(E11&gt;D12,IF(E11&gt;E12,Y12,E11-D12+1),0)</f>
        <v>9</v>
      </c>
      <c r="AH12" s="40">
        <f t="shared" si="0"/>
        <v>1</v>
      </c>
      <c r="AI12" s="40">
        <f t="shared" si="2"/>
        <v>1</v>
      </c>
      <c r="AJ12" s="40">
        <f t="shared" si="3"/>
        <v>0</v>
      </c>
      <c r="AK12" s="40">
        <f t="shared" si="4"/>
        <v>1</v>
      </c>
      <c r="AL12" s="40">
        <f t="shared" si="5"/>
        <v>1</v>
      </c>
      <c r="AM12" s="40">
        <f t="shared" ref="AM12:AM75" si="6">IF(E6&gt;=D12,1,0)</f>
        <v>0</v>
      </c>
      <c r="AN12" s="40">
        <f>IF(E5&gt;=D12,1,0)</f>
        <v>0</v>
      </c>
      <c r="BT12" s="63">
        <f t="shared" si="1"/>
        <v>5</v>
      </c>
      <c r="BV12" s="4">
        <f>(AN12*U5)+(AM12*U6)+(AL12*U7)+(AK12*U8)+(AJ12*U9)+(AI12*U10)+(AH12*U11)+U12</f>
        <v>0.11735486735486735</v>
      </c>
    </row>
    <row r="13" spans="1:97">
      <c r="A13" s="25">
        <f>A12+1</f>
        <v>9</v>
      </c>
      <c r="B13" s="26" t="s">
        <v>31</v>
      </c>
      <c r="C13" s="12">
        <v>40639</v>
      </c>
      <c r="D13" s="12">
        <v>40640</v>
      </c>
      <c r="E13" s="12">
        <v>40652</v>
      </c>
      <c r="F13" s="14">
        <v>1.5781000000000001</v>
      </c>
      <c r="G13" s="14"/>
      <c r="H13" s="14"/>
      <c r="I13" s="14">
        <v>1.5608</v>
      </c>
      <c r="J13" s="14">
        <v>1.5533999999999999</v>
      </c>
      <c r="K13" s="5" t="s">
        <v>2</v>
      </c>
      <c r="M13" s="46">
        <f>(F13-I13)*10000</f>
        <v>173.00000000000094</v>
      </c>
      <c r="N13" s="47"/>
      <c r="O13" s="46">
        <f>(I13-J13)*10000</f>
        <v>74.000000000000739</v>
      </c>
      <c r="Q13" s="22">
        <f>((S12*U13)/M13)*O13</f>
        <v>1334.2257989720645</v>
      </c>
      <c r="R13" s="15"/>
      <c r="S13" s="3">
        <f>Q13+S12</f>
        <v>113625.55385299884</v>
      </c>
      <c r="U13" s="4">
        <f>$AE$4/W13</f>
        <v>2.7777777777777776E-2</v>
      </c>
      <c r="V13"/>
      <c r="W13" s="2">
        <v>9</v>
      </c>
      <c r="Y13" s="30">
        <f>E13-D13+1</f>
        <v>13</v>
      </c>
      <c r="Z13" s="30"/>
      <c r="AA13" s="30">
        <f>(D13-C13)</f>
        <v>1</v>
      </c>
      <c r="AB13" s="30"/>
      <c r="AC13" s="4">
        <f>(S13-S12)/S12</f>
        <v>1.1881824020552422E-2</v>
      </c>
      <c r="AF13" s="40">
        <f>IF(E12&gt;D13,IF(E12&gt;E13,Y13,E12-D13+1),0)</f>
        <v>6</v>
      </c>
      <c r="AH13" s="40">
        <f t="shared" si="0"/>
        <v>1</v>
      </c>
      <c r="AI13" s="40">
        <f t="shared" si="2"/>
        <v>1</v>
      </c>
      <c r="AJ13" s="40">
        <f t="shared" si="3"/>
        <v>1</v>
      </c>
      <c r="AK13" s="40">
        <f t="shared" si="4"/>
        <v>0</v>
      </c>
      <c r="AL13" s="40">
        <f t="shared" si="5"/>
        <v>1</v>
      </c>
      <c r="AM13" s="40">
        <f t="shared" si="6"/>
        <v>1</v>
      </c>
      <c r="AN13" s="40">
        <f t="shared" ref="AN13:AN76" si="7">IF(E6&gt;=D13,1,0)</f>
        <v>0</v>
      </c>
      <c r="AO13" s="40">
        <f>IF(E5&gt;=D13,1,0)</f>
        <v>0</v>
      </c>
      <c r="BT13" s="63">
        <f t="shared" si="1"/>
        <v>6</v>
      </c>
      <c r="BV13" s="4">
        <f>(AO13*U5)+(AN13*U6)+(AM13*U7)+(AL13*U8)+(AK13*U9)+(AJ13*U10)+(AI13*U11)+(AH13*U12)+U13</f>
        <v>0.14513264513264512</v>
      </c>
    </row>
    <row r="14" spans="1:97">
      <c r="A14" s="25">
        <f>A13+1</f>
        <v>10</v>
      </c>
      <c r="B14" s="26" t="s">
        <v>29</v>
      </c>
      <c r="C14" s="12">
        <v>40641</v>
      </c>
      <c r="D14" s="12">
        <v>40644</v>
      </c>
      <c r="E14" s="12">
        <v>40651</v>
      </c>
      <c r="F14" s="14">
        <v>0.87590000000000001</v>
      </c>
      <c r="G14" s="14">
        <v>0.88500000000000001</v>
      </c>
      <c r="H14" s="14">
        <v>0.87590000000000001</v>
      </c>
      <c r="I14" s="14"/>
      <c r="J14" s="14"/>
      <c r="K14" s="5" t="s">
        <v>0</v>
      </c>
      <c r="L14" s="15"/>
      <c r="M14" s="16">
        <f>(G14-F14)*10000</f>
        <v>90.999999999999972</v>
      </c>
      <c r="N14" s="15"/>
      <c r="O14" s="16">
        <f>(H14-G14)*10000</f>
        <v>-90.999999999999972</v>
      </c>
      <c r="P14" s="15"/>
      <c r="Q14" s="22">
        <f>((S13*U14)/M14)*O14</f>
        <v>-2840.6388463249714</v>
      </c>
      <c r="R14" s="15"/>
      <c r="S14" s="3">
        <f>Q14+S13</f>
        <v>110784.91500667387</v>
      </c>
      <c r="U14" s="4">
        <f>$AE$4/W14</f>
        <v>2.5000000000000001E-2</v>
      </c>
      <c r="V14" s="4"/>
      <c r="W14" s="2">
        <v>10</v>
      </c>
      <c r="X14" s="3"/>
      <c r="Y14" s="30">
        <f>E14-D14+1</f>
        <v>8</v>
      </c>
      <c r="Z14" s="30"/>
      <c r="AA14" s="30">
        <f>(D14-C14)</f>
        <v>3</v>
      </c>
      <c r="AB14" s="30"/>
      <c r="AC14" s="4">
        <f>(S14-S13)/S13</f>
        <v>-2.5000000000000036E-2</v>
      </c>
      <c r="AF14" s="40">
        <f>IF(E13&gt;D14,IF(E13&gt;E14,Y14,E13-D14+1),0)</f>
        <v>8</v>
      </c>
      <c r="AH14" s="40">
        <f t="shared" si="0"/>
        <v>1</v>
      </c>
      <c r="AI14" s="40">
        <f t="shared" si="2"/>
        <v>1</v>
      </c>
      <c r="AJ14" s="40">
        <f t="shared" si="3"/>
        <v>1</v>
      </c>
      <c r="AK14" s="40">
        <f t="shared" si="4"/>
        <v>1</v>
      </c>
      <c r="AL14" s="40">
        <f t="shared" si="5"/>
        <v>0</v>
      </c>
      <c r="AM14" s="40">
        <f t="shared" si="6"/>
        <v>1</v>
      </c>
      <c r="AN14" s="40">
        <f t="shared" si="7"/>
        <v>1</v>
      </c>
      <c r="AO14" s="40">
        <f t="shared" ref="AO14:AO77" si="8">IF(E6&gt;=D14,1,0)</f>
        <v>0</v>
      </c>
      <c r="AP14" s="40">
        <f>IF(E5&gt;=D14,1,0)</f>
        <v>0</v>
      </c>
      <c r="BT14" s="63">
        <f t="shared" si="1"/>
        <v>7</v>
      </c>
      <c r="BV14" s="4">
        <f>(AP14*U5)+(AO14*U6)+(AN14*U7)+(AM14*U8)+(AL14*U9)+(AK14*U10)+(AJ14*U11)+(AI14*U12)+(AH14*U13)+U14</f>
        <v>0.17013264513264512</v>
      </c>
    </row>
    <row r="15" spans="1:97">
      <c r="A15" s="25">
        <f>A14+1</f>
        <v>11</v>
      </c>
      <c r="B15" s="26" t="s">
        <v>24</v>
      </c>
      <c r="C15" s="12">
        <v>40645</v>
      </c>
      <c r="D15" s="13">
        <v>40651</v>
      </c>
      <c r="E15" s="13">
        <v>40660</v>
      </c>
      <c r="F15" s="36">
        <v>88.92</v>
      </c>
      <c r="G15" s="36"/>
      <c r="H15" s="36"/>
      <c r="I15" s="36">
        <v>86.88</v>
      </c>
      <c r="J15" s="36">
        <v>88.92</v>
      </c>
      <c r="K15" s="5" t="s">
        <v>0</v>
      </c>
      <c r="L15" s="15"/>
      <c r="M15" s="16">
        <f>(F15-I15)*100</f>
        <v>204.00000000000063</v>
      </c>
      <c r="N15" s="15"/>
      <c r="O15" s="16">
        <f>(I15-J15)*100</f>
        <v>-204.00000000000063</v>
      </c>
      <c r="P15" s="15"/>
      <c r="Q15" s="22">
        <f>((S14*U15)/M15)*O15</f>
        <v>-2769.6228751668468</v>
      </c>
      <c r="R15" s="15"/>
      <c r="S15" s="3">
        <f>Q15+S14</f>
        <v>108015.29213150701</v>
      </c>
      <c r="U15" s="4">
        <f>$AE$4/W15</f>
        <v>2.5000000000000001E-2</v>
      </c>
      <c r="V15" s="4"/>
      <c r="W15" s="2">
        <v>10</v>
      </c>
      <c r="X15" s="3"/>
      <c r="Y15" s="30">
        <f>E15-D15+1</f>
        <v>10</v>
      </c>
      <c r="Z15" s="30"/>
      <c r="AA15" s="30">
        <f>(D15-C15)</f>
        <v>6</v>
      </c>
      <c r="AB15" s="30"/>
      <c r="AC15" s="4">
        <f>(S15-S14)/S14</f>
        <v>-2.500000000000006E-2</v>
      </c>
      <c r="AF15" s="40">
        <f>IF(E14&gt;D15,IF(E14&gt;E15,Y15,E14-D15+1),0)</f>
        <v>0</v>
      </c>
      <c r="AH15" s="40">
        <f t="shared" si="0"/>
        <v>1</v>
      </c>
      <c r="AI15" s="40">
        <f t="shared" si="2"/>
        <v>1</v>
      </c>
      <c r="AJ15" s="40">
        <f t="shared" si="3"/>
        <v>0</v>
      </c>
      <c r="AK15" s="40">
        <f t="shared" si="4"/>
        <v>0</v>
      </c>
      <c r="AL15" s="40">
        <f t="shared" si="5"/>
        <v>1</v>
      </c>
      <c r="AM15" s="40">
        <f t="shared" si="6"/>
        <v>0</v>
      </c>
      <c r="AN15" s="40">
        <f t="shared" si="7"/>
        <v>0</v>
      </c>
      <c r="AO15" s="40">
        <f t="shared" si="8"/>
        <v>0</v>
      </c>
      <c r="AP15" s="40">
        <f t="shared" ref="AP15:AP78" si="9">IF(E6&gt;=D15,1,0)</f>
        <v>0</v>
      </c>
      <c r="AQ15" s="40">
        <f>IF(E5&gt;=D15,1,0)</f>
        <v>0</v>
      </c>
      <c r="BT15" s="63">
        <f t="shared" si="1"/>
        <v>4</v>
      </c>
      <c r="BV15" s="4">
        <f>(AQ15*U5)+(AP15*U6)+(AO15*U7)+(AN15*U8)+(AM15*U9)+(AL15*U10)+(AK15*U11)+(AJ15*U12)+(AI15*U13)+(AH15*U14)+U15</f>
        <v>0.10050505050505051</v>
      </c>
    </row>
    <row r="16" spans="1:97">
      <c r="A16" s="25">
        <f>A15+1</f>
        <v>12</v>
      </c>
      <c r="B16" s="26" t="s">
        <v>39</v>
      </c>
      <c r="C16" s="12">
        <v>40652</v>
      </c>
      <c r="D16" s="12">
        <v>40653</v>
      </c>
      <c r="E16" s="12">
        <v>40666</v>
      </c>
      <c r="F16" s="14">
        <v>1.04616</v>
      </c>
      <c r="G16" s="14">
        <v>1.0525499999999999</v>
      </c>
      <c r="H16" s="14">
        <v>1.08447</v>
      </c>
      <c r="I16" s="14"/>
      <c r="J16" s="14"/>
      <c r="K16" s="5" t="s">
        <v>2</v>
      </c>
      <c r="M16" s="16">
        <f>(G16-F16)*10000</f>
        <v>63.899999999998954</v>
      </c>
      <c r="N16" s="15"/>
      <c r="O16" s="16">
        <f>(H16-G16)*10000</f>
        <v>319.20000000000169</v>
      </c>
      <c r="Q16" s="22">
        <f>((S15*U16)/M16)*O16</f>
        <v>10376.333588653481</v>
      </c>
      <c r="R16" s="15"/>
      <c r="S16" s="3">
        <f>Q16+S15</f>
        <v>118391.62572016049</v>
      </c>
      <c r="U16" s="4">
        <f>$AE$4/W16</f>
        <v>1.9230769230769232E-2</v>
      </c>
      <c r="W16" s="2">
        <v>13</v>
      </c>
      <c r="Y16" s="30">
        <f>E16-D16+1</f>
        <v>14</v>
      </c>
      <c r="Z16" s="30"/>
      <c r="AA16" s="30">
        <f>(D16-C16)</f>
        <v>1</v>
      </c>
      <c r="AB16" s="30"/>
      <c r="AC16" s="4">
        <f>(S16-S15)/S15</f>
        <v>9.6063560852295296E-2</v>
      </c>
      <c r="AF16" s="40">
        <f>IF(E15&gt;D16,IF(E15&gt;E16,Y16,E15-D16+1),0)</f>
        <v>8</v>
      </c>
      <c r="AH16" s="40">
        <f t="shared" si="0"/>
        <v>1</v>
      </c>
      <c r="AI16" s="40">
        <f t="shared" si="2"/>
        <v>0</v>
      </c>
      <c r="AJ16" s="40">
        <f t="shared" si="3"/>
        <v>0</v>
      </c>
      <c r="AK16" s="40">
        <f t="shared" si="4"/>
        <v>0</v>
      </c>
      <c r="AL16" s="40">
        <f t="shared" si="5"/>
        <v>0</v>
      </c>
      <c r="AM16" s="40">
        <f t="shared" si="6"/>
        <v>0</v>
      </c>
      <c r="AN16" s="40">
        <f t="shared" si="7"/>
        <v>0</v>
      </c>
      <c r="AO16" s="40">
        <f t="shared" si="8"/>
        <v>0</v>
      </c>
      <c r="AP16" s="40">
        <f t="shared" si="9"/>
        <v>0</v>
      </c>
      <c r="AQ16" s="40">
        <f t="shared" ref="AQ16:AQ79" si="10">IF(E6&gt;=D16,1,0)</f>
        <v>0</v>
      </c>
      <c r="AR16" s="40">
        <f>IF(E5&gt;=D16,1,0)</f>
        <v>0</v>
      </c>
      <c r="BT16" s="63">
        <f t="shared" si="1"/>
        <v>2</v>
      </c>
      <c r="BV16" s="4">
        <f>(AR16*U5)+(AQ16*U6)+(AP16*U7)+(AO16*U8)+(AN16*U9)+(AM16*U10)+(AL16*U11)+(AK16*U12)+(AJ16*U13)+(AI16*U14)+(AH16*U15)+U16</f>
        <v>4.4230769230769233E-2</v>
      </c>
    </row>
    <row r="17" spans="1:74">
      <c r="A17" s="25">
        <f>A16+1</f>
        <v>13</v>
      </c>
      <c r="B17" s="26" t="s">
        <v>30</v>
      </c>
      <c r="C17" s="12">
        <v>40653</v>
      </c>
      <c r="D17" s="12">
        <v>40654</v>
      </c>
      <c r="E17" s="12">
        <v>40668</v>
      </c>
      <c r="F17" s="14">
        <v>1.4330000000000001</v>
      </c>
      <c r="G17" s="14">
        <v>1.4549000000000001</v>
      </c>
      <c r="H17" s="14">
        <v>1.4642999999999999</v>
      </c>
      <c r="I17" s="14"/>
      <c r="J17" s="14"/>
      <c r="K17" s="5" t="s">
        <v>2</v>
      </c>
      <c r="L17" s="15"/>
      <c r="M17" s="16">
        <f>(G17-F17)*10000</f>
        <v>219.00000000000031</v>
      </c>
      <c r="N17" s="15"/>
      <c r="O17" s="16">
        <f>(H17-G17)*10000</f>
        <v>93.999999999998522</v>
      </c>
      <c r="P17" s="15"/>
      <c r="Q17" s="22">
        <f>((S16*U17)/M17)*O17</f>
        <v>1154.920383737536</v>
      </c>
      <c r="R17" s="15"/>
      <c r="S17" s="3">
        <f>Q17+S16</f>
        <v>119546.54610389803</v>
      </c>
      <c r="U17" s="4">
        <f>$AE$4/W17</f>
        <v>2.2727272727272728E-2</v>
      </c>
      <c r="V17" s="4"/>
      <c r="W17" s="16">
        <v>11</v>
      </c>
      <c r="X17" s="15"/>
      <c r="Y17" s="30">
        <f>E17-D17+1</f>
        <v>15</v>
      </c>
      <c r="Z17" s="30"/>
      <c r="AA17" s="30">
        <f>(D17-C17)</f>
        <v>1</v>
      </c>
      <c r="AB17" s="30"/>
      <c r="AC17" s="4">
        <f>(S17-S16)/S16</f>
        <v>9.7550850975507107E-3</v>
      </c>
      <c r="AF17" s="40">
        <f>IF(E16&gt;D17,IF(E16&gt;E17,Y17,E16-D17+1),0)</f>
        <v>13</v>
      </c>
      <c r="AH17" s="40">
        <f t="shared" si="0"/>
        <v>1</v>
      </c>
      <c r="AI17" s="40">
        <f t="shared" si="2"/>
        <v>1</v>
      </c>
      <c r="AJ17" s="40">
        <f t="shared" si="3"/>
        <v>0</v>
      </c>
      <c r="AK17" s="40">
        <f t="shared" si="4"/>
        <v>0</v>
      </c>
      <c r="AL17" s="40">
        <f t="shared" si="5"/>
        <v>0</v>
      </c>
      <c r="AM17" s="40">
        <f t="shared" si="6"/>
        <v>0</v>
      </c>
      <c r="AN17" s="40">
        <f t="shared" si="7"/>
        <v>0</v>
      </c>
      <c r="AO17" s="40">
        <f t="shared" si="8"/>
        <v>0</v>
      </c>
      <c r="AP17" s="40">
        <f t="shared" si="9"/>
        <v>0</v>
      </c>
      <c r="AQ17" s="40">
        <f t="shared" si="10"/>
        <v>0</v>
      </c>
      <c r="AR17" s="40">
        <f t="shared" ref="AR17:AR80" si="11">IF(E6&gt;=D17,1,0)</f>
        <v>0</v>
      </c>
      <c r="AS17" s="40">
        <f>IF(E5&gt;=D17,1,0)</f>
        <v>0</v>
      </c>
      <c r="BT17" s="63">
        <f t="shared" si="1"/>
        <v>3</v>
      </c>
      <c r="BV17" s="4">
        <f>(AS17*U5)+(AR17*U6)+(AQ17*U7)+(AP17*U8)+(AO17*U9)+(AN17*U10)+(AM17*U11)+(AL17*U12)+(AK17*U13)+(AJ17*U14)+(AI17*U15)+(AH17*U16)+U17</f>
        <v>6.6958041958041961E-2</v>
      </c>
    </row>
    <row r="18" spans="1:74">
      <c r="A18" s="25">
        <f>A17+1</f>
        <v>14</v>
      </c>
      <c r="B18" s="26" t="s">
        <v>20</v>
      </c>
      <c r="C18" s="12">
        <v>40658</v>
      </c>
      <c r="D18" s="12">
        <v>40659</v>
      </c>
      <c r="E18" s="12">
        <v>40662</v>
      </c>
      <c r="F18" s="14">
        <v>0.95509999999999995</v>
      </c>
      <c r="G18" s="14"/>
      <c r="H18" s="14"/>
      <c r="I18" s="14">
        <v>0.94130000000000003</v>
      </c>
      <c r="J18" s="14">
        <v>0.95509999999999995</v>
      </c>
      <c r="K18" s="5" t="s">
        <v>0</v>
      </c>
      <c r="L18" s="15"/>
      <c r="M18" s="16">
        <f>(F18-I18)*10000</f>
        <v>137.99999999999923</v>
      </c>
      <c r="N18" s="15"/>
      <c r="O18" s="16">
        <f>(I18-J18)*10000</f>
        <v>-137.99999999999923</v>
      </c>
      <c r="P18" s="15"/>
      <c r="Q18" s="22">
        <f>((S17*U18)/M18)*O18</f>
        <v>-4269.5195037106432</v>
      </c>
      <c r="R18" s="15"/>
      <c r="S18" s="3">
        <f>S17+Q18</f>
        <v>115277.02660018738</v>
      </c>
      <c r="U18" s="4">
        <f>$AE$4/W18</f>
        <v>3.5714285714285712E-2</v>
      </c>
      <c r="V18" s="4"/>
      <c r="W18" s="2">
        <v>7</v>
      </c>
      <c r="Y18" s="30">
        <f>E18-D18+1</f>
        <v>4</v>
      </c>
      <c r="Z18" s="30"/>
      <c r="AA18" s="30">
        <f>(D18-C18)</f>
        <v>1</v>
      </c>
      <c r="AB18" s="30"/>
      <c r="AC18" s="4">
        <f>(S18-S17)/S17</f>
        <v>-3.5714285714285733E-2</v>
      </c>
      <c r="AF18" s="40">
        <f>IF(E17&gt;D18,IF(E17&gt;E18,Y18,E17-D18+1),0)</f>
        <v>4</v>
      </c>
      <c r="AH18" s="40">
        <f t="shared" si="0"/>
        <v>1</v>
      </c>
      <c r="AI18" s="40">
        <f t="shared" si="2"/>
        <v>1</v>
      </c>
      <c r="AJ18" s="40">
        <f t="shared" si="3"/>
        <v>1</v>
      </c>
      <c r="AK18" s="40">
        <f t="shared" si="4"/>
        <v>0</v>
      </c>
      <c r="AL18" s="40">
        <f t="shared" si="5"/>
        <v>0</v>
      </c>
      <c r="AM18" s="40">
        <f t="shared" si="6"/>
        <v>0</v>
      </c>
      <c r="AN18" s="40">
        <f t="shared" si="7"/>
        <v>0</v>
      </c>
      <c r="AO18" s="40">
        <f t="shared" si="8"/>
        <v>0</v>
      </c>
      <c r="AP18" s="40">
        <f t="shared" si="9"/>
        <v>0</v>
      </c>
      <c r="AQ18" s="40">
        <f t="shared" si="10"/>
        <v>0</v>
      </c>
      <c r="AR18" s="40">
        <f t="shared" si="11"/>
        <v>0</v>
      </c>
      <c r="AS18" s="40">
        <f t="shared" ref="AS18:AS81" si="12">IF(E6&gt;=D18,1,0)</f>
        <v>0</v>
      </c>
      <c r="AT18" s="40">
        <f>IF(E5&gt;=D18,1,0)</f>
        <v>0</v>
      </c>
      <c r="BT18" s="63">
        <f t="shared" si="1"/>
        <v>4</v>
      </c>
      <c r="BV18" s="4">
        <f>(AT18*U5)+(AS18*U6)+(AR18*U7)+(AQ18*U8)+(AP18*U9)+(AO18*U10)+(AN18*U11)+(AM18*U12)+(AL18*U13)+(AK18*U14)+(AJ18*U15)+(AI18*U16)+(AH18*U17)+U18</f>
        <v>0.10267232767232767</v>
      </c>
    </row>
    <row r="19" spans="1:74">
      <c r="A19" s="25">
        <f>A18+1</f>
        <v>15</v>
      </c>
      <c r="B19" s="26" t="s">
        <v>28</v>
      </c>
      <c r="C19" s="12">
        <v>40658</v>
      </c>
      <c r="D19" s="12">
        <v>40659</v>
      </c>
      <c r="E19" s="12">
        <v>40660</v>
      </c>
      <c r="F19" s="14">
        <v>1.3838999999999999</v>
      </c>
      <c r="G19" s="14">
        <v>1.3949</v>
      </c>
      <c r="H19" s="14">
        <v>1.4059999999999999</v>
      </c>
      <c r="I19" s="14"/>
      <c r="J19" s="14"/>
      <c r="K19" s="5" t="s">
        <v>1</v>
      </c>
      <c r="L19" s="15"/>
      <c r="M19" s="16">
        <f>(G19-F19)*10000</f>
        <v>110.00000000000121</v>
      </c>
      <c r="N19" s="15"/>
      <c r="O19" s="16">
        <f>(H19-G19)*10000</f>
        <v>110.99999999999888</v>
      </c>
      <c r="P19" s="15"/>
      <c r="Q19" s="22">
        <f>((S18*U19)/M19)*O19</f>
        <v>4154.4642703313402</v>
      </c>
      <c r="R19" s="15"/>
      <c r="S19" s="3">
        <f>Q19+S18</f>
        <v>119431.49087051873</v>
      </c>
      <c r="U19" s="4">
        <f>$AE$4/W19</f>
        <v>3.5714285714285712E-2</v>
      </c>
      <c r="V19" s="4"/>
      <c r="W19" s="2">
        <v>7</v>
      </c>
      <c r="X19" s="3"/>
      <c r="Y19" s="30">
        <f>E19-D19+1</f>
        <v>2</v>
      </c>
      <c r="Z19" s="30"/>
      <c r="AA19" s="30">
        <f>(D19-C19)</f>
        <v>1</v>
      </c>
      <c r="AB19" s="30"/>
      <c r="AC19" s="4">
        <f>(S19-S18)/S18</f>
        <v>3.6038961038960309E-2</v>
      </c>
      <c r="AF19" s="40">
        <f>IF(E18&gt;D19,IF(E18&gt;E19,Y19,E18-D19+1),0)</f>
        <v>2</v>
      </c>
      <c r="AH19" s="40">
        <f t="shared" si="0"/>
        <v>1</v>
      </c>
      <c r="AI19" s="40">
        <f t="shared" si="2"/>
        <v>1</v>
      </c>
      <c r="AJ19" s="40">
        <f t="shared" si="3"/>
        <v>1</v>
      </c>
      <c r="AK19" s="40">
        <f t="shared" si="4"/>
        <v>1</v>
      </c>
      <c r="AL19" s="40">
        <f t="shared" si="5"/>
        <v>0</v>
      </c>
      <c r="AM19" s="40">
        <f t="shared" si="6"/>
        <v>0</v>
      </c>
      <c r="AN19" s="40">
        <f t="shared" si="7"/>
        <v>0</v>
      </c>
      <c r="AO19" s="40">
        <f t="shared" si="8"/>
        <v>0</v>
      </c>
      <c r="AP19" s="40">
        <f t="shared" si="9"/>
        <v>0</v>
      </c>
      <c r="AQ19" s="40">
        <f t="shared" si="10"/>
        <v>0</v>
      </c>
      <c r="AR19" s="40">
        <f t="shared" si="11"/>
        <v>0</v>
      </c>
      <c r="AS19" s="40">
        <f t="shared" si="12"/>
        <v>0</v>
      </c>
      <c r="AT19" s="40">
        <f t="shared" ref="AT19:AT82" si="13">IF(E6&gt;=D19,1,0)</f>
        <v>0</v>
      </c>
      <c r="AU19" s="40">
        <f>IF(E5&gt;=D19,1,0)</f>
        <v>0</v>
      </c>
      <c r="BT19" s="63">
        <f t="shared" si="1"/>
        <v>5</v>
      </c>
      <c r="BV19" s="4">
        <f>(AU19*U5)+(AT19*U6)+(AS19*U7)+(AR19*U8)+(AQ19*U9)+(AP19*U10)+(AO19*U11)+(AN19*U12)+(AM19*U13)+(AL19*U14)+(AK19*U15)+(AJ19*U16)+(AI19*U17)+(AH19*U18)+U19</f>
        <v>0.1383866133866134</v>
      </c>
    </row>
    <row r="20" spans="1:74">
      <c r="A20" s="25">
        <f>A19+1</f>
        <v>16</v>
      </c>
      <c r="B20" s="26" t="s">
        <v>29</v>
      </c>
      <c r="C20" s="12">
        <v>40653</v>
      </c>
      <c r="D20" s="12">
        <v>40659</v>
      </c>
      <c r="E20" s="12">
        <v>40667</v>
      </c>
      <c r="F20" s="14">
        <v>0.87760000000000005</v>
      </c>
      <c r="G20" s="14">
        <v>0.88839999999999997</v>
      </c>
      <c r="H20" s="14">
        <v>0.90190000000000003</v>
      </c>
      <c r="I20" s="14"/>
      <c r="J20" s="14"/>
      <c r="K20" s="5" t="s">
        <v>1</v>
      </c>
      <c r="L20" s="15"/>
      <c r="M20" s="16">
        <f>(G20-F20)*10000</f>
        <v>107.9999999999992</v>
      </c>
      <c r="N20" s="15"/>
      <c r="O20" s="16">
        <f>(H20-G20)*10000</f>
        <v>135.00000000000068</v>
      </c>
      <c r="P20" s="15"/>
      <c r="Q20" s="22">
        <f>((S19*U20)/M20)*O20</f>
        <v>3732.234089703757</v>
      </c>
      <c r="R20" s="15"/>
      <c r="S20" s="3">
        <f>Q20+S19</f>
        <v>123163.72496022248</v>
      </c>
      <c r="U20" s="4">
        <f>$AE$4/W20</f>
        <v>2.5000000000000001E-2</v>
      </c>
      <c r="V20" s="4"/>
      <c r="W20" s="2">
        <v>10</v>
      </c>
      <c r="X20" s="3"/>
      <c r="Y20" s="30">
        <f>E20-D20+1</f>
        <v>9</v>
      </c>
      <c r="Z20" s="30"/>
      <c r="AA20" s="30">
        <f>(D20-C20)</f>
        <v>6</v>
      </c>
      <c r="AB20" s="30"/>
      <c r="AC20" s="4">
        <f>(S20-S19)/S19</f>
        <v>3.1250000000000333E-2</v>
      </c>
      <c r="AF20" s="40">
        <f>IF(E19&gt;D20,IF(E19&gt;E20,Y20,E19-D20+1),0)</f>
        <v>2</v>
      </c>
      <c r="AH20" s="40">
        <f t="shared" si="0"/>
        <v>1</v>
      </c>
      <c r="AI20" s="40">
        <f t="shared" si="2"/>
        <v>1</v>
      </c>
      <c r="AJ20" s="40">
        <f t="shared" si="3"/>
        <v>1</v>
      </c>
      <c r="AK20" s="40">
        <f t="shared" si="4"/>
        <v>1</v>
      </c>
      <c r="AL20" s="40">
        <f t="shared" si="5"/>
        <v>1</v>
      </c>
      <c r="AM20" s="40">
        <f t="shared" si="6"/>
        <v>0</v>
      </c>
      <c r="AN20" s="40">
        <f t="shared" si="7"/>
        <v>0</v>
      </c>
      <c r="AO20" s="40">
        <f t="shared" si="8"/>
        <v>0</v>
      </c>
      <c r="AP20" s="40">
        <f t="shared" si="9"/>
        <v>0</v>
      </c>
      <c r="AQ20" s="40">
        <f t="shared" si="10"/>
        <v>0</v>
      </c>
      <c r="AR20" s="40">
        <f t="shared" si="11"/>
        <v>0</v>
      </c>
      <c r="AS20" s="40">
        <f t="shared" si="12"/>
        <v>0</v>
      </c>
      <c r="AT20" s="40">
        <f t="shared" si="13"/>
        <v>0</v>
      </c>
      <c r="AU20" s="40">
        <f t="shared" ref="AU20:AU83" si="14">IF(E6&gt;=D20,1,0)</f>
        <v>0</v>
      </c>
      <c r="AV20" s="40">
        <f>IF(E5&gt;=D20,1,0)</f>
        <v>0</v>
      </c>
      <c r="BT20" s="63">
        <f t="shared" si="1"/>
        <v>6</v>
      </c>
      <c r="BV20" s="4">
        <f>(AV20*U5)+(AU20*U6)+(AT20*U7)+(AS20*U8)+(AR20*U9)+(AQ20*U10)+(AP20*U11)+(AO20*U12)+(AN20*U13)+(AM20*U14)+(AL20*U15)+(AK20*U16)+(AJ20*U17)+(AI20*U18)+(AH20*U19)+U20</f>
        <v>0.16338661338661339</v>
      </c>
    </row>
    <row r="21" spans="1:74">
      <c r="A21" s="25">
        <f>A20+1</f>
        <v>17</v>
      </c>
      <c r="B21" s="26" t="s">
        <v>36</v>
      </c>
      <c r="C21" s="12">
        <v>40653</v>
      </c>
      <c r="D21" s="12">
        <v>40660</v>
      </c>
      <c r="E21" s="12">
        <v>40661</v>
      </c>
      <c r="F21" s="36">
        <v>134.70999999999998</v>
      </c>
      <c r="G21" s="36">
        <v>135.97400000000002</v>
      </c>
      <c r="H21" s="36">
        <v>135.97399999999999</v>
      </c>
      <c r="I21" s="36"/>
      <c r="J21" s="36"/>
      <c r="K21" s="5" t="s">
        <v>17</v>
      </c>
      <c r="M21" s="16">
        <f>(G21-F21)*100</f>
        <v>126.40000000000384</v>
      </c>
      <c r="N21" s="15"/>
      <c r="O21" s="16">
        <f>(H21-G21)*100</f>
        <v>-2.8421709430404007E-12</v>
      </c>
      <c r="Q21" s="22">
        <f>((S20*U21)/M21)*O21</f>
        <v>-7.6927821799963387E-11</v>
      </c>
      <c r="R21" s="15"/>
      <c r="S21" s="3">
        <f>Q21+S20</f>
        <v>123163.7249602224</v>
      </c>
      <c r="U21" s="4">
        <f>$AE$4/W21</f>
        <v>2.7777777777777776E-2</v>
      </c>
      <c r="W21" s="2">
        <v>9</v>
      </c>
      <c r="Y21" s="30">
        <f>E21-D21+1</f>
        <v>2</v>
      </c>
      <c r="Z21" s="30"/>
      <c r="AA21" s="30">
        <f>(D21-C21)</f>
        <v>7</v>
      </c>
      <c r="AB21" s="30"/>
      <c r="AC21" s="4">
        <f>(S21-S20)/S20</f>
        <v>-5.9075491720742469E-16</v>
      </c>
      <c r="AF21" s="40">
        <f>IF(E20&gt;D21,IF(E20&gt;E21,Y21,E20-D21+1),0)</f>
        <v>2</v>
      </c>
      <c r="AH21" s="40">
        <f t="shared" si="0"/>
        <v>1</v>
      </c>
      <c r="AI21" s="40">
        <f t="shared" si="2"/>
        <v>1</v>
      </c>
      <c r="AJ21" s="40">
        <f t="shared" si="3"/>
        <v>1</v>
      </c>
      <c r="AK21" s="40">
        <f t="shared" si="4"/>
        <v>1</v>
      </c>
      <c r="AL21" s="40">
        <f t="shared" si="5"/>
        <v>1</v>
      </c>
      <c r="AM21" s="40">
        <f t="shared" si="6"/>
        <v>1</v>
      </c>
      <c r="AN21" s="40">
        <f t="shared" si="7"/>
        <v>0</v>
      </c>
      <c r="AO21" s="40">
        <f t="shared" si="8"/>
        <v>0</v>
      </c>
      <c r="AP21" s="40">
        <f t="shared" si="9"/>
        <v>0</v>
      </c>
      <c r="AQ21" s="40">
        <f t="shared" si="10"/>
        <v>0</v>
      </c>
      <c r="AR21" s="40">
        <f t="shared" si="11"/>
        <v>0</v>
      </c>
      <c r="AS21" s="40">
        <f t="shared" si="12"/>
        <v>0</v>
      </c>
      <c r="AT21" s="40">
        <f t="shared" si="13"/>
        <v>0</v>
      </c>
      <c r="AU21" s="40">
        <f t="shared" si="14"/>
        <v>0</v>
      </c>
      <c r="AV21" s="40">
        <f t="shared" ref="AV21:AV84" si="15">IF(E6&gt;=D21,1,0)</f>
        <v>0</v>
      </c>
      <c r="AW21" s="40">
        <f>IF(E5&gt;=D21,1,0)</f>
        <v>0</v>
      </c>
      <c r="BT21" s="63">
        <f t="shared" si="1"/>
        <v>7</v>
      </c>
      <c r="BV21" s="4">
        <f>(AW21*U5)+(AV21*U6)+(AU21*U7)+(AT21*U8)+(AS21*U9)+(AR21*U10)+(AQ21*U11)+(AP21*U12)+(AO21*U13)+(AN21*U14)+(AM21*U15)+(AL21*U16)+(AK21*U17)+(AJ21*U18)+(AI21*U19)+(AH21*U20)+U21</f>
        <v>0.19116439116439116</v>
      </c>
    </row>
    <row r="22" spans="1:74">
      <c r="A22" s="25">
        <f>A21+1</f>
        <v>18</v>
      </c>
      <c r="B22" s="26" t="s">
        <v>38</v>
      </c>
      <c r="C22" s="12">
        <v>40660</v>
      </c>
      <c r="D22" s="52">
        <v>40661</v>
      </c>
      <c r="E22" s="52">
        <v>40666</v>
      </c>
      <c r="F22" s="36">
        <v>119.806</v>
      </c>
      <c r="G22" s="36">
        <v>121.398</v>
      </c>
      <c r="H22" s="36">
        <v>119.806</v>
      </c>
      <c r="I22" s="36"/>
      <c r="J22" s="36"/>
      <c r="K22" s="5" t="s">
        <v>0</v>
      </c>
      <c r="M22" s="16">
        <f>(G22-F22)*100</f>
        <v>159.19999999999987</v>
      </c>
      <c r="N22" s="15"/>
      <c r="O22" s="16">
        <f>(H22-G22)*100</f>
        <v>-159.19999999999987</v>
      </c>
      <c r="Q22" s="22">
        <f>((S21*U22)/M22)*O22</f>
        <v>-1466.2348209550285</v>
      </c>
      <c r="R22" s="15"/>
      <c r="S22" s="3">
        <f>Q22+S21</f>
        <v>121697.49013926738</v>
      </c>
      <c r="U22" s="4">
        <f>$AE$4/W22</f>
        <v>1.1904761904761904E-2</v>
      </c>
      <c r="W22" s="2">
        <v>21</v>
      </c>
      <c r="Y22" s="30">
        <f>E22-D22+1</f>
        <v>6</v>
      </c>
      <c r="Z22" s="30"/>
      <c r="AA22" s="30">
        <f>(D22-C22)</f>
        <v>1</v>
      </c>
      <c r="AB22" s="30"/>
      <c r="AC22" s="4">
        <f>(S22-S21)/S21</f>
        <v>-1.190476190476188E-2</v>
      </c>
      <c r="AF22" s="40">
        <f>IF(E21&gt;D22,IF(E21&gt;E22,Y22,E21-D22+1),0)</f>
        <v>0</v>
      </c>
      <c r="AH22" s="40">
        <f t="shared" si="0"/>
        <v>1</v>
      </c>
      <c r="AI22" s="40">
        <f t="shared" si="2"/>
        <v>1</v>
      </c>
      <c r="AJ22" s="40">
        <f t="shared" si="3"/>
        <v>0</v>
      </c>
      <c r="AK22" s="40">
        <f t="shared" si="4"/>
        <v>1</v>
      </c>
      <c r="AL22" s="40">
        <f t="shared" si="5"/>
        <v>1</v>
      </c>
      <c r="AM22" s="40">
        <f t="shared" si="6"/>
        <v>1</v>
      </c>
      <c r="AN22" s="40">
        <f t="shared" si="7"/>
        <v>0</v>
      </c>
      <c r="AO22" s="40">
        <f t="shared" si="8"/>
        <v>0</v>
      </c>
      <c r="AP22" s="40">
        <f t="shared" si="9"/>
        <v>0</v>
      </c>
      <c r="AQ22" s="40">
        <f t="shared" si="10"/>
        <v>0</v>
      </c>
      <c r="AR22" s="40">
        <f t="shared" si="11"/>
        <v>0</v>
      </c>
      <c r="AS22" s="40">
        <f t="shared" si="12"/>
        <v>0</v>
      </c>
      <c r="AT22" s="40">
        <f t="shared" si="13"/>
        <v>0</v>
      </c>
      <c r="AU22" s="40">
        <f t="shared" si="14"/>
        <v>0</v>
      </c>
      <c r="AV22" s="40">
        <f t="shared" si="15"/>
        <v>0</v>
      </c>
      <c r="AW22" s="40">
        <f t="shared" ref="AW22:AW85" si="16">IF(E6&gt;=D22,1,0)</f>
        <v>0</v>
      </c>
      <c r="AX22" s="40">
        <f>IF(E5&gt;=D22,1,0)</f>
        <v>0</v>
      </c>
      <c r="BT22" s="63">
        <f t="shared" si="1"/>
        <v>6</v>
      </c>
      <c r="BV22" s="4">
        <f>(AX22*U5)+(AW22*U6)+(AV22*U7)+(AU22*U8)+(AT22*U9)+(AS22*U10)+(AR22*U11)+(AQ22*U12)+(AP22*U13)+(AO22*U14)+(AN22*U15)+(AM22*U16)+(AL22*U17)+(AK22*U18)+(AJ22*U19)+(AI22*U20)+(AH22*U21)+U22</f>
        <v>0.14235486735486735</v>
      </c>
    </row>
    <row r="23" spans="1:74">
      <c r="A23" s="25">
        <f>A22+1</f>
        <v>19</v>
      </c>
      <c r="B23" s="26" t="s">
        <v>36</v>
      </c>
      <c r="C23" s="12">
        <v>40665</v>
      </c>
      <c r="D23" s="12">
        <v>40666</v>
      </c>
      <c r="E23" s="12">
        <v>40674</v>
      </c>
      <c r="F23" s="36">
        <v>136.04600000000002</v>
      </c>
      <c r="G23" s="36"/>
      <c r="H23" s="36"/>
      <c r="I23" s="36">
        <v>134.952</v>
      </c>
      <c r="J23" s="36">
        <v>134.00900000000001</v>
      </c>
      <c r="K23" s="5" t="s">
        <v>2</v>
      </c>
      <c r="M23" s="16">
        <f>(F23-I23)*100</f>
        <v>109.40000000000225</v>
      </c>
      <c r="N23" s="15"/>
      <c r="O23" s="16">
        <f>(I23-J23)*100</f>
        <v>94.299999999998363</v>
      </c>
      <c r="Q23" s="22">
        <f>((S22*U23)/M23)*O23</f>
        <v>2913.8922710066217</v>
      </c>
      <c r="R23" s="15"/>
      <c r="S23" s="3">
        <f>Q23+S22</f>
        <v>124611.382410274</v>
      </c>
      <c r="U23" s="4">
        <f>$AE$4/W23</f>
        <v>2.7777777777777776E-2</v>
      </c>
      <c r="W23" s="2">
        <v>9</v>
      </c>
      <c r="Y23" s="30">
        <f>E23-D23+1</f>
        <v>9</v>
      </c>
      <c r="Z23" s="30"/>
      <c r="AA23" s="30">
        <f>(D23-C23)</f>
        <v>1</v>
      </c>
      <c r="AB23" s="30"/>
      <c r="AC23" s="4">
        <f>(S23-S22)/S22</f>
        <v>2.3943733495834996E-2</v>
      </c>
      <c r="AF23" s="40">
        <f>IF(E22&gt;D23,IF(E22&gt;E23,Y23,E22-D23+1),0)</f>
        <v>0</v>
      </c>
      <c r="AH23" s="40">
        <f t="shared" si="0"/>
        <v>1</v>
      </c>
      <c r="AI23" s="40">
        <f t="shared" si="2"/>
        <v>0</v>
      </c>
      <c r="AJ23" s="40">
        <f t="shared" si="3"/>
        <v>1</v>
      </c>
      <c r="AK23" s="40">
        <f t="shared" si="4"/>
        <v>0</v>
      </c>
      <c r="AL23" s="40">
        <f t="shared" si="5"/>
        <v>0</v>
      </c>
      <c r="AM23" s="40">
        <f t="shared" si="6"/>
        <v>1</v>
      </c>
      <c r="AN23" s="40">
        <f t="shared" si="7"/>
        <v>1</v>
      </c>
      <c r="AO23" s="40">
        <f t="shared" si="8"/>
        <v>0</v>
      </c>
      <c r="AP23" s="40">
        <f t="shared" si="9"/>
        <v>0</v>
      </c>
      <c r="AQ23" s="40">
        <f t="shared" si="10"/>
        <v>0</v>
      </c>
      <c r="AR23" s="40">
        <f t="shared" si="11"/>
        <v>0</v>
      </c>
      <c r="AS23" s="40">
        <f t="shared" si="12"/>
        <v>0</v>
      </c>
      <c r="AT23" s="40">
        <f t="shared" si="13"/>
        <v>0</v>
      </c>
      <c r="AU23" s="40">
        <f t="shared" si="14"/>
        <v>0</v>
      </c>
      <c r="AV23" s="40">
        <f t="shared" si="15"/>
        <v>0</v>
      </c>
      <c r="AW23" s="40">
        <f t="shared" si="16"/>
        <v>0</v>
      </c>
      <c r="AX23" s="40">
        <f t="shared" ref="AX23:AX86" si="17">IF(E6&gt;=D23,1,0)</f>
        <v>0</v>
      </c>
      <c r="AY23" s="40">
        <f>IF(E5&gt;=D23,1,0)</f>
        <v>0</v>
      </c>
      <c r="BT23" s="63">
        <f t="shared" si="1"/>
        <v>5</v>
      </c>
      <c r="BV23" s="4">
        <f>(AY23*U5)+(AX23*U6)+(AW23*U7)+(AV23*U8)+(AU23*U9)+(AT23*U10)+(AS23*U11)+(AR23*U12)+(AQ23*U13)+(AP23*U14)+(AO23*U15)+(AN23*U16)+(AM23*U17)+(AL23*U18)+(AK23*U19)+(AJ23*U20)+(AI23*U21)+(AH23*U22)+U23</f>
        <v>0.10664058164058164</v>
      </c>
    </row>
    <row r="24" spans="1:74">
      <c r="A24" s="25">
        <f>A23+1</f>
        <v>20</v>
      </c>
      <c r="B24" s="26" t="s">
        <v>24</v>
      </c>
      <c r="C24" s="12">
        <v>40666</v>
      </c>
      <c r="D24" s="13">
        <v>40667</v>
      </c>
      <c r="E24" s="13">
        <v>40668</v>
      </c>
      <c r="F24" s="36">
        <v>88.75</v>
      </c>
      <c r="G24" s="36"/>
      <c r="H24" s="36"/>
      <c r="I24" s="36">
        <v>87.52</v>
      </c>
      <c r="J24" s="36">
        <v>84.36</v>
      </c>
      <c r="K24" s="5" t="s">
        <v>1</v>
      </c>
      <c r="L24" s="15"/>
      <c r="M24" s="16">
        <f>(F24-I24)*100</f>
        <v>123.0000000000004</v>
      </c>
      <c r="N24" s="15"/>
      <c r="O24" s="16">
        <f>(I24-J24)*100</f>
        <v>315.99999999999966</v>
      </c>
      <c r="P24" s="15"/>
      <c r="Q24" s="22">
        <f>((S23*U24)/M24)*O24</f>
        <v>8003.495293017565</v>
      </c>
      <c r="R24" s="15"/>
      <c r="S24" s="3">
        <f>Q24+S23</f>
        <v>132614.87770329157</v>
      </c>
      <c r="U24" s="4">
        <f>$AE$4/W24</f>
        <v>2.5000000000000001E-2</v>
      </c>
      <c r="V24" s="4"/>
      <c r="W24" s="2">
        <v>10</v>
      </c>
      <c r="X24" s="3"/>
      <c r="Y24" s="30">
        <f>E24-D24+1</f>
        <v>2</v>
      </c>
      <c r="Z24" s="30"/>
      <c r="AA24" s="30">
        <f>(D24-C24)</f>
        <v>1</v>
      </c>
      <c r="AB24" s="30"/>
      <c r="AC24" s="4">
        <f>(S24-S23)/S23</f>
        <v>6.4227642276422484E-2</v>
      </c>
      <c r="AF24" s="40">
        <f>IF(E23&gt;D24,IF(E23&gt;E24,Y24,E23-D24+1),0)</f>
        <v>2</v>
      </c>
      <c r="AH24" s="40">
        <f t="shared" si="0"/>
        <v>1</v>
      </c>
      <c r="AI24" s="40">
        <f t="shared" si="2"/>
        <v>0</v>
      </c>
      <c r="AJ24" s="40">
        <f t="shared" si="3"/>
        <v>0</v>
      </c>
      <c r="AK24" s="40">
        <f t="shared" si="4"/>
        <v>1</v>
      </c>
      <c r="AL24" s="40">
        <f t="shared" si="5"/>
        <v>0</v>
      </c>
      <c r="AM24" s="40">
        <f t="shared" si="6"/>
        <v>0</v>
      </c>
      <c r="AN24" s="40">
        <f t="shared" si="7"/>
        <v>1</v>
      </c>
      <c r="AO24" s="40">
        <f t="shared" si="8"/>
        <v>0</v>
      </c>
      <c r="AP24" s="40">
        <f t="shared" si="9"/>
        <v>0</v>
      </c>
      <c r="AQ24" s="40">
        <f t="shared" si="10"/>
        <v>0</v>
      </c>
      <c r="AR24" s="40">
        <f t="shared" si="11"/>
        <v>0</v>
      </c>
      <c r="AS24" s="40">
        <f t="shared" si="12"/>
        <v>0</v>
      </c>
      <c r="AT24" s="40">
        <f t="shared" si="13"/>
        <v>0</v>
      </c>
      <c r="AU24" s="40">
        <f t="shared" si="14"/>
        <v>0</v>
      </c>
      <c r="AV24" s="40">
        <f t="shared" si="15"/>
        <v>0</v>
      </c>
      <c r="AW24" s="40">
        <f t="shared" si="16"/>
        <v>0</v>
      </c>
      <c r="AX24" s="40">
        <f t="shared" si="17"/>
        <v>0</v>
      </c>
      <c r="AY24" s="40">
        <f t="shared" ref="AY24:AY87" si="18">IF(E6&gt;=D24,1,0)</f>
        <v>0</v>
      </c>
      <c r="AZ24" s="40">
        <f>IF(E5&gt;=D24,1,0)</f>
        <v>0</v>
      </c>
      <c r="BT24" s="63">
        <f t="shared" si="1"/>
        <v>4</v>
      </c>
      <c r="BV24" s="4">
        <f>(AZ24*U5)+(AY24*U6)+(AX24*U7)+(AW24*U8)+(AV24*U9)+(AU24*U10)+(AT24*U11)+(AS24*U12)+(AR24*U13)+(AQ24*U14)+(AP24*U15)+(AO24*U16)+(AN24*U17)+(AM24*U18)+(AL24*U19)+(AK24*U20)+(AJ24*U21)+(AI24*U22)+(AH24*U23)+U24</f>
        <v>0.10050505050505051</v>
      </c>
    </row>
    <row r="25" spans="1:74">
      <c r="A25" s="25">
        <f>A24+1</f>
        <v>21</v>
      </c>
      <c r="B25" s="26" t="s">
        <v>32</v>
      </c>
      <c r="C25" s="12">
        <v>40667</v>
      </c>
      <c r="D25" s="12">
        <v>40668</v>
      </c>
      <c r="E25" s="12">
        <v>40687</v>
      </c>
      <c r="F25" s="14">
        <v>0.80020000000000002</v>
      </c>
      <c r="G25" s="14"/>
      <c r="H25" s="14"/>
      <c r="I25" s="14">
        <v>0.78779999999999994</v>
      </c>
      <c r="J25" s="14">
        <v>0.80020000000000002</v>
      </c>
      <c r="K25" s="5" t="s">
        <v>0</v>
      </c>
      <c r="M25" s="46">
        <f>(F25-I25)*10000</f>
        <v>124.00000000000078</v>
      </c>
      <c r="N25" s="47"/>
      <c r="O25" s="46">
        <f>(I25-J25)*10000</f>
        <v>-124.00000000000078</v>
      </c>
      <c r="Q25" s="22">
        <f>((S24*U25)/M25)*O25</f>
        <v>-2550.2861096786842</v>
      </c>
      <c r="R25" s="15"/>
      <c r="S25" s="3">
        <f>Q25+S24</f>
        <v>130064.59159361289</v>
      </c>
      <c r="U25" s="4">
        <f>$AE$4/W25</f>
        <v>1.9230769230769232E-2</v>
      </c>
      <c r="W25" s="2">
        <v>13</v>
      </c>
      <c r="Y25" s="30">
        <f>E25-D25+1</f>
        <v>20</v>
      </c>
      <c r="Z25" s="30"/>
      <c r="AA25" s="30">
        <f>(D25-C25)</f>
        <v>1</v>
      </c>
      <c r="AB25" s="30"/>
      <c r="AC25" s="4">
        <f>(S25-S24)/S24</f>
        <v>-1.9230769230769201E-2</v>
      </c>
      <c r="AF25" s="40">
        <f>IF(E24&gt;D25,IF(E24&gt;E25,Y25,E24-D25+1),0)</f>
        <v>0</v>
      </c>
      <c r="AH25" s="40">
        <f t="shared" si="0"/>
        <v>1</v>
      </c>
      <c r="AI25" s="40">
        <f t="shared" si="2"/>
        <v>1</v>
      </c>
      <c r="AJ25" s="40">
        <f t="shared" si="3"/>
        <v>0</v>
      </c>
      <c r="AK25" s="40">
        <f t="shared" si="4"/>
        <v>0</v>
      </c>
      <c r="AL25" s="40">
        <f t="shared" si="5"/>
        <v>0</v>
      </c>
      <c r="AM25" s="40">
        <f t="shared" si="6"/>
        <v>0</v>
      </c>
      <c r="AN25" s="40">
        <f t="shared" si="7"/>
        <v>0</v>
      </c>
      <c r="AO25" s="40">
        <f t="shared" si="8"/>
        <v>1</v>
      </c>
      <c r="AP25" s="40">
        <f t="shared" si="9"/>
        <v>0</v>
      </c>
      <c r="AQ25" s="40">
        <f t="shared" si="10"/>
        <v>0</v>
      </c>
      <c r="AR25" s="40">
        <f t="shared" si="11"/>
        <v>0</v>
      </c>
      <c r="AS25" s="40">
        <f t="shared" si="12"/>
        <v>0</v>
      </c>
      <c r="AT25" s="40">
        <f t="shared" si="13"/>
        <v>0</v>
      </c>
      <c r="AU25" s="40">
        <f t="shared" si="14"/>
        <v>0</v>
      </c>
      <c r="AV25" s="40">
        <f t="shared" si="15"/>
        <v>0</v>
      </c>
      <c r="AW25" s="40">
        <f t="shared" si="16"/>
        <v>0</v>
      </c>
      <c r="AX25" s="40">
        <f t="shared" si="17"/>
        <v>0</v>
      </c>
      <c r="AY25" s="40">
        <f t="shared" si="18"/>
        <v>0</v>
      </c>
      <c r="AZ25" s="40">
        <f t="shared" ref="AZ25:AZ88" si="19">IF(E6&gt;=D25,1,0)</f>
        <v>0</v>
      </c>
      <c r="BA25" s="40">
        <f>IF(E5&gt;=D25,1,0)</f>
        <v>0</v>
      </c>
      <c r="BT25" s="63">
        <f t="shared" si="1"/>
        <v>4</v>
      </c>
      <c r="BV25" s="4">
        <f>(BA25*U5)+(AZ25*U6)+(AY25*U7)+(AX25*U8)+(AW25*U9)+(AV25*U10)+(AU25*U11)+(AT25*U12)+(AS25*U13)+(AR25*U14)+(AQ25*U15)+(AP25*U16)+(AO25*U17)+(AN25*U18)+(AM25*U19)+(AL25*U20)+(AK25*U21)+(AJ25*U22)+(AI25*U23)+(AH25*U24)+U25</f>
        <v>9.4735819735819737E-2</v>
      </c>
    </row>
    <row r="26" spans="1:74">
      <c r="A26" s="25">
        <f>A25+1</f>
        <v>22</v>
      </c>
      <c r="B26" s="26" t="s">
        <v>30</v>
      </c>
      <c r="C26" s="12">
        <v>40668</v>
      </c>
      <c r="D26" s="12">
        <v>40669</v>
      </c>
      <c r="E26" s="12">
        <v>40689</v>
      </c>
      <c r="F26" s="14">
        <v>1.4896</v>
      </c>
      <c r="G26" s="14"/>
      <c r="H26" s="14"/>
      <c r="I26" s="14">
        <v>1.4507000000000001</v>
      </c>
      <c r="J26" s="14">
        <v>1.4187000000000001</v>
      </c>
      <c r="K26" s="5" t="s">
        <v>2</v>
      </c>
      <c r="L26" s="15"/>
      <c r="M26" s="16">
        <f>(F26-I26)*10000</f>
        <v>388.99999999999932</v>
      </c>
      <c r="N26" s="15"/>
      <c r="O26" s="16">
        <f>(I26-J26)*10000</f>
        <v>320.00000000000028</v>
      </c>
      <c r="P26" s="15"/>
      <c r="Q26" s="22">
        <f>((S25*U26)/M26)*O26</f>
        <v>2431.6820115655664</v>
      </c>
      <c r="R26" s="15"/>
      <c r="S26" s="3">
        <f>Q26+S25</f>
        <v>132496.27360517846</v>
      </c>
      <c r="U26" s="4">
        <f>$AE$4/W26</f>
        <v>2.2727272727272728E-2</v>
      </c>
      <c r="V26" s="4"/>
      <c r="W26" s="16">
        <v>11</v>
      </c>
      <c r="X26" s="15"/>
      <c r="Y26" s="30">
        <f>E26-D26+1</f>
        <v>21</v>
      </c>
      <c r="Z26" s="30"/>
      <c r="AA26" s="30">
        <f>(D26-C26)</f>
        <v>1</v>
      </c>
      <c r="AB26" s="30"/>
      <c r="AC26" s="4">
        <f>(S26-S25)/S25</f>
        <v>1.8695956999298994E-2</v>
      </c>
      <c r="AF26" s="40">
        <f>IF(E25&gt;D26,IF(E25&gt;E26,Y26,E25-D26+1),0)</f>
        <v>19</v>
      </c>
      <c r="AH26" s="40">
        <f t="shared" si="0"/>
        <v>1</v>
      </c>
      <c r="AI26" s="40">
        <f t="shared" si="2"/>
        <v>0</v>
      </c>
      <c r="AJ26" s="40">
        <f t="shared" si="3"/>
        <v>1</v>
      </c>
      <c r="AK26" s="40">
        <f t="shared" si="4"/>
        <v>0</v>
      </c>
      <c r="AL26" s="40">
        <f t="shared" si="5"/>
        <v>0</v>
      </c>
      <c r="AM26" s="40">
        <f t="shared" si="6"/>
        <v>0</v>
      </c>
      <c r="AN26" s="40">
        <f t="shared" si="7"/>
        <v>0</v>
      </c>
      <c r="AO26" s="40">
        <f t="shared" si="8"/>
        <v>0</v>
      </c>
      <c r="AP26" s="40">
        <f t="shared" si="9"/>
        <v>0</v>
      </c>
      <c r="AQ26" s="40">
        <f t="shared" si="10"/>
        <v>0</v>
      </c>
      <c r="AR26" s="40">
        <f t="shared" si="11"/>
        <v>0</v>
      </c>
      <c r="AS26" s="40">
        <f t="shared" si="12"/>
        <v>0</v>
      </c>
      <c r="AT26" s="40">
        <f t="shared" si="13"/>
        <v>0</v>
      </c>
      <c r="AU26" s="40">
        <f t="shared" si="14"/>
        <v>0</v>
      </c>
      <c r="AV26" s="40">
        <f t="shared" si="15"/>
        <v>0</v>
      </c>
      <c r="AW26" s="40">
        <f t="shared" si="16"/>
        <v>0</v>
      </c>
      <c r="AX26" s="40">
        <f t="shared" si="17"/>
        <v>0</v>
      </c>
      <c r="AY26" s="40">
        <f t="shared" si="18"/>
        <v>0</v>
      </c>
      <c r="AZ26" s="40">
        <f t="shared" si="19"/>
        <v>0</v>
      </c>
      <c r="BA26" s="40">
        <f t="shared" ref="BA26:BA89" si="20">IF(E6&gt;=D26,1,0)</f>
        <v>0</v>
      </c>
      <c r="BB26" s="40">
        <f>IF(E5&gt;=D26,1,0)</f>
        <v>0</v>
      </c>
      <c r="BT26" s="63">
        <f t="shared" si="1"/>
        <v>3</v>
      </c>
      <c r="BV26" s="4">
        <f>(BB26*U5)+(BA26*U6)+(AZ26*U7)+(AY26*U8)+(AX26*U9)+(AW26*U10)+(AV26*U11)+(AU26*U12)+(AT26*U13)+(AS26*U14)+(AR26*U15)+(AQ26*U16)+(AP26*U17)+(AO26*U18)+(AN26*U19)+(AM26*U20)+(AL26*U21)+(AK26*U22)+(AJ26*U23)+(AI26*U24)+(AH26*U25)+U26</f>
        <v>6.9735819735819743E-2</v>
      </c>
    </row>
    <row r="27" spans="1:74">
      <c r="A27" s="25">
        <f>A26+1</f>
        <v>23</v>
      </c>
      <c r="B27" s="26" t="s">
        <v>38</v>
      </c>
      <c r="C27" s="12">
        <v>40668</v>
      </c>
      <c r="D27" s="52">
        <v>40669</v>
      </c>
      <c r="E27" s="52">
        <v>40746</v>
      </c>
      <c r="F27" s="36">
        <v>119.32</v>
      </c>
      <c r="G27" s="36"/>
      <c r="H27" s="36"/>
      <c r="I27" s="36">
        <v>116.2</v>
      </c>
      <c r="J27" s="36">
        <v>113.22999999999999</v>
      </c>
      <c r="K27" s="5" t="s">
        <v>2</v>
      </c>
      <c r="M27" s="16">
        <f>(F27-I27)*100</f>
        <v>311.99999999999903</v>
      </c>
      <c r="N27" s="15"/>
      <c r="O27" s="16">
        <f>(I27-J27)*100</f>
        <v>297.00000000000131</v>
      </c>
      <c r="Q27" s="22">
        <f>((S26*U27)/M27)*O27</f>
        <v>1501.503100608146</v>
      </c>
      <c r="R27" s="15"/>
      <c r="S27" s="3">
        <f>Q27+S26</f>
        <v>133997.77670578661</v>
      </c>
      <c r="U27" s="4">
        <f>$AE$4/W27</f>
        <v>1.1904761904761904E-2</v>
      </c>
      <c r="W27" s="2">
        <v>21</v>
      </c>
      <c r="Y27" s="30">
        <f>E27-D27+1</f>
        <v>78</v>
      </c>
      <c r="Z27" s="30"/>
      <c r="AA27" s="30">
        <f>(D27-C27)</f>
        <v>1</v>
      </c>
      <c r="AB27" s="30"/>
      <c r="AC27" s="4">
        <f>(S27-S26)/S26</f>
        <v>1.1332417582417736E-2</v>
      </c>
      <c r="AF27" s="40">
        <f>IF(E26&gt;D27,IF(E26&gt;E27,Y27,E26-D27+1),0)</f>
        <v>21</v>
      </c>
      <c r="AH27" s="40">
        <f t="shared" si="0"/>
        <v>1</v>
      </c>
      <c r="AI27" s="40">
        <f t="shared" si="2"/>
        <v>1</v>
      </c>
      <c r="AJ27" s="40">
        <f t="shared" si="3"/>
        <v>0</v>
      </c>
      <c r="AK27" s="40">
        <f t="shared" si="4"/>
        <v>1</v>
      </c>
      <c r="AL27" s="40">
        <f t="shared" si="5"/>
        <v>0</v>
      </c>
      <c r="AM27" s="40">
        <f t="shared" si="6"/>
        <v>0</v>
      </c>
      <c r="AN27" s="40">
        <f t="shared" si="7"/>
        <v>0</v>
      </c>
      <c r="AO27" s="40">
        <f t="shared" si="8"/>
        <v>0</v>
      </c>
      <c r="AP27" s="40">
        <f t="shared" si="9"/>
        <v>0</v>
      </c>
      <c r="AQ27" s="40">
        <f t="shared" si="10"/>
        <v>0</v>
      </c>
      <c r="AR27" s="40">
        <f t="shared" si="11"/>
        <v>0</v>
      </c>
      <c r="AS27" s="40">
        <f t="shared" si="12"/>
        <v>0</v>
      </c>
      <c r="AT27" s="40">
        <f t="shared" si="13"/>
        <v>0</v>
      </c>
      <c r="AU27" s="40">
        <f t="shared" si="14"/>
        <v>0</v>
      </c>
      <c r="AV27" s="40">
        <f t="shared" si="15"/>
        <v>0</v>
      </c>
      <c r="AW27" s="40">
        <f t="shared" si="16"/>
        <v>0</v>
      </c>
      <c r="AX27" s="40">
        <f t="shared" si="17"/>
        <v>0</v>
      </c>
      <c r="AY27" s="40">
        <f t="shared" si="18"/>
        <v>0</v>
      </c>
      <c r="AZ27" s="40">
        <f t="shared" si="19"/>
        <v>0</v>
      </c>
      <c r="BA27" s="40">
        <f t="shared" si="20"/>
        <v>0</v>
      </c>
      <c r="BB27" s="40">
        <f t="shared" ref="BB27:BB90" si="21">IF(E6&gt;=D27,1,0)</f>
        <v>0</v>
      </c>
      <c r="BC27" s="40">
        <f>IF(E5&gt;=D27,1,0)</f>
        <v>0</v>
      </c>
      <c r="BT27" s="63">
        <f t="shared" si="1"/>
        <v>4</v>
      </c>
      <c r="BV27" s="4">
        <f>(BC27*U5)+(BB27*U6)+(BA27*U7)+(AZ27*U8)+(AY27*U9)+(AX27*U10)+(AW27*U11)+(AV27*U12)+(AU27*U13)+(AT27*U14)+(AS27*U15)+(AR27*U16)+(AQ27*U17)+(AP27*U18)+(AO27*U19)+(AN27*U20)+(AM27*U21)+(AL27*U22)+(AK27*U23)+(AJ27*U24)+(AI27*U25)+(AH27*U26)+U27</f>
        <v>8.1640581640581647E-2</v>
      </c>
    </row>
    <row r="28" spans="1:74">
      <c r="A28" s="25">
        <f>A27+1</f>
        <v>24</v>
      </c>
      <c r="B28" s="26" t="s">
        <v>34</v>
      </c>
      <c r="C28" s="12">
        <v>40669</v>
      </c>
      <c r="D28" s="12">
        <v>40673</v>
      </c>
      <c r="E28" s="12">
        <v>40674</v>
      </c>
      <c r="F28" s="14">
        <v>1.3447800000000001</v>
      </c>
      <c r="G28" s="14">
        <v>1.3597600000000001</v>
      </c>
      <c r="H28" s="14">
        <v>1.3597600000000001</v>
      </c>
      <c r="I28" s="14"/>
      <c r="J28" s="14"/>
      <c r="K28" s="5" t="s">
        <v>17</v>
      </c>
      <c r="M28" s="16">
        <f>(G28-F28)*10000</f>
        <v>149.79999999999993</v>
      </c>
      <c r="N28" s="15"/>
      <c r="O28" s="16">
        <f>(H28-G28)*10000</f>
        <v>0</v>
      </c>
      <c r="Q28" s="22">
        <f>((S27*U28)/M28)*O28</f>
        <v>0</v>
      </c>
      <c r="R28" s="15"/>
      <c r="S28" s="3">
        <f>Q28+S27</f>
        <v>133997.77670578661</v>
      </c>
      <c r="U28" s="4">
        <f>$AE$4/W28</f>
        <v>3.5714285714285712E-2</v>
      </c>
      <c r="W28" s="2">
        <v>7</v>
      </c>
      <c r="Y28" s="30">
        <f>E28-D28+1</f>
        <v>2</v>
      </c>
      <c r="Z28" s="30"/>
      <c r="AA28" s="30">
        <f>(D28-C28)</f>
        <v>4</v>
      </c>
      <c r="AB28" s="30"/>
      <c r="AC28" s="4">
        <f>(S28-S27)/S27</f>
        <v>0</v>
      </c>
      <c r="AF28" s="40">
        <f>IF(E27&gt;D28,IF(E27&gt;E28,Y28,E27-D28+1),0)</f>
        <v>2</v>
      </c>
      <c r="AH28" s="40">
        <f t="shared" si="0"/>
        <v>1</v>
      </c>
      <c r="AI28" s="40">
        <f t="shared" si="2"/>
        <v>1</v>
      </c>
      <c r="AJ28" s="40">
        <f t="shared" si="3"/>
        <v>1</v>
      </c>
      <c r="AK28" s="40">
        <f t="shared" si="4"/>
        <v>0</v>
      </c>
      <c r="AL28" s="40">
        <f t="shared" si="5"/>
        <v>1</v>
      </c>
      <c r="AM28" s="40">
        <f t="shared" si="6"/>
        <v>0</v>
      </c>
      <c r="AN28" s="40">
        <f t="shared" si="7"/>
        <v>0</v>
      </c>
      <c r="AO28" s="40">
        <f t="shared" si="8"/>
        <v>0</v>
      </c>
      <c r="AP28" s="40">
        <f t="shared" si="9"/>
        <v>0</v>
      </c>
      <c r="AQ28" s="40">
        <f t="shared" si="10"/>
        <v>0</v>
      </c>
      <c r="AR28" s="40">
        <f t="shared" si="11"/>
        <v>0</v>
      </c>
      <c r="AS28" s="40">
        <f t="shared" si="12"/>
        <v>0</v>
      </c>
      <c r="AT28" s="40">
        <f t="shared" si="13"/>
        <v>0</v>
      </c>
      <c r="AU28" s="40">
        <f t="shared" si="14"/>
        <v>0</v>
      </c>
      <c r="AV28" s="40">
        <f t="shared" si="15"/>
        <v>0</v>
      </c>
      <c r="AW28" s="40">
        <f t="shared" si="16"/>
        <v>0</v>
      </c>
      <c r="AX28" s="40">
        <f t="shared" si="17"/>
        <v>0</v>
      </c>
      <c r="AY28" s="40">
        <f t="shared" si="18"/>
        <v>0</v>
      </c>
      <c r="AZ28" s="40">
        <f t="shared" si="19"/>
        <v>0</v>
      </c>
      <c r="BA28" s="40">
        <f t="shared" si="20"/>
        <v>0</v>
      </c>
      <c r="BB28" s="40">
        <f t="shared" si="21"/>
        <v>0</v>
      </c>
      <c r="BC28" s="40">
        <f t="shared" ref="BC28:BC91" si="22">IF(E6&gt;=D28,1,0)</f>
        <v>0</v>
      </c>
      <c r="BD28" s="40">
        <f>IF(E5&gt;=D28,1,0)</f>
        <v>0</v>
      </c>
      <c r="BT28" s="63">
        <f t="shared" si="1"/>
        <v>5</v>
      </c>
      <c r="BV28" s="4">
        <f>(BD28*U5)+(BC28*U6)+(BB28*U7)+(BA28*U8)+(AZ28*U9)+(AY28*U10)+(AX28*U11)+(AW28*U12)+(AV28*U13)+(AU28*U14)+(AT28*U15)+(AS28*U16)+(AR28*U17)+(AQ28*U18)+(AP28*U19)+(AO28*U20)+(AN28*U21)+(AM28*U22)+(AL28*U23)+(AK28*U24)+(AJ28*U25)+(AI28*U26)+(AH28*U27)+U28</f>
        <v>0.11735486735486736</v>
      </c>
    </row>
    <row r="29" spans="1:74">
      <c r="A29" s="25">
        <f>A28+1</f>
        <v>25</v>
      </c>
      <c r="B29" s="26" t="s">
        <v>24</v>
      </c>
      <c r="C29" s="12">
        <v>40673</v>
      </c>
      <c r="D29" s="13">
        <v>40674</v>
      </c>
      <c r="E29" s="13">
        <v>40675</v>
      </c>
      <c r="F29" s="36">
        <v>86.4</v>
      </c>
      <c r="G29" s="36">
        <v>87.64</v>
      </c>
      <c r="H29" s="36">
        <v>86.4</v>
      </c>
      <c r="I29" s="36"/>
      <c r="J29" s="36"/>
      <c r="K29" s="5" t="s">
        <v>0</v>
      </c>
      <c r="L29" s="15"/>
      <c r="M29" s="16">
        <f>(G29-F29)*100</f>
        <v>123.99999999999949</v>
      </c>
      <c r="N29" s="15"/>
      <c r="O29" s="16">
        <f>(H29-G29)*100</f>
        <v>-123.99999999999949</v>
      </c>
      <c r="P29" s="15"/>
      <c r="Q29" s="22">
        <f>((S28*U29)/M29)*O29</f>
        <v>-3349.9444176446655</v>
      </c>
      <c r="R29" s="15"/>
      <c r="S29" s="3">
        <f>Q29+S28</f>
        <v>130647.83228814194</v>
      </c>
      <c r="U29" s="4">
        <f>$AE$4/W29</f>
        <v>2.5000000000000001E-2</v>
      </c>
      <c r="V29" s="4"/>
      <c r="W29" s="2">
        <v>10</v>
      </c>
      <c r="X29" s="3"/>
      <c r="Y29" s="30">
        <f>E29-D29+1</f>
        <v>2</v>
      </c>
      <c r="Z29" s="30"/>
      <c r="AA29" s="30">
        <f>(D29-C29)</f>
        <v>1</v>
      </c>
      <c r="AB29" s="30"/>
      <c r="AC29" s="4">
        <f>(S29-S28)/S28</f>
        <v>-2.500000000000004E-2</v>
      </c>
      <c r="AF29" s="40">
        <f>IF(E28&gt;D29,IF(E28&gt;E29,Y29,E28-D29+1),0)</f>
        <v>0</v>
      </c>
      <c r="AH29" s="40">
        <f t="shared" si="0"/>
        <v>1</v>
      </c>
      <c r="AI29" s="40">
        <f t="shared" si="2"/>
        <v>1</v>
      </c>
      <c r="AJ29" s="40">
        <f t="shared" si="3"/>
        <v>1</v>
      </c>
      <c r="AK29" s="40">
        <f t="shared" si="4"/>
        <v>1</v>
      </c>
      <c r="AL29" s="40">
        <f t="shared" si="5"/>
        <v>0</v>
      </c>
      <c r="AM29" s="40">
        <f t="shared" si="6"/>
        <v>1</v>
      </c>
      <c r="AN29" s="40">
        <f t="shared" si="7"/>
        <v>0</v>
      </c>
      <c r="AO29" s="40">
        <f t="shared" si="8"/>
        <v>0</v>
      </c>
      <c r="AP29" s="40">
        <f t="shared" si="9"/>
        <v>0</v>
      </c>
      <c r="AQ29" s="40">
        <f t="shared" si="10"/>
        <v>0</v>
      </c>
      <c r="AR29" s="40">
        <f t="shared" si="11"/>
        <v>0</v>
      </c>
      <c r="AS29" s="40">
        <f t="shared" si="12"/>
        <v>0</v>
      </c>
      <c r="AT29" s="40">
        <f t="shared" si="13"/>
        <v>0</v>
      </c>
      <c r="AU29" s="40">
        <f t="shared" si="14"/>
        <v>0</v>
      </c>
      <c r="AV29" s="40">
        <f t="shared" si="15"/>
        <v>0</v>
      </c>
      <c r="AW29" s="40">
        <f t="shared" si="16"/>
        <v>0</v>
      </c>
      <c r="AX29" s="40">
        <f t="shared" si="17"/>
        <v>0</v>
      </c>
      <c r="AY29" s="40">
        <f t="shared" si="18"/>
        <v>0</v>
      </c>
      <c r="AZ29" s="40">
        <f t="shared" si="19"/>
        <v>0</v>
      </c>
      <c r="BA29" s="40">
        <f t="shared" si="20"/>
        <v>0</v>
      </c>
      <c r="BB29" s="40">
        <f t="shared" si="21"/>
        <v>0</v>
      </c>
      <c r="BC29" s="40">
        <f t="shared" si="22"/>
        <v>0</v>
      </c>
      <c r="BD29" s="40">
        <f t="shared" ref="BD29:BD92" si="23">IF(E6&gt;=D29,1,0)</f>
        <v>0</v>
      </c>
      <c r="BE29" s="40">
        <f>IF(E5&gt;=D29,1,0)</f>
        <v>0</v>
      </c>
      <c r="BT29" s="63">
        <f t="shared" si="1"/>
        <v>6</v>
      </c>
      <c r="BV29" s="4">
        <f>(BE29*U5)+(BD29*U6)+(BC29*U7)+(BB29*U8)+(BA29*U9)+(AZ29*U10)+(AY29*U11)+(AX29*U12)+(AW29*U13)+(AV29*U14)+(AU29*U15)+(AT29*U16)+(AS29*U17)+(AR29*U18)+(AQ29*U19)+(AP29*U20)+(AO29*U21)+(AN29*U22)+(AM29*U23)+(AL29*U24)+(AK29*U25)+(AJ29*U26)+(AI29*U27)+(AH29*U28)+U29</f>
        <v>0.14235486735486735</v>
      </c>
    </row>
    <row r="30" spans="1:74">
      <c r="A30" s="25">
        <f>A29+1</f>
        <v>26</v>
      </c>
      <c r="B30" s="26" t="s">
        <v>29</v>
      </c>
      <c r="C30" s="12">
        <v>40675</v>
      </c>
      <c r="D30" s="12">
        <v>40676</v>
      </c>
      <c r="E30" s="12">
        <v>40683</v>
      </c>
      <c r="F30" s="14">
        <v>0.86699999999999999</v>
      </c>
      <c r="G30" s="14">
        <v>0.87590000000000001</v>
      </c>
      <c r="H30" s="14">
        <v>0.87739999999999996</v>
      </c>
      <c r="I30" s="14"/>
      <c r="J30" s="14"/>
      <c r="K30" s="5" t="s">
        <v>2</v>
      </c>
      <c r="L30" s="15"/>
      <c r="M30" s="16">
        <f>(G30-F30)*10000</f>
        <v>89.000000000000185</v>
      </c>
      <c r="N30" s="15"/>
      <c r="O30" s="16">
        <f>(H30-G30)*10000</f>
        <v>14.999999999999458</v>
      </c>
      <c r="P30" s="15"/>
      <c r="Q30" s="22">
        <f>((S29*U30)/M30)*O30</f>
        <v>550.48243941630744</v>
      </c>
      <c r="R30" s="15"/>
      <c r="S30" s="3">
        <f>Q30+S29</f>
        <v>131198.31472755826</v>
      </c>
      <c r="U30" s="4">
        <f>$AE$4/W30</f>
        <v>2.5000000000000001E-2</v>
      </c>
      <c r="V30" s="4"/>
      <c r="W30" s="2">
        <v>10</v>
      </c>
      <c r="X30" s="3"/>
      <c r="Y30" s="30">
        <f>E30-D30+1</f>
        <v>8</v>
      </c>
      <c r="Z30" s="30"/>
      <c r="AA30" s="30">
        <f>(D30-C30)</f>
        <v>1</v>
      </c>
      <c r="AB30" s="30"/>
      <c r="AC30" s="4">
        <f>(S30-S29)/S29</f>
        <v>4.2134831460673141E-3</v>
      </c>
      <c r="AF30" s="40">
        <f>IF(E29&gt;D30,IF(E29&gt;E30,Y30,E29-D30+1),0)</f>
        <v>0</v>
      </c>
      <c r="AH30" s="40">
        <f t="shared" si="0"/>
        <v>0</v>
      </c>
      <c r="AI30" s="40">
        <f t="shared" si="2"/>
        <v>0</v>
      </c>
      <c r="AJ30" s="40">
        <f t="shared" si="3"/>
        <v>1</v>
      </c>
      <c r="AK30" s="40">
        <f t="shared" si="4"/>
        <v>1</v>
      </c>
      <c r="AL30" s="40">
        <f t="shared" si="5"/>
        <v>1</v>
      </c>
      <c r="AM30" s="40">
        <f t="shared" si="6"/>
        <v>0</v>
      </c>
      <c r="AN30" s="40">
        <f t="shared" si="7"/>
        <v>0</v>
      </c>
      <c r="AO30" s="40">
        <f t="shared" si="8"/>
        <v>0</v>
      </c>
      <c r="AP30" s="40">
        <f t="shared" si="9"/>
        <v>0</v>
      </c>
      <c r="AQ30" s="40">
        <f t="shared" si="10"/>
        <v>0</v>
      </c>
      <c r="AR30" s="40">
        <f t="shared" si="11"/>
        <v>0</v>
      </c>
      <c r="AS30" s="40">
        <f t="shared" si="12"/>
        <v>0</v>
      </c>
      <c r="AT30" s="40">
        <f t="shared" si="13"/>
        <v>0</v>
      </c>
      <c r="AU30" s="40">
        <f t="shared" si="14"/>
        <v>0</v>
      </c>
      <c r="AV30" s="40">
        <f t="shared" si="15"/>
        <v>0</v>
      </c>
      <c r="AW30" s="40">
        <f t="shared" si="16"/>
        <v>0</v>
      </c>
      <c r="AX30" s="40">
        <f t="shared" si="17"/>
        <v>0</v>
      </c>
      <c r="AY30" s="40">
        <f t="shared" si="18"/>
        <v>0</v>
      </c>
      <c r="AZ30" s="40">
        <f t="shared" si="19"/>
        <v>0</v>
      </c>
      <c r="BA30" s="40">
        <f t="shared" si="20"/>
        <v>0</v>
      </c>
      <c r="BB30" s="40">
        <f t="shared" si="21"/>
        <v>0</v>
      </c>
      <c r="BC30" s="40">
        <f t="shared" si="22"/>
        <v>0</v>
      </c>
      <c r="BD30" s="40">
        <f t="shared" si="23"/>
        <v>0</v>
      </c>
      <c r="BE30" s="40">
        <f t="shared" ref="BE30:BE93" si="24">IF(E6&gt;=D30,1,0)</f>
        <v>0</v>
      </c>
      <c r="BF30" s="40">
        <f>IF(E5&gt;=D30,1,0)</f>
        <v>0</v>
      </c>
      <c r="BT30" s="63">
        <f t="shared" si="1"/>
        <v>4</v>
      </c>
      <c r="BV30" s="4">
        <f>(BF30*U5)+(BE30*U6)+(BD30*U7)+(BC30*U8)+(BB30*U9)+(BA30*U10)+(AZ30*U11)+(AY30*U12)+(AX30*U13)+(AW30*U14)+(AV30*U15)+(AU30*U16)+(AT30*U17)+(AS30*U18)+(AR30*U19)+(AQ30*U20)+(AP30*U21)+(AO30*U22)+(AN30*U23)+(AM30*U24)+(AL30*U25)+(AK30*U26)+(AJ30*U27)+(AI30*U28)+(AH30*U29)+U30</f>
        <v>7.8862803862803865E-2</v>
      </c>
    </row>
    <row r="31" spans="1:74">
      <c r="A31" s="25">
        <f>A30+1</f>
        <v>27</v>
      </c>
      <c r="B31" s="26" t="s">
        <v>20</v>
      </c>
      <c r="C31" s="12">
        <v>40675</v>
      </c>
      <c r="D31" s="12">
        <v>40679</v>
      </c>
      <c r="E31" s="12">
        <v>40707</v>
      </c>
      <c r="F31" s="14">
        <v>0.95130000000000003</v>
      </c>
      <c r="G31" s="14"/>
      <c r="H31" s="14"/>
      <c r="I31" s="14">
        <v>0.93659999999999999</v>
      </c>
      <c r="J31" s="14">
        <v>0.88249999999999995</v>
      </c>
      <c r="K31" s="5" t="s">
        <v>1</v>
      </c>
      <c r="L31" s="15"/>
      <c r="M31" s="16">
        <f>(F31-I31)*10000</f>
        <v>147.00000000000045</v>
      </c>
      <c r="N31" s="15"/>
      <c r="O31" s="16">
        <f>(I31-J31)*10000</f>
        <v>541.00000000000034</v>
      </c>
      <c r="P31" s="15"/>
      <c r="Q31" s="22">
        <f>((S30*U31)/M31)*O31</f>
        <v>17244.482086396707</v>
      </c>
      <c r="R31" s="15"/>
      <c r="S31" s="3">
        <f>Q31+S30</f>
        <v>148442.79681395498</v>
      </c>
      <c r="U31" s="4">
        <f>$AE$4/W31</f>
        <v>3.5714285714285712E-2</v>
      </c>
      <c r="V31" s="4"/>
      <c r="W31" s="2">
        <v>7</v>
      </c>
      <c r="Y31" s="30">
        <f>E31-D31+1</f>
        <v>29</v>
      </c>
      <c r="Z31" s="30"/>
      <c r="AA31" s="30">
        <f>(D31-C31)</f>
        <v>4</v>
      </c>
      <c r="AB31" s="30"/>
      <c r="AC31" s="4">
        <f>(S31-S30)/S30</f>
        <v>0.13143828960155468</v>
      </c>
      <c r="AF31" s="40">
        <f>IF(E30&gt;D31,IF(E30&gt;E31,Y31,E30-D31+1),0)</f>
        <v>5</v>
      </c>
      <c r="AH31" s="40">
        <f t="shared" si="0"/>
        <v>1</v>
      </c>
      <c r="AI31" s="40">
        <f t="shared" si="2"/>
        <v>0</v>
      </c>
      <c r="AJ31" s="40">
        <f t="shared" si="3"/>
        <v>0</v>
      </c>
      <c r="AK31" s="40">
        <f t="shared" si="4"/>
        <v>1</v>
      </c>
      <c r="AL31" s="40">
        <f t="shared" si="5"/>
        <v>1</v>
      </c>
      <c r="AM31" s="40">
        <f t="shared" si="6"/>
        <v>1</v>
      </c>
      <c r="AN31" s="40">
        <f t="shared" si="7"/>
        <v>0</v>
      </c>
      <c r="AO31" s="40">
        <f t="shared" si="8"/>
        <v>0</v>
      </c>
      <c r="AP31" s="40">
        <f t="shared" si="9"/>
        <v>0</v>
      </c>
      <c r="AQ31" s="40">
        <f t="shared" si="10"/>
        <v>0</v>
      </c>
      <c r="AR31" s="40">
        <f t="shared" si="11"/>
        <v>0</v>
      </c>
      <c r="AS31" s="40">
        <f t="shared" si="12"/>
        <v>0</v>
      </c>
      <c r="AT31" s="40">
        <f t="shared" si="13"/>
        <v>0</v>
      </c>
      <c r="AU31" s="40">
        <f t="shared" si="14"/>
        <v>0</v>
      </c>
      <c r="AV31" s="40">
        <f t="shared" si="15"/>
        <v>0</v>
      </c>
      <c r="AW31" s="40">
        <f t="shared" si="16"/>
        <v>0</v>
      </c>
      <c r="AX31" s="40">
        <f t="shared" si="17"/>
        <v>0</v>
      </c>
      <c r="AY31" s="40">
        <f t="shared" si="18"/>
        <v>0</v>
      </c>
      <c r="AZ31" s="40">
        <f t="shared" si="19"/>
        <v>0</v>
      </c>
      <c r="BA31" s="40">
        <f t="shared" si="20"/>
        <v>0</v>
      </c>
      <c r="BB31" s="40">
        <f t="shared" si="21"/>
        <v>0</v>
      </c>
      <c r="BC31" s="40">
        <f t="shared" si="22"/>
        <v>0</v>
      </c>
      <c r="BD31" s="40">
        <f t="shared" si="23"/>
        <v>0</v>
      </c>
      <c r="BE31" s="40">
        <f t="shared" si="24"/>
        <v>0</v>
      </c>
      <c r="BF31" s="40">
        <f t="shared" ref="BF31:BF94" si="25">IF(E6&gt;=D31,1,0)</f>
        <v>0</v>
      </c>
      <c r="BG31" s="40">
        <f>IF(E5&gt;=D31,1,0)</f>
        <v>0</v>
      </c>
      <c r="BT31" s="63">
        <f t="shared" si="1"/>
        <v>5</v>
      </c>
      <c r="BV31" s="4">
        <f>(BG31*U5)+(BF31*U6)+(BE31*U7)+(BD31*U8)+(BC31*U9)+(BB31*U10)+(BA31*U11)+(AZ31*U12)+(AY31*U13)+(AX31*U14)+(AW31*U15)+(AV31*U16)+(AU31*U17)+(AT31*U18)+(AS31*U19)+(AR31*U20)+(AQ31*U21)+(AP31*U22)+(AO31*U23)+(AN31*U24)+(AM31*U25)+(AL31*U26)+(AK31*U27)+(AJ31*U28)+(AI31*U29)+(AH31*U30)+U31</f>
        <v>0.11457708957708958</v>
      </c>
    </row>
    <row r="32" spans="1:74">
      <c r="A32" s="25">
        <f>A31+1</f>
        <v>28</v>
      </c>
      <c r="B32" s="26" t="s">
        <v>37</v>
      </c>
      <c r="C32" s="12">
        <v>40683</v>
      </c>
      <c r="D32" s="13">
        <v>40686</v>
      </c>
      <c r="E32" s="13">
        <v>40694</v>
      </c>
      <c r="F32" s="14">
        <v>0.96665000000000001</v>
      </c>
      <c r="G32" s="14">
        <v>0.97751999999999994</v>
      </c>
      <c r="H32" s="14">
        <v>0.96665000000000001</v>
      </c>
      <c r="I32" s="14"/>
      <c r="J32" s="14"/>
      <c r="K32" s="5" t="s">
        <v>0</v>
      </c>
      <c r="M32" s="16">
        <f>(G32-F32)*10000</f>
        <v>108.69999999999935</v>
      </c>
      <c r="N32" s="15"/>
      <c r="O32" s="16">
        <f>(H32-G32)*10000</f>
        <v>-108.69999999999935</v>
      </c>
      <c r="Q32" s="22">
        <f>((S31*U32)/M32)*O32</f>
        <v>-5301.5284576412487</v>
      </c>
      <c r="R32" s="15"/>
      <c r="S32" s="3">
        <f>Q32+S31</f>
        <v>143141.26835631373</v>
      </c>
      <c r="U32" s="4">
        <f>$AE$4/W32</f>
        <v>3.5714285714285712E-2</v>
      </c>
      <c r="W32" s="2">
        <v>7</v>
      </c>
      <c r="Y32" s="30">
        <f>E32-D32+1</f>
        <v>9</v>
      </c>
      <c r="Z32" s="30"/>
      <c r="AA32" s="30">
        <f>(D32-C32)</f>
        <v>3</v>
      </c>
      <c r="AB32" s="30"/>
      <c r="AC32" s="4">
        <f>(S32-S31)/S31</f>
        <v>-3.5714285714285733E-2</v>
      </c>
      <c r="AF32" s="40">
        <f>IF(E31&gt;D32,IF(E31&gt;E32,Y32,E31-D32+1),0)</f>
        <v>9</v>
      </c>
      <c r="AH32" s="40">
        <f t="shared" si="0"/>
        <v>1</v>
      </c>
      <c r="AI32" s="40">
        <f t="shared" si="2"/>
        <v>0</v>
      </c>
      <c r="AJ32" s="40">
        <f t="shared" si="3"/>
        <v>0</v>
      </c>
      <c r="AK32" s="40">
        <f t="shared" si="4"/>
        <v>0</v>
      </c>
      <c r="AL32" s="40">
        <f t="shared" si="5"/>
        <v>1</v>
      </c>
      <c r="AM32" s="40">
        <f t="shared" si="6"/>
        <v>1</v>
      </c>
      <c r="AN32" s="40">
        <f t="shared" si="7"/>
        <v>1</v>
      </c>
      <c r="AO32" s="40">
        <f t="shared" si="8"/>
        <v>0</v>
      </c>
      <c r="AP32" s="40">
        <f t="shared" si="9"/>
        <v>0</v>
      </c>
      <c r="AQ32" s="40">
        <f t="shared" si="10"/>
        <v>0</v>
      </c>
      <c r="AR32" s="40">
        <f t="shared" si="11"/>
        <v>0</v>
      </c>
      <c r="AS32" s="40">
        <f t="shared" si="12"/>
        <v>0</v>
      </c>
      <c r="AT32" s="40">
        <f t="shared" si="13"/>
        <v>0</v>
      </c>
      <c r="AU32" s="40">
        <f t="shared" si="14"/>
        <v>0</v>
      </c>
      <c r="AV32" s="40">
        <f t="shared" si="15"/>
        <v>0</v>
      </c>
      <c r="AW32" s="40">
        <f t="shared" si="16"/>
        <v>0</v>
      </c>
      <c r="AX32" s="40">
        <f t="shared" si="17"/>
        <v>0</v>
      </c>
      <c r="AY32" s="40">
        <f t="shared" si="18"/>
        <v>0</v>
      </c>
      <c r="AZ32" s="40">
        <f t="shared" si="19"/>
        <v>0</v>
      </c>
      <c r="BA32" s="40">
        <f t="shared" si="20"/>
        <v>0</v>
      </c>
      <c r="BB32" s="40">
        <f t="shared" si="21"/>
        <v>0</v>
      </c>
      <c r="BC32" s="40">
        <f t="shared" si="22"/>
        <v>0</v>
      </c>
      <c r="BD32" s="40">
        <f t="shared" si="23"/>
        <v>0</v>
      </c>
      <c r="BE32" s="40">
        <f t="shared" si="24"/>
        <v>0</v>
      </c>
      <c r="BF32" s="40">
        <f t="shared" si="25"/>
        <v>0</v>
      </c>
      <c r="BG32" s="40">
        <f t="shared" ref="BG32:BG95" si="26">IF(E6&gt;=D32,1,0)</f>
        <v>0</v>
      </c>
      <c r="BH32" s="40">
        <f>IF(E5&gt;=D32,1,0)</f>
        <v>0</v>
      </c>
      <c r="BT32" s="63">
        <f t="shared" si="1"/>
        <v>5</v>
      </c>
      <c r="BV32" s="4">
        <f>(BH32*U5)+(BG32*U6)+(BF32*U7)+(BE32*U8)+(BD32*U9)+(BC32*U10)+(BB32*U11)+(BA32*U12)+(AZ32*U13)+(AY32*U14)+(AX32*U15)+(AW32*U16)+(AV32*U17)+(AU32*U18)+(AT32*U19)+(AS32*U20)+(AR32*U21)+(AQ32*U22)+(AP32*U23)+(AO32*U24)+(AN32*U25)+(AM32*U26)+(AL32*U27)+(AK32*U28)+(AJ32*U29)+(AI32*U30)+(AH32*U31)+U32</f>
        <v>0.1252913752913753</v>
      </c>
    </row>
    <row r="33" spans="1:74">
      <c r="A33" s="25">
        <f>A32+1</f>
        <v>29</v>
      </c>
      <c r="B33" s="26" t="s">
        <v>39</v>
      </c>
      <c r="C33" s="12">
        <v>40686</v>
      </c>
      <c r="D33" s="12">
        <v>40687</v>
      </c>
      <c r="E33" s="12">
        <v>40689</v>
      </c>
      <c r="F33" s="14">
        <v>1.0636699999999999</v>
      </c>
      <c r="G33" s="14"/>
      <c r="H33" s="14"/>
      <c r="I33" s="14">
        <v>1.0495000000000001</v>
      </c>
      <c r="J33" s="14">
        <v>1.0636699999999999</v>
      </c>
      <c r="K33" s="5" t="s">
        <v>0</v>
      </c>
      <c r="M33" s="46">
        <f>(F33-I33)*10000</f>
        <v>141.69999999999794</v>
      </c>
      <c r="N33" s="47"/>
      <c r="O33" s="46">
        <f>(I33-J33)*10000</f>
        <v>-141.69999999999794</v>
      </c>
      <c r="Q33" s="22">
        <f>((S32*U33)/M33)*O33</f>
        <v>-2752.7166991598797</v>
      </c>
      <c r="R33" s="15"/>
      <c r="S33" s="3">
        <f>Q33+S32</f>
        <v>140388.55165715385</v>
      </c>
      <c r="U33" s="4">
        <f>$AE$4/W33</f>
        <v>1.9230769230769232E-2</v>
      </c>
      <c r="W33" s="2">
        <v>13</v>
      </c>
      <c r="Y33" s="30">
        <f>E33-D33+1</f>
        <v>3</v>
      </c>
      <c r="Z33" s="30"/>
      <c r="AA33" s="30">
        <f>(D33-C33)</f>
        <v>1</v>
      </c>
      <c r="AB33" s="30"/>
      <c r="AC33" s="4">
        <f>(S33-S32)/S32</f>
        <v>-1.9230769230769228E-2</v>
      </c>
      <c r="AF33" s="40">
        <f>IF(E32&gt;D33,IF(E32&gt;E33,Y33,E32-D33+1),0)</f>
        <v>3</v>
      </c>
      <c r="AH33" s="40">
        <f t="shared" si="0"/>
        <v>1</v>
      </c>
      <c r="AI33" s="40">
        <f t="shared" si="2"/>
        <v>1</v>
      </c>
      <c r="AJ33" s="40">
        <f t="shared" si="3"/>
        <v>0</v>
      </c>
      <c r="AK33" s="40">
        <f t="shared" si="4"/>
        <v>0</v>
      </c>
      <c r="AL33" s="40">
        <f t="shared" si="5"/>
        <v>0</v>
      </c>
      <c r="AM33" s="40">
        <f t="shared" si="6"/>
        <v>1</v>
      </c>
      <c r="AN33" s="40">
        <f t="shared" si="7"/>
        <v>1</v>
      </c>
      <c r="AO33" s="40">
        <f t="shared" si="8"/>
        <v>1</v>
      </c>
      <c r="AP33" s="40">
        <f t="shared" si="9"/>
        <v>0</v>
      </c>
      <c r="AQ33" s="40">
        <f t="shared" si="10"/>
        <v>0</v>
      </c>
      <c r="AR33" s="40">
        <f t="shared" si="11"/>
        <v>0</v>
      </c>
      <c r="AS33" s="40">
        <f t="shared" si="12"/>
        <v>0</v>
      </c>
      <c r="AT33" s="40">
        <f t="shared" si="13"/>
        <v>0</v>
      </c>
      <c r="AU33" s="40">
        <f t="shared" si="14"/>
        <v>0</v>
      </c>
      <c r="AV33" s="40">
        <f t="shared" si="15"/>
        <v>0</v>
      </c>
      <c r="AW33" s="40">
        <f t="shared" si="16"/>
        <v>0</v>
      </c>
      <c r="AX33" s="40">
        <f t="shared" si="17"/>
        <v>0</v>
      </c>
      <c r="AY33" s="40">
        <f t="shared" si="18"/>
        <v>0</v>
      </c>
      <c r="AZ33" s="40">
        <f t="shared" si="19"/>
        <v>0</v>
      </c>
      <c r="BA33" s="40">
        <f t="shared" si="20"/>
        <v>0</v>
      </c>
      <c r="BB33" s="40">
        <f t="shared" si="21"/>
        <v>0</v>
      </c>
      <c r="BC33" s="40">
        <f t="shared" si="22"/>
        <v>0</v>
      </c>
      <c r="BD33" s="40">
        <f t="shared" si="23"/>
        <v>0</v>
      </c>
      <c r="BE33" s="40">
        <f t="shared" si="24"/>
        <v>0</v>
      </c>
      <c r="BF33" s="40">
        <f t="shared" si="25"/>
        <v>0</v>
      </c>
      <c r="BG33" s="40">
        <f t="shared" si="26"/>
        <v>0</v>
      </c>
      <c r="BH33" s="40">
        <f t="shared" ref="BH33:BH96" si="27">IF(E6&gt;=D33,1,0)</f>
        <v>0</v>
      </c>
      <c r="BI33" s="40">
        <f>IF(E5&gt;=D33,1,0)</f>
        <v>0</v>
      </c>
      <c r="BT33" s="63">
        <f t="shared" si="1"/>
        <v>6</v>
      </c>
      <c r="BV33" s="4">
        <f>(BI33*U5)+(BH33*U6)+(BG33*U7)+(BF33*U8)+(BE33*U9)+(BD33*U10)+(BC33*U11)+(BB33*U12)+(BA33*U13)+(AZ33*U14)+(AY33*U15)+(AX33*U16)+(AW33*U17)+(AV33*U18)+(AU33*U19)+(AT33*U20)+(AS33*U21)+(AR33*U22)+(AQ33*U23)+(AP33*U24)+(AO33*U25)+(AN33*U26)+(AM33*U27)+(AL33*U28)+(AK33*U29)+(AJ33*U30)+(AI33*U31)+(AH33*U32)+U33</f>
        <v>0.14452214452214451</v>
      </c>
    </row>
    <row r="34" spans="1:74">
      <c r="A34" s="25">
        <f>A33+1</f>
        <v>30</v>
      </c>
      <c r="B34" s="26" t="s">
        <v>34</v>
      </c>
      <c r="C34" s="12">
        <v>40687</v>
      </c>
      <c r="D34" s="12">
        <v>40688</v>
      </c>
      <c r="E34" s="12">
        <v>40700</v>
      </c>
      <c r="F34" s="14">
        <v>1.3308899999999999</v>
      </c>
      <c r="G34" s="14"/>
      <c r="H34" s="14"/>
      <c r="I34" s="14">
        <v>1.31738</v>
      </c>
      <c r="J34" s="14">
        <v>1.31738</v>
      </c>
      <c r="K34" s="5" t="s">
        <v>17</v>
      </c>
      <c r="M34" s="46">
        <f>(F34-I34)*10000</f>
        <v>135.09999999999911</v>
      </c>
      <c r="N34" s="47"/>
      <c r="O34" s="46">
        <f>(I34-J34)*10000</f>
        <v>0</v>
      </c>
      <c r="Q34" s="22">
        <f>((S33*U34)/M34)*O34</f>
        <v>0</v>
      </c>
      <c r="R34" s="15"/>
      <c r="S34" s="3">
        <f>Q34+S33</f>
        <v>140388.55165715385</v>
      </c>
      <c r="U34" s="4">
        <f>$AE$4/W34</f>
        <v>3.5714285714285712E-2</v>
      </c>
      <c r="W34" s="2">
        <v>7</v>
      </c>
      <c r="Y34" s="30">
        <f>E34-D34+1</f>
        <v>13</v>
      </c>
      <c r="Z34" s="30"/>
      <c r="AA34" s="30">
        <f>(D34-C34)</f>
        <v>1</v>
      </c>
      <c r="AB34" s="30"/>
      <c r="AC34" s="4">
        <f>(S34-S33)/S33</f>
        <v>0</v>
      </c>
      <c r="AF34" s="40">
        <f>IF(E33&gt;D34,IF(E33&gt;E34,Y34,E33-D34+1),0)</f>
        <v>2</v>
      </c>
      <c r="AH34" s="40">
        <f t="shared" si="0"/>
        <v>1</v>
      </c>
      <c r="AI34" s="40">
        <f t="shared" si="2"/>
        <v>1</v>
      </c>
      <c r="AJ34" s="40">
        <f t="shared" si="3"/>
        <v>1</v>
      </c>
      <c r="AK34" s="40">
        <f t="shared" si="4"/>
        <v>0</v>
      </c>
      <c r="AL34" s="40">
        <f t="shared" si="5"/>
        <v>0</v>
      </c>
      <c r="AM34" s="40">
        <f t="shared" si="6"/>
        <v>0</v>
      </c>
      <c r="AN34" s="40">
        <f t="shared" si="7"/>
        <v>1</v>
      </c>
      <c r="AO34" s="40">
        <f t="shared" si="8"/>
        <v>1</v>
      </c>
      <c r="AP34" s="40">
        <f t="shared" si="9"/>
        <v>0</v>
      </c>
      <c r="AQ34" s="40">
        <f t="shared" si="10"/>
        <v>0</v>
      </c>
      <c r="AR34" s="40">
        <f t="shared" si="11"/>
        <v>0</v>
      </c>
      <c r="AS34" s="40">
        <f t="shared" si="12"/>
        <v>0</v>
      </c>
      <c r="AT34" s="40">
        <f t="shared" si="13"/>
        <v>0</v>
      </c>
      <c r="AU34" s="40">
        <f t="shared" si="14"/>
        <v>0</v>
      </c>
      <c r="AV34" s="40">
        <f t="shared" si="15"/>
        <v>0</v>
      </c>
      <c r="AW34" s="40">
        <f t="shared" si="16"/>
        <v>0</v>
      </c>
      <c r="AX34" s="40">
        <f t="shared" si="17"/>
        <v>0</v>
      </c>
      <c r="AY34" s="40">
        <f t="shared" si="18"/>
        <v>0</v>
      </c>
      <c r="AZ34" s="40">
        <f t="shared" si="19"/>
        <v>0</v>
      </c>
      <c r="BA34" s="40">
        <f t="shared" si="20"/>
        <v>0</v>
      </c>
      <c r="BB34" s="40">
        <f t="shared" si="21"/>
        <v>0</v>
      </c>
      <c r="BC34" s="40">
        <f t="shared" si="22"/>
        <v>0</v>
      </c>
      <c r="BD34" s="40">
        <f t="shared" si="23"/>
        <v>0</v>
      </c>
      <c r="BE34" s="40">
        <f t="shared" si="24"/>
        <v>0</v>
      </c>
      <c r="BF34" s="40">
        <f t="shared" si="25"/>
        <v>0</v>
      </c>
      <c r="BG34" s="40">
        <f t="shared" si="26"/>
        <v>0</v>
      </c>
      <c r="BH34" s="40">
        <f t="shared" si="27"/>
        <v>0</v>
      </c>
      <c r="BI34" s="40">
        <f t="shared" ref="BI34:BI97" si="28">IF(E6&gt;=D34,1,0)</f>
        <v>0</v>
      </c>
      <c r="BJ34" s="40">
        <f>IF(E5&gt;=D34,1,0)</f>
        <v>0</v>
      </c>
      <c r="BT34" s="63">
        <f t="shared" si="1"/>
        <v>6</v>
      </c>
      <c r="BV34" s="4">
        <f>(BJ34*U5)+(BI34*U6)+(BH34*U7)+(BG34*U8)+(BF34*U9)+(BE34*U10)+(BD34*U11)+(BC34*U12)+(BB34*U13)+(BA34*U14)+(AZ34*U15)+(AY34*U16)+(AX34*U17)+(AW34*U18)+(AV34*U19)+(AU34*U20)+(AT34*U21)+(AS34*U22)+(AR34*U23)+(AQ34*U24)+(AP34*U25)+(AO34*U26)+(AN34*U27)+(AM34*U28)+(AL34*U29)+(AK34*U30)+(AJ34*U31)+(AI34*U32)+(AH34*U33)+U34</f>
        <v>0.16100566100566099</v>
      </c>
    </row>
    <row r="35" spans="1:74">
      <c r="A35" s="25">
        <f>A34+1</f>
        <v>31</v>
      </c>
      <c r="B35" s="26" t="s">
        <v>36</v>
      </c>
      <c r="C35" s="12">
        <v>40680</v>
      </c>
      <c r="D35" s="12">
        <v>40688</v>
      </c>
      <c r="E35" s="12">
        <v>40697</v>
      </c>
      <c r="F35" s="36">
        <v>130.74099999999999</v>
      </c>
      <c r="G35" s="36">
        <v>133.33100000000002</v>
      </c>
      <c r="H35" s="36">
        <v>130.74099999999999</v>
      </c>
      <c r="I35" s="36"/>
      <c r="J35" s="36"/>
      <c r="K35" s="5" t="s">
        <v>0</v>
      </c>
      <c r="M35" s="16">
        <f>(G35-F35)*100</f>
        <v>259.00000000000318</v>
      </c>
      <c r="N35" s="15"/>
      <c r="O35" s="16">
        <f>(H35-G35)*100</f>
        <v>-259.00000000000318</v>
      </c>
      <c r="Q35" s="22">
        <f>((S34*U35)/M35)*O35</f>
        <v>-3899.6819904764957</v>
      </c>
      <c r="R35" s="15"/>
      <c r="S35" s="3">
        <f>Q35+S34</f>
        <v>136488.86966667735</v>
      </c>
      <c r="U35" s="4">
        <f>$AE$4/W35</f>
        <v>2.7777777777777776E-2</v>
      </c>
      <c r="W35" s="2">
        <v>9</v>
      </c>
      <c r="Y35" s="30">
        <f>E35-D35+1</f>
        <v>10</v>
      </c>
      <c r="Z35" s="30"/>
      <c r="AA35" s="30">
        <f>(D35-C35)</f>
        <v>8</v>
      </c>
      <c r="AB35" s="30"/>
      <c r="AC35" s="4">
        <f>(S35-S34)/S34</f>
        <v>-2.7777777777777807E-2</v>
      </c>
      <c r="AF35" s="40">
        <f>IF(E34&gt;D35,IF(E34&gt;E35,Y35,E34-D35+1),0)</f>
        <v>10</v>
      </c>
      <c r="AH35" s="40">
        <f t="shared" si="0"/>
        <v>1</v>
      </c>
      <c r="AI35" s="40">
        <f t="shared" si="2"/>
        <v>1</v>
      </c>
      <c r="AJ35" s="40">
        <f t="shared" si="3"/>
        <v>1</v>
      </c>
      <c r="AK35" s="40">
        <f t="shared" si="4"/>
        <v>1</v>
      </c>
      <c r="AL35" s="40">
        <f t="shared" si="5"/>
        <v>0</v>
      </c>
      <c r="AM35" s="40">
        <f t="shared" si="6"/>
        <v>0</v>
      </c>
      <c r="AN35" s="40">
        <f t="shared" si="7"/>
        <v>0</v>
      </c>
      <c r="AO35" s="40">
        <f t="shared" si="8"/>
        <v>1</v>
      </c>
      <c r="AP35" s="40">
        <f t="shared" si="9"/>
        <v>1</v>
      </c>
      <c r="AQ35" s="40">
        <f t="shared" si="10"/>
        <v>0</v>
      </c>
      <c r="AR35" s="40">
        <f t="shared" si="11"/>
        <v>0</v>
      </c>
      <c r="AS35" s="40">
        <f t="shared" si="12"/>
        <v>0</v>
      </c>
      <c r="AT35" s="40">
        <f t="shared" si="13"/>
        <v>0</v>
      </c>
      <c r="AU35" s="40">
        <f t="shared" si="14"/>
        <v>0</v>
      </c>
      <c r="AV35" s="40">
        <f t="shared" si="15"/>
        <v>0</v>
      </c>
      <c r="AW35" s="40">
        <f t="shared" si="16"/>
        <v>0</v>
      </c>
      <c r="AX35" s="40">
        <f t="shared" si="17"/>
        <v>0</v>
      </c>
      <c r="AY35" s="40">
        <f t="shared" si="18"/>
        <v>0</v>
      </c>
      <c r="AZ35" s="40">
        <f t="shared" si="19"/>
        <v>0</v>
      </c>
      <c r="BA35" s="40">
        <f t="shared" si="20"/>
        <v>0</v>
      </c>
      <c r="BB35" s="40">
        <f t="shared" si="21"/>
        <v>0</v>
      </c>
      <c r="BC35" s="40">
        <f t="shared" si="22"/>
        <v>0</v>
      </c>
      <c r="BD35" s="40">
        <f t="shared" si="23"/>
        <v>0</v>
      </c>
      <c r="BE35" s="40">
        <f t="shared" si="24"/>
        <v>0</v>
      </c>
      <c r="BF35" s="40">
        <f t="shared" si="25"/>
        <v>0</v>
      </c>
      <c r="BG35" s="40">
        <f t="shared" si="26"/>
        <v>0</v>
      </c>
      <c r="BH35" s="40">
        <f t="shared" si="27"/>
        <v>0</v>
      </c>
      <c r="BI35" s="40">
        <f t="shared" si="28"/>
        <v>0</v>
      </c>
      <c r="BJ35" s="40">
        <f t="shared" ref="BJ35:BJ98" si="29">IF(E6&gt;=D35,1,0)</f>
        <v>0</v>
      </c>
      <c r="BK35" s="40">
        <f>IF(E5&gt;=D35,1,0)</f>
        <v>0</v>
      </c>
      <c r="BT35" s="63">
        <f t="shared" si="1"/>
        <v>7</v>
      </c>
      <c r="BV35" s="4">
        <f>(BK35*U5)+(BJ35*U6)+(BI35*U7)+(BH35*U8)+(BG35*U9)+(BF35*U10)+(BE35*U11)+(BD35*U12)+(BC35*U13)+(BB35*U14)+(BA35*U15)+(AZ35*U16)+(AY35*U17)+(AX35*U18)+(AW35*U19)+(AV35*U20)+(AU35*U21)+(AT35*U22)+(AS35*U23)+(AR35*U24)+(AQ35*U25)+(AP35*U26)+(AO35*U27)+(AN35*U28)+(AM35*U29)+(AL35*U30)+(AK35*U31)+(AJ35*U32)+(AI35*U33)+(AH35*U34)+U35</f>
        <v>0.18878343878343878</v>
      </c>
    </row>
    <row r="36" spans="1:74">
      <c r="A36" s="25">
        <f>A35+1</f>
        <v>32</v>
      </c>
      <c r="B36" s="26" t="s">
        <v>30</v>
      </c>
      <c r="C36" s="12">
        <v>40689</v>
      </c>
      <c r="D36" s="12">
        <v>40690</v>
      </c>
      <c r="E36" s="12">
        <v>40697</v>
      </c>
      <c r="F36" s="14">
        <v>1.407</v>
      </c>
      <c r="G36" s="14">
        <v>1.4208000000000001</v>
      </c>
      <c r="H36" s="14">
        <v>1.458</v>
      </c>
      <c r="I36" s="14"/>
      <c r="J36" s="14"/>
      <c r="K36" s="5" t="s">
        <v>1</v>
      </c>
      <c r="L36" s="15"/>
      <c r="M36" s="16">
        <f>(G36-F36)*10000</f>
        <v>138.00000000000034</v>
      </c>
      <c r="N36" s="15"/>
      <c r="O36" s="16">
        <f>(H36-G36)*10000</f>
        <v>371.99999999999898</v>
      </c>
      <c r="P36" s="15"/>
      <c r="Q36" s="22">
        <f>((S35*U36)/M36)*O36</f>
        <v>8361.9663234525215</v>
      </c>
      <c r="R36" s="15"/>
      <c r="S36" s="3">
        <f>Q36+S35</f>
        <v>144850.83599012985</v>
      </c>
      <c r="U36" s="4">
        <f>$AE$4/W36</f>
        <v>2.2727272727272728E-2</v>
      </c>
      <c r="V36" s="4"/>
      <c r="W36" s="16">
        <v>11</v>
      </c>
      <c r="X36" s="15"/>
      <c r="Y36" s="30">
        <f>E36-D36+1</f>
        <v>8</v>
      </c>
      <c r="Z36" s="30"/>
      <c r="AA36" s="30">
        <f>(D36-C36)</f>
        <v>1</v>
      </c>
      <c r="AB36" s="30"/>
      <c r="AC36" s="4">
        <f>(S36-S35)/S35</f>
        <v>6.1264822134386929E-2</v>
      </c>
      <c r="AF36" s="40">
        <f>IF(E35&gt;D36,IF(E35&gt;E36,Y36,E35-D36+1),0)</f>
        <v>8</v>
      </c>
      <c r="AH36" s="40">
        <f t="shared" si="0"/>
        <v>1</v>
      </c>
      <c r="AI36" s="40">
        <f t="shared" si="2"/>
        <v>1</v>
      </c>
      <c r="AJ36" s="40">
        <f t="shared" si="3"/>
        <v>0</v>
      </c>
      <c r="AK36" s="40">
        <f t="shared" si="4"/>
        <v>1</v>
      </c>
      <c r="AL36" s="40">
        <f t="shared" si="5"/>
        <v>1</v>
      </c>
      <c r="AM36" s="40">
        <f t="shared" si="6"/>
        <v>0</v>
      </c>
      <c r="AN36" s="40">
        <f t="shared" si="7"/>
        <v>0</v>
      </c>
      <c r="AO36" s="40">
        <f t="shared" si="8"/>
        <v>0</v>
      </c>
      <c r="AP36" s="40">
        <f t="shared" si="9"/>
        <v>1</v>
      </c>
      <c r="AQ36" s="40">
        <f t="shared" si="10"/>
        <v>0</v>
      </c>
      <c r="AR36" s="40">
        <f t="shared" si="11"/>
        <v>0</v>
      </c>
      <c r="AS36" s="40">
        <f t="shared" si="12"/>
        <v>0</v>
      </c>
      <c r="AT36" s="40">
        <f t="shared" si="13"/>
        <v>0</v>
      </c>
      <c r="AU36" s="40">
        <f t="shared" si="14"/>
        <v>0</v>
      </c>
      <c r="AV36" s="40">
        <f t="shared" si="15"/>
        <v>0</v>
      </c>
      <c r="AW36" s="40">
        <f t="shared" si="16"/>
        <v>0</v>
      </c>
      <c r="AX36" s="40">
        <f t="shared" si="17"/>
        <v>0</v>
      </c>
      <c r="AY36" s="40">
        <f t="shared" si="18"/>
        <v>0</v>
      </c>
      <c r="AZ36" s="40">
        <f t="shared" si="19"/>
        <v>0</v>
      </c>
      <c r="BA36" s="40">
        <f t="shared" si="20"/>
        <v>0</v>
      </c>
      <c r="BB36" s="40">
        <f t="shared" si="21"/>
        <v>0</v>
      </c>
      <c r="BC36" s="40">
        <f t="shared" si="22"/>
        <v>0</v>
      </c>
      <c r="BD36" s="40">
        <f t="shared" si="23"/>
        <v>0</v>
      </c>
      <c r="BE36" s="40">
        <f t="shared" si="24"/>
        <v>0</v>
      </c>
      <c r="BF36" s="40">
        <f t="shared" si="25"/>
        <v>0</v>
      </c>
      <c r="BG36" s="40">
        <f t="shared" si="26"/>
        <v>0</v>
      </c>
      <c r="BH36" s="40">
        <f t="shared" si="27"/>
        <v>0</v>
      </c>
      <c r="BI36" s="40">
        <f t="shared" si="28"/>
        <v>0</v>
      </c>
      <c r="BJ36" s="40">
        <f t="shared" si="29"/>
        <v>0</v>
      </c>
      <c r="BK36" s="40">
        <f t="shared" ref="BK36:BK99" si="30">IF(E6&gt;=D36,1,0)</f>
        <v>0</v>
      </c>
      <c r="BL36" s="40">
        <f>IF(E5&gt;=D36,1,0)</f>
        <v>0</v>
      </c>
      <c r="BT36" s="63">
        <f t="shared" si="1"/>
        <v>6</v>
      </c>
      <c r="BV36" s="4">
        <f>(BL36*U5)+(BK36*U6)+(BJ36*U7)+(BI36*U8)+(BH36*U9)+(BG36*U10)+(BF36*U11)+(BE36*U12)+(BD36*U13)+(BC36*U14)+(BB36*U15)+(BA36*U16)+(AZ36*U17)+(AY36*U18)+(AX36*U19)+(AW36*U20)+(AV36*U21)+(AU36*U22)+(AT36*U23)+(AS36*U24)+(AR36*U25)+(AQ36*U26)+(AP36*U27)+(AO36*U28)+(AN36*U29)+(AM36*U30)+(AL36*U31)+(AK36*U32)+(AJ36*U33)+(AI36*U34)+(AH36*U35)+U36</f>
        <v>0.16955266955266954</v>
      </c>
    </row>
    <row r="37" spans="1:74">
      <c r="A37" s="25">
        <f>A36+1</f>
        <v>33</v>
      </c>
      <c r="B37" s="26" t="s">
        <v>31</v>
      </c>
      <c r="C37" s="12">
        <v>40693</v>
      </c>
      <c r="D37" s="12">
        <v>40694</v>
      </c>
      <c r="E37" s="12">
        <v>40694</v>
      </c>
      <c r="F37" s="14">
        <v>1.5384</v>
      </c>
      <c r="G37" s="14">
        <v>1.5432999999999999</v>
      </c>
      <c r="H37" s="14">
        <v>1.5432999999999999</v>
      </c>
      <c r="I37" s="14"/>
      <c r="J37" s="14"/>
      <c r="K37" s="5" t="s">
        <v>17</v>
      </c>
      <c r="M37" s="16">
        <f>(G37-F37)*10000</f>
        <v>48.999999999999048</v>
      </c>
      <c r="N37" s="15"/>
      <c r="O37" s="16">
        <f>(H37-G37)*10000</f>
        <v>0</v>
      </c>
      <c r="Q37" s="22">
        <f>((S36*U37)/M37)*O37</f>
        <v>0</v>
      </c>
      <c r="R37" s="15"/>
      <c r="S37" s="3">
        <f>Q37+S36</f>
        <v>144850.83599012985</v>
      </c>
      <c r="U37" s="4">
        <f>$AE$4/W37</f>
        <v>2.7777777777777776E-2</v>
      </c>
      <c r="V37"/>
      <c r="W37" s="2">
        <v>9</v>
      </c>
      <c r="Y37" s="30">
        <f>E37-D37+1</f>
        <v>1</v>
      </c>
      <c r="Z37" s="30"/>
      <c r="AA37" s="30">
        <f>(D37-C37)</f>
        <v>1</v>
      </c>
      <c r="AB37" s="30"/>
      <c r="AC37" s="4">
        <f>(S37-S36)/S36</f>
        <v>0</v>
      </c>
      <c r="AF37" s="40">
        <f>IF(E36&gt;D37,IF(E36&gt;E37,Y37,E36-D37+1),0)</f>
        <v>1</v>
      </c>
      <c r="AH37" s="40">
        <f t="shared" si="0"/>
        <v>1</v>
      </c>
      <c r="AI37" s="40">
        <f t="shared" si="2"/>
        <v>1</v>
      </c>
      <c r="AJ37" s="40">
        <f t="shared" si="3"/>
        <v>1</v>
      </c>
      <c r="AK37" s="40">
        <f t="shared" si="4"/>
        <v>0</v>
      </c>
      <c r="AL37" s="40">
        <f t="shared" si="5"/>
        <v>1</v>
      </c>
      <c r="AM37" s="40">
        <f t="shared" si="6"/>
        <v>1</v>
      </c>
      <c r="AN37" s="40">
        <f t="shared" si="7"/>
        <v>0</v>
      </c>
      <c r="AO37" s="40">
        <f t="shared" si="8"/>
        <v>0</v>
      </c>
      <c r="AP37" s="40">
        <f t="shared" si="9"/>
        <v>0</v>
      </c>
      <c r="AQ37" s="40">
        <f t="shared" si="10"/>
        <v>1</v>
      </c>
      <c r="AR37" s="40">
        <f t="shared" si="11"/>
        <v>0</v>
      </c>
      <c r="AS37" s="40">
        <f t="shared" si="12"/>
        <v>0</v>
      </c>
      <c r="AT37" s="40">
        <f t="shared" si="13"/>
        <v>0</v>
      </c>
      <c r="AU37" s="40">
        <f t="shared" si="14"/>
        <v>0</v>
      </c>
      <c r="AV37" s="40">
        <f t="shared" si="15"/>
        <v>0</v>
      </c>
      <c r="AW37" s="40">
        <f t="shared" si="16"/>
        <v>0</v>
      </c>
      <c r="AX37" s="40">
        <f t="shared" si="17"/>
        <v>0</v>
      </c>
      <c r="AY37" s="40">
        <f t="shared" si="18"/>
        <v>0</v>
      </c>
      <c r="AZ37" s="40">
        <f t="shared" si="19"/>
        <v>0</v>
      </c>
      <c r="BA37" s="40">
        <f t="shared" si="20"/>
        <v>0</v>
      </c>
      <c r="BB37" s="40">
        <f t="shared" si="21"/>
        <v>0</v>
      </c>
      <c r="BC37" s="40">
        <f t="shared" si="22"/>
        <v>0</v>
      </c>
      <c r="BD37" s="40">
        <f t="shared" si="23"/>
        <v>0</v>
      </c>
      <c r="BE37" s="40">
        <f t="shared" si="24"/>
        <v>0</v>
      </c>
      <c r="BF37" s="40">
        <f t="shared" si="25"/>
        <v>0</v>
      </c>
      <c r="BG37" s="40">
        <f t="shared" si="26"/>
        <v>0</v>
      </c>
      <c r="BH37" s="40">
        <f t="shared" si="27"/>
        <v>0</v>
      </c>
      <c r="BI37" s="40">
        <f t="shared" si="28"/>
        <v>0</v>
      </c>
      <c r="BJ37" s="40">
        <f t="shared" si="29"/>
        <v>0</v>
      </c>
      <c r="BK37" s="40">
        <f t="shared" si="30"/>
        <v>0</v>
      </c>
      <c r="BL37" s="40">
        <f t="shared" ref="BL37:BL100" si="31">IF(E6&gt;=D37,1,0)</f>
        <v>0</v>
      </c>
      <c r="BM37" s="40">
        <f>IF(E5&gt;=D37,1,0)</f>
        <v>0</v>
      </c>
      <c r="BT37" s="63">
        <f t="shared" si="1"/>
        <v>7</v>
      </c>
      <c r="BV37" s="4">
        <f>(BM37*U5)+(BL37*U6)+(BK37*U7)+(BJ37*U8)+(BI37*U9)+(BH37*U10)+(BG37*U11)+(BF37*U12)+(BE37*U13)+(BD37*U14)+(BC37*U15)+(BB37*U16)+(BA37*U17)+(AZ37*U18)+(AY37*U19)+(AX37*U20)+(AW37*U21)+(AV37*U22)+(AU37*U23)+(AT37*U24)+(AS37*U25)+(AR37*U26)+(AQ37*U27)+(AP37*U28)+(AO37*U29)+(AN37*U30)+(AM37*U31)+(AL37*U32)+(AK37*U33)+(AJ37*U34)+(AI37*U35)+(AH37*U36)+U37</f>
        <v>0.1973304473304473</v>
      </c>
    </row>
    <row r="38" spans="1:74">
      <c r="A38" s="25">
        <f>A37+1</f>
        <v>34</v>
      </c>
      <c r="B38" s="26" t="s">
        <v>24</v>
      </c>
      <c r="C38" s="12">
        <v>40695</v>
      </c>
      <c r="D38" s="13">
        <v>40696</v>
      </c>
      <c r="E38" s="13">
        <v>40731</v>
      </c>
      <c r="F38" s="36">
        <v>87.44</v>
      </c>
      <c r="G38" s="36"/>
      <c r="H38" s="36"/>
      <c r="I38" s="36">
        <v>85.78</v>
      </c>
      <c r="J38" s="36">
        <v>87.44</v>
      </c>
      <c r="K38" s="5" t="s">
        <v>0</v>
      </c>
      <c r="L38" s="15"/>
      <c r="M38" s="16">
        <f>(F38-I38)*100</f>
        <v>165.99999999999966</v>
      </c>
      <c r="N38" s="15"/>
      <c r="O38" s="16">
        <f>(I38-J38)*100</f>
        <v>-165.99999999999966</v>
      </c>
      <c r="P38" s="15"/>
      <c r="Q38" s="22">
        <f>((S37*U38)/M38)*O38</f>
        <v>-3621.2708997532463</v>
      </c>
      <c r="R38" s="15"/>
      <c r="S38" s="3">
        <f>Q38+S37</f>
        <v>141229.56509037659</v>
      </c>
      <c r="U38" s="4">
        <f>$AE$4/W38</f>
        <v>2.5000000000000001E-2</v>
      </c>
      <c r="V38" s="4"/>
      <c r="W38" s="2">
        <v>10</v>
      </c>
      <c r="X38" s="3"/>
      <c r="Y38" s="30">
        <f>E38-D38+1</f>
        <v>36</v>
      </c>
      <c r="Z38" s="30"/>
      <c r="AA38" s="30">
        <f>(D38-C38)</f>
        <v>1</v>
      </c>
      <c r="AB38" s="30"/>
      <c r="AC38" s="4">
        <f>(S38-S37)/S37</f>
        <v>-2.5000000000000102E-2</v>
      </c>
      <c r="AF38" s="40">
        <f>IF(E37&gt;D38,IF(E37&gt;E38,Y38,E37-D38+1),0)</f>
        <v>0</v>
      </c>
      <c r="AH38" s="40">
        <f t="shared" si="0"/>
        <v>0</v>
      </c>
      <c r="AI38" s="40">
        <f t="shared" si="2"/>
        <v>1</v>
      </c>
      <c r="AJ38" s="40">
        <f t="shared" si="3"/>
        <v>1</v>
      </c>
      <c r="AK38" s="40">
        <f t="shared" si="4"/>
        <v>1</v>
      </c>
      <c r="AL38" s="40">
        <f t="shared" si="5"/>
        <v>0</v>
      </c>
      <c r="AM38" s="40">
        <f t="shared" si="6"/>
        <v>0</v>
      </c>
      <c r="AN38" s="40">
        <f t="shared" si="7"/>
        <v>1</v>
      </c>
      <c r="AO38" s="40">
        <f t="shared" si="8"/>
        <v>0</v>
      </c>
      <c r="AP38" s="40">
        <f t="shared" si="9"/>
        <v>0</v>
      </c>
      <c r="AQ38" s="40">
        <f t="shared" si="10"/>
        <v>0</v>
      </c>
      <c r="AR38" s="40">
        <f t="shared" si="11"/>
        <v>1</v>
      </c>
      <c r="AS38" s="40">
        <f t="shared" si="12"/>
        <v>0</v>
      </c>
      <c r="AT38" s="40">
        <f t="shared" si="13"/>
        <v>0</v>
      </c>
      <c r="AU38" s="40">
        <f t="shared" si="14"/>
        <v>0</v>
      </c>
      <c r="AV38" s="40">
        <f t="shared" si="15"/>
        <v>0</v>
      </c>
      <c r="AW38" s="40">
        <f t="shared" si="16"/>
        <v>0</v>
      </c>
      <c r="AX38" s="40">
        <f t="shared" si="17"/>
        <v>0</v>
      </c>
      <c r="AY38" s="40">
        <f t="shared" si="18"/>
        <v>0</v>
      </c>
      <c r="AZ38" s="40">
        <f t="shared" si="19"/>
        <v>0</v>
      </c>
      <c r="BA38" s="40">
        <f t="shared" si="20"/>
        <v>0</v>
      </c>
      <c r="BB38" s="40">
        <f t="shared" si="21"/>
        <v>0</v>
      </c>
      <c r="BC38" s="40">
        <f t="shared" si="22"/>
        <v>0</v>
      </c>
      <c r="BD38" s="40">
        <f t="shared" si="23"/>
        <v>0</v>
      </c>
      <c r="BE38" s="40">
        <f t="shared" si="24"/>
        <v>0</v>
      </c>
      <c r="BF38" s="40">
        <f t="shared" si="25"/>
        <v>0</v>
      </c>
      <c r="BG38" s="40">
        <f t="shared" si="26"/>
        <v>0</v>
      </c>
      <c r="BH38" s="40">
        <f t="shared" si="27"/>
        <v>0</v>
      </c>
      <c r="BI38" s="40">
        <f t="shared" si="28"/>
        <v>0</v>
      </c>
      <c r="BJ38" s="40">
        <f t="shared" si="29"/>
        <v>0</v>
      </c>
      <c r="BK38" s="40">
        <f t="shared" si="30"/>
        <v>0</v>
      </c>
      <c r="BL38" s="40">
        <f t="shared" si="31"/>
        <v>0</v>
      </c>
      <c r="BM38" s="40">
        <f t="shared" ref="BM38:BM101" si="32">IF(E6&gt;=D38,1,0)</f>
        <v>0</v>
      </c>
      <c r="BN38" s="40">
        <f>IF(E5&gt;=D38,1,0)</f>
        <v>0</v>
      </c>
      <c r="BT38" s="63">
        <f t="shared" si="1"/>
        <v>6</v>
      </c>
      <c r="BV38" s="4">
        <f>(BN38*U5)+(BM38*U6)+(BL38*U7)+(BK38*U8)+(BJ38*U9)+(BI38*U10)+(BH38*U11)+(BG38*U12)+(BF38*U13)+(BE38*U14)+(BD38*U15)+(BC38*U16)+(BB38*U17)+(BA38*U18)+(AZ38*U19)+(AY38*U20)+(AX38*U21)+(AW38*U22)+(AV38*U23)+(AU38*U24)+(AT38*U25)+(AS38*U26)+(AR38*U27)+(AQ38*U28)+(AP38*U29)+(AO38*U30)+(AN38*U31)+(AM38*U32)+(AL38*U33)+(AK38*U34)+(AJ38*U35)+(AI38*U36)+(AH38*U37)+U38</f>
        <v>0.15883838383838383</v>
      </c>
    </row>
    <row r="39" spans="1:74" ht="17.25" customHeight="1">
      <c r="A39" s="25">
        <f>A38+1</f>
        <v>35</v>
      </c>
      <c r="B39" s="26" t="s">
        <v>28</v>
      </c>
      <c r="C39" s="12">
        <v>40696</v>
      </c>
      <c r="D39" s="12">
        <v>40697</v>
      </c>
      <c r="E39" s="12">
        <v>40703</v>
      </c>
      <c r="F39" s="14">
        <v>1.3982000000000001</v>
      </c>
      <c r="G39" s="14">
        <v>1.4185000000000001</v>
      </c>
      <c r="H39" s="14">
        <v>1.4335</v>
      </c>
      <c r="I39" s="14"/>
      <c r="J39" s="14"/>
      <c r="K39" s="5" t="s">
        <v>2</v>
      </c>
      <c r="L39" s="15"/>
      <c r="M39" s="16">
        <f>(G39-F39)*10000</f>
        <v>202.99999999999986</v>
      </c>
      <c r="N39" s="15"/>
      <c r="O39" s="16">
        <f>(H39-G39)*10000</f>
        <v>149.99999999999903</v>
      </c>
      <c r="P39" s="15"/>
      <c r="Q39" s="22">
        <f>((S38*U39)/M39)*O39</f>
        <v>3727.0293391196983</v>
      </c>
      <c r="R39" s="15"/>
      <c r="S39" s="3">
        <f>Q39+S38</f>
        <v>144956.5944294963</v>
      </c>
      <c r="U39" s="4">
        <f>$AE$4/W39</f>
        <v>3.5714285714285712E-2</v>
      </c>
      <c r="V39" s="4"/>
      <c r="W39" s="2">
        <v>7</v>
      </c>
      <c r="X39" s="3"/>
      <c r="Y39" s="30">
        <f>E39-D39+1</f>
        <v>7</v>
      </c>
      <c r="Z39" s="30"/>
      <c r="AA39" s="30">
        <f>(D39-C39)</f>
        <v>1</v>
      </c>
      <c r="AB39" s="30"/>
      <c r="AC39" s="4">
        <f>(S39-S38)/S38</f>
        <v>2.6389866291344016E-2</v>
      </c>
      <c r="AF39" s="40">
        <f>IF(E38&gt;D39,IF(E38&gt;E39,Y39,E38-D39+1),0)</f>
        <v>7</v>
      </c>
      <c r="AH39" s="40">
        <f t="shared" si="0"/>
        <v>1</v>
      </c>
      <c r="AI39" s="40">
        <f t="shared" si="2"/>
        <v>0</v>
      </c>
      <c r="AJ39" s="40">
        <f t="shared" si="3"/>
        <v>1</v>
      </c>
      <c r="AK39" s="40">
        <f t="shared" si="4"/>
        <v>1</v>
      </c>
      <c r="AL39" s="40">
        <f t="shared" si="5"/>
        <v>1</v>
      </c>
      <c r="AM39" s="40">
        <f t="shared" si="6"/>
        <v>0</v>
      </c>
      <c r="AN39" s="40">
        <f t="shared" si="7"/>
        <v>0</v>
      </c>
      <c r="AO39" s="40">
        <f t="shared" si="8"/>
        <v>1</v>
      </c>
      <c r="AP39" s="40">
        <f t="shared" si="9"/>
        <v>0</v>
      </c>
      <c r="AQ39" s="40">
        <f t="shared" si="10"/>
        <v>0</v>
      </c>
      <c r="AR39" s="40">
        <f t="shared" si="11"/>
        <v>0</v>
      </c>
      <c r="AS39" s="40">
        <f t="shared" si="12"/>
        <v>1</v>
      </c>
      <c r="AT39" s="40">
        <f t="shared" si="13"/>
        <v>0</v>
      </c>
      <c r="AU39" s="40">
        <f t="shared" si="14"/>
        <v>0</v>
      </c>
      <c r="AV39" s="40">
        <f t="shared" si="15"/>
        <v>0</v>
      </c>
      <c r="AW39" s="40">
        <f t="shared" si="16"/>
        <v>0</v>
      </c>
      <c r="AX39" s="40">
        <f t="shared" si="17"/>
        <v>0</v>
      </c>
      <c r="AY39" s="40">
        <f t="shared" si="18"/>
        <v>0</v>
      </c>
      <c r="AZ39" s="40">
        <f t="shared" si="19"/>
        <v>0</v>
      </c>
      <c r="BA39" s="40">
        <f t="shared" si="20"/>
        <v>0</v>
      </c>
      <c r="BB39" s="40">
        <f t="shared" si="21"/>
        <v>0</v>
      </c>
      <c r="BC39" s="40">
        <f t="shared" si="22"/>
        <v>0</v>
      </c>
      <c r="BD39" s="40">
        <f t="shared" si="23"/>
        <v>0</v>
      </c>
      <c r="BE39" s="40">
        <f t="shared" si="24"/>
        <v>0</v>
      </c>
      <c r="BF39" s="40">
        <f t="shared" si="25"/>
        <v>0</v>
      </c>
      <c r="BG39" s="40">
        <f t="shared" si="26"/>
        <v>0</v>
      </c>
      <c r="BH39" s="40">
        <f t="shared" si="27"/>
        <v>0</v>
      </c>
      <c r="BI39" s="40">
        <f t="shared" si="28"/>
        <v>0</v>
      </c>
      <c r="BJ39" s="40">
        <f t="shared" si="29"/>
        <v>0</v>
      </c>
      <c r="BK39" s="40">
        <f t="shared" si="30"/>
        <v>0</v>
      </c>
      <c r="BL39" s="40">
        <f t="shared" si="31"/>
        <v>0</v>
      </c>
      <c r="BM39" s="40">
        <f t="shared" si="32"/>
        <v>0</v>
      </c>
      <c r="BN39" s="40">
        <f t="shared" ref="BN39:BN102" si="33">IF(E6&gt;=D39,1,0)</f>
        <v>0</v>
      </c>
      <c r="BO39" s="40">
        <f>IF(E5&gt;=D39,1,0)</f>
        <v>0</v>
      </c>
      <c r="BT39" s="63">
        <f t="shared" si="1"/>
        <v>7</v>
      </c>
      <c r="BV39" s="4">
        <f t="shared" ref="BV39" si="34">(BP39*U4)+(BO39*U5)+(BN39*U6)+(BM39*U7)+(BL39*U8)+(BK39*U9)+(BJ39*U10)+(BI39*U11)+(BH39*U12)+(BG39*U13)+(BF39*U14)+(BE39*U15)+(BD39*U16)+(BC39*U17)+(BB39*U18)+(BA39*U19)+(AZ39*U20)+(AY39*U21)+(AX39*U22)+(AW39*U23)+(AV39*U24)+(AU39*U25)+(AT39*U26)+(AS39*U27)+(AR39*U28)+(AQ39*U29)+(AP39*U30)+(AO39*U31)+(AN39*U32)+(AM39*U33)+(AL39*U34)+(AK39*U35)+(AJ39*U36)+(AI39*U37)+(AH39*U38)+U39</f>
        <v>0.19455266955266953</v>
      </c>
    </row>
    <row r="40" spans="1:74">
      <c r="A40" s="25">
        <f>A39+1</f>
        <v>36</v>
      </c>
      <c r="B40" s="26" t="s">
        <v>33</v>
      </c>
      <c r="C40" s="12">
        <v>40696</v>
      </c>
      <c r="D40" s="12">
        <v>40697</v>
      </c>
      <c r="E40" s="12">
        <v>40707</v>
      </c>
      <c r="F40" s="36">
        <v>81.33</v>
      </c>
      <c r="G40" s="36"/>
      <c r="H40" s="36"/>
      <c r="I40" s="36">
        <v>80.52</v>
      </c>
      <c r="J40" s="36">
        <v>80.52</v>
      </c>
      <c r="K40" s="5" t="s">
        <v>17</v>
      </c>
      <c r="M40" s="16">
        <f>(F40-I40)*100</f>
        <v>81.000000000000227</v>
      </c>
      <c r="N40" s="15"/>
      <c r="O40" s="16">
        <f>(I40-J40)*100</f>
        <v>0</v>
      </c>
      <c r="Q40" s="22">
        <f>((S39*U40)/M40)*O40</f>
        <v>0</v>
      </c>
      <c r="R40" s="15"/>
      <c r="S40" s="3">
        <f>Q40+S39</f>
        <v>144956.5944294963</v>
      </c>
      <c r="U40" s="4">
        <f>$AE$4/W40</f>
        <v>2.7777777777777776E-2</v>
      </c>
      <c r="W40" s="2">
        <v>9</v>
      </c>
      <c r="Y40" s="30">
        <f>E40-D40+1</f>
        <v>11</v>
      </c>
      <c r="Z40" s="30"/>
      <c r="AA40" s="30">
        <f>(D40-C40)</f>
        <v>1</v>
      </c>
      <c r="AB40" s="30"/>
      <c r="AC40" s="4">
        <f>(S40-S39)/S39</f>
        <v>0</v>
      </c>
      <c r="AF40" s="40">
        <f>IF(E39&gt;D40,IF(E39&gt;E40,Y40,E39-D40+1),0)</f>
        <v>7</v>
      </c>
      <c r="AH40" s="40">
        <f t="shared" si="0"/>
        <v>1</v>
      </c>
      <c r="AI40" s="40">
        <f t="shared" si="2"/>
        <v>1</v>
      </c>
      <c r="AJ40" s="40">
        <f t="shared" si="3"/>
        <v>0</v>
      </c>
      <c r="AK40" s="40">
        <f t="shared" si="4"/>
        <v>1</v>
      </c>
      <c r="AL40" s="40">
        <f t="shared" si="5"/>
        <v>1</v>
      </c>
      <c r="AM40" s="40">
        <f t="shared" si="6"/>
        <v>1</v>
      </c>
      <c r="AN40" s="40">
        <f t="shared" si="7"/>
        <v>0</v>
      </c>
      <c r="AO40" s="40">
        <f t="shared" si="8"/>
        <v>0</v>
      </c>
      <c r="AP40" s="40">
        <f t="shared" si="9"/>
        <v>1</v>
      </c>
      <c r="AQ40" s="40">
        <f t="shared" si="10"/>
        <v>0</v>
      </c>
      <c r="AR40" s="40">
        <f t="shared" si="11"/>
        <v>0</v>
      </c>
      <c r="AS40" s="40">
        <f t="shared" si="12"/>
        <v>0</v>
      </c>
      <c r="AT40" s="40">
        <f t="shared" si="13"/>
        <v>1</v>
      </c>
      <c r="AU40" s="40">
        <f t="shared" si="14"/>
        <v>0</v>
      </c>
      <c r="AV40" s="40">
        <f t="shared" si="15"/>
        <v>0</v>
      </c>
      <c r="AW40" s="40">
        <f t="shared" si="16"/>
        <v>0</v>
      </c>
      <c r="AX40" s="40">
        <f t="shared" si="17"/>
        <v>0</v>
      </c>
      <c r="AY40" s="40">
        <f t="shared" si="18"/>
        <v>0</v>
      </c>
      <c r="AZ40" s="40">
        <f t="shared" si="19"/>
        <v>0</v>
      </c>
      <c r="BA40" s="40">
        <f t="shared" si="20"/>
        <v>0</v>
      </c>
      <c r="BB40" s="40">
        <f t="shared" si="21"/>
        <v>0</v>
      </c>
      <c r="BC40" s="40">
        <f t="shared" si="22"/>
        <v>0</v>
      </c>
      <c r="BD40" s="40">
        <f t="shared" si="23"/>
        <v>0</v>
      </c>
      <c r="BE40" s="40">
        <f t="shared" si="24"/>
        <v>0</v>
      </c>
      <c r="BF40" s="40">
        <f t="shared" si="25"/>
        <v>0</v>
      </c>
      <c r="BG40" s="40">
        <f t="shared" si="26"/>
        <v>0</v>
      </c>
      <c r="BH40" s="40">
        <f t="shared" si="27"/>
        <v>0</v>
      </c>
      <c r="BI40" s="40">
        <f t="shared" si="28"/>
        <v>0</v>
      </c>
      <c r="BJ40" s="40">
        <f t="shared" si="29"/>
        <v>0</v>
      </c>
      <c r="BK40" s="40">
        <f t="shared" si="30"/>
        <v>0</v>
      </c>
      <c r="BL40" s="40">
        <f t="shared" si="31"/>
        <v>0</v>
      </c>
      <c r="BM40" s="40">
        <f t="shared" si="32"/>
        <v>0</v>
      </c>
      <c r="BN40" s="40">
        <f t="shared" si="33"/>
        <v>0</v>
      </c>
      <c r="BO40" s="40">
        <f t="shared" ref="BO40:BO103" si="35">IF(E6&gt;=D40,1,0)</f>
        <v>0</v>
      </c>
      <c r="BP40" s="40">
        <f>IF(E5&gt;=D40,1,0)</f>
        <v>0</v>
      </c>
      <c r="BT40" s="63">
        <f t="shared" si="1"/>
        <v>8</v>
      </c>
      <c r="BV40" s="4">
        <f>(BP40*U5)+(BO40*U6)+(BN40*U7)+(BM40*U8)+(BL40*U9)+(BK40*U10)+(BJ40*U11)+(BI40*U12)+(BH40*U13)+(BG40*U14)+(BF40*U15)+(BE40*U16)+(BD40*U17)+(BC40*U18)+(BB40*U19)+(BA40*U20)+(AZ40*U21)+(AY40*U22)+(AX40*U23)+(AW40*U24)+(AV40*U25)+(AU40*U26)+(AT40*U27)+(AS40*U28)+(AR40*U29)+(AQ40*U30)+(AP40*U31)+(AO40*U32)+(AN40*U33)+(AM40*U34)+(AL40*U35)+(AK40*U36)+(AJ40*U37)+(AI40*U38)+(AH40*U39)+U40</f>
        <v>0.22233044733044732</v>
      </c>
    </row>
    <row r="41" spans="1:74">
      <c r="A41" s="25">
        <f>A40+1</f>
        <v>37</v>
      </c>
      <c r="B41" s="26" t="s">
        <v>39</v>
      </c>
      <c r="C41" s="12">
        <v>40696</v>
      </c>
      <c r="D41" s="12">
        <v>40697</v>
      </c>
      <c r="E41" s="12">
        <v>40702</v>
      </c>
      <c r="F41" s="14">
        <v>1.0606</v>
      </c>
      <c r="G41" s="14">
        <v>1.0669199999999999</v>
      </c>
      <c r="H41" s="14">
        <v>1.0606</v>
      </c>
      <c r="I41" s="14"/>
      <c r="J41" s="14"/>
      <c r="K41" s="5" t="s">
        <v>0</v>
      </c>
      <c r="M41" s="16">
        <f>(G41-F41)*10000</f>
        <v>63.199999999998809</v>
      </c>
      <c r="N41" s="15"/>
      <c r="O41" s="16">
        <f>(H41-G41)*10000</f>
        <v>-63.199999999998809</v>
      </c>
      <c r="Q41" s="22">
        <f>((S40*U41)/M41)*O41</f>
        <v>-2787.6268159518522</v>
      </c>
      <c r="R41" s="15"/>
      <c r="S41" s="3">
        <f>Q41+S40</f>
        <v>142168.96761354443</v>
      </c>
      <c r="U41" s="4">
        <f>$AE$4/W41</f>
        <v>1.9230769230769232E-2</v>
      </c>
      <c r="W41" s="2">
        <v>13</v>
      </c>
      <c r="Y41" s="30">
        <f>E41-D41+1</f>
        <v>6</v>
      </c>
      <c r="Z41" s="30"/>
      <c r="AA41" s="30">
        <f>(D41-C41)</f>
        <v>1</v>
      </c>
      <c r="AB41" s="30"/>
      <c r="AC41" s="4">
        <f>(S41-S40)/S40</f>
        <v>-1.9230769230769329E-2</v>
      </c>
      <c r="AF41" s="40">
        <f>IF(E40&gt;D41,IF(E40&gt;E41,Y41,E40-D41+1),0)</f>
        <v>6</v>
      </c>
      <c r="AH41" s="40">
        <f t="shared" si="0"/>
        <v>1</v>
      </c>
      <c r="AI41" s="40">
        <f t="shared" si="2"/>
        <v>1</v>
      </c>
      <c r="AJ41" s="40">
        <f t="shared" si="3"/>
        <v>1</v>
      </c>
      <c r="AK41" s="40">
        <f t="shared" si="4"/>
        <v>0</v>
      </c>
      <c r="AL41" s="40">
        <f t="shared" si="5"/>
        <v>1</v>
      </c>
      <c r="AM41" s="40">
        <f t="shared" si="6"/>
        <v>1</v>
      </c>
      <c r="AN41" s="40">
        <f t="shared" si="7"/>
        <v>1</v>
      </c>
      <c r="AO41" s="40">
        <f t="shared" si="8"/>
        <v>0</v>
      </c>
      <c r="AP41" s="40">
        <f t="shared" si="9"/>
        <v>0</v>
      </c>
      <c r="AQ41" s="40">
        <f t="shared" si="10"/>
        <v>1</v>
      </c>
      <c r="AR41" s="40">
        <f t="shared" si="11"/>
        <v>0</v>
      </c>
      <c r="AS41" s="40">
        <f t="shared" si="12"/>
        <v>0</v>
      </c>
      <c r="AT41" s="40">
        <f t="shared" si="13"/>
        <v>0</v>
      </c>
      <c r="AU41" s="40">
        <f t="shared" si="14"/>
        <v>1</v>
      </c>
      <c r="AV41" s="40">
        <f t="shared" si="15"/>
        <v>0</v>
      </c>
      <c r="AW41" s="40">
        <f t="shared" si="16"/>
        <v>0</v>
      </c>
      <c r="AX41" s="40">
        <f t="shared" si="17"/>
        <v>0</v>
      </c>
      <c r="AY41" s="40">
        <f t="shared" si="18"/>
        <v>0</v>
      </c>
      <c r="AZ41" s="40">
        <f t="shared" si="19"/>
        <v>0</v>
      </c>
      <c r="BA41" s="40">
        <f t="shared" si="20"/>
        <v>0</v>
      </c>
      <c r="BB41" s="40">
        <f t="shared" si="21"/>
        <v>0</v>
      </c>
      <c r="BC41" s="40">
        <f t="shared" si="22"/>
        <v>0</v>
      </c>
      <c r="BD41" s="40">
        <f t="shared" si="23"/>
        <v>0</v>
      </c>
      <c r="BE41" s="40">
        <f t="shared" si="24"/>
        <v>0</v>
      </c>
      <c r="BF41" s="40">
        <f t="shared" si="25"/>
        <v>0</v>
      </c>
      <c r="BG41" s="40">
        <f t="shared" si="26"/>
        <v>0</v>
      </c>
      <c r="BH41" s="40">
        <f t="shared" si="27"/>
        <v>0</v>
      </c>
      <c r="BI41" s="40">
        <f t="shared" si="28"/>
        <v>0</v>
      </c>
      <c r="BJ41" s="40">
        <f t="shared" si="29"/>
        <v>0</v>
      </c>
      <c r="BK41" s="40">
        <f t="shared" si="30"/>
        <v>0</v>
      </c>
      <c r="BL41" s="40">
        <f t="shared" si="31"/>
        <v>0</v>
      </c>
      <c r="BM41" s="40">
        <f t="shared" si="32"/>
        <v>0</v>
      </c>
      <c r="BN41" s="40">
        <f t="shared" si="33"/>
        <v>0</v>
      </c>
      <c r="BO41" s="40">
        <f t="shared" si="35"/>
        <v>0</v>
      </c>
      <c r="BP41" s="40">
        <f t="shared" ref="BP41:BP104" si="36">IF(E6&gt;=D41,1,0)</f>
        <v>0</v>
      </c>
      <c r="BQ41" s="40">
        <f>IF(E5&gt;=D41,1,0)</f>
        <v>0</v>
      </c>
      <c r="BT41" s="63">
        <f t="shared" si="1"/>
        <v>9</v>
      </c>
      <c r="BV41" s="4">
        <f>(BR41*U4)+(BQ41*U5)+(BP41*U6)+(BO41*U7)+(BN41*U8)+(BM41*U9)+(BL41*U10)+(BK41*U11)+(BJ41*U12)+(BI41*U13)+(BH41*U14)+(BG41*U15)+(BF41*U16)+(BE41*U17)+(BD41*U18)+(BC41*U19)+(BB41*U20)+(BA41*U21)+(AZ41*U22)+(AY41*U23)+(AX41*U24)+(AW41*U25)+(AV41*U26)+(AU41*U27)+(AT41*U28)+(AS41*U29)+(AR41*U30)+(AQ41*U31)+(AP41*U32)+(AO41*U33)+(AN41*U34)+(AM41*U35)+(AL41*U36)+(AK41*U37)+(AJ41*U38)+(AI41*U39)+(AH41*U40)+U41</f>
        <v>0.24156121656121654</v>
      </c>
    </row>
    <row r="42" spans="1:74">
      <c r="A42" s="25">
        <f>A41+1</f>
        <v>38</v>
      </c>
      <c r="B42" s="26" t="s">
        <v>29</v>
      </c>
      <c r="C42" s="12">
        <v>40702</v>
      </c>
      <c r="D42" s="12">
        <v>40703</v>
      </c>
      <c r="E42" s="12">
        <v>40710</v>
      </c>
      <c r="F42" s="14">
        <v>0.89780000000000004</v>
      </c>
      <c r="G42" s="14"/>
      <c r="H42" s="14"/>
      <c r="I42" s="14">
        <v>0.88759999999999994</v>
      </c>
      <c r="J42" s="14">
        <v>0.87490000000000001</v>
      </c>
      <c r="K42" s="5" t="s">
        <v>1</v>
      </c>
      <c r="L42" s="15"/>
      <c r="M42" s="16">
        <f>(F42-I42)*10000</f>
        <v>102.00000000000098</v>
      </c>
      <c r="N42" s="15"/>
      <c r="O42" s="16">
        <f>(I42-J42)*10000</f>
        <v>126.99999999999933</v>
      </c>
      <c r="P42" s="15"/>
      <c r="Q42" s="22">
        <f>((S41*U42)/M42)*O42</f>
        <v>4425.3575703234992</v>
      </c>
      <c r="R42" s="15"/>
      <c r="S42" s="3">
        <f>Q42+S41</f>
        <v>146594.32518386794</v>
      </c>
      <c r="U42" s="4">
        <f>$AE$4/W42</f>
        <v>2.5000000000000001E-2</v>
      </c>
      <c r="V42" s="4"/>
      <c r="W42" s="2">
        <v>10</v>
      </c>
      <c r="X42" s="3"/>
      <c r="Y42" s="30">
        <f>E42-D42+1</f>
        <v>8</v>
      </c>
      <c r="Z42" s="30"/>
      <c r="AA42" s="30">
        <f>(D42-C42)</f>
        <v>1</v>
      </c>
      <c r="AB42" s="30"/>
      <c r="AC42" s="4">
        <f>(S42-S41)/S41</f>
        <v>3.1127450980391783E-2</v>
      </c>
      <c r="AF42" s="40">
        <f>IF(E41&gt;D42,IF(E41&gt;E42,Y42,E41-D42+1),0)</f>
        <v>0</v>
      </c>
      <c r="AH42" s="40">
        <f t="shared" si="0"/>
        <v>0</v>
      </c>
      <c r="AI42" s="40">
        <f t="shared" si="2"/>
        <v>1</v>
      </c>
      <c r="AJ42" s="40">
        <f t="shared" si="3"/>
        <v>1</v>
      </c>
      <c r="AK42" s="40">
        <f t="shared" si="4"/>
        <v>1</v>
      </c>
      <c r="AL42" s="40">
        <f t="shared" si="5"/>
        <v>0</v>
      </c>
      <c r="AM42" s="40">
        <f t="shared" si="6"/>
        <v>0</v>
      </c>
      <c r="AN42" s="40">
        <f t="shared" si="7"/>
        <v>0</v>
      </c>
      <c r="AO42" s="40">
        <f t="shared" si="8"/>
        <v>0</v>
      </c>
      <c r="AP42" s="40">
        <f t="shared" si="9"/>
        <v>0</v>
      </c>
      <c r="AQ42" s="40">
        <f t="shared" si="10"/>
        <v>0</v>
      </c>
      <c r="AR42" s="40">
        <f t="shared" si="11"/>
        <v>1</v>
      </c>
      <c r="AS42" s="40">
        <f t="shared" si="12"/>
        <v>0</v>
      </c>
      <c r="AT42" s="40">
        <f t="shared" si="13"/>
        <v>0</v>
      </c>
      <c r="AU42" s="40">
        <f t="shared" si="14"/>
        <v>0</v>
      </c>
      <c r="AV42" s="40">
        <f t="shared" si="15"/>
        <v>1</v>
      </c>
      <c r="AW42" s="40">
        <f t="shared" si="16"/>
        <v>0</v>
      </c>
      <c r="AX42" s="40">
        <f t="shared" si="17"/>
        <v>0</v>
      </c>
      <c r="AY42" s="40">
        <f t="shared" si="18"/>
        <v>0</v>
      </c>
      <c r="AZ42" s="40">
        <f t="shared" si="19"/>
        <v>0</v>
      </c>
      <c r="BA42" s="40">
        <f t="shared" si="20"/>
        <v>0</v>
      </c>
      <c r="BB42" s="40">
        <f t="shared" si="21"/>
        <v>0</v>
      </c>
      <c r="BC42" s="40">
        <f t="shared" si="22"/>
        <v>0</v>
      </c>
      <c r="BD42" s="40">
        <f t="shared" si="23"/>
        <v>0</v>
      </c>
      <c r="BE42" s="40">
        <f t="shared" si="24"/>
        <v>0</v>
      </c>
      <c r="BF42" s="40">
        <f t="shared" si="25"/>
        <v>0</v>
      </c>
      <c r="BG42" s="40">
        <f t="shared" si="26"/>
        <v>0</v>
      </c>
      <c r="BH42" s="40">
        <f t="shared" si="27"/>
        <v>0</v>
      </c>
      <c r="BI42" s="40">
        <f t="shared" si="28"/>
        <v>0</v>
      </c>
      <c r="BJ42" s="40">
        <f t="shared" si="29"/>
        <v>0</v>
      </c>
      <c r="BK42" s="40">
        <f t="shared" si="30"/>
        <v>0</v>
      </c>
      <c r="BL42" s="40">
        <f t="shared" si="31"/>
        <v>0</v>
      </c>
      <c r="BM42" s="40">
        <f t="shared" si="32"/>
        <v>0</v>
      </c>
      <c r="BN42" s="40">
        <f t="shared" si="33"/>
        <v>0</v>
      </c>
      <c r="BO42" s="40">
        <f t="shared" si="35"/>
        <v>0</v>
      </c>
      <c r="BP42" s="40">
        <f t="shared" si="36"/>
        <v>0</v>
      </c>
      <c r="BQ42" s="40">
        <f>IF(E6&gt;=D42,1,0)</f>
        <v>0</v>
      </c>
      <c r="BR42" s="40">
        <f>IF(E5&gt;=D42,1,0)</f>
        <v>0</v>
      </c>
      <c r="BT42" s="63">
        <f t="shared" si="1"/>
        <v>6</v>
      </c>
      <c r="BV42" s="4">
        <f>(BR42*U5)+(BQ42*U6)+(BP42*U7)+(BO42*U8)+(BN42*U9)+(BM42*U10)+(BL42*U11)+(BK42*U12)+(BJ42*U13)+(BI42*U14)+(BH42*U15)+(BG42*U16)+(BF42*U17)+(BE42*U18)+(BD42*U19)+(BC42*U20)+(BB42*U21)+(BA42*U22)+(AZ42*U23)+(AY42*U24)+(AX42*U25)+(AW42*U26)+(AV42*U27)+(AU42*U28)+(AT42*U29)+(AS42*U30)+(AR42*U31)+(AQ42*U32)+(AP42*U33)+(AO42*U34)+(AN42*U35)+(AM42*U36)+(AL42*U37)+(AK42*U38)+(AJ42*U39)+(AI42*U40)+(AH42*U41)+U42</f>
        <v>0.16111111111111109</v>
      </c>
    </row>
    <row r="43" spans="1:74">
      <c r="A43" s="25">
        <f>A42+1</f>
        <v>39</v>
      </c>
      <c r="B43" s="26" t="s">
        <v>30</v>
      </c>
      <c r="C43" s="12">
        <v>40703</v>
      </c>
      <c r="D43" s="12">
        <v>40704</v>
      </c>
      <c r="E43" s="12">
        <v>40715</v>
      </c>
      <c r="F43" s="14">
        <v>1.4649000000000001</v>
      </c>
      <c r="G43" s="14"/>
      <c r="H43" s="14"/>
      <c r="I43" s="14">
        <v>1.4475</v>
      </c>
      <c r="J43" s="14">
        <v>1.4375</v>
      </c>
      <c r="K43" s="5" t="s">
        <v>2</v>
      </c>
      <c r="L43" s="15"/>
      <c r="M43" s="16">
        <f>(F43-I43)*10000</f>
        <v>174.00000000000082</v>
      </c>
      <c r="N43" s="15"/>
      <c r="O43" s="16">
        <f>(I43-J43)*10000</f>
        <v>100.00000000000009</v>
      </c>
      <c r="P43" s="15"/>
      <c r="Q43" s="22">
        <f>((S42*U43)/M43)*O43</f>
        <v>1914.7639130599187</v>
      </c>
      <c r="R43" s="15"/>
      <c r="S43" s="3">
        <f>Q43+S42</f>
        <v>148509.08909692787</v>
      </c>
      <c r="U43" s="4">
        <f>$AE$4/W43</f>
        <v>2.2727272727272728E-2</v>
      </c>
      <c r="V43" s="4"/>
      <c r="W43" s="16">
        <v>11</v>
      </c>
      <c r="X43" s="15"/>
      <c r="Y43" s="30">
        <f>E43-D43+1</f>
        <v>12</v>
      </c>
      <c r="Z43" s="30"/>
      <c r="AA43" s="30">
        <f>(D43-C43)</f>
        <v>1</v>
      </c>
      <c r="AB43" s="30"/>
      <c r="AC43" s="4">
        <f>(S43-S42)/S42</f>
        <v>1.3061650992685483E-2</v>
      </c>
      <c r="AF43" s="40">
        <f>IF(E42&gt;D43,IF(E42&gt;E43,Y43,E42-D43+1),0)</f>
        <v>7</v>
      </c>
      <c r="AH43" s="40">
        <f t="shared" si="0"/>
        <v>1</v>
      </c>
      <c r="AI43" s="40">
        <f t="shared" si="2"/>
        <v>0</v>
      </c>
      <c r="AJ43" s="40">
        <f t="shared" si="3"/>
        <v>1</v>
      </c>
      <c r="AK43" s="40">
        <f t="shared" si="4"/>
        <v>0</v>
      </c>
      <c r="AL43" s="40">
        <f t="shared" si="5"/>
        <v>1</v>
      </c>
      <c r="AM43" s="40">
        <f t="shared" si="6"/>
        <v>0</v>
      </c>
      <c r="AN43" s="40">
        <f t="shared" si="7"/>
        <v>0</v>
      </c>
      <c r="AO43" s="40">
        <f t="shared" si="8"/>
        <v>0</v>
      </c>
      <c r="AP43" s="40">
        <f t="shared" si="9"/>
        <v>0</v>
      </c>
      <c r="AQ43" s="40">
        <f t="shared" si="10"/>
        <v>0</v>
      </c>
      <c r="AR43" s="40">
        <f t="shared" si="11"/>
        <v>0</v>
      </c>
      <c r="AS43" s="40">
        <f t="shared" si="12"/>
        <v>1</v>
      </c>
      <c r="AT43" s="40">
        <f t="shared" si="13"/>
        <v>0</v>
      </c>
      <c r="AU43" s="40">
        <f t="shared" si="14"/>
        <v>0</v>
      </c>
      <c r="AV43" s="40">
        <f t="shared" si="15"/>
        <v>0</v>
      </c>
      <c r="AW43" s="40">
        <f t="shared" si="16"/>
        <v>1</v>
      </c>
      <c r="AX43" s="40">
        <f t="shared" si="17"/>
        <v>0</v>
      </c>
      <c r="AY43" s="40">
        <f t="shared" si="18"/>
        <v>0</v>
      </c>
      <c r="AZ43" s="40">
        <f t="shared" si="19"/>
        <v>0</v>
      </c>
      <c r="BA43" s="40">
        <f t="shared" si="20"/>
        <v>0</v>
      </c>
      <c r="BB43" s="40">
        <f t="shared" si="21"/>
        <v>0</v>
      </c>
      <c r="BC43" s="40">
        <f t="shared" si="22"/>
        <v>0</v>
      </c>
      <c r="BD43" s="40">
        <f t="shared" si="23"/>
        <v>0</v>
      </c>
      <c r="BE43" s="40">
        <f t="shared" si="24"/>
        <v>0</v>
      </c>
      <c r="BF43" s="40">
        <f t="shared" si="25"/>
        <v>0</v>
      </c>
      <c r="BG43" s="40">
        <f t="shared" si="26"/>
        <v>0</v>
      </c>
      <c r="BH43" s="40">
        <f t="shared" si="27"/>
        <v>0</v>
      </c>
      <c r="BI43" s="40">
        <f t="shared" si="28"/>
        <v>0</v>
      </c>
      <c r="BJ43" s="40">
        <f t="shared" si="29"/>
        <v>0</v>
      </c>
      <c r="BK43" s="40">
        <f t="shared" si="30"/>
        <v>0</v>
      </c>
      <c r="BL43" s="40">
        <f t="shared" si="31"/>
        <v>0</v>
      </c>
      <c r="BM43" s="40">
        <f t="shared" si="32"/>
        <v>0</v>
      </c>
      <c r="BN43" s="40">
        <f t="shared" si="33"/>
        <v>0</v>
      </c>
      <c r="BO43" s="40">
        <f t="shared" si="35"/>
        <v>0</v>
      </c>
      <c r="BP43" s="40">
        <f t="shared" si="36"/>
        <v>0</v>
      </c>
      <c r="BQ43" s="40">
        <f t="shared" ref="BQ43:BQ106" si="37">IF(E7&gt;=D43,1,0)</f>
        <v>0</v>
      </c>
      <c r="BR43" s="40">
        <f t="shared" ref="BR43:BR106" si="38">IF(E6&gt;=D43,1,0)</f>
        <v>0</v>
      </c>
      <c r="BT43" s="63">
        <f t="shared" si="1"/>
        <v>6</v>
      </c>
      <c r="BV43" s="4">
        <f t="shared" ref="BV43:BV106" si="39">(BR43*U6)+(BQ43*U7)+(BP43*U8)+(BO43*U9)+(BN43*U10)+(BM43*U11)+(BL43*U12)+(BK43*U13)+(BJ43*U14)+(BI43*U15)+(BH43*U16)+(BG43*U17)+(BF43*U18)+(BE43*U19)+(BD43*U20)+(BC43*U21)+(BB43*U22)+(BA43*U23)+(AZ43*U24)+(AY43*U25)+(AX43*U26)+(AW43*U27)+(AV43*U28)+(AU43*U29)+(AT43*U30)+(AS43*U31)+(AR43*U32)+(AQ43*U33)+(AP43*U34)+(AO43*U35)+(AN43*U36)+(AM43*U37)+(AL43*U38)+(AK43*U39)+(AJ43*U40)+(AI43*U41)+(AH43*U42)+U43</f>
        <v>0.14812409812409813</v>
      </c>
    </row>
    <row r="44" spans="1:74">
      <c r="A44" s="25">
        <f>A43+1</f>
        <v>40</v>
      </c>
      <c r="B44" s="26" t="s">
        <v>36</v>
      </c>
      <c r="C44" s="12">
        <v>40707</v>
      </c>
      <c r="D44" s="12">
        <v>40708</v>
      </c>
      <c r="E44" s="12">
        <v>40710</v>
      </c>
      <c r="F44" s="36">
        <v>130.08599999999998</v>
      </c>
      <c r="G44" s="36">
        <v>131.602</v>
      </c>
      <c r="H44" s="36">
        <v>130.08599999999998</v>
      </c>
      <c r="I44" s="36"/>
      <c r="J44" s="36"/>
      <c r="K44" s="5" t="s">
        <v>0</v>
      </c>
      <c r="M44" s="16">
        <f>(G44-F44)*100</f>
        <v>151.60000000000196</v>
      </c>
      <c r="N44" s="15"/>
      <c r="O44" s="16">
        <f>(H44-G44)*100</f>
        <v>-151.60000000000196</v>
      </c>
      <c r="Q44" s="22">
        <f>((S43*U44)/M44)*O44</f>
        <v>-4125.2524749146633</v>
      </c>
      <c r="R44" s="15"/>
      <c r="S44" s="3">
        <f>Q44+S43</f>
        <v>144383.83662201322</v>
      </c>
      <c r="U44" s="4">
        <f>$AE$4/W44</f>
        <v>2.7777777777777776E-2</v>
      </c>
      <c r="W44" s="2">
        <v>9</v>
      </c>
      <c r="Y44" s="30">
        <f>E44-D44+1</f>
        <v>3</v>
      </c>
      <c r="Z44" s="30"/>
      <c r="AA44" s="30">
        <f>(D44-C44)</f>
        <v>1</v>
      </c>
      <c r="AB44" s="30"/>
      <c r="AC44" s="4">
        <f>(S44-S43)/S43</f>
        <v>-2.7777777777777717E-2</v>
      </c>
      <c r="AF44" s="40">
        <f>IF(E43&gt;D44,IF(E43&gt;E44,Y44,E43-D44+1),0)</f>
        <v>3</v>
      </c>
      <c r="AH44" s="40">
        <f t="shared" si="0"/>
        <v>1</v>
      </c>
      <c r="AI44" s="40">
        <f t="shared" si="2"/>
        <v>1</v>
      </c>
      <c r="AJ44" s="40">
        <f t="shared" si="3"/>
        <v>0</v>
      </c>
      <c r="AK44" s="40">
        <f t="shared" si="4"/>
        <v>0</v>
      </c>
      <c r="AL44" s="40">
        <f t="shared" si="5"/>
        <v>0</v>
      </c>
      <c r="AM44" s="40">
        <f t="shared" si="6"/>
        <v>1</v>
      </c>
      <c r="AN44" s="40">
        <f t="shared" si="7"/>
        <v>0</v>
      </c>
      <c r="AO44" s="40">
        <f t="shared" si="8"/>
        <v>0</v>
      </c>
      <c r="AP44" s="40">
        <f t="shared" si="9"/>
        <v>0</v>
      </c>
      <c r="AQ44" s="40">
        <f t="shared" si="10"/>
        <v>0</v>
      </c>
      <c r="AR44" s="40">
        <f t="shared" si="11"/>
        <v>0</v>
      </c>
      <c r="AS44" s="40">
        <f t="shared" si="12"/>
        <v>0</v>
      </c>
      <c r="AT44" s="40">
        <f t="shared" si="13"/>
        <v>0</v>
      </c>
      <c r="AU44" s="40">
        <f t="shared" si="14"/>
        <v>0</v>
      </c>
      <c r="AV44" s="40">
        <f t="shared" si="15"/>
        <v>0</v>
      </c>
      <c r="AW44" s="40">
        <f t="shared" si="16"/>
        <v>0</v>
      </c>
      <c r="AX44" s="40">
        <f t="shared" si="17"/>
        <v>1</v>
      </c>
      <c r="AY44" s="40">
        <f t="shared" si="18"/>
        <v>0</v>
      </c>
      <c r="AZ44" s="40">
        <f t="shared" si="19"/>
        <v>0</v>
      </c>
      <c r="BA44" s="40">
        <f t="shared" si="20"/>
        <v>0</v>
      </c>
      <c r="BB44" s="40">
        <f t="shared" si="21"/>
        <v>0</v>
      </c>
      <c r="BC44" s="40">
        <f t="shared" si="22"/>
        <v>0</v>
      </c>
      <c r="BD44" s="40">
        <f t="shared" si="23"/>
        <v>0</v>
      </c>
      <c r="BE44" s="40">
        <f t="shared" si="24"/>
        <v>0</v>
      </c>
      <c r="BF44" s="40">
        <f t="shared" si="25"/>
        <v>0</v>
      </c>
      <c r="BG44" s="40">
        <f t="shared" si="26"/>
        <v>0</v>
      </c>
      <c r="BH44" s="40">
        <f t="shared" si="27"/>
        <v>0</v>
      </c>
      <c r="BI44" s="40">
        <f t="shared" si="28"/>
        <v>0</v>
      </c>
      <c r="BJ44" s="40">
        <f t="shared" si="29"/>
        <v>0</v>
      </c>
      <c r="BK44" s="40">
        <f t="shared" si="30"/>
        <v>0</v>
      </c>
      <c r="BL44" s="40">
        <f t="shared" si="31"/>
        <v>0</v>
      </c>
      <c r="BM44" s="40">
        <f t="shared" si="32"/>
        <v>0</v>
      </c>
      <c r="BN44" s="40">
        <f t="shared" si="33"/>
        <v>0</v>
      </c>
      <c r="BO44" s="40">
        <f t="shared" si="35"/>
        <v>0</v>
      </c>
      <c r="BP44" s="40">
        <f t="shared" si="36"/>
        <v>0</v>
      </c>
      <c r="BQ44" s="40">
        <f t="shared" si="37"/>
        <v>0</v>
      </c>
      <c r="BR44" s="40">
        <f t="shared" si="38"/>
        <v>0</v>
      </c>
      <c r="BT44" s="63">
        <f t="shared" si="1"/>
        <v>5</v>
      </c>
      <c r="BV44" s="4">
        <f t="shared" si="39"/>
        <v>0.11240981240981242</v>
      </c>
    </row>
    <row r="45" spans="1:74">
      <c r="A45" s="25">
        <f>A44+1</f>
        <v>41</v>
      </c>
      <c r="B45" s="26" t="s">
        <v>32</v>
      </c>
      <c r="C45" s="12">
        <v>40707</v>
      </c>
      <c r="D45" s="12">
        <v>40709</v>
      </c>
      <c r="E45" s="12">
        <v>40711</v>
      </c>
      <c r="F45" s="14">
        <v>0.82250000000000001</v>
      </c>
      <c r="G45" s="14"/>
      <c r="H45" s="14"/>
      <c r="I45" s="14">
        <v>0.81269999999999998</v>
      </c>
      <c r="J45" s="14">
        <v>0.80310000000000004</v>
      </c>
      <c r="K45" s="5" t="s">
        <v>2</v>
      </c>
      <c r="M45" s="46">
        <f>(F45-I45)*10000</f>
        <v>98.000000000000313</v>
      </c>
      <c r="N45" s="47"/>
      <c r="O45" s="46">
        <f>(I45-J45)*10000</f>
        <v>95.999999999999417</v>
      </c>
      <c r="Q45" s="22">
        <f>((S44*U45)/M45)*O45</f>
        <v>2719.9466867568958</v>
      </c>
      <c r="R45" s="15"/>
      <c r="S45" s="3">
        <f>Q45+S44</f>
        <v>147103.7833087701</v>
      </c>
      <c r="U45" s="4">
        <f>$AE$4/W45</f>
        <v>1.9230769230769232E-2</v>
      </c>
      <c r="W45" s="2">
        <v>13</v>
      </c>
      <c r="Y45" s="30">
        <f>E45-D45+1</f>
        <v>3</v>
      </c>
      <c r="Z45" s="30"/>
      <c r="AA45" s="30">
        <f>(D45-C45)</f>
        <v>2</v>
      </c>
      <c r="AB45" s="30"/>
      <c r="AC45" s="4">
        <f>(S45-S44)/S44</f>
        <v>1.8838304552590016E-2</v>
      </c>
      <c r="AF45" s="40">
        <f>IF(E44&gt;D45,IF(E44&gt;E45,Y45,E44-D45+1),0)</f>
        <v>2</v>
      </c>
      <c r="AH45" s="40">
        <f t="shared" si="0"/>
        <v>1</v>
      </c>
      <c r="AI45" s="40">
        <f t="shared" si="2"/>
        <v>1</v>
      </c>
      <c r="AJ45" s="40">
        <f t="shared" si="3"/>
        <v>1</v>
      </c>
      <c r="AK45" s="40">
        <f t="shared" si="4"/>
        <v>0</v>
      </c>
      <c r="AL45" s="40">
        <f t="shared" si="5"/>
        <v>0</v>
      </c>
      <c r="AM45" s="40">
        <f t="shared" si="6"/>
        <v>0</v>
      </c>
      <c r="AN45" s="40">
        <f t="shared" si="7"/>
        <v>1</v>
      </c>
      <c r="AO45" s="40">
        <f t="shared" si="8"/>
        <v>0</v>
      </c>
      <c r="AP45" s="40">
        <f t="shared" si="9"/>
        <v>0</v>
      </c>
      <c r="AQ45" s="40">
        <f t="shared" si="10"/>
        <v>0</v>
      </c>
      <c r="AR45" s="40">
        <f t="shared" si="11"/>
        <v>0</v>
      </c>
      <c r="AS45" s="40">
        <f t="shared" si="12"/>
        <v>0</v>
      </c>
      <c r="AT45" s="40">
        <f t="shared" si="13"/>
        <v>0</v>
      </c>
      <c r="AU45" s="40">
        <f t="shared" si="14"/>
        <v>0</v>
      </c>
      <c r="AV45" s="40">
        <f t="shared" si="15"/>
        <v>0</v>
      </c>
      <c r="AW45" s="40">
        <f t="shared" si="16"/>
        <v>0</v>
      </c>
      <c r="AX45" s="40">
        <f t="shared" si="17"/>
        <v>0</v>
      </c>
      <c r="AY45" s="40">
        <f t="shared" si="18"/>
        <v>1</v>
      </c>
      <c r="AZ45" s="40">
        <f t="shared" si="19"/>
        <v>0</v>
      </c>
      <c r="BA45" s="40">
        <f t="shared" si="20"/>
        <v>0</v>
      </c>
      <c r="BB45" s="40">
        <f t="shared" si="21"/>
        <v>0</v>
      </c>
      <c r="BC45" s="40">
        <f t="shared" si="22"/>
        <v>0</v>
      </c>
      <c r="BD45" s="40">
        <f t="shared" si="23"/>
        <v>0</v>
      </c>
      <c r="BE45" s="40">
        <f t="shared" si="24"/>
        <v>0</v>
      </c>
      <c r="BF45" s="40">
        <f t="shared" si="25"/>
        <v>0</v>
      </c>
      <c r="BG45" s="40">
        <f t="shared" si="26"/>
        <v>0</v>
      </c>
      <c r="BH45" s="40">
        <f t="shared" si="27"/>
        <v>0</v>
      </c>
      <c r="BI45" s="40">
        <f t="shared" si="28"/>
        <v>0</v>
      </c>
      <c r="BJ45" s="40">
        <f t="shared" si="29"/>
        <v>0</v>
      </c>
      <c r="BK45" s="40">
        <f t="shared" si="30"/>
        <v>0</v>
      </c>
      <c r="BL45" s="40">
        <f t="shared" si="31"/>
        <v>0</v>
      </c>
      <c r="BM45" s="40">
        <f t="shared" si="32"/>
        <v>0</v>
      </c>
      <c r="BN45" s="40">
        <f t="shared" si="33"/>
        <v>0</v>
      </c>
      <c r="BO45" s="40">
        <f t="shared" si="35"/>
        <v>0</v>
      </c>
      <c r="BP45" s="40">
        <f t="shared" si="36"/>
        <v>0</v>
      </c>
      <c r="BQ45" s="40">
        <f t="shared" si="37"/>
        <v>0</v>
      </c>
      <c r="BR45" s="40">
        <f t="shared" si="38"/>
        <v>0</v>
      </c>
      <c r="BT45" s="63">
        <f t="shared" si="1"/>
        <v>6</v>
      </c>
      <c r="BV45" s="4">
        <f t="shared" si="39"/>
        <v>0.13164058164058165</v>
      </c>
    </row>
    <row r="46" spans="1:74" s="15" customFormat="1">
      <c r="A46" s="25">
        <f>A45+1</f>
        <v>42</v>
      </c>
      <c r="B46" s="26" t="s">
        <v>29</v>
      </c>
      <c r="C46" s="12">
        <v>40710</v>
      </c>
      <c r="D46" s="12">
        <v>40711</v>
      </c>
      <c r="E46" s="12">
        <v>40716</v>
      </c>
      <c r="F46" s="14">
        <v>0.87170000000000003</v>
      </c>
      <c r="G46" s="14">
        <v>0.88060000000000005</v>
      </c>
      <c r="H46" s="14">
        <v>0.89139999999999997</v>
      </c>
      <c r="I46" s="14"/>
      <c r="J46" s="14"/>
      <c r="K46" s="5" t="s">
        <v>1</v>
      </c>
      <c r="M46" s="16">
        <f>(G46-F46)*10000</f>
        <v>89.000000000000185</v>
      </c>
      <c r="O46" s="16">
        <f>(H46-G46)*10000</f>
        <v>107.9999999999992</v>
      </c>
      <c r="Q46" s="22">
        <f>((S45*U46)/M46)*O46</f>
        <v>4462.6990441986018</v>
      </c>
      <c r="S46" s="3">
        <f>Q46+S45</f>
        <v>151566.48235296871</v>
      </c>
      <c r="T46" s="3"/>
      <c r="U46" s="4">
        <f>$AE$4/W46</f>
        <v>2.5000000000000001E-2</v>
      </c>
      <c r="V46" s="4"/>
      <c r="W46" s="2">
        <v>10</v>
      </c>
      <c r="X46" s="3"/>
      <c r="Y46" s="30">
        <f>E46-D46+1</f>
        <v>6</v>
      </c>
      <c r="Z46" s="30"/>
      <c r="AA46" s="30">
        <f>(D46-C46)</f>
        <v>1</v>
      </c>
      <c r="AB46" s="30"/>
      <c r="AC46" s="4">
        <f>(S46-S45)/S45</f>
        <v>3.0337078651685185E-2</v>
      </c>
      <c r="AD46" s="3"/>
      <c r="AE46" s="38"/>
      <c r="AF46" s="40">
        <f>IF(E45&gt;D46,IF(E45&gt;E46,Y46,E45-D46+1),0)</f>
        <v>0</v>
      </c>
      <c r="AG46" s="3"/>
      <c r="AH46" s="40">
        <f t="shared" si="0"/>
        <v>1</v>
      </c>
      <c r="AI46" s="40">
        <f t="shared" si="2"/>
        <v>0</v>
      </c>
      <c r="AJ46" s="40">
        <f t="shared" si="3"/>
        <v>1</v>
      </c>
      <c r="AK46" s="40">
        <f t="shared" si="4"/>
        <v>0</v>
      </c>
      <c r="AL46" s="40">
        <f t="shared" si="5"/>
        <v>0</v>
      </c>
      <c r="AM46" s="40">
        <f t="shared" si="6"/>
        <v>0</v>
      </c>
      <c r="AN46" s="40">
        <f t="shared" si="7"/>
        <v>0</v>
      </c>
      <c r="AO46" s="40">
        <f t="shared" si="8"/>
        <v>1</v>
      </c>
      <c r="AP46" s="40">
        <f t="shared" si="9"/>
        <v>0</v>
      </c>
      <c r="AQ46" s="40">
        <f t="shared" si="10"/>
        <v>0</v>
      </c>
      <c r="AR46" s="40">
        <f t="shared" si="11"/>
        <v>0</v>
      </c>
      <c r="AS46" s="40">
        <f t="shared" si="12"/>
        <v>0</v>
      </c>
      <c r="AT46" s="40">
        <f t="shared" si="13"/>
        <v>0</v>
      </c>
      <c r="AU46" s="40">
        <f t="shared" si="14"/>
        <v>0</v>
      </c>
      <c r="AV46" s="40">
        <f t="shared" si="15"/>
        <v>0</v>
      </c>
      <c r="AW46" s="40">
        <f t="shared" si="16"/>
        <v>0</v>
      </c>
      <c r="AX46" s="40">
        <f t="shared" si="17"/>
        <v>0</v>
      </c>
      <c r="AY46" s="40">
        <f t="shared" si="18"/>
        <v>0</v>
      </c>
      <c r="AZ46" s="40">
        <f t="shared" si="19"/>
        <v>1</v>
      </c>
      <c r="BA46" s="40">
        <f t="shared" si="20"/>
        <v>0</v>
      </c>
      <c r="BB46" s="40">
        <f t="shared" si="21"/>
        <v>0</v>
      </c>
      <c r="BC46" s="40">
        <f t="shared" si="22"/>
        <v>0</v>
      </c>
      <c r="BD46" s="40">
        <f t="shared" si="23"/>
        <v>0</v>
      </c>
      <c r="BE46" s="40">
        <f t="shared" si="24"/>
        <v>0</v>
      </c>
      <c r="BF46" s="40">
        <f t="shared" si="25"/>
        <v>0</v>
      </c>
      <c r="BG46" s="40">
        <f t="shared" si="26"/>
        <v>0</v>
      </c>
      <c r="BH46" s="40">
        <f t="shared" si="27"/>
        <v>0</v>
      </c>
      <c r="BI46" s="40">
        <f t="shared" si="28"/>
        <v>0</v>
      </c>
      <c r="BJ46" s="40">
        <f t="shared" si="29"/>
        <v>0</v>
      </c>
      <c r="BK46" s="40">
        <f t="shared" si="30"/>
        <v>0</v>
      </c>
      <c r="BL46" s="40">
        <f t="shared" si="31"/>
        <v>0</v>
      </c>
      <c r="BM46" s="40">
        <f t="shared" si="32"/>
        <v>0</v>
      </c>
      <c r="BN46" s="40">
        <f t="shared" si="33"/>
        <v>0</v>
      </c>
      <c r="BO46" s="40">
        <f t="shared" si="35"/>
        <v>0</v>
      </c>
      <c r="BP46" s="40">
        <f t="shared" si="36"/>
        <v>0</v>
      </c>
      <c r="BQ46" s="40">
        <f t="shared" si="37"/>
        <v>0</v>
      </c>
      <c r="BR46" s="40">
        <f t="shared" si="38"/>
        <v>0</v>
      </c>
      <c r="BT46" s="63">
        <f t="shared" si="1"/>
        <v>5</v>
      </c>
      <c r="BV46" s="4">
        <f t="shared" si="39"/>
        <v>0.10386280386280386</v>
      </c>
    </row>
    <row r="47" spans="1:74" s="15" customFormat="1">
      <c r="A47" s="25">
        <f>A46+1</f>
        <v>43</v>
      </c>
      <c r="B47" s="26" t="s">
        <v>20</v>
      </c>
      <c r="C47" s="12">
        <v>40714</v>
      </c>
      <c r="D47" s="12">
        <v>40715</v>
      </c>
      <c r="E47" s="12">
        <v>40723</v>
      </c>
      <c r="F47" s="14">
        <v>0.90339999999999998</v>
      </c>
      <c r="G47" s="14"/>
      <c r="H47" s="14"/>
      <c r="I47" s="14">
        <v>0.88780000000000003</v>
      </c>
      <c r="J47" s="14">
        <v>0.8871</v>
      </c>
      <c r="K47" s="5" t="s">
        <v>2</v>
      </c>
      <c r="M47" s="16">
        <f>(F47-I47)*10000</f>
        <v>155.99999999999946</v>
      </c>
      <c r="O47" s="16">
        <f>(I47-J47)*10000</f>
        <v>7.0000000000003393</v>
      </c>
      <c r="Q47" s="22">
        <f>((S46*U47)/M47)*O47</f>
        <v>242.8950037707958</v>
      </c>
      <c r="S47" s="3">
        <f>S46+Q47</f>
        <v>151809.37735673951</v>
      </c>
      <c r="T47" s="3"/>
      <c r="U47" s="4">
        <f>$AE$4/W47</f>
        <v>3.5714285714285712E-2</v>
      </c>
      <c r="V47" s="4"/>
      <c r="W47" s="2">
        <v>7</v>
      </c>
      <c r="X47"/>
      <c r="Y47" s="30">
        <f>E47-D47+1</f>
        <v>9</v>
      </c>
      <c r="Z47" s="30"/>
      <c r="AA47" s="30">
        <f>(D47-C47)</f>
        <v>1</v>
      </c>
      <c r="AB47" s="30"/>
      <c r="AC47" s="4">
        <f>(S47-S46)/S46</f>
        <v>1.6025641025642016E-3</v>
      </c>
      <c r="AD47" s="3"/>
      <c r="AE47" s="38"/>
      <c r="AF47" s="40">
        <f>IF(E46&gt;D47,IF(E46&gt;E47,Y47,E46-D47+1),0)</f>
        <v>2</v>
      </c>
      <c r="AG47" s="3"/>
      <c r="AH47" s="40">
        <f t="shared" si="0"/>
        <v>1</v>
      </c>
      <c r="AI47" s="40">
        <f t="shared" si="2"/>
        <v>0</v>
      </c>
      <c r="AJ47" s="40">
        <f t="shared" si="3"/>
        <v>0</v>
      </c>
      <c r="AK47" s="40">
        <f t="shared" si="4"/>
        <v>1</v>
      </c>
      <c r="AL47" s="40">
        <f t="shared" si="5"/>
        <v>0</v>
      </c>
      <c r="AM47" s="40">
        <f t="shared" si="6"/>
        <v>0</v>
      </c>
      <c r="AN47" s="40">
        <f t="shared" si="7"/>
        <v>0</v>
      </c>
      <c r="AO47" s="40">
        <f t="shared" si="8"/>
        <v>0</v>
      </c>
      <c r="AP47" s="40">
        <f t="shared" si="9"/>
        <v>1</v>
      </c>
      <c r="AQ47" s="40">
        <f t="shared" si="10"/>
        <v>0</v>
      </c>
      <c r="AR47" s="40">
        <f t="shared" si="11"/>
        <v>0</v>
      </c>
      <c r="AS47" s="40">
        <f t="shared" si="12"/>
        <v>0</v>
      </c>
      <c r="AT47" s="40">
        <f t="shared" si="13"/>
        <v>0</v>
      </c>
      <c r="AU47" s="40">
        <f t="shared" si="14"/>
        <v>0</v>
      </c>
      <c r="AV47" s="40">
        <f t="shared" si="15"/>
        <v>0</v>
      </c>
      <c r="AW47" s="40">
        <f t="shared" si="16"/>
        <v>0</v>
      </c>
      <c r="AX47" s="40">
        <f t="shared" si="17"/>
        <v>0</v>
      </c>
      <c r="AY47" s="40">
        <f t="shared" si="18"/>
        <v>0</v>
      </c>
      <c r="AZ47" s="40">
        <f t="shared" si="19"/>
        <v>0</v>
      </c>
      <c r="BA47" s="40">
        <f t="shared" si="20"/>
        <v>1</v>
      </c>
      <c r="BB47" s="40">
        <f t="shared" si="21"/>
        <v>0</v>
      </c>
      <c r="BC47" s="40">
        <f t="shared" si="22"/>
        <v>0</v>
      </c>
      <c r="BD47" s="40">
        <f t="shared" si="23"/>
        <v>0</v>
      </c>
      <c r="BE47" s="40">
        <f t="shared" si="24"/>
        <v>0</v>
      </c>
      <c r="BF47" s="40">
        <f t="shared" si="25"/>
        <v>0</v>
      </c>
      <c r="BG47" s="40">
        <f t="shared" si="26"/>
        <v>0</v>
      </c>
      <c r="BH47" s="40">
        <f t="shared" si="27"/>
        <v>0</v>
      </c>
      <c r="BI47" s="40">
        <f t="shared" si="28"/>
        <v>0</v>
      </c>
      <c r="BJ47" s="40">
        <f t="shared" si="29"/>
        <v>0</v>
      </c>
      <c r="BK47" s="40">
        <f t="shared" si="30"/>
        <v>0</v>
      </c>
      <c r="BL47" s="40">
        <f t="shared" si="31"/>
        <v>0</v>
      </c>
      <c r="BM47" s="40">
        <f t="shared" si="32"/>
        <v>0</v>
      </c>
      <c r="BN47" s="40">
        <f t="shared" si="33"/>
        <v>0</v>
      </c>
      <c r="BO47" s="40">
        <f t="shared" si="35"/>
        <v>0</v>
      </c>
      <c r="BP47" s="40">
        <f t="shared" si="36"/>
        <v>0</v>
      </c>
      <c r="BQ47" s="40">
        <f t="shared" si="37"/>
        <v>0</v>
      </c>
      <c r="BR47" s="40">
        <f t="shared" si="38"/>
        <v>0</v>
      </c>
      <c r="BT47" s="63">
        <f t="shared" si="1"/>
        <v>5</v>
      </c>
      <c r="BV47" s="4">
        <f t="shared" si="39"/>
        <v>0.12034632034632035</v>
      </c>
    </row>
    <row r="48" spans="1:74" s="15" customFormat="1">
      <c r="A48" s="25">
        <f>A47+1</f>
        <v>44</v>
      </c>
      <c r="B48" s="26" t="s">
        <v>35</v>
      </c>
      <c r="C48" s="12">
        <v>40714</v>
      </c>
      <c r="D48" s="13">
        <v>40715</v>
      </c>
      <c r="E48" s="13">
        <v>40724</v>
      </c>
      <c r="F48" s="36">
        <v>94.19</v>
      </c>
      <c r="G48" s="36">
        <v>95.322000000000003</v>
      </c>
      <c r="H48" s="36">
        <v>96.287000000000006</v>
      </c>
      <c r="I48" s="36"/>
      <c r="J48" s="36"/>
      <c r="K48" s="5" t="s">
        <v>2</v>
      </c>
      <c r="L48"/>
      <c r="M48" s="16">
        <f>(G48-F48)*100</f>
        <v>113.2000000000005</v>
      </c>
      <c r="O48" s="16">
        <f>(H48-G48)*100</f>
        <v>96.500000000000341</v>
      </c>
      <c r="P48"/>
      <c r="Q48" s="22">
        <f>((S47*U48)/M48)*O48</f>
        <v>4044.1709681220595</v>
      </c>
      <c r="S48" s="3">
        <f>Q48+S47</f>
        <v>155853.54832486156</v>
      </c>
      <c r="T48" s="3"/>
      <c r="U48" s="4">
        <f>$AE$4/W48</f>
        <v>3.125E-2</v>
      </c>
      <c r="V48" s="3"/>
      <c r="W48" s="2">
        <v>8</v>
      </c>
      <c r="X48"/>
      <c r="Y48" s="30">
        <f>E48-D48+1</f>
        <v>10</v>
      </c>
      <c r="Z48" s="30"/>
      <c r="AA48" s="30">
        <f>(D48-C48)</f>
        <v>1</v>
      </c>
      <c r="AB48" s="30"/>
      <c r="AC48" s="4">
        <f>(S48-S47)/S47</f>
        <v>2.6639796819787915E-2</v>
      </c>
      <c r="AD48" s="3"/>
      <c r="AE48" s="38"/>
      <c r="AF48" s="40">
        <f>IF(E47&gt;D48,IF(E47&gt;E48,Y48,E47-D48+1),0)</f>
        <v>9</v>
      </c>
      <c r="AG48" s="3"/>
      <c r="AH48" s="40">
        <f t="shared" si="0"/>
        <v>1</v>
      </c>
      <c r="AI48" s="40">
        <f t="shared" si="2"/>
        <v>1</v>
      </c>
      <c r="AJ48" s="40">
        <f t="shared" si="3"/>
        <v>0</v>
      </c>
      <c r="AK48" s="40">
        <f t="shared" si="4"/>
        <v>0</v>
      </c>
      <c r="AL48" s="40">
        <f t="shared" si="5"/>
        <v>1</v>
      </c>
      <c r="AM48" s="40">
        <f t="shared" si="6"/>
        <v>0</v>
      </c>
      <c r="AN48" s="40">
        <f t="shared" si="7"/>
        <v>0</v>
      </c>
      <c r="AO48" s="40">
        <f t="shared" si="8"/>
        <v>0</v>
      </c>
      <c r="AP48" s="40">
        <f t="shared" si="9"/>
        <v>0</v>
      </c>
      <c r="AQ48" s="40">
        <f t="shared" si="10"/>
        <v>1</v>
      </c>
      <c r="AR48" s="40">
        <f t="shared" si="11"/>
        <v>0</v>
      </c>
      <c r="AS48" s="40">
        <f t="shared" si="12"/>
        <v>0</v>
      </c>
      <c r="AT48" s="40">
        <f t="shared" si="13"/>
        <v>0</v>
      </c>
      <c r="AU48" s="40">
        <f t="shared" si="14"/>
        <v>0</v>
      </c>
      <c r="AV48" s="40">
        <f t="shared" si="15"/>
        <v>0</v>
      </c>
      <c r="AW48" s="40">
        <f t="shared" si="16"/>
        <v>0</v>
      </c>
      <c r="AX48" s="40">
        <f t="shared" si="17"/>
        <v>0</v>
      </c>
      <c r="AY48" s="40">
        <f t="shared" si="18"/>
        <v>0</v>
      </c>
      <c r="AZ48" s="40">
        <f t="shared" si="19"/>
        <v>0</v>
      </c>
      <c r="BA48" s="40">
        <f t="shared" si="20"/>
        <v>0</v>
      </c>
      <c r="BB48" s="40">
        <f t="shared" si="21"/>
        <v>1</v>
      </c>
      <c r="BC48" s="40">
        <f t="shared" si="22"/>
        <v>0</v>
      </c>
      <c r="BD48" s="40">
        <f t="shared" si="23"/>
        <v>0</v>
      </c>
      <c r="BE48" s="40">
        <f t="shared" si="24"/>
        <v>0</v>
      </c>
      <c r="BF48" s="40">
        <f t="shared" si="25"/>
        <v>0</v>
      </c>
      <c r="BG48" s="40">
        <f t="shared" si="26"/>
        <v>0</v>
      </c>
      <c r="BH48" s="40">
        <f t="shared" si="27"/>
        <v>0</v>
      </c>
      <c r="BI48" s="40">
        <f t="shared" si="28"/>
        <v>0</v>
      </c>
      <c r="BJ48" s="40">
        <f t="shared" si="29"/>
        <v>0</v>
      </c>
      <c r="BK48" s="40">
        <f t="shared" si="30"/>
        <v>0</v>
      </c>
      <c r="BL48" s="40">
        <f t="shared" si="31"/>
        <v>0</v>
      </c>
      <c r="BM48" s="40">
        <f t="shared" si="32"/>
        <v>0</v>
      </c>
      <c r="BN48" s="40">
        <f t="shared" si="33"/>
        <v>0</v>
      </c>
      <c r="BO48" s="40">
        <f t="shared" si="35"/>
        <v>0</v>
      </c>
      <c r="BP48" s="40">
        <f t="shared" si="36"/>
        <v>0</v>
      </c>
      <c r="BQ48" s="40">
        <f t="shared" si="37"/>
        <v>0</v>
      </c>
      <c r="BR48" s="40">
        <f t="shared" si="38"/>
        <v>0</v>
      </c>
      <c r="BT48" s="63">
        <f t="shared" si="1"/>
        <v>6</v>
      </c>
      <c r="BV48" s="4">
        <f t="shared" si="39"/>
        <v>0.15159632034632037</v>
      </c>
    </row>
    <row r="49" spans="1:74" s="15" customFormat="1">
      <c r="A49" s="25">
        <f>A48+1</f>
        <v>45</v>
      </c>
      <c r="B49" s="26" t="s">
        <v>30</v>
      </c>
      <c r="C49" s="12">
        <v>40715</v>
      </c>
      <c r="D49" s="12">
        <v>40716</v>
      </c>
      <c r="E49" s="12">
        <v>40717</v>
      </c>
      <c r="F49" s="14">
        <v>1.4305000000000001</v>
      </c>
      <c r="G49" s="14">
        <v>1.4423999999999999</v>
      </c>
      <c r="H49" s="14">
        <v>1.4305000000000001</v>
      </c>
      <c r="I49" s="14"/>
      <c r="J49" s="14"/>
      <c r="K49" s="5" t="s">
        <v>0</v>
      </c>
      <c r="M49" s="16">
        <f>(G49-F49)*10000</f>
        <v>118.999999999998</v>
      </c>
      <c r="O49" s="16">
        <f>(H49-G49)*10000</f>
        <v>-118.999999999998</v>
      </c>
      <c r="Q49" s="22">
        <f>((S48*U49)/M49)*O49</f>
        <v>-3542.1260982923081</v>
      </c>
      <c r="S49" s="3">
        <f>Q49+S48</f>
        <v>152311.42222656927</v>
      </c>
      <c r="T49" s="3"/>
      <c r="U49" s="4">
        <f>$AE$4/W49</f>
        <v>2.2727272727272728E-2</v>
      </c>
      <c r="V49" s="4"/>
      <c r="W49" s="16">
        <v>11</v>
      </c>
      <c r="Y49" s="30">
        <f>E49-D49+1</f>
        <v>2</v>
      </c>
      <c r="Z49" s="30"/>
      <c r="AA49" s="30">
        <f>(D49-C49)</f>
        <v>1</v>
      </c>
      <c r="AB49" s="30"/>
      <c r="AC49" s="4">
        <f>(S49-S48)/S48</f>
        <v>-2.2727272727272659E-2</v>
      </c>
      <c r="AD49" s="3"/>
      <c r="AE49" s="38"/>
      <c r="AF49" s="40">
        <f>IF(E48&gt;D49,IF(E48&gt;E49,Y49,E48-D49+1),0)</f>
        <v>2</v>
      </c>
      <c r="AG49" s="3"/>
      <c r="AH49" s="40">
        <f t="shared" si="0"/>
        <v>1</v>
      </c>
      <c r="AI49" s="40">
        <f t="shared" si="2"/>
        <v>1</v>
      </c>
      <c r="AJ49" s="40">
        <f t="shared" si="3"/>
        <v>1</v>
      </c>
      <c r="AK49" s="40">
        <f t="shared" si="4"/>
        <v>0</v>
      </c>
      <c r="AL49" s="40">
        <f t="shared" si="5"/>
        <v>0</v>
      </c>
      <c r="AM49" s="40">
        <f t="shared" si="6"/>
        <v>0</v>
      </c>
      <c r="AN49" s="40">
        <f t="shared" si="7"/>
        <v>0</v>
      </c>
      <c r="AO49" s="40">
        <f t="shared" si="8"/>
        <v>0</v>
      </c>
      <c r="AP49" s="40">
        <f t="shared" si="9"/>
        <v>0</v>
      </c>
      <c r="AQ49" s="40">
        <f t="shared" si="10"/>
        <v>0</v>
      </c>
      <c r="AR49" s="40">
        <f t="shared" si="11"/>
        <v>1</v>
      </c>
      <c r="AS49" s="40">
        <f t="shared" si="12"/>
        <v>0</v>
      </c>
      <c r="AT49" s="40">
        <f t="shared" si="13"/>
        <v>0</v>
      </c>
      <c r="AU49" s="40">
        <f t="shared" si="14"/>
        <v>0</v>
      </c>
      <c r="AV49" s="40">
        <f t="shared" si="15"/>
        <v>0</v>
      </c>
      <c r="AW49" s="40">
        <f t="shared" si="16"/>
        <v>0</v>
      </c>
      <c r="AX49" s="40">
        <f t="shared" si="17"/>
        <v>0</v>
      </c>
      <c r="AY49" s="40">
        <f t="shared" si="18"/>
        <v>0</v>
      </c>
      <c r="AZ49" s="40">
        <f t="shared" si="19"/>
        <v>0</v>
      </c>
      <c r="BA49" s="40">
        <f t="shared" si="20"/>
        <v>0</v>
      </c>
      <c r="BB49" s="40">
        <f t="shared" si="21"/>
        <v>0</v>
      </c>
      <c r="BC49" s="40">
        <f t="shared" si="22"/>
        <v>1</v>
      </c>
      <c r="BD49" s="40">
        <f t="shared" si="23"/>
        <v>0</v>
      </c>
      <c r="BE49" s="40">
        <f t="shared" si="24"/>
        <v>0</v>
      </c>
      <c r="BF49" s="40">
        <f t="shared" si="25"/>
        <v>0</v>
      </c>
      <c r="BG49" s="40">
        <f t="shared" si="26"/>
        <v>0</v>
      </c>
      <c r="BH49" s="40">
        <f t="shared" si="27"/>
        <v>0</v>
      </c>
      <c r="BI49" s="40">
        <f t="shared" si="28"/>
        <v>0</v>
      </c>
      <c r="BJ49" s="40">
        <f t="shared" si="29"/>
        <v>0</v>
      </c>
      <c r="BK49" s="40">
        <f t="shared" si="30"/>
        <v>0</v>
      </c>
      <c r="BL49" s="40">
        <f t="shared" si="31"/>
        <v>0</v>
      </c>
      <c r="BM49" s="40">
        <f t="shared" si="32"/>
        <v>0</v>
      </c>
      <c r="BN49" s="40">
        <f t="shared" si="33"/>
        <v>0</v>
      </c>
      <c r="BO49" s="40">
        <f t="shared" si="35"/>
        <v>0</v>
      </c>
      <c r="BP49" s="40">
        <f t="shared" si="36"/>
        <v>0</v>
      </c>
      <c r="BQ49" s="40">
        <f t="shared" si="37"/>
        <v>0</v>
      </c>
      <c r="BR49" s="40">
        <f t="shared" si="38"/>
        <v>0</v>
      </c>
      <c r="BT49" s="63">
        <f t="shared" si="1"/>
        <v>6</v>
      </c>
      <c r="BV49" s="4">
        <f t="shared" si="39"/>
        <v>0.15159632034632034</v>
      </c>
    </row>
    <row r="50" spans="1:74" s="15" customFormat="1">
      <c r="A50" s="25">
        <f>A49+1</f>
        <v>46</v>
      </c>
      <c r="B50" s="26" t="s">
        <v>28</v>
      </c>
      <c r="C50" s="12">
        <v>40714</v>
      </c>
      <c r="D50" s="12">
        <v>40717</v>
      </c>
      <c r="E50" s="12">
        <v>40717</v>
      </c>
      <c r="F50" s="14">
        <v>1.4036</v>
      </c>
      <c r="G50" s="14"/>
      <c r="H50" s="14"/>
      <c r="I50" s="14">
        <v>1.3945000000000001</v>
      </c>
      <c r="J50" s="14">
        <v>1.3861000000000001</v>
      </c>
      <c r="K50" s="5" t="s">
        <v>1</v>
      </c>
      <c r="M50" s="16">
        <f>(F50-I50)*10000</f>
        <v>90.999999999998863</v>
      </c>
      <c r="O50" s="16">
        <f>(I50-J50)*10000</f>
        <v>83.999999999999631</v>
      </c>
      <c r="Q50" s="22">
        <f>((S49*U50)/M50)*O50</f>
        <v>5021.2556777990276</v>
      </c>
      <c r="S50" s="3">
        <f>Q50+S49</f>
        <v>157332.67790436829</v>
      </c>
      <c r="T50" s="3"/>
      <c r="U50" s="4">
        <f>$AE$4/W50</f>
        <v>3.5714285714285712E-2</v>
      </c>
      <c r="V50" s="4"/>
      <c r="W50" s="2">
        <v>7</v>
      </c>
      <c r="X50" s="3"/>
      <c r="Y50" s="30">
        <f>E50-D50+1</f>
        <v>1</v>
      </c>
      <c r="Z50" s="30"/>
      <c r="AA50" s="30">
        <f>(D50-C50)</f>
        <v>3</v>
      </c>
      <c r="AB50" s="30"/>
      <c r="AC50" s="4">
        <f>(S50-S49)/S49</f>
        <v>3.2967032967033218E-2</v>
      </c>
      <c r="AD50" s="3"/>
      <c r="AE50" s="38"/>
      <c r="AF50" s="40">
        <f>IF(E49&gt;D50,IF(E49&gt;E50,Y50,E49-D50+1),0)</f>
        <v>0</v>
      </c>
      <c r="AG50" s="3"/>
      <c r="AH50" s="40">
        <f t="shared" si="0"/>
        <v>1</v>
      </c>
      <c r="AI50" s="40">
        <f t="shared" si="2"/>
        <v>1</v>
      </c>
      <c r="AJ50" s="40">
        <f t="shared" si="3"/>
        <v>1</v>
      </c>
      <c r="AK50" s="40">
        <f t="shared" si="4"/>
        <v>0</v>
      </c>
      <c r="AL50" s="40">
        <f t="shared" si="5"/>
        <v>0</v>
      </c>
      <c r="AM50" s="40">
        <f t="shared" si="6"/>
        <v>0</v>
      </c>
      <c r="AN50" s="40">
        <f t="shared" si="7"/>
        <v>0</v>
      </c>
      <c r="AO50" s="40">
        <f t="shared" si="8"/>
        <v>0</v>
      </c>
      <c r="AP50" s="40">
        <f t="shared" si="9"/>
        <v>0</v>
      </c>
      <c r="AQ50" s="40">
        <f t="shared" si="10"/>
        <v>0</v>
      </c>
      <c r="AR50" s="40">
        <f t="shared" si="11"/>
        <v>0</v>
      </c>
      <c r="AS50" s="40">
        <f t="shared" si="12"/>
        <v>1</v>
      </c>
      <c r="AT50" s="40">
        <f t="shared" si="13"/>
        <v>0</v>
      </c>
      <c r="AU50" s="40">
        <f t="shared" si="14"/>
        <v>0</v>
      </c>
      <c r="AV50" s="40">
        <f t="shared" si="15"/>
        <v>0</v>
      </c>
      <c r="AW50" s="40">
        <f t="shared" si="16"/>
        <v>0</v>
      </c>
      <c r="AX50" s="40">
        <f t="shared" si="17"/>
        <v>0</v>
      </c>
      <c r="AY50" s="40">
        <f t="shared" si="18"/>
        <v>0</v>
      </c>
      <c r="AZ50" s="40">
        <f t="shared" si="19"/>
        <v>0</v>
      </c>
      <c r="BA50" s="40">
        <f t="shared" si="20"/>
        <v>0</v>
      </c>
      <c r="BB50" s="40">
        <f t="shared" si="21"/>
        <v>0</v>
      </c>
      <c r="BC50" s="40">
        <f t="shared" si="22"/>
        <v>0</v>
      </c>
      <c r="BD50" s="40">
        <f t="shared" si="23"/>
        <v>1</v>
      </c>
      <c r="BE50" s="40">
        <f t="shared" si="24"/>
        <v>0</v>
      </c>
      <c r="BF50" s="40">
        <f t="shared" si="25"/>
        <v>0</v>
      </c>
      <c r="BG50" s="40">
        <f t="shared" si="26"/>
        <v>0</v>
      </c>
      <c r="BH50" s="40">
        <f t="shared" si="27"/>
        <v>0</v>
      </c>
      <c r="BI50" s="40">
        <f t="shared" si="28"/>
        <v>0</v>
      </c>
      <c r="BJ50" s="40">
        <f t="shared" si="29"/>
        <v>0</v>
      </c>
      <c r="BK50" s="40">
        <f t="shared" si="30"/>
        <v>0</v>
      </c>
      <c r="BL50" s="40">
        <f t="shared" si="31"/>
        <v>0</v>
      </c>
      <c r="BM50" s="40">
        <f t="shared" si="32"/>
        <v>0</v>
      </c>
      <c r="BN50" s="40">
        <f t="shared" si="33"/>
        <v>0</v>
      </c>
      <c r="BO50" s="40">
        <f t="shared" si="35"/>
        <v>0</v>
      </c>
      <c r="BP50" s="40">
        <f t="shared" si="36"/>
        <v>0</v>
      </c>
      <c r="BQ50" s="40">
        <f t="shared" si="37"/>
        <v>0</v>
      </c>
      <c r="BR50" s="40">
        <f t="shared" si="38"/>
        <v>0</v>
      </c>
      <c r="BT50" s="63">
        <f t="shared" si="1"/>
        <v>6</v>
      </c>
      <c r="BV50" s="4">
        <f t="shared" si="39"/>
        <v>0.16231060606060604</v>
      </c>
    </row>
    <row r="51" spans="1:74" s="15" customFormat="1">
      <c r="A51" s="25">
        <f>A50+1</f>
        <v>47</v>
      </c>
      <c r="B51" s="26" t="s">
        <v>30</v>
      </c>
      <c r="C51" s="12">
        <v>40717</v>
      </c>
      <c r="D51" s="12">
        <v>40721</v>
      </c>
      <c r="E51" s="12">
        <v>40722</v>
      </c>
      <c r="F51" s="14">
        <v>1.4354</v>
      </c>
      <c r="G51" s="14"/>
      <c r="H51" s="14"/>
      <c r="I51" s="14">
        <v>1.4124000000000001</v>
      </c>
      <c r="J51" s="14">
        <v>1.4354</v>
      </c>
      <c r="K51" s="5" t="s">
        <v>0</v>
      </c>
      <c r="M51" s="16">
        <f>(F51-I51)*10000</f>
        <v>229.99999999999909</v>
      </c>
      <c r="O51" s="16">
        <f>(I51-J51)*10000</f>
        <v>-229.99999999999909</v>
      </c>
      <c r="Q51" s="22">
        <f>((S50*U51)/M51)*O51</f>
        <v>-3575.7426796447339</v>
      </c>
      <c r="S51" s="3">
        <f>Q51+S50</f>
        <v>153756.93522472357</v>
      </c>
      <c r="T51" s="3"/>
      <c r="U51" s="4">
        <f>$AE$4/W51</f>
        <v>2.2727272727272728E-2</v>
      </c>
      <c r="V51" s="4"/>
      <c r="W51" s="16">
        <v>11</v>
      </c>
      <c r="Y51" s="30">
        <f>E51-D51+1</f>
        <v>2</v>
      </c>
      <c r="Z51" s="30"/>
      <c r="AA51" s="30">
        <f>(D51-C51)</f>
        <v>4</v>
      </c>
      <c r="AB51" s="30"/>
      <c r="AC51" s="4">
        <f>(S51-S50)/S50</f>
        <v>-2.2727272727272672E-2</v>
      </c>
      <c r="AD51" s="3"/>
      <c r="AE51" s="38"/>
      <c r="AF51" s="40">
        <f>IF(E50&gt;D51,IF(E50&gt;E51,Y51,E50-D51+1),0)</f>
        <v>0</v>
      </c>
      <c r="AG51" s="3"/>
      <c r="AH51" s="40">
        <f t="shared" si="0"/>
        <v>0</v>
      </c>
      <c r="AI51" s="40">
        <f t="shared" si="2"/>
        <v>0</v>
      </c>
      <c r="AJ51" s="40">
        <f t="shared" si="3"/>
        <v>1</v>
      </c>
      <c r="AK51" s="40">
        <f t="shared" si="4"/>
        <v>1</v>
      </c>
      <c r="AL51" s="40">
        <f t="shared" si="5"/>
        <v>0</v>
      </c>
      <c r="AM51" s="40">
        <f t="shared" si="6"/>
        <v>0</v>
      </c>
      <c r="AN51" s="40">
        <f t="shared" si="7"/>
        <v>0</v>
      </c>
      <c r="AO51" s="40">
        <f t="shared" si="8"/>
        <v>0</v>
      </c>
      <c r="AP51" s="40">
        <f t="shared" si="9"/>
        <v>0</v>
      </c>
      <c r="AQ51" s="40">
        <f t="shared" si="10"/>
        <v>0</v>
      </c>
      <c r="AR51" s="40">
        <f t="shared" si="11"/>
        <v>0</v>
      </c>
      <c r="AS51" s="40">
        <f t="shared" si="12"/>
        <v>0</v>
      </c>
      <c r="AT51" s="40">
        <f t="shared" si="13"/>
        <v>1</v>
      </c>
      <c r="AU51" s="40">
        <f t="shared" si="14"/>
        <v>0</v>
      </c>
      <c r="AV51" s="40">
        <f t="shared" si="15"/>
        <v>0</v>
      </c>
      <c r="AW51" s="40">
        <f t="shared" si="16"/>
        <v>0</v>
      </c>
      <c r="AX51" s="40">
        <f t="shared" si="17"/>
        <v>0</v>
      </c>
      <c r="AY51" s="40">
        <f t="shared" si="18"/>
        <v>0</v>
      </c>
      <c r="AZ51" s="40">
        <f t="shared" si="19"/>
        <v>0</v>
      </c>
      <c r="BA51" s="40">
        <f t="shared" si="20"/>
        <v>0</v>
      </c>
      <c r="BB51" s="40">
        <f t="shared" si="21"/>
        <v>0</v>
      </c>
      <c r="BC51" s="40">
        <f t="shared" si="22"/>
        <v>0</v>
      </c>
      <c r="BD51" s="40">
        <f t="shared" si="23"/>
        <v>0</v>
      </c>
      <c r="BE51" s="40">
        <f t="shared" si="24"/>
        <v>1</v>
      </c>
      <c r="BF51" s="40">
        <f t="shared" si="25"/>
        <v>0</v>
      </c>
      <c r="BG51" s="40">
        <f t="shared" si="26"/>
        <v>0</v>
      </c>
      <c r="BH51" s="40">
        <f t="shared" si="27"/>
        <v>0</v>
      </c>
      <c r="BI51" s="40">
        <f t="shared" si="28"/>
        <v>0</v>
      </c>
      <c r="BJ51" s="40">
        <f t="shared" si="29"/>
        <v>0</v>
      </c>
      <c r="BK51" s="40">
        <f t="shared" si="30"/>
        <v>0</v>
      </c>
      <c r="BL51" s="40">
        <f t="shared" si="31"/>
        <v>0</v>
      </c>
      <c r="BM51" s="40">
        <f t="shared" si="32"/>
        <v>0</v>
      </c>
      <c r="BN51" s="40">
        <f t="shared" si="33"/>
        <v>0</v>
      </c>
      <c r="BO51" s="40">
        <f t="shared" si="35"/>
        <v>0</v>
      </c>
      <c r="BP51" s="40">
        <f t="shared" si="36"/>
        <v>0</v>
      </c>
      <c r="BQ51" s="40">
        <f t="shared" si="37"/>
        <v>0</v>
      </c>
      <c r="BR51" s="40">
        <f t="shared" si="38"/>
        <v>0</v>
      </c>
      <c r="BT51" s="63">
        <f t="shared" si="1"/>
        <v>5</v>
      </c>
      <c r="BV51" s="4">
        <f t="shared" si="39"/>
        <v>0.12659632034632035</v>
      </c>
    </row>
    <row r="52" spans="1:74" s="15" customFormat="1">
      <c r="A52" s="25">
        <f>A51+1</f>
        <v>48</v>
      </c>
      <c r="B52" s="26" t="s">
        <v>30</v>
      </c>
      <c r="C52" s="12">
        <v>40722</v>
      </c>
      <c r="D52" s="12">
        <v>40723</v>
      </c>
      <c r="E52" s="12">
        <v>40729</v>
      </c>
      <c r="F52" s="14">
        <v>1.4239999999999999</v>
      </c>
      <c r="G52" s="14">
        <v>1.4399</v>
      </c>
      <c r="H52" s="14">
        <v>1.4399</v>
      </c>
      <c r="I52" s="14"/>
      <c r="J52" s="14"/>
      <c r="K52" s="5" t="s">
        <v>17</v>
      </c>
      <c r="M52" s="16">
        <f>(G52-F52)*10000</f>
        <v>159.00000000000026</v>
      </c>
      <c r="O52" s="16">
        <f>(H52-G52)*10000</f>
        <v>0</v>
      </c>
      <c r="Q52" s="22">
        <f>((S51*U52)/M52)*O52</f>
        <v>0</v>
      </c>
      <c r="S52" s="3">
        <f>Q52+S51</f>
        <v>153756.93522472357</v>
      </c>
      <c r="T52" s="3"/>
      <c r="U52" s="4">
        <f>$AE$4/W52</f>
        <v>2.2727272727272728E-2</v>
      </c>
      <c r="V52" s="4"/>
      <c r="W52" s="16">
        <v>11</v>
      </c>
      <c r="Y52" s="30">
        <f>E52-D52+1</f>
        <v>7</v>
      </c>
      <c r="Z52" s="30"/>
      <c r="AA52" s="30">
        <f>(D52-C52)</f>
        <v>1</v>
      </c>
      <c r="AB52" s="30"/>
      <c r="AC52" s="4">
        <f>(S52-S51)/S51</f>
        <v>0</v>
      </c>
      <c r="AD52" s="3"/>
      <c r="AE52" s="38"/>
      <c r="AF52" s="40">
        <f>IF(E51&gt;D52,IF(E51&gt;E52,Y52,E51-D52+1),0)</f>
        <v>0</v>
      </c>
      <c r="AG52" s="3"/>
      <c r="AH52" s="40">
        <f t="shared" si="0"/>
        <v>0</v>
      </c>
      <c r="AI52" s="40">
        <f t="shared" si="2"/>
        <v>0</v>
      </c>
      <c r="AJ52" s="40">
        <f t="shared" si="3"/>
        <v>0</v>
      </c>
      <c r="AK52" s="40">
        <f t="shared" si="4"/>
        <v>1</v>
      </c>
      <c r="AL52" s="40">
        <f t="shared" si="5"/>
        <v>1</v>
      </c>
      <c r="AM52" s="40">
        <f t="shared" si="6"/>
        <v>0</v>
      </c>
      <c r="AN52" s="40">
        <f t="shared" si="7"/>
        <v>0</v>
      </c>
      <c r="AO52" s="40">
        <f t="shared" si="8"/>
        <v>0</v>
      </c>
      <c r="AP52" s="40">
        <f t="shared" si="9"/>
        <v>0</v>
      </c>
      <c r="AQ52" s="40">
        <f t="shared" si="10"/>
        <v>0</v>
      </c>
      <c r="AR52" s="40">
        <f t="shared" si="11"/>
        <v>0</v>
      </c>
      <c r="AS52" s="40">
        <f t="shared" si="12"/>
        <v>0</v>
      </c>
      <c r="AT52" s="40">
        <f t="shared" si="13"/>
        <v>0</v>
      </c>
      <c r="AU52" s="40">
        <f t="shared" si="14"/>
        <v>1</v>
      </c>
      <c r="AV52" s="40">
        <f t="shared" si="15"/>
        <v>0</v>
      </c>
      <c r="AW52" s="40">
        <f t="shared" si="16"/>
        <v>0</v>
      </c>
      <c r="AX52" s="40">
        <f t="shared" si="17"/>
        <v>0</v>
      </c>
      <c r="AY52" s="40">
        <f t="shared" si="18"/>
        <v>0</v>
      </c>
      <c r="AZ52" s="40">
        <f t="shared" si="19"/>
        <v>0</v>
      </c>
      <c r="BA52" s="40">
        <f t="shared" si="20"/>
        <v>0</v>
      </c>
      <c r="BB52" s="40">
        <f t="shared" si="21"/>
        <v>0</v>
      </c>
      <c r="BC52" s="40">
        <f t="shared" si="22"/>
        <v>0</v>
      </c>
      <c r="BD52" s="40">
        <f t="shared" si="23"/>
        <v>0</v>
      </c>
      <c r="BE52" s="40">
        <f t="shared" si="24"/>
        <v>0</v>
      </c>
      <c r="BF52" s="40">
        <f t="shared" si="25"/>
        <v>1</v>
      </c>
      <c r="BG52" s="40">
        <f t="shared" si="26"/>
        <v>0</v>
      </c>
      <c r="BH52" s="40">
        <f t="shared" si="27"/>
        <v>0</v>
      </c>
      <c r="BI52" s="40">
        <f t="shared" si="28"/>
        <v>0</v>
      </c>
      <c r="BJ52" s="40">
        <f t="shared" si="29"/>
        <v>0</v>
      </c>
      <c r="BK52" s="40">
        <f t="shared" si="30"/>
        <v>0</v>
      </c>
      <c r="BL52" s="40">
        <f t="shared" si="31"/>
        <v>0</v>
      </c>
      <c r="BM52" s="40">
        <f t="shared" si="32"/>
        <v>0</v>
      </c>
      <c r="BN52" s="40">
        <f t="shared" si="33"/>
        <v>0</v>
      </c>
      <c r="BO52" s="40">
        <f t="shared" si="35"/>
        <v>0</v>
      </c>
      <c r="BP52" s="40">
        <f t="shared" si="36"/>
        <v>0</v>
      </c>
      <c r="BQ52" s="40">
        <f t="shared" si="37"/>
        <v>0</v>
      </c>
      <c r="BR52" s="40">
        <f t="shared" si="38"/>
        <v>0</v>
      </c>
      <c r="BT52" s="63">
        <f t="shared" si="1"/>
        <v>5</v>
      </c>
      <c r="BV52" s="4">
        <f t="shared" si="39"/>
        <v>0.12659632034632035</v>
      </c>
    </row>
    <row r="53" spans="1:74" s="15" customFormat="1">
      <c r="A53" s="25">
        <f>A52+1</f>
        <v>49</v>
      </c>
      <c r="B53" s="26" t="s">
        <v>31</v>
      </c>
      <c r="C53" s="12">
        <v>40722</v>
      </c>
      <c r="D53" s="12">
        <v>40723</v>
      </c>
      <c r="E53" s="12">
        <v>40724</v>
      </c>
      <c r="F53" s="14">
        <v>1.5293000000000001</v>
      </c>
      <c r="G53" s="14"/>
      <c r="H53" s="14"/>
      <c r="I53" s="14">
        <v>1.5162</v>
      </c>
      <c r="J53" s="14">
        <v>1.4934000000000001</v>
      </c>
      <c r="K53" s="5" t="s">
        <v>1</v>
      </c>
      <c r="L53"/>
      <c r="M53" s="46">
        <f>(F53-I53)*10000</f>
        <v>131.00000000000111</v>
      </c>
      <c r="N53" s="47"/>
      <c r="O53" s="46">
        <f>(I53-J53)*10000</f>
        <v>227.99999999999932</v>
      </c>
      <c r="P53"/>
      <c r="Q53" s="22">
        <f>((S52*U53)/M53)*O53</f>
        <v>7433.54139763286</v>
      </c>
      <c r="S53" s="3">
        <f>Q53+S52</f>
        <v>161190.47662235642</v>
      </c>
      <c r="T53" s="3"/>
      <c r="U53" s="4">
        <f>$AE$4/W53</f>
        <v>2.7777777777777776E-2</v>
      </c>
      <c r="V53"/>
      <c r="W53" s="2">
        <v>9</v>
      </c>
      <c r="X53"/>
      <c r="Y53" s="30">
        <f>E53-D53+1</f>
        <v>2</v>
      </c>
      <c r="Z53" s="30"/>
      <c r="AA53" s="30">
        <f>(D53-C53)</f>
        <v>1</v>
      </c>
      <c r="AB53" s="30"/>
      <c r="AC53" s="4">
        <f>(S53-S52)/S52</f>
        <v>4.8346055979643185E-2</v>
      </c>
      <c r="AD53" s="3"/>
      <c r="AE53" s="38"/>
      <c r="AF53" s="40">
        <f>IF(E52&gt;D53,IF(E52&gt;E53,Y53,E52-D53+1),0)</f>
        <v>2</v>
      </c>
      <c r="AG53" s="3"/>
      <c r="AH53" s="40">
        <f t="shared" si="0"/>
        <v>1</v>
      </c>
      <c r="AI53" s="40">
        <f t="shared" si="2"/>
        <v>0</v>
      </c>
      <c r="AJ53" s="40">
        <f t="shared" si="3"/>
        <v>0</v>
      </c>
      <c r="AK53" s="40">
        <f t="shared" si="4"/>
        <v>0</v>
      </c>
      <c r="AL53" s="40">
        <f t="shared" si="5"/>
        <v>1</v>
      </c>
      <c r="AM53" s="40">
        <f t="shared" si="6"/>
        <v>1</v>
      </c>
      <c r="AN53" s="40">
        <f t="shared" si="7"/>
        <v>0</v>
      </c>
      <c r="AO53" s="40">
        <f t="shared" si="8"/>
        <v>0</v>
      </c>
      <c r="AP53" s="40">
        <f t="shared" si="9"/>
        <v>0</v>
      </c>
      <c r="AQ53" s="40">
        <f t="shared" si="10"/>
        <v>0</v>
      </c>
      <c r="AR53" s="40">
        <f t="shared" si="11"/>
        <v>0</v>
      </c>
      <c r="AS53" s="40">
        <f t="shared" si="12"/>
        <v>0</v>
      </c>
      <c r="AT53" s="40">
        <f t="shared" si="13"/>
        <v>0</v>
      </c>
      <c r="AU53" s="40">
        <f t="shared" si="14"/>
        <v>0</v>
      </c>
      <c r="AV53" s="40">
        <f t="shared" si="15"/>
        <v>1</v>
      </c>
      <c r="AW53" s="40">
        <f t="shared" si="16"/>
        <v>0</v>
      </c>
      <c r="AX53" s="40">
        <f t="shared" si="17"/>
        <v>0</v>
      </c>
      <c r="AY53" s="40">
        <f t="shared" si="18"/>
        <v>0</v>
      </c>
      <c r="AZ53" s="40">
        <f t="shared" si="19"/>
        <v>0</v>
      </c>
      <c r="BA53" s="40">
        <f t="shared" si="20"/>
        <v>0</v>
      </c>
      <c r="BB53" s="40">
        <f t="shared" si="21"/>
        <v>0</v>
      </c>
      <c r="BC53" s="40">
        <f t="shared" si="22"/>
        <v>0</v>
      </c>
      <c r="BD53" s="40">
        <f t="shared" si="23"/>
        <v>0</v>
      </c>
      <c r="BE53" s="40">
        <f t="shared" si="24"/>
        <v>0</v>
      </c>
      <c r="BF53" s="40">
        <f t="shared" si="25"/>
        <v>0</v>
      </c>
      <c r="BG53" s="40">
        <f t="shared" si="26"/>
        <v>1</v>
      </c>
      <c r="BH53" s="40">
        <f t="shared" si="27"/>
        <v>0</v>
      </c>
      <c r="BI53" s="40">
        <f t="shared" si="28"/>
        <v>0</v>
      </c>
      <c r="BJ53" s="40">
        <f t="shared" si="29"/>
        <v>0</v>
      </c>
      <c r="BK53" s="40">
        <f t="shared" si="30"/>
        <v>0</v>
      </c>
      <c r="BL53" s="40">
        <f t="shared" si="31"/>
        <v>0</v>
      </c>
      <c r="BM53" s="40">
        <f t="shared" si="32"/>
        <v>0</v>
      </c>
      <c r="BN53" s="40">
        <f t="shared" si="33"/>
        <v>0</v>
      </c>
      <c r="BO53" s="40">
        <f t="shared" si="35"/>
        <v>0</v>
      </c>
      <c r="BP53" s="40">
        <f t="shared" si="36"/>
        <v>0</v>
      </c>
      <c r="BQ53" s="40">
        <f t="shared" si="37"/>
        <v>0</v>
      </c>
      <c r="BR53" s="40">
        <f t="shared" si="38"/>
        <v>0</v>
      </c>
      <c r="BT53" s="63">
        <f t="shared" si="1"/>
        <v>6</v>
      </c>
      <c r="BV53" s="4">
        <f t="shared" si="39"/>
        <v>0.15437409812409814</v>
      </c>
    </row>
    <row r="54" spans="1:74" s="15" customFormat="1">
      <c r="A54" s="25">
        <f>A53+1</f>
        <v>50</v>
      </c>
      <c r="B54" s="26" t="s">
        <v>32</v>
      </c>
      <c r="C54" s="12">
        <v>40722</v>
      </c>
      <c r="D54" s="12">
        <v>40723</v>
      </c>
      <c r="E54" s="12">
        <v>40732</v>
      </c>
      <c r="F54" s="14">
        <v>0.80169999999999997</v>
      </c>
      <c r="G54" s="14">
        <v>0.81100000000000005</v>
      </c>
      <c r="H54" s="14">
        <v>0.82869999999999999</v>
      </c>
      <c r="I54" s="14"/>
      <c r="J54" s="14"/>
      <c r="K54" s="5" t="s">
        <v>2</v>
      </c>
      <c r="L54"/>
      <c r="M54" s="16">
        <f>(G54-F54)*10000</f>
        <v>93.000000000000853</v>
      </c>
      <c r="O54" s="16">
        <f>(H54-G54)*10000</f>
        <v>176.99999999999937</v>
      </c>
      <c r="P54"/>
      <c r="Q54" s="22">
        <f>((S53*U54)/M54)*O54</f>
        <v>5899.6514396519287</v>
      </c>
      <c r="S54" s="3">
        <f>Q54+S53</f>
        <v>167090.12806200836</v>
      </c>
      <c r="T54" s="3"/>
      <c r="U54" s="4">
        <f>$AE$4/W54</f>
        <v>1.9230769230769232E-2</v>
      </c>
      <c r="V54" s="3"/>
      <c r="W54" s="2">
        <v>13</v>
      </c>
      <c r="X54"/>
      <c r="Y54" s="30">
        <f>E54-D54+1</f>
        <v>10</v>
      </c>
      <c r="Z54" s="30"/>
      <c r="AA54" s="30">
        <f>(D54-C54)</f>
        <v>1</v>
      </c>
      <c r="AB54" s="30"/>
      <c r="AC54" s="4">
        <f>(S54-S53)/S53</f>
        <v>3.6600496277915208E-2</v>
      </c>
      <c r="AD54" s="3"/>
      <c r="AE54" s="38"/>
      <c r="AF54" s="40">
        <f>IF(E53&gt;D54,IF(E53&gt;E54,Y54,E53-D54+1),0)</f>
        <v>2</v>
      </c>
      <c r="AG54" s="3"/>
      <c r="AH54" s="40">
        <f t="shared" si="0"/>
        <v>1</v>
      </c>
      <c r="AI54" s="40">
        <f t="shared" si="2"/>
        <v>1</v>
      </c>
      <c r="AJ54" s="40">
        <f t="shared" si="3"/>
        <v>0</v>
      </c>
      <c r="AK54" s="40">
        <f t="shared" si="4"/>
        <v>0</v>
      </c>
      <c r="AL54" s="40">
        <f t="shared" si="5"/>
        <v>0</v>
      </c>
      <c r="AM54" s="40">
        <f t="shared" si="6"/>
        <v>1</v>
      </c>
      <c r="AN54" s="40">
        <f t="shared" si="7"/>
        <v>1</v>
      </c>
      <c r="AO54" s="40">
        <f t="shared" si="8"/>
        <v>0</v>
      </c>
      <c r="AP54" s="40">
        <f t="shared" si="9"/>
        <v>0</v>
      </c>
      <c r="AQ54" s="40">
        <f t="shared" si="10"/>
        <v>0</v>
      </c>
      <c r="AR54" s="40">
        <f t="shared" si="11"/>
        <v>0</v>
      </c>
      <c r="AS54" s="40">
        <f t="shared" si="12"/>
        <v>0</v>
      </c>
      <c r="AT54" s="40">
        <f t="shared" si="13"/>
        <v>0</v>
      </c>
      <c r="AU54" s="40">
        <f t="shared" si="14"/>
        <v>0</v>
      </c>
      <c r="AV54" s="40">
        <f t="shared" si="15"/>
        <v>0</v>
      </c>
      <c r="AW54" s="40">
        <f t="shared" si="16"/>
        <v>1</v>
      </c>
      <c r="AX54" s="40">
        <f t="shared" si="17"/>
        <v>0</v>
      </c>
      <c r="AY54" s="40">
        <f t="shared" si="18"/>
        <v>0</v>
      </c>
      <c r="AZ54" s="40">
        <f t="shared" si="19"/>
        <v>0</v>
      </c>
      <c r="BA54" s="40">
        <f t="shared" si="20"/>
        <v>0</v>
      </c>
      <c r="BB54" s="40">
        <f t="shared" si="21"/>
        <v>0</v>
      </c>
      <c r="BC54" s="40">
        <f t="shared" si="22"/>
        <v>0</v>
      </c>
      <c r="BD54" s="40">
        <f t="shared" si="23"/>
        <v>0</v>
      </c>
      <c r="BE54" s="40">
        <f t="shared" si="24"/>
        <v>0</v>
      </c>
      <c r="BF54" s="40">
        <f t="shared" si="25"/>
        <v>0</v>
      </c>
      <c r="BG54" s="40">
        <f t="shared" si="26"/>
        <v>0</v>
      </c>
      <c r="BH54" s="40">
        <f t="shared" si="27"/>
        <v>1</v>
      </c>
      <c r="BI54" s="40">
        <f t="shared" si="28"/>
        <v>0</v>
      </c>
      <c r="BJ54" s="40">
        <f t="shared" si="29"/>
        <v>0</v>
      </c>
      <c r="BK54" s="40">
        <f t="shared" si="30"/>
        <v>0</v>
      </c>
      <c r="BL54" s="40">
        <f t="shared" si="31"/>
        <v>0</v>
      </c>
      <c r="BM54" s="40">
        <f t="shared" si="32"/>
        <v>0</v>
      </c>
      <c r="BN54" s="40">
        <f t="shared" si="33"/>
        <v>0</v>
      </c>
      <c r="BO54" s="40">
        <f t="shared" si="35"/>
        <v>0</v>
      </c>
      <c r="BP54" s="40">
        <f t="shared" si="36"/>
        <v>0</v>
      </c>
      <c r="BQ54" s="40">
        <f t="shared" si="37"/>
        <v>0</v>
      </c>
      <c r="BR54" s="40">
        <f t="shared" si="38"/>
        <v>0</v>
      </c>
      <c r="BT54" s="63">
        <f t="shared" si="1"/>
        <v>7</v>
      </c>
      <c r="BV54" s="4">
        <f t="shared" si="39"/>
        <v>0.17360486735486735</v>
      </c>
    </row>
    <row r="55" spans="1:74" s="15" customFormat="1">
      <c r="A55" s="25">
        <f>A54+1</f>
        <v>51</v>
      </c>
      <c r="B55" s="26" t="s">
        <v>20</v>
      </c>
      <c r="C55" s="12">
        <v>40723</v>
      </c>
      <c r="D55" s="12">
        <v>40724</v>
      </c>
      <c r="E55" s="12">
        <v>40735</v>
      </c>
      <c r="F55" s="14">
        <v>0.87319999999999998</v>
      </c>
      <c r="G55" s="14">
        <v>0.89300000000000002</v>
      </c>
      <c r="H55" s="14">
        <v>0.89370000000000005</v>
      </c>
      <c r="I55" s="14"/>
      <c r="J55" s="14"/>
      <c r="K55" s="5" t="s">
        <v>2</v>
      </c>
      <c r="M55" s="16">
        <f>(G55-F55)*10000</f>
        <v>198.0000000000004</v>
      </c>
      <c r="O55" s="16">
        <f>(H55-G55)*10000</f>
        <v>7.0000000000003393</v>
      </c>
      <c r="Q55" s="22">
        <f>((S54*U55)/M55)*O55</f>
        <v>210.97238391668699</v>
      </c>
      <c r="S55" s="3">
        <f>Q55+S54</f>
        <v>167301.10044592505</v>
      </c>
      <c r="T55" s="3"/>
      <c r="U55" s="4">
        <f>$AE$4/W55</f>
        <v>3.5714285714285712E-2</v>
      </c>
      <c r="V55" s="4"/>
      <c r="W55" s="2">
        <v>7</v>
      </c>
      <c r="X55"/>
      <c r="Y55" s="30">
        <f>E55-D55+1</f>
        <v>12</v>
      </c>
      <c r="Z55" s="30"/>
      <c r="AA55" s="30">
        <f>(D55-C55)</f>
        <v>1</v>
      </c>
      <c r="AB55" s="30"/>
      <c r="AC55" s="4">
        <f>(S55-S54)/S54</f>
        <v>1.2626262626263881E-3</v>
      </c>
      <c r="AD55" s="3"/>
      <c r="AE55" s="38"/>
      <c r="AF55" s="40">
        <f>IF(E54&gt;D55,IF(E54&gt;E55,Y55,E54-D55+1),0)</f>
        <v>9</v>
      </c>
      <c r="AG55" s="3"/>
      <c r="AH55" s="40">
        <f t="shared" si="0"/>
        <v>1</v>
      </c>
      <c r="AI55" s="40">
        <f t="shared" si="2"/>
        <v>1</v>
      </c>
      <c r="AJ55" s="40">
        <f t="shared" si="3"/>
        <v>1</v>
      </c>
      <c r="AK55" s="40">
        <f t="shared" si="4"/>
        <v>0</v>
      </c>
      <c r="AL55" s="40">
        <f t="shared" si="5"/>
        <v>0</v>
      </c>
      <c r="AM55" s="40">
        <f t="shared" si="6"/>
        <v>0</v>
      </c>
      <c r="AN55" s="40">
        <f t="shared" si="7"/>
        <v>1</v>
      </c>
      <c r="AO55" s="40">
        <f t="shared" si="8"/>
        <v>0</v>
      </c>
      <c r="AP55" s="40">
        <f t="shared" si="9"/>
        <v>0</v>
      </c>
      <c r="AQ55" s="40">
        <f t="shared" si="10"/>
        <v>0</v>
      </c>
      <c r="AR55" s="40">
        <f t="shared" si="11"/>
        <v>0</v>
      </c>
      <c r="AS55" s="40">
        <f t="shared" si="12"/>
        <v>0</v>
      </c>
      <c r="AT55" s="40">
        <f t="shared" si="13"/>
        <v>0</v>
      </c>
      <c r="AU55" s="40">
        <f t="shared" si="14"/>
        <v>0</v>
      </c>
      <c r="AV55" s="40">
        <f t="shared" si="15"/>
        <v>0</v>
      </c>
      <c r="AW55" s="40">
        <f t="shared" si="16"/>
        <v>0</v>
      </c>
      <c r="AX55" s="40">
        <f t="shared" si="17"/>
        <v>1</v>
      </c>
      <c r="AY55" s="40">
        <f t="shared" si="18"/>
        <v>0</v>
      </c>
      <c r="AZ55" s="40">
        <f t="shared" si="19"/>
        <v>0</v>
      </c>
      <c r="BA55" s="40">
        <f t="shared" si="20"/>
        <v>0</v>
      </c>
      <c r="BB55" s="40">
        <f t="shared" si="21"/>
        <v>0</v>
      </c>
      <c r="BC55" s="40">
        <f t="shared" si="22"/>
        <v>0</v>
      </c>
      <c r="BD55" s="40">
        <f t="shared" si="23"/>
        <v>0</v>
      </c>
      <c r="BE55" s="40">
        <f t="shared" si="24"/>
        <v>0</v>
      </c>
      <c r="BF55" s="40">
        <f t="shared" si="25"/>
        <v>0</v>
      </c>
      <c r="BG55" s="40">
        <f t="shared" si="26"/>
        <v>0</v>
      </c>
      <c r="BH55" s="40">
        <f t="shared" si="27"/>
        <v>0</v>
      </c>
      <c r="BI55" s="40">
        <f t="shared" si="28"/>
        <v>1</v>
      </c>
      <c r="BJ55" s="40">
        <f t="shared" si="29"/>
        <v>0</v>
      </c>
      <c r="BK55" s="40">
        <f t="shared" si="30"/>
        <v>0</v>
      </c>
      <c r="BL55" s="40">
        <f t="shared" si="31"/>
        <v>0</v>
      </c>
      <c r="BM55" s="40">
        <f t="shared" si="32"/>
        <v>0</v>
      </c>
      <c r="BN55" s="40">
        <f t="shared" si="33"/>
        <v>0</v>
      </c>
      <c r="BO55" s="40">
        <f t="shared" si="35"/>
        <v>0</v>
      </c>
      <c r="BP55" s="40">
        <f t="shared" si="36"/>
        <v>0</v>
      </c>
      <c r="BQ55" s="40">
        <f t="shared" si="37"/>
        <v>0</v>
      </c>
      <c r="BR55" s="40">
        <f t="shared" si="38"/>
        <v>0</v>
      </c>
      <c r="BT55" s="63">
        <f t="shared" si="1"/>
        <v>7</v>
      </c>
      <c r="BV55" s="4">
        <f t="shared" si="39"/>
        <v>0.17360486735486735</v>
      </c>
    </row>
    <row r="56" spans="1:74" s="15" customFormat="1">
      <c r="A56" s="25">
        <f>A55+1</f>
        <v>52</v>
      </c>
      <c r="B56" s="26" t="s">
        <v>39</v>
      </c>
      <c r="C56" s="12">
        <v>40725</v>
      </c>
      <c r="D56" s="12">
        <v>40728</v>
      </c>
      <c r="E56" s="12">
        <v>40729</v>
      </c>
      <c r="F56" s="14">
        <v>1.0691999999999999</v>
      </c>
      <c r="G56" s="14">
        <v>1.07755</v>
      </c>
      <c r="H56" s="14">
        <v>1.0691999999999999</v>
      </c>
      <c r="I56" s="14"/>
      <c r="J56" s="14"/>
      <c r="K56" s="5" t="s">
        <v>0</v>
      </c>
      <c r="L56"/>
      <c r="M56" s="16">
        <f>(G56-F56)*10000</f>
        <v>83.500000000000796</v>
      </c>
      <c r="O56" s="16">
        <f>(H56-G56)*10000</f>
        <v>-83.500000000000796</v>
      </c>
      <c r="P56"/>
      <c r="Q56" s="22">
        <f>((S55*U56)/M56)*O56</f>
        <v>-3217.3288547293282</v>
      </c>
      <c r="S56" s="3">
        <f>Q56+S55</f>
        <v>164083.77159119572</v>
      </c>
      <c r="T56" s="3"/>
      <c r="U56" s="4">
        <f>$AE$4/W56</f>
        <v>1.9230769230769232E-2</v>
      </c>
      <c r="V56" s="3"/>
      <c r="W56" s="2">
        <v>13</v>
      </c>
      <c r="X56"/>
      <c r="Y56" s="30">
        <f>E56-D56+1</f>
        <v>2</v>
      </c>
      <c r="Z56" s="30"/>
      <c r="AA56" s="30">
        <f>(D56-C56)</f>
        <v>3</v>
      </c>
      <c r="AB56" s="30"/>
      <c r="AC56" s="4">
        <f>(S56-S55)/S55</f>
        <v>-1.9230769230769267E-2</v>
      </c>
      <c r="AD56" s="3"/>
      <c r="AE56" s="38"/>
      <c r="AF56" s="40">
        <f>IF(E55&gt;D56,IF(E55&gt;E56,Y56,E55-D56+1),0)</f>
        <v>2</v>
      </c>
      <c r="AG56" s="3"/>
      <c r="AH56" s="40">
        <f t="shared" si="0"/>
        <v>1</v>
      </c>
      <c r="AI56" s="40">
        <f t="shared" si="2"/>
        <v>1</v>
      </c>
      <c r="AJ56" s="40">
        <f t="shared" si="3"/>
        <v>0</v>
      </c>
      <c r="AK56" s="40">
        <f t="shared" si="4"/>
        <v>1</v>
      </c>
      <c r="AL56" s="40">
        <f t="shared" si="5"/>
        <v>0</v>
      </c>
      <c r="AM56" s="40">
        <f t="shared" si="6"/>
        <v>0</v>
      </c>
      <c r="AN56" s="40">
        <f t="shared" si="7"/>
        <v>0</v>
      </c>
      <c r="AO56" s="40">
        <f t="shared" si="8"/>
        <v>0</v>
      </c>
      <c r="AP56" s="40">
        <f t="shared" si="9"/>
        <v>0</v>
      </c>
      <c r="AQ56" s="40">
        <f t="shared" si="10"/>
        <v>0</v>
      </c>
      <c r="AR56" s="40">
        <f t="shared" si="11"/>
        <v>0</v>
      </c>
      <c r="AS56" s="40">
        <f t="shared" si="12"/>
        <v>0</v>
      </c>
      <c r="AT56" s="40">
        <f t="shared" si="13"/>
        <v>0</v>
      </c>
      <c r="AU56" s="40">
        <f t="shared" si="14"/>
        <v>0</v>
      </c>
      <c r="AV56" s="40">
        <f t="shared" si="15"/>
        <v>0</v>
      </c>
      <c r="AW56" s="40">
        <f t="shared" si="16"/>
        <v>0</v>
      </c>
      <c r="AX56" s="40">
        <f t="shared" si="17"/>
        <v>0</v>
      </c>
      <c r="AY56" s="40">
        <f t="shared" si="18"/>
        <v>1</v>
      </c>
      <c r="AZ56" s="40">
        <f t="shared" si="19"/>
        <v>0</v>
      </c>
      <c r="BA56" s="40">
        <f t="shared" si="20"/>
        <v>0</v>
      </c>
      <c r="BB56" s="40">
        <f t="shared" si="21"/>
        <v>0</v>
      </c>
      <c r="BC56" s="40">
        <f t="shared" si="22"/>
        <v>0</v>
      </c>
      <c r="BD56" s="40">
        <f t="shared" si="23"/>
        <v>0</v>
      </c>
      <c r="BE56" s="40">
        <f t="shared" si="24"/>
        <v>0</v>
      </c>
      <c r="BF56" s="40">
        <f t="shared" si="25"/>
        <v>0</v>
      </c>
      <c r="BG56" s="40">
        <f t="shared" si="26"/>
        <v>0</v>
      </c>
      <c r="BH56" s="40">
        <f t="shared" si="27"/>
        <v>0</v>
      </c>
      <c r="BI56" s="40">
        <f t="shared" si="28"/>
        <v>0</v>
      </c>
      <c r="BJ56" s="40">
        <f t="shared" si="29"/>
        <v>1</v>
      </c>
      <c r="BK56" s="40">
        <f t="shared" si="30"/>
        <v>0</v>
      </c>
      <c r="BL56" s="40">
        <f t="shared" si="31"/>
        <v>0</v>
      </c>
      <c r="BM56" s="40">
        <f t="shared" si="32"/>
        <v>0</v>
      </c>
      <c r="BN56" s="40">
        <f t="shared" si="33"/>
        <v>0</v>
      </c>
      <c r="BO56" s="40">
        <f t="shared" si="35"/>
        <v>0</v>
      </c>
      <c r="BP56" s="40">
        <f t="shared" si="36"/>
        <v>0</v>
      </c>
      <c r="BQ56" s="40">
        <f t="shared" si="37"/>
        <v>0</v>
      </c>
      <c r="BR56" s="40">
        <f t="shared" si="38"/>
        <v>0</v>
      </c>
      <c r="BT56" s="63">
        <f t="shared" si="1"/>
        <v>6</v>
      </c>
      <c r="BV56" s="4">
        <f t="shared" si="39"/>
        <v>0.13380785880785881</v>
      </c>
    </row>
    <row r="57" spans="1:74" s="15" customFormat="1">
      <c r="A57" s="25">
        <f>A56+1</f>
        <v>53</v>
      </c>
      <c r="B57" s="26" t="s">
        <v>30</v>
      </c>
      <c r="C57" s="12">
        <v>40729</v>
      </c>
      <c r="D57" s="12">
        <v>40730</v>
      </c>
      <c r="E57" s="12">
        <v>40736</v>
      </c>
      <c r="F57" s="14">
        <v>1.4550000000000001</v>
      </c>
      <c r="G57" s="14"/>
      <c r="H57" s="14"/>
      <c r="I57" s="14">
        <v>1.4394</v>
      </c>
      <c r="J57" s="14">
        <v>1.3974</v>
      </c>
      <c r="K57" s="5" t="s">
        <v>1</v>
      </c>
      <c r="M57" s="16">
        <f>(F57-I57)*10000</f>
        <v>156.00000000000057</v>
      </c>
      <c r="O57" s="16">
        <f>(I57-J57)*10000</f>
        <v>420.0000000000004</v>
      </c>
      <c r="Q57" s="22">
        <f>((S56*U57)/M57)*O57</f>
        <v>10040.09091904167</v>
      </c>
      <c r="S57" s="3">
        <f>Q57+S56</f>
        <v>174123.86251023738</v>
      </c>
      <c r="T57" s="3"/>
      <c r="U57" s="4">
        <f>$AE$4/W57</f>
        <v>2.2727272727272728E-2</v>
      </c>
      <c r="V57" s="4"/>
      <c r="W57" s="16">
        <v>11</v>
      </c>
      <c r="Y57" s="30">
        <f>E57-D57+1</f>
        <v>7</v>
      </c>
      <c r="Z57" s="30"/>
      <c r="AA57" s="30">
        <f>(D57-C57)</f>
        <v>1</v>
      </c>
      <c r="AB57" s="30"/>
      <c r="AC57" s="4">
        <f>(S57-S56)/S56</f>
        <v>6.1188811188810949E-2</v>
      </c>
      <c r="AD57" s="3"/>
      <c r="AE57" s="38"/>
      <c r="AF57" s="40">
        <f>IF(E56&gt;D57,IF(E56&gt;E57,Y57,E56-D57+1),0)</f>
        <v>0</v>
      </c>
      <c r="AG57" s="3"/>
      <c r="AH57" s="40">
        <f t="shared" si="0"/>
        <v>0</v>
      </c>
      <c r="AI57" s="40">
        <f t="shared" si="2"/>
        <v>1</v>
      </c>
      <c r="AJ57" s="40">
        <f t="shared" si="3"/>
        <v>1</v>
      </c>
      <c r="AK57" s="40">
        <f t="shared" si="4"/>
        <v>0</v>
      </c>
      <c r="AL57" s="40">
        <f t="shared" si="5"/>
        <v>0</v>
      </c>
      <c r="AM57" s="40">
        <f t="shared" si="6"/>
        <v>0</v>
      </c>
      <c r="AN57" s="40">
        <f t="shared" si="7"/>
        <v>0</v>
      </c>
      <c r="AO57" s="40">
        <f t="shared" si="8"/>
        <v>0</v>
      </c>
      <c r="AP57" s="40">
        <f t="shared" si="9"/>
        <v>0</v>
      </c>
      <c r="AQ57" s="40">
        <f t="shared" si="10"/>
        <v>0</v>
      </c>
      <c r="AR57" s="40">
        <f t="shared" si="11"/>
        <v>0</v>
      </c>
      <c r="AS57" s="40">
        <f t="shared" si="12"/>
        <v>0</v>
      </c>
      <c r="AT57" s="40">
        <f t="shared" si="13"/>
        <v>0</v>
      </c>
      <c r="AU57" s="40">
        <f t="shared" si="14"/>
        <v>0</v>
      </c>
      <c r="AV57" s="40">
        <f t="shared" si="15"/>
        <v>0</v>
      </c>
      <c r="AW57" s="40">
        <f t="shared" si="16"/>
        <v>0</v>
      </c>
      <c r="AX57" s="40">
        <f t="shared" si="17"/>
        <v>0</v>
      </c>
      <c r="AY57" s="40">
        <f t="shared" si="18"/>
        <v>0</v>
      </c>
      <c r="AZ57" s="40">
        <f t="shared" si="19"/>
        <v>1</v>
      </c>
      <c r="BA57" s="40">
        <f t="shared" si="20"/>
        <v>0</v>
      </c>
      <c r="BB57" s="40">
        <f t="shared" si="21"/>
        <v>0</v>
      </c>
      <c r="BC57" s="40">
        <f t="shared" si="22"/>
        <v>0</v>
      </c>
      <c r="BD57" s="40">
        <f t="shared" si="23"/>
        <v>0</v>
      </c>
      <c r="BE57" s="40">
        <f t="shared" si="24"/>
        <v>0</v>
      </c>
      <c r="BF57" s="40">
        <f t="shared" si="25"/>
        <v>0</v>
      </c>
      <c r="BG57" s="40">
        <f t="shared" si="26"/>
        <v>0</v>
      </c>
      <c r="BH57" s="40">
        <f t="shared" si="27"/>
        <v>0</v>
      </c>
      <c r="BI57" s="40">
        <f t="shared" si="28"/>
        <v>0</v>
      </c>
      <c r="BJ57" s="40">
        <f t="shared" si="29"/>
        <v>0</v>
      </c>
      <c r="BK57" s="40">
        <f t="shared" si="30"/>
        <v>1</v>
      </c>
      <c r="BL57" s="40">
        <f t="shared" si="31"/>
        <v>0</v>
      </c>
      <c r="BM57" s="40">
        <f t="shared" si="32"/>
        <v>0</v>
      </c>
      <c r="BN57" s="40">
        <f t="shared" si="33"/>
        <v>0</v>
      </c>
      <c r="BO57" s="40">
        <f t="shared" si="35"/>
        <v>0</v>
      </c>
      <c r="BP57" s="40">
        <f t="shared" si="36"/>
        <v>0</v>
      </c>
      <c r="BQ57" s="40">
        <f t="shared" si="37"/>
        <v>0</v>
      </c>
      <c r="BR57" s="40">
        <f t="shared" si="38"/>
        <v>0</v>
      </c>
      <c r="BT57" s="63">
        <f t="shared" si="1"/>
        <v>5</v>
      </c>
      <c r="BV57" s="4">
        <f t="shared" si="39"/>
        <v>0.11457708957708959</v>
      </c>
    </row>
    <row r="58" spans="1:74" s="15" customFormat="1">
      <c r="A58" s="25">
        <f>A57+1</f>
        <v>54</v>
      </c>
      <c r="B58" s="26" t="s">
        <v>35</v>
      </c>
      <c r="C58" s="12">
        <v>40729</v>
      </c>
      <c r="D58" s="13">
        <v>40730</v>
      </c>
      <c r="E58" s="13">
        <v>40736</v>
      </c>
      <c r="F58" s="36">
        <v>95.158000000000001</v>
      </c>
      <c r="G58" s="36">
        <v>95.539999999999992</v>
      </c>
      <c r="H58" s="36">
        <v>95.158000000000001</v>
      </c>
      <c r="I58" s="36"/>
      <c r="J58" s="36"/>
      <c r="K58" s="5" t="s">
        <v>0</v>
      </c>
      <c r="L58"/>
      <c r="M58" s="16">
        <f>(G58-F58)*100</f>
        <v>38.199999999999079</v>
      </c>
      <c r="O58" s="16">
        <f>(H58-G58)*100</f>
        <v>-38.199999999999079</v>
      </c>
      <c r="P58"/>
      <c r="Q58" s="22">
        <f>((S57*U58)/M58)*O58</f>
        <v>-5441.370703444918</v>
      </c>
      <c r="S58" s="3">
        <f>Q58+S57</f>
        <v>168682.49180679244</v>
      </c>
      <c r="T58" s="3"/>
      <c r="U58" s="4">
        <f>$AE$4/W58</f>
        <v>3.125E-2</v>
      </c>
      <c r="V58" s="3"/>
      <c r="W58" s="2">
        <v>8</v>
      </c>
      <c r="X58"/>
      <c r="Y58" s="30">
        <f>E58-D58+1</f>
        <v>7</v>
      </c>
      <c r="Z58" s="30"/>
      <c r="AA58" s="30">
        <f>(D58-C58)</f>
        <v>1</v>
      </c>
      <c r="AB58" s="30"/>
      <c r="AC58" s="4">
        <f>(S58-S57)/S57</f>
        <v>-3.1250000000000083E-2</v>
      </c>
      <c r="AD58" s="3"/>
      <c r="AE58" s="38"/>
      <c r="AF58" s="40">
        <f>IF(E57&gt;D58,IF(E57&gt;E58,Y58,E57-D58+1),0)</f>
        <v>7</v>
      </c>
      <c r="AG58" s="3"/>
      <c r="AH58" s="40">
        <f t="shared" si="0"/>
        <v>1</v>
      </c>
      <c r="AI58" s="40">
        <f t="shared" si="2"/>
        <v>0</v>
      </c>
      <c r="AJ58" s="40">
        <f t="shared" si="3"/>
        <v>1</v>
      </c>
      <c r="AK58" s="40">
        <f t="shared" si="4"/>
        <v>1</v>
      </c>
      <c r="AL58" s="40">
        <f t="shared" si="5"/>
        <v>0</v>
      </c>
      <c r="AM58" s="40">
        <f t="shared" si="6"/>
        <v>0</v>
      </c>
      <c r="AN58" s="40">
        <f t="shared" si="7"/>
        <v>0</v>
      </c>
      <c r="AO58" s="40">
        <f t="shared" si="8"/>
        <v>0</v>
      </c>
      <c r="AP58" s="40">
        <f t="shared" si="9"/>
        <v>0</v>
      </c>
      <c r="AQ58" s="40">
        <f t="shared" si="10"/>
        <v>0</v>
      </c>
      <c r="AR58" s="40">
        <f t="shared" si="11"/>
        <v>0</v>
      </c>
      <c r="AS58" s="40">
        <f t="shared" si="12"/>
        <v>0</v>
      </c>
      <c r="AT58" s="40">
        <f t="shared" si="13"/>
        <v>0</v>
      </c>
      <c r="AU58" s="40">
        <f t="shared" si="14"/>
        <v>0</v>
      </c>
      <c r="AV58" s="40">
        <f t="shared" si="15"/>
        <v>0</v>
      </c>
      <c r="AW58" s="40">
        <f t="shared" si="16"/>
        <v>0</v>
      </c>
      <c r="AX58" s="40">
        <f t="shared" si="17"/>
        <v>0</v>
      </c>
      <c r="AY58" s="40">
        <f t="shared" si="18"/>
        <v>0</v>
      </c>
      <c r="AZ58" s="40">
        <f t="shared" si="19"/>
        <v>0</v>
      </c>
      <c r="BA58" s="40">
        <f t="shared" si="20"/>
        <v>1</v>
      </c>
      <c r="BB58" s="40">
        <f t="shared" si="21"/>
        <v>0</v>
      </c>
      <c r="BC58" s="40">
        <f t="shared" si="22"/>
        <v>0</v>
      </c>
      <c r="BD58" s="40">
        <f t="shared" si="23"/>
        <v>0</v>
      </c>
      <c r="BE58" s="40">
        <f t="shared" si="24"/>
        <v>0</v>
      </c>
      <c r="BF58" s="40">
        <f t="shared" si="25"/>
        <v>0</v>
      </c>
      <c r="BG58" s="40">
        <f t="shared" si="26"/>
        <v>0</v>
      </c>
      <c r="BH58" s="40">
        <f t="shared" si="27"/>
        <v>0</v>
      </c>
      <c r="BI58" s="40">
        <f t="shared" si="28"/>
        <v>0</v>
      </c>
      <c r="BJ58" s="40">
        <f t="shared" si="29"/>
        <v>0</v>
      </c>
      <c r="BK58" s="40">
        <f t="shared" si="30"/>
        <v>0</v>
      </c>
      <c r="BL58" s="40">
        <f t="shared" si="31"/>
        <v>1</v>
      </c>
      <c r="BM58" s="40">
        <f t="shared" si="32"/>
        <v>0</v>
      </c>
      <c r="BN58" s="40">
        <f t="shared" si="33"/>
        <v>0</v>
      </c>
      <c r="BO58" s="40">
        <f t="shared" si="35"/>
        <v>0</v>
      </c>
      <c r="BP58" s="40">
        <f t="shared" si="36"/>
        <v>0</v>
      </c>
      <c r="BQ58" s="40">
        <f t="shared" si="37"/>
        <v>0</v>
      </c>
      <c r="BR58" s="40">
        <f t="shared" si="38"/>
        <v>0</v>
      </c>
      <c r="BT58" s="63">
        <f t="shared" si="1"/>
        <v>6</v>
      </c>
      <c r="BV58" s="4">
        <f t="shared" si="39"/>
        <v>0.14582708957708959</v>
      </c>
    </row>
    <row r="59" spans="1:74" s="15" customFormat="1">
      <c r="A59" s="25">
        <f>A58+1</f>
        <v>55</v>
      </c>
      <c r="B59" s="26" t="s">
        <v>34</v>
      </c>
      <c r="C59" s="12">
        <v>40730</v>
      </c>
      <c r="D59" s="12">
        <v>40732</v>
      </c>
      <c r="E59" s="12">
        <v>40736</v>
      </c>
      <c r="F59" s="14">
        <v>1.2961</v>
      </c>
      <c r="G59" s="14"/>
      <c r="H59" s="14"/>
      <c r="I59" s="14">
        <v>1.28993</v>
      </c>
      <c r="J59" s="14">
        <v>1.28993</v>
      </c>
      <c r="K59" s="5" t="s">
        <v>17</v>
      </c>
      <c r="L59"/>
      <c r="M59" s="46">
        <f>(F59-I59)*10000</f>
        <v>61.700000000000088</v>
      </c>
      <c r="N59" s="47"/>
      <c r="O59" s="46">
        <f>(I59-J59)*10000</f>
        <v>0</v>
      </c>
      <c r="P59"/>
      <c r="Q59" s="22">
        <f>((S58*U59)/M59)*O59</f>
        <v>0</v>
      </c>
      <c r="S59" s="3">
        <f>Q59+S58</f>
        <v>168682.49180679244</v>
      </c>
      <c r="T59" s="3"/>
      <c r="U59" s="4">
        <f>$AE$4/W59</f>
        <v>3.5714285714285712E-2</v>
      </c>
      <c r="V59" s="3"/>
      <c r="W59" s="2">
        <v>7</v>
      </c>
      <c r="X59"/>
      <c r="Y59" s="30">
        <f>E59-D59+1</f>
        <v>5</v>
      </c>
      <c r="Z59" s="30"/>
      <c r="AA59" s="30">
        <f>(D59-C59)</f>
        <v>2</v>
      </c>
      <c r="AB59" s="30"/>
      <c r="AC59" s="4">
        <f>(S59-S58)/S58</f>
        <v>0</v>
      </c>
      <c r="AD59" s="3"/>
      <c r="AE59" s="38"/>
      <c r="AF59" s="40">
        <f>IF(E58&gt;D59,IF(E58&gt;E59,Y59,E58-D59+1),0)</f>
        <v>5</v>
      </c>
      <c r="AG59" s="3"/>
      <c r="AH59" s="40">
        <f t="shared" si="0"/>
        <v>1</v>
      </c>
      <c r="AI59" s="40">
        <f t="shared" si="2"/>
        <v>1</v>
      </c>
      <c r="AJ59" s="40">
        <f t="shared" si="3"/>
        <v>0</v>
      </c>
      <c r="AK59" s="40">
        <f t="shared" si="4"/>
        <v>1</v>
      </c>
      <c r="AL59" s="40">
        <f t="shared" si="5"/>
        <v>1</v>
      </c>
      <c r="AM59" s="40">
        <f t="shared" si="6"/>
        <v>0</v>
      </c>
      <c r="AN59" s="40">
        <f t="shared" si="7"/>
        <v>0</v>
      </c>
      <c r="AO59" s="40">
        <f t="shared" si="8"/>
        <v>0</v>
      </c>
      <c r="AP59" s="40">
        <f t="shared" si="9"/>
        <v>0</v>
      </c>
      <c r="AQ59" s="40">
        <f t="shared" si="10"/>
        <v>0</v>
      </c>
      <c r="AR59" s="40">
        <f t="shared" si="11"/>
        <v>0</v>
      </c>
      <c r="AS59" s="40">
        <f t="shared" si="12"/>
        <v>0</v>
      </c>
      <c r="AT59" s="40">
        <f t="shared" si="13"/>
        <v>0</v>
      </c>
      <c r="AU59" s="40">
        <f t="shared" si="14"/>
        <v>0</v>
      </c>
      <c r="AV59" s="40">
        <f t="shared" si="15"/>
        <v>0</v>
      </c>
      <c r="AW59" s="40">
        <f t="shared" si="16"/>
        <v>0</v>
      </c>
      <c r="AX59" s="40">
        <f t="shared" si="17"/>
        <v>0</v>
      </c>
      <c r="AY59" s="40">
        <f t="shared" si="18"/>
        <v>0</v>
      </c>
      <c r="AZ59" s="40">
        <f t="shared" si="19"/>
        <v>0</v>
      </c>
      <c r="BA59" s="40">
        <f t="shared" si="20"/>
        <v>0</v>
      </c>
      <c r="BB59" s="40">
        <f t="shared" si="21"/>
        <v>0</v>
      </c>
      <c r="BC59" s="40">
        <f t="shared" si="22"/>
        <v>0</v>
      </c>
      <c r="BD59" s="40">
        <f t="shared" si="23"/>
        <v>0</v>
      </c>
      <c r="BE59" s="40">
        <f t="shared" si="24"/>
        <v>0</v>
      </c>
      <c r="BF59" s="40">
        <f t="shared" si="25"/>
        <v>0</v>
      </c>
      <c r="BG59" s="40">
        <f t="shared" si="26"/>
        <v>0</v>
      </c>
      <c r="BH59" s="40">
        <f t="shared" si="27"/>
        <v>0</v>
      </c>
      <c r="BI59" s="40">
        <f t="shared" si="28"/>
        <v>0</v>
      </c>
      <c r="BJ59" s="40">
        <f t="shared" si="29"/>
        <v>0</v>
      </c>
      <c r="BK59" s="40">
        <f t="shared" si="30"/>
        <v>0</v>
      </c>
      <c r="BL59" s="40">
        <f t="shared" si="31"/>
        <v>0</v>
      </c>
      <c r="BM59" s="40">
        <f t="shared" si="32"/>
        <v>1</v>
      </c>
      <c r="BN59" s="40">
        <f t="shared" si="33"/>
        <v>0</v>
      </c>
      <c r="BO59" s="40">
        <f t="shared" si="35"/>
        <v>0</v>
      </c>
      <c r="BP59" s="40">
        <f t="shared" si="36"/>
        <v>0</v>
      </c>
      <c r="BQ59" s="40">
        <f t="shared" si="37"/>
        <v>0</v>
      </c>
      <c r="BR59" s="40">
        <f t="shared" si="38"/>
        <v>0</v>
      </c>
      <c r="BT59" s="63">
        <f t="shared" si="1"/>
        <v>6</v>
      </c>
      <c r="BV59" s="4">
        <f t="shared" si="39"/>
        <v>0.1565413752913753</v>
      </c>
    </row>
    <row r="60" spans="1:74" s="15" customFormat="1">
      <c r="A60" s="25">
        <f>A59+1</f>
        <v>56</v>
      </c>
      <c r="B60" s="26" t="s">
        <v>24</v>
      </c>
      <c r="C60" s="12">
        <v>40732</v>
      </c>
      <c r="D60" s="13">
        <v>40735</v>
      </c>
      <c r="E60" s="13">
        <v>40746</v>
      </c>
      <c r="F60" s="36">
        <v>87.56</v>
      </c>
      <c r="G60" s="37"/>
      <c r="H60" s="37"/>
      <c r="I60" s="36">
        <v>86.3</v>
      </c>
      <c r="J60" s="36">
        <v>85.31</v>
      </c>
      <c r="K60" s="5" t="s">
        <v>2</v>
      </c>
      <c r="M60" s="16">
        <f>(F60-I60)*100</f>
        <v>126.00000000000051</v>
      </c>
      <c r="O60" s="16">
        <f>(I60-J60)*100</f>
        <v>98.999999999999488</v>
      </c>
      <c r="Q60" s="22">
        <f>((S59*U60)/M60)*O60</f>
        <v>3313.4060890619644</v>
      </c>
      <c r="S60" s="3">
        <f>Q60+S59</f>
        <v>171995.8978958544</v>
      </c>
      <c r="T60" s="3"/>
      <c r="U60" s="4">
        <f>$AE$4/W60</f>
        <v>2.5000000000000001E-2</v>
      </c>
      <c r="V60" s="4"/>
      <c r="W60" s="2">
        <v>10</v>
      </c>
      <c r="X60" s="3"/>
      <c r="Y60" s="30">
        <f>E60-D60+1</f>
        <v>12</v>
      </c>
      <c r="Z60" s="30"/>
      <c r="AA60" s="30">
        <f>(D60-C60)</f>
        <v>3</v>
      </c>
      <c r="AB60" s="30"/>
      <c r="AC60" s="4">
        <f>(S60-S59)/S59</f>
        <v>1.9642857142856931E-2</v>
      </c>
      <c r="AD60" s="3"/>
      <c r="AE60" s="38"/>
      <c r="AF60" s="40">
        <f>IF(E59&gt;D60,IF(E59&gt;E60,Y60,E59-D60+1),0)</f>
        <v>2</v>
      </c>
      <c r="AG60" s="3"/>
      <c r="AH60" s="40">
        <f t="shared" si="0"/>
        <v>1</v>
      </c>
      <c r="AI60" s="40">
        <f t="shared" si="2"/>
        <v>1</v>
      </c>
      <c r="AJ60" s="40">
        <f t="shared" si="3"/>
        <v>1</v>
      </c>
      <c r="AK60" s="40">
        <f t="shared" si="4"/>
        <v>0</v>
      </c>
      <c r="AL60" s="40">
        <f t="shared" si="5"/>
        <v>1</v>
      </c>
      <c r="AM60" s="40">
        <f t="shared" si="6"/>
        <v>0</v>
      </c>
      <c r="AN60" s="40">
        <f t="shared" si="7"/>
        <v>0</v>
      </c>
      <c r="AO60" s="40">
        <f t="shared" si="8"/>
        <v>0</v>
      </c>
      <c r="AP60" s="40">
        <f t="shared" si="9"/>
        <v>0</v>
      </c>
      <c r="AQ60" s="40">
        <f t="shared" si="10"/>
        <v>0</v>
      </c>
      <c r="AR60" s="40">
        <f t="shared" si="11"/>
        <v>0</v>
      </c>
      <c r="AS60" s="40">
        <f t="shared" si="12"/>
        <v>0</v>
      </c>
      <c r="AT60" s="40">
        <f t="shared" si="13"/>
        <v>0</v>
      </c>
      <c r="AU60" s="40">
        <f t="shared" si="14"/>
        <v>0</v>
      </c>
      <c r="AV60" s="40">
        <f t="shared" si="15"/>
        <v>0</v>
      </c>
      <c r="AW60" s="40">
        <f t="shared" si="16"/>
        <v>0</v>
      </c>
      <c r="AX60" s="40">
        <f t="shared" si="17"/>
        <v>0</v>
      </c>
      <c r="AY60" s="40">
        <f t="shared" si="18"/>
        <v>0</v>
      </c>
      <c r="AZ60" s="40">
        <f t="shared" si="19"/>
        <v>0</v>
      </c>
      <c r="BA60" s="40">
        <f t="shared" si="20"/>
        <v>0</v>
      </c>
      <c r="BB60" s="40">
        <f t="shared" si="21"/>
        <v>0</v>
      </c>
      <c r="BC60" s="40">
        <f t="shared" si="22"/>
        <v>0</v>
      </c>
      <c r="BD60" s="40">
        <f t="shared" si="23"/>
        <v>0</v>
      </c>
      <c r="BE60" s="40">
        <f t="shared" si="24"/>
        <v>0</v>
      </c>
      <c r="BF60" s="40">
        <f t="shared" si="25"/>
        <v>0</v>
      </c>
      <c r="BG60" s="40">
        <f t="shared" si="26"/>
        <v>0</v>
      </c>
      <c r="BH60" s="40">
        <f t="shared" si="27"/>
        <v>0</v>
      </c>
      <c r="BI60" s="40">
        <f t="shared" si="28"/>
        <v>0</v>
      </c>
      <c r="BJ60" s="40">
        <f t="shared" si="29"/>
        <v>0</v>
      </c>
      <c r="BK60" s="40">
        <f t="shared" si="30"/>
        <v>0</v>
      </c>
      <c r="BL60" s="40">
        <f t="shared" si="31"/>
        <v>0</v>
      </c>
      <c r="BM60" s="40">
        <f t="shared" si="32"/>
        <v>0</v>
      </c>
      <c r="BN60" s="40">
        <f t="shared" si="33"/>
        <v>1</v>
      </c>
      <c r="BO60" s="40">
        <f t="shared" si="35"/>
        <v>0</v>
      </c>
      <c r="BP60" s="40">
        <f t="shared" si="36"/>
        <v>0</v>
      </c>
      <c r="BQ60" s="40">
        <f t="shared" si="37"/>
        <v>0</v>
      </c>
      <c r="BR60" s="40">
        <f t="shared" si="38"/>
        <v>0</v>
      </c>
      <c r="BT60" s="63">
        <f t="shared" si="1"/>
        <v>6</v>
      </c>
      <c r="BV60" s="4">
        <f t="shared" si="39"/>
        <v>0.16231060606060607</v>
      </c>
    </row>
    <row r="61" spans="1:74" s="15" customFormat="1">
      <c r="A61" s="25">
        <f>A60+1</f>
        <v>57</v>
      </c>
      <c r="B61" s="26" t="s">
        <v>36</v>
      </c>
      <c r="C61" s="12">
        <v>40730</v>
      </c>
      <c r="D61" s="12">
        <v>40735</v>
      </c>
      <c r="E61" s="12">
        <v>40738</v>
      </c>
      <c r="F61" s="36">
        <v>130.21900000000002</v>
      </c>
      <c r="G61" s="36"/>
      <c r="H61" s="36"/>
      <c r="I61" s="36">
        <v>128.79899999999998</v>
      </c>
      <c r="J61" s="36">
        <v>127.85899999999999</v>
      </c>
      <c r="K61" s="5" t="s">
        <v>2</v>
      </c>
      <c r="L61"/>
      <c r="M61" s="16">
        <f>(F61-I61)*100</f>
        <v>142.00000000000443</v>
      </c>
      <c r="O61" s="16">
        <f>(I61-J61)*100</f>
        <v>93.999999999998352</v>
      </c>
      <c r="P61"/>
      <c r="Q61" s="22">
        <f>((S60*U61)/M61)*O61</f>
        <v>3162.6788736716599</v>
      </c>
      <c r="S61" s="3">
        <f>Q61+S60</f>
        <v>175158.57676952606</v>
      </c>
      <c r="T61" s="3"/>
      <c r="U61" s="4">
        <f>$AE$4/W61</f>
        <v>2.7777777777777776E-2</v>
      </c>
      <c r="V61" s="3"/>
      <c r="W61" s="2">
        <v>9</v>
      </c>
      <c r="X61"/>
      <c r="Y61" s="30">
        <f>E61-D61+1</f>
        <v>4</v>
      </c>
      <c r="Z61" s="30"/>
      <c r="AA61" s="30">
        <f>(D61-C61)</f>
        <v>5</v>
      </c>
      <c r="AB61" s="30"/>
      <c r="AC61" s="4">
        <f>(S61-S60)/S60</f>
        <v>1.8388106416274506E-2</v>
      </c>
      <c r="AD61" s="3"/>
      <c r="AE61" s="38"/>
      <c r="AF61" s="40">
        <f>IF(E60&gt;D61,IF(E60&gt;E61,Y61,E60-D61+1),0)</f>
        <v>4</v>
      </c>
      <c r="AG61" s="3"/>
      <c r="AH61" s="40">
        <f t="shared" si="0"/>
        <v>1</v>
      </c>
      <c r="AI61" s="40">
        <f t="shared" si="2"/>
        <v>1</v>
      </c>
      <c r="AJ61" s="40">
        <f t="shared" si="3"/>
        <v>1</v>
      </c>
      <c r="AK61" s="40">
        <f t="shared" si="4"/>
        <v>1</v>
      </c>
      <c r="AL61" s="40">
        <f t="shared" si="5"/>
        <v>0</v>
      </c>
      <c r="AM61" s="40">
        <f t="shared" si="6"/>
        <v>1</v>
      </c>
      <c r="AN61" s="40">
        <f t="shared" si="7"/>
        <v>0</v>
      </c>
      <c r="AO61" s="40">
        <f t="shared" si="8"/>
        <v>0</v>
      </c>
      <c r="AP61" s="40">
        <f t="shared" si="9"/>
        <v>0</v>
      </c>
      <c r="AQ61" s="40">
        <f t="shared" si="10"/>
        <v>0</v>
      </c>
      <c r="AR61" s="40">
        <f t="shared" si="11"/>
        <v>0</v>
      </c>
      <c r="AS61" s="40">
        <f t="shared" si="12"/>
        <v>0</v>
      </c>
      <c r="AT61" s="40">
        <f t="shared" si="13"/>
        <v>0</v>
      </c>
      <c r="AU61" s="40">
        <f t="shared" si="14"/>
        <v>0</v>
      </c>
      <c r="AV61" s="40">
        <f t="shared" si="15"/>
        <v>0</v>
      </c>
      <c r="AW61" s="40">
        <f t="shared" si="16"/>
        <v>0</v>
      </c>
      <c r="AX61" s="40">
        <f t="shared" si="17"/>
        <v>0</v>
      </c>
      <c r="AY61" s="40">
        <f t="shared" si="18"/>
        <v>0</v>
      </c>
      <c r="AZ61" s="40">
        <f t="shared" si="19"/>
        <v>0</v>
      </c>
      <c r="BA61" s="40">
        <f t="shared" si="20"/>
        <v>0</v>
      </c>
      <c r="BB61" s="40">
        <f t="shared" si="21"/>
        <v>0</v>
      </c>
      <c r="BC61" s="40">
        <f t="shared" si="22"/>
        <v>0</v>
      </c>
      <c r="BD61" s="40">
        <f t="shared" si="23"/>
        <v>0</v>
      </c>
      <c r="BE61" s="40">
        <f t="shared" si="24"/>
        <v>0</v>
      </c>
      <c r="BF61" s="40">
        <f t="shared" si="25"/>
        <v>0</v>
      </c>
      <c r="BG61" s="40">
        <f t="shared" si="26"/>
        <v>0</v>
      </c>
      <c r="BH61" s="40">
        <f t="shared" si="27"/>
        <v>0</v>
      </c>
      <c r="BI61" s="40">
        <f t="shared" si="28"/>
        <v>0</v>
      </c>
      <c r="BJ61" s="40">
        <f t="shared" si="29"/>
        <v>0</v>
      </c>
      <c r="BK61" s="40">
        <f t="shared" si="30"/>
        <v>0</v>
      </c>
      <c r="BL61" s="40">
        <f t="shared" si="31"/>
        <v>0</v>
      </c>
      <c r="BM61" s="40">
        <f t="shared" si="32"/>
        <v>0</v>
      </c>
      <c r="BN61" s="40">
        <f t="shared" si="33"/>
        <v>0</v>
      </c>
      <c r="BO61" s="40">
        <f t="shared" si="35"/>
        <v>1</v>
      </c>
      <c r="BP61" s="40">
        <f t="shared" si="36"/>
        <v>0</v>
      </c>
      <c r="BQ61" s="40">
        <f t="shared" si="37"/>
        <v>0</v>
      </c>
      <c r="BR61" s="40">
        <f t="shared" si="38"/>
        <v>0</v>
      </c>
      <c r="BT61" s="63">
        <f t="shared" si="1"/>
        <v>7</v>
      </c>
      <c r="BV61" s="4">
        <f t="shared" si="39"/>
        <v>0.19008838383838383</v>
      </c>
    </row>
    <row r="62" spans="1:74" s="15" customFormat="1">
      <c r="A62" s="25">
        <f>A61+1</f>
        <v>58</v>
      </c>
      <c r="B62" s="26" t="s">
        <v>39</v>
      </c>
      <c r="C62" s="12">
        <v>40735</v>
      </c>
      <c r="D62" s="12">
        <v>40736</v>
      </c>
      <c r="E62" s="12">
        <v>40737</v>
      </c>
      <c r="F62" s="14">
        <v>1.0712999999999999</v>
      </c>
      <c r="G62" s="14"/>
      <c r="H62" s="14"/>
      <c r="I62" s="14">
        <v>1.0648</v>
      </c>
      <c r="J62" s="14">
        <v>1.0648</v>
      </c>
      <c r="K62" s="5" t="s">
        <v>17</v>
      </c>
      <c r="L62"/>
      <c r="M62" s="46">
        <f>(F62-I62)*10000</f>
        <v>64.999999999999503</v>
      </c>
      <c r="N62" s="47"/>
      <c r="O62" s="46">
        <f>(I62-J62)*10000</f>
        <v>0</v>
      </c>
      <c r="P62"/>
      <c r="Q62" s="22">
        <f>((S61*U62)/M62)*O62</f>
        <v>0</v>
      </c>
      <c r="S62" s="3">
        <f>Q62+S61</f>
        <v>175158.57676952606</v>
      </c>
      <c r="T62" s="3"/>
      <c r="U62" s="4">
        <f>$AE$4/W62</f>
        <v>1.9230769230769232E-2</v>
      </c>
      <c r="V62" s="3"/>
      <c r="W62" s="2">
        <v>13</v>
      </c>
      <c r="X62"/>
      <c r="Y62" s="30">
        <f>E62-D62+1</f>
        <v>2</v>
      </c>
      <c r="Z62" s="30"/>
      <c r="AA62" s="30">
        <f>(D62-C62)</f>
        <v>1</v>
      </c>
      <c r="AB62" s="30"/>
      <c r="AC62" s="4">
        <f>(S62-S61)/S61</f>
        <v>0</v>
      </c>
      <c r="AD62" s="3"/>
      <c r="AE62" s="38"/>
      <c r="AF62" s="40">
        <f>IF(E61&gt;D62,IF(E61&gt;E62,Y62,E61-D62+1),0)</f>
        <v>2</v>
      </c>
      <c r="AG62" s="3"/>
      <c r="AH62" s="40">
        <f t="shared" si="0"/>
        <v>1</v>
      </c>
      <c r="AI62" s="40">
        <f t="shared" si="2"/>
        <v>1</v>
      </c>
      <c r="AJ62" s="40">
        <f t="shared" si="3"/>
        <v>1</v>
      </c>
      <c r="AK62" s="40">
        <f t="shared" si="4"/>
        <v>1</v>
      </c>
      <c r="AL62" s="40">
        <f t="shared" si="5"/>
        <v>1</v>
      </c>
      <c r="AM62" s="40">
        <f t="shared" si="6"/>
        <v>0</v>
      </c>
      <c r="AN62" s="40">
        <f t="shared" si="7"/>
        <v>0</v>
      </c>
      <c r="AO62" s="40">
        <f t="shared" si="8"/>
        <v>0</v>
      </c>
      <c r="AP62" s="40">
        <f t="shared" si="9"/>
        <v>0</v>
      </c>
      <c r="AQ62" s="40">
        <f t="shared" si="10"/>
        <v>0</v>
      </c>
      <c r="AR62" s="40">
        <f t="shared" si="11"/>
        <v>0</v>
      </c>
      <c r="AS62" s="40">
        <f t="shared" si="12"/>
        <v>0</v>
      </c>
      <c r="AT62" s="40">
        <f t="shared" si="13"/>
        <v>0</v>
      </c>
      <c r="AU62" s="40">
        <f t="shared" si="14"/>
        <v>0</v>
      </c>
      <c r="AV62" s="40">
        <f t="shared" si="15"/>
        <v>0</v>
      </c>
      <c r="AW62" s="40">
        <f t="shared" si="16"/>
        <v>0</v>
      </c>
      <c r="AX62" s="40">
        <f t="shared" si="17"/>
        <v>0</v>
      </c>
      <c r="AY62" s="40">
        <f t="shared" si="18"/>
        <v>0</v>
      </c>
      <c r="AZ62" s="40">
        <f t="shared" si="19"/>
        <v>0</v>
      </c>
      <c r="BA62" s="40">
        <f t="shared" si="20"/>
        <v>0</v>
      </c>
      <c r="BB62" s="40">
        <f t="shared" si="21"/>
        <v>0</v>
      </c>
      <c r="BC62" s="40">
        <f t="shared" si="22"/>
        <v>0</v>
      </c>
      <c r="BD62" s="40">
        <f t="shared" si="23"/>
        <v>0</v>
      </c>
      <c r="BE62" s="40">
        <f t="shared" si="24"/>
        <v>0</v>
      </c>
      <c r="BF62" s="40">
        <f t="shared" si="25"/>
        <v>0</v>
      </c>
      <c r="BG62" s="40">
        <f t="shared" si="26"/>
        <v>0</v>
      </c>
      <c r="BH62" s="40">
        <f t="shared" si="27"/>
        <v>0</v>
      </c>
      <c r="BI62" s="40">
        <f t="shared" si="28"/>
        <v>0</v>
      </c>
      <c r="BJ62" s="40">
        <f t="shared" si="29"/>
        <v>0</v>
      </c>
      <c r="BK62" s="40">
        <f t="shared" si="30"/>
        <v>0</v>
      </c>
      <c r="BL62" s="40">
        <f t="shared" si="31"/>
        <v>0</v>
      </c>
      <c r="BM62" s="40">
        <f t="shared" si="32"/>
        <v>0</v>
      </c>
      <c r="BN62" s="40">
        <f t="shared" si="33"/>
        <v>0</v>
      </c>
      <c r="BO62" s="40">
        <f t="shared" si="35"/>
        <v>0</v>
      </c>
      <c r="BP62" s="40">
        <f t="shared" si="36"/>
        <v>1</v>
      </c>
      <c r="BQ62" s="40">
        <f t="shared" si="37"/>
        <v>0</v>
      </c>
      <c r="BR62" s="40">
        <f t="shared" si="38"/>
        <v>0</v>
      </c>
      <c r="BT62" s="63">
        <f t="shared" si="1"/>
        <v>7</v>
      </c>
      <c r="BV62" s="4">
        <f t="shared" si="39"/>
        <v>0.17360486735486735</v>
      </c>
    </row>
    <row r="63" spans="1:74" s="15" customFormat="1">
      <c r="A63" s="25">
        <f>A62+1</f>
        <v>59</v>
      </c>
      <c r="B63" s="26" t="s">
        <v>35</v>
      </c>
      <c r="C63" s="12">
        <v>40737</v>
      </c>
      <c r="D63" s="13">
        <v>40738</v>
      </c>
      <c r="E63" s="13">
        <v>40764</v>
      </c>
      <c r="F63" s="36">
        <v>94.762</v>
      </c>
      <c r="G63" s="36">
        <v>96.521999999999991</v>
      </c>
      <c r="H63" s="36">
        <v>108.69</v>
      </c>
      <c r="I63" s="36"/>
      <c r="J63" s="36"/>
      <c r="K63" s="5" t="s">
        <v>1</v>
      </c>
      <c r="L63"/>
      <c r="M63" s="16">
        <f>(G63-F63)*100</f>
        <v>175.99999999999909</v>
      </c>
      <c r="O63" s="16">
        <f>(H63-G63)*100</f>
        <v>1216.8000000000006</v>
      </c>
      <c r="P63"/>
      <c r="Q63" s="22">
        <f>((S62*U63)/M63)*O63</f>
        <v>37843.209554893561</v>
      </c>
      <c r="S63" s="3">
        <f>Q63+S62</f>
        <v>213001.78632441961</v>
      </c>
      <c r="T63" s="3"/>
      <c r="U63" s="4">
        <f>$AE$4/W63</f>
        <v>3.125E-2</v>
      </c>
      <c r="V63" s="3"/>
      <c r="W63" s="2">
        <v>8</v>
      </c>
      <c r="X63"/>
      <c r="Y63" s="30">
        <f>E63-D63+1</f>
        <v>27</v>
      </c>
      <c r="Z63" s="30"/>
      <c r="AA63" s="30">
        <f>(D63-C63)</f>
        <v>1</v>
      </c>
      <c r="AB63" s="30"/>
      <c r="AC63" s="4">
        <f>(S63-S62)/S62</f>
        <v>0.21605113636363751</v>
      </c>
      <c r="AD63" s="3"/>
      <c r="AE63" s="38"/>
      <c r="AF63" s="40">
        <f>IF(E62&gt;D63,IF(E62&gt;E63,Y63,E62-D63+1),0)</f>
        <v>0</v>
      </c>
      <c r="AG63" s="3"/>
      <c r="AH63" s="40">
        <f t="shared" si="0"/>
        <v>0</v>
      </c>
      <c r="AI63" s="40">
        <f t="shared" si="2"/>
        <v>1</v>
      </c>
      <c r="AJ63" s="40">
        <f t="shared" si="3"/>
        <v>1</v>
      </c>
      <c r="AK63" s="40">
        <f t="shared" si="4"/>
        <v>0</v>
      </c>
      <c r="AL63" s="40">
        <f t="shared" si="5"/>
        <v>0</v>
      </c>
      <c r="AM63" s="40">
        <f t="shared" si="6"/>
        <v>0</v>
      </c>
      <c r="AN63" s="40">
        <f t="shared" si="7"/>
        <v>0</v>
      </c>
      <c r="AO63" s="40">
        <f t="shared" si="8"/>
        <v>0</v>
      </c>
      <c r="AP63" s="40">
        <f t="shared" si="9"/>
        <v>0</v>
      </c>
      <c r="AQ63" s="40">
        <f t="shared" si="10"/>
        <v>0</v>
      </c>
      <c r="AR63" s="40">
        <f t="shared" si="11"/>
        <v>0</v>
      </c>
      <c r="AS63" s="40">
        <f t="shared" si="12"/>
        <v>0</v>
      </c>
      <c r="AT63" s="40">
        <f t="shared" si="13"/>
        <v>0</v>
      </c>
      <c r="AU63" s="40">
        <f t="shared" si="14"/>
        <v>0</v>
      </c>
      <c r="AV63" s="40">
        <f t="shared" si="15"/>
        <v>0</v>
      </c>
      <c r="AW63" s="40">
        <f t="shared" si="16"/>
        <v>0</v>
      </c>
      <c r="AX63" s="40">
        <f t="shared" si="17"/>
        <v>0</v>
      </c>
      <c r="AY63" s="40">
        <f t="shared" si="18"/>
        <v>0</v>
      </c>
      <c r="AZ63" s="40">
        <f t="shared" si="19"/>
        <v>0</v>
      </c>
      <c r="BA63" s="40">
        <f t="shared" si="20"/>
        <v>0</v>
      </c>
      <c r="BB63" s="40">
        <f t="shared" si="21"/>
        <v>0</v>
      </c>
      <c r="BC63" s="40">
        <f t="shared" si="22"/>
        <v>0</v>
      </c>
      <c r="BD63" s="40">
        <f t="shared" si="23"/>
        <v>0</v>
      </c>
      <c r="BE63" s="40">
        <f t="shared" si="24"/>
        <v>0</v>
      </c>
      <c r="BF63" s="40">
        <f t="shared" si="25"/>
        <v>0</v>
      </c>
      <c r="BG63" s="40">
        <f t="shared" si="26"/>
        <v>0</v>
      </c>
      <c r="BH63" s="40">
        <f t="shared" si="27"/>
        <v>0</v>
      </c>
      <c r="BI63" s="40">
        <f t="shared" si="28"/>
        <v>0</v>
      </c>
      <c r="BJ63" s="40">
        <f t="shared" si="29"/>
        <v>0</v>
      </c>
      <c r="BK63" s="40">
        <f t="shared" si="30"/>
        <v>0</v>
      </c>
      <c r="BL63" s="40">
        <f t="shared" si="31"/>
        <v>0</v>
      </c>
      <c r="BM63" s="40">
        <f t="shared" si="32"/>
        <v>0</v>
      </c>
      <c r="BN63" s="40">
        <f t="shared" si="33"/>
        <v>0</v>
      </c>
      <c r="BO63" s="40">
        <f t="shared" si="35"/>
        <v>0</v>
      </c>
      <c r="BP63" s="40">
        <f t="shared" si="36"/>
        <v>0</v>
      </c>
      <c r="BQ63" s="40">
        <f t="shared" si="37"/>
        <v>1</v>
      </c>
      <c r="BR63" s="40">
        <f t="shared" si="38"/>
        <v>0</v>
      </c>
      <c r="BT63" s="63">
        <f t="shared" si="1"/>
        <v>4</v>
      </c>
      <c r="BV63" s="4">
        <f t="shared" si="39"/>
        <v>9.5932539682539675E-2</v>
      </c>
    </row>
    <row r="64" spans="1:74" s="15" customFormat="1">
      <c r="A64" s="25">
        <f>A63+1</f>
        <v>60</v>
      </c>
      <c r="B64" s="26" t="s">
        <v>37</v>
      </c>
      <c r="C64" s="12">
        <v>40737</v>
      </c>
      <c r="D64" s="13">
        <v>40738</v>
      </c>
      <c r="E64" s="13">
        <v>40753</v>
      </c>
      <c r="F64" s="14">
        <v>0.96401999999999999</v>
      </c>
      <c r="G64" s="14"/>
      <c r="H64" s="14"/>
      <c r="I64" s="14">
        <v>0.95706999999999998</v>
      </c>
      <c r="J64" s="14">
        <v>0.95094999999999996</v>
      </c>
      <c r="K64" s="5" t="s">
        <v>2</v>
      </c>
      <c r="L64"/>
      <c r="M64" s="46">
        <f>(F64-I64)*10000</f>
        <v>69.500000000000114</v>
      </c>
      <c r="N64" s="47"/>
      <c r="O64" s="46">
        <f>(I64-J64)*10000</f>
        <v>61.200000000000145</v>
      </c>
      <c r="P64"/>
      <c r="Q64" s="22">
        <f>((S63*U64)/M64)*O64</f>
        <v>6698.7201043445475</v>
      </c>
      <c r="S64" s="3">
        <f>Q64+S63</f>
        <v>219700.50642876414</v>
      </c>
      <c r="T64" s="3"/>
      <c r="U64" s="4">
        <f>$AE$4/W64</f>
        <v>3.5714285714285712E-2</v>
      </c>
      <c r="V64" s="3"/>
      <c r="W64" s="2">
        <v>7</v>
      </c>
      <c r="X64"/>
      <c r="Y64" s="30">
        <f>E64-D64+1</f>
        <v>16</v>
      </c>
      <c r="Z64" s="30"/>
      <c r="AA64" s="30">
        <f>(D64-C64)</f>
        <v>1</v>
      </c>
      <c r="AB64" s="30"/>
      <c r="AC64" s="4">
        <f>(S64-S63)/S63</f>
        <v>3.1449126413155171E-2</v>
      </c>
      <c r="AD64" s="3"/>
      <c r="AE64" s="38"/>
      <c r="AF64" s="40">
        <f>IF(E63&gt;D64,IF(E63&gt;E64,Y64,E63-D64+1),0)</f>
        <v>16</v>
      </c>
      <c r="AG64" s="3"/>
      <c r="AH64" s="40">
        <f t="shared" si="0"/>
        <v>1</v>
      </c>
      <c r="AI64" s="40">
        <f t="shared" si="2"/>
        <v>0</v>
      </c>
      <c r="AJ64" s="40">
        <f t="shared" si="3"/>
        <v>1</v>
      </c>
      <c r="AK64" s="40">
        <f t="shared" si="4"/>
        <v>1</v>
      </c>
      <c r="AL64" s="40">
        <f t="shared" si="5"/>
        <v>0</v>
      </c>
      <c r="AM64" s="40">
        <f t="shared" si="6"/>
        <v>0</v>
      </c>
      <c r="AN64" s="40">
        <f t="shared" si="7"/>
        <v>0</v>
      </c>
      <c r="AO64" s="40">
        <f t="shared" si="8"/>
        <v>0</v>
      </c>
      <c r="AP64" s="40">
        <f t="shared" si="9"/>
        <v>0</v>
      </c>
      <c r="AQ64" s="40">
        <f t="shared" si="10"/>
        <v>0</v>
      </c>
      <c r="AR64" s="40">
        <f t="shared" si="11"/>
        <v>0</v>
      </c>
      <c r="AS64" s="40">
        <f t="shared" si="12"/>
        <v>0</v>
      </c>
      <c r="AT64" s="40">
        <f t="shared" si="13"/>
        <v>0</v>
      </c>
      <c r="AU64" s="40">
        <f t="shared" si="14"/>
        <v>0</v>
      </c>
      <c r="AV64" s="40">
        <f t="shared" si="15"/>
        <v>0</v>
      </c>
      <c r="AW64" s="40">
        <f t="shared" si="16"/>
        <v>0</v>
      </c>
      <c r="AX64" s="40">
        <f t="shared" si="17"/>
        <v>0</v>
      </c>
      <c r="AY64" s="40">
        <f t="shared" si="18"/>
        <v>0</v>
      </c>
      <c r="AZ64" s="40">
        <f t="shared" si="19"/>
        <v>0</v>
      </c>
      <c r="BA64" s="40">
        <f t="shared" si="20"/>
        <v>0</v>
      </c>
      <c r="BB64" s="40">
        <f t="shared" si="21"/>
        <v>0</v>
      </c>
      <c r="BC64" s="40">
        <f t="shared" si="22"/>
        <v>0</v>
      </c>
      <c r="BD64" s="40">
        <f t="shared" si="23"/>
        <v>0</v>
      </c>
      <c r="BE64" s="40">
        <f t="shared" si="24"/>
        <v>0</v>
      </c>
      <c r="BF64" s="40">
        <f t="shared" si="25"/>
        <v>0</v>
      </c>
      <c r="BG64" s="40">
        <f t="shared" si="26"/>
        <v>0</v>
      </c>
      <c r="BH64" s="40">
        <f t="shared" si="27"/>
        <v>0</v>
      </c>
      <c r="BI64" s="40">
        <f t="shared" si="28"/>
        <v>0</v>
      </c>
      <c r="BJ64" s="40">
        <f t="shared" si="29"/>
        <v>0</v>
      </c>
      <c r="BK64" s="40">
        <f t="shared" si="30"/>
        <v>0</v>
      </c>
      <c r="BL64" s="40">
        <f t="shared" si="31"/>
        <v>0</v>
      </c>
      <c r="BM64" s="40">
        <f t="shared" si="32"/>
        <v>0</v>
      </c>
      <c r="BN64" s="40">
        <f t="shared" si="33"/>
        <v>0</v>
      </c>
      <c r="BO64" s="40">
        <f t="shared" si="35"/>
        <v>0</v>
      </c>
      <c r="BP64" s="40">
        <f t="shared" si="36"/>
        <v>0</v>
      </c>
      <c r="BQ64" s="40">
        <f t="shared" si="37"/>
        <v>0</v>
      </c>
      <c r="BR64" s="60">
        <f t="shared" si="38"/>
        <v>1</v>
      </c>
      <c r="BT64" s="63">
        <f t="shared" si="1"/>
        <v>5</v>
      </c>
      <c r="BV64" s="4">
        <f t="shared" si="39"/>
        <v>0.13164682539682537</v>
      </c>
    </row>
    <row r="65" spans="1:74" s="15" customFormat="1">
      <c r="A65" s="25">
        <f>A64+1</f>
        <v>61</v>
      </c>
      <c r="B65" s="26" t="s">
        <v>29</v>
      </c>
      <c r="C65" s="12">
        <v>40742</v>
      </c>
      <c r="D65" s="12">
        <v>40743</v>
      </c>
      <c r="E65" s="12">
        <v>40751</v>
      </c>
      <c r="F65" s="14">
        <v>0.87019999999999997</v>
      </c>
      <c r="G65" s="14">
        <v>0.88029999999999997</v>
      </c>
      <c r="H65" s="14">
        <v>0.88029999999999997</v>
      </c>
      <c r="I65" s="14"/>
      <c r="J65" s="14"/>
      <c r="K65" s="5" t="s">
        <v>17</v>
      </c>
      <c r="M65" s="16">
        <f>(G65-F65)*10000</f>
        <v>100.99999999999997</v>
      </c>
      <c r="O65" s="16">
        <f>(H65-G65)*10000</f>
        <v>0</v>
      </c>
      <c r="Q65" s="22">
        <f>((S64*U65)/M65)*O65</f>
        <v>0</v>
      </c>
      <c r="S65" s="3">
        <f>Q65+S64</f>
        <v>219700.50642876414</v>
      </c>
      <c r="T65" s="3"/>
      <c r="U65" s="4">
        <f>$AE$4/W65</f>
        <v>2.5000000000000001E-2</v>
      </c>
      <c r="V65" s="4"/>
      <c r="W65" s="2">
        <v>10</v>
      </c>
      <c r="X65" s="3"/>
      <c r="Y65" s="30">
        <f>E65-D65+1</f>
        <v>9</v>
      </c>
      <c r="Z65" s="30"/>
      <c r="AA65" s="30">
        <f>(D65-C65)</f>
        <v>1</v>
      </c>
      <c r="AB65" s="30"/>
      <c r="AC65" s="4">
        <f>(S65-S64)/S64</f>
        <v>0</v>
      </c>
      <c r="AD65" s="3"/>
      <c r="AE65" s="38"/>
      <c r="AF65" s="40">
        <f>IF(E64&gt;D65,IF(E64&gt;E65,Y65,E64-D65+1),0)</f>
        <v>9</v>
      </c>
      <c r="AG65" s="3"/>
      <c r="AH65" s="40">
        <f t="shared" si="0"/>
        <v>1</v>
      </c>
      <c r="AI65" s="40">
        <f t="shared" si="2"/>
        <v>1</v>
      </c>
      <c r="AJ65" s="40">
        <f t="shared" si="3"/>
        <v>0</v>
      </c>
      <c r="AK65" s="40">
        <f t="shared" si="4"/>
        <v>0</v>
      </c>
      <c r="AL65" s="40">
        <f t="shared" si="5"/>
        <v>1</v>
      </c>
      <c r="AM65" s="40">
        <f t="shared" si="6"/>
        <v>0</v>
      </c>
      <c r="AN65" s="40">
        <f t="shared" si="7"/>
        <v>0</v>
      </c>
      <c r="AO65" s="40">
        <f t="shared" si="8"/>
        <v>0</v>
      </c>
      <c r="AP65" s="40">
        <f t="shared" si="9"/>
        <v>0</v>
      </c>
      <c r="AQ65" s="40">
        <f t="shared" si="10"/>
        <v>0</v>
      </c>
      <c r="AR65" s="40">
        <f t="shared" si="11"/>
        <v>0</v>
      </c>
      <c r="AS65" s="40">
        <f t="shared" si="12"/>
        <v>0</v>
      </c>
      <c r="AT65" s="40">
        <f t="shared" si="13"/>
        <v>0</v>
      </c>
      <c r="AU65" s="40">
        <f t="shared" si="14"/>
        <v>0</v>
      </c>
      <c r="AV65" s="40">
        <f t="shared" si="15"/>
        <v>0</v>
      </c>
      <c r="AW65" s="40">
        <f t="shared" si="16"/>
        <v>0</v>
      </c>
      <c r="AX65" s="40">
        <f t="shared" si="17"/>
        <v>0</v>
      </c>
      <c r="AY65" s="40">
        <f t="shared" si="18"/>
        <v>0</v>
      </c>
      <c r="AZ65" s="40">
        <f t="shared" si="19"/>
        <v>0</v>
      </c>
      <c r="BA65" s="40">
        <f t="shared" si="20"/>
        <v>0</v>
      </c>
      <c r="BB65" s="40">
        <f t="shared" si="21"/>
        <v>0</v>
      </c>
      <c r="BC65" s="40">
        <f t="shared" si="22"/>
        <v>0</v>
      </c>
      <c r="BD65" s="40">
        <f t="shared" si="23"/>
        <v>0</v>
      </c>
      <c r="BE65" s="40">
        <f t="shared" si="24"/>
        <v>0</v>
      </c>
      <c r="BF65" s="40">
        <f t="shared" si="25"/>
        <v>0</v>
      </c>
      <c r="BG65" s="40">
        <f t="shared" si="26"/>
        <v>0</v>
      </c>
      <c r="BH65" s="40">
        <f t="shared" si="27"/>
        <v>0</v>
      </c>
      <c r="BI65" s="40">
        <f t="shared" si="28"/>
        <v>0</v>
      </c>
      <c r="BJ65" s="40">
        <f t="shared" si="29"/>
        <v>0</v>
      </c>
      <c r="BK65" s="40">
        <f t="shared" si="30"/>
        <v>0</v>
      </c>
      <c r="BL65" s="40">
        <f t="shared" si="31"/>
        <v>0</v>
      </c>
      <c r="BM65" s="40">
        <f t="shared" si="32"/>
        <v>0</v>
      </c>
      <c r="BN65" s="40">
        <f t="shared" si="33"/>
        <v>0</v>
      </c>
      <c r="BO65" s="40">
        <f t="shared" si="35"/>
        <v>0</v>
      </c>
      <c r="BP65" s="40">
        <f t="shared" si="36"/>
        <v>0</v>
      </c>
      <c r="BQ65" s="40">
        <f t="shared" si="37"/>
        <v>0</v>
      </c>
      <c r="BR65" s="40">
        <f t="shared" si="38"/>
        <v>0</v>
      </c>
      <c r="BS65" s="15">
        <v>1</v>
      </c>
      <c r="BT65" s="63">
        <f t="shared" si="1"/>
        <v>5</v>
      </c>
      <c r="BV65" s="4">
        <f>(BR65*U28)+(BQ65*U29)+(BP65*U30)+(BO65*U31)+(BN65*U32)+(BM65*U33)+(BL65*U34)+(BK65*U35)+(BJ65*U36)+(BI65*U37)+(BH65*U38)+(BG65*U39)+(BF65*U40)+(BE65*U41)+(BD65*U42)+(BC65*U43)+(BB65*U44)+(BA65*U45)+(AZ65*U46)+(AY65*U47)+(AX65*U48)+(AW65*U49)+(AV65*U50)+(AU65*U51)+(AT65*U52)+(AS65*U53)+(AR65*U54)+(AQ65*U55)+(AP65*U56)+(AO65*U57)+(AN65*U58)+(AM65*U59)+(AL65*U60)+(AK65*U61)+(AJ65*U62)+(AI65*U63)+(AH65*U64)+($U$27)+U65</f>
        <v>0.12886904761904763</v>
      </c>
    </row>
    <row r="66" spans="1:74" s="15" customFormat="1">
      <c r="A66" s="25">
        <f>A65+1</f>
        <v>62</v>
      </c>
      <c r="B66" s="26" t="s">
        <v>39</v>
      </c>
      <c r="C66" s="12">
        <v>40743</v>
      </c>
      <c r="D66" s="12">
        <v>40744</v>
      </c>
      <c r="E66" s="12">
        <v>40757</v>
      </c>
      <c r="F66" s="14">
        <v>1.0617000000000001</v>
      </c>
      <c r="G66" s="14">
        <v>1.0728</v>
      </c>
      <c r="H66" s="14">
        <v>1.0887500000000001</v>
      </c>
      <c r="I66" s="14"/>
      <c r="J66" s="14"/>
      <c r="K66" s="5" t="s">
        <v>2</v>
      </c>
      <c r="L66"/>
      <c r="M66" s="16">
        <f>(G66-F66)*10000</f>
        <v>110.99999999999888</v>
      </c>
      <c r="O66" s="16">
        <f>(H66-G66)*10000</f>
        <v>159.50000000000131</v>
      </c>
      <c r="P66"/>
      <c r="Q66" s="22">
        <f>((S65*U66)/M66)*O66</f>
        <v>6071.0725529086158</v>
      </c>
      <c r="S66" s="3">
        <f>Q66+S65</f>
        <v>225771.57898167276</v>
      </c>
      <c r="T66" s="3"/>
      <c r="U66" s="4">
        <f>$AE$4/W66</f>
        <v>1.9230769230769232E-2</v>
      </c>
      <c r="V66" s="3"/>
      <c r="W66" s="2">
        <v>13</v>
      </c>
      <c r="X66"/>
      <c r="Y66" s="30">
        <f>E66-D66+1</f>
        <v>14</v>
      </c>
      <c r="Z66" s="30"/>
      <c r="AA66" s="30">
        <f>(D66-C66)</f>
        <v>1</v>
      </c>
      <c r="AB66" s="30"/>
      <c r="AC66" s="4">
        <f>(S66-S65)/S65</f>
        <v>2.7633402633403161E-2</v>
      </c>
      <c r="AD66" s="3"/>
      <c r="AE66" s="38"/>
      <c r="AF66" s="40">
        <f>IF(E65&gt;D66,IF(E65&gt;E66,Y66,E65-D66+1),0)</f>
        <v>8</v>
      </c>
      <c r="AG66" s="3"/>
      <c r="AH66" s="40">
        <f t="shared" si="0"/>
        <v>1</v>
      </c>
      <c r="AI66" s="40">
        <f t="shared" si="2"/>
        <v>1</v>
      </c>
      <c r="AJ66" s="40">
        <f t="shared" si="3"/>
        <v>1</v>
      </c>
      <c r="AK66" s="40">
        <f t="shared" si="4"/>
        <v>0</v>
      </c>
      <c r="AL66" s="40">
        <f t="shared" si="5"/>
        <v>0</v>
      </c>
      <c r="AM66" s="40">
        <f t="shared" si="6"/>
        <v>1</v>
      </c>
      <c r="AN66" s="40">
        <f t="shared" si="7"/>
        <v>0</v>
      </c>
      <c r="AO66" s="40">
        <f t="shared" si="8"/>
        <v>0</v>
      </c>
      <c r="AP66" s="40">
        <f t="shared" si="9"/>
        <v>0</v>
      </c>
      <c r="AQ66" s="40">
        <f t="shared" si="10"/>
        <v>0</v>
      </c>
      <c r="AR66" s="40">
        <f t="shared" si="11"/>
        <v>0</v>
      </c>
      <c r="AS66" s="40">
        <f t="shared" si="12"/>
        <v>0</v>
      </c>
      <c r="AT66" s="40">
        <f t="shared" si="13"/>
        <v>0</v>
      </c>
      <c r="AU66" s="40">
        <f t="shared" si="14"/>
        <v>0</v>
      </c>
      <c r="AV66" s="40">
        <f t="shared" si="15"/>
        <v>0</v>
      </c>
      <c r="AW66" s="40">
        <f t="shared" si="16"/>
        <v>0</v>
      </c>
      <c r="AX66" s="40">
        <f t="shared" si="17"/>
        <v>0</v>
      </c>
      <c r="AY66" s="40">
        <f t="shared" si="18"/>
        <v>0</v>
      </c>
      <c r="AZ66" s="40">
        <f t="shared" si="19"/>
        <v>0</v>
      </c>
      <c r="BA66" s="40">
        <f t="shared" si="20"/>
        <v>0</v>
      </c>
      <c r="BB66" s="40">
        <f t="shared" si="21"/>
        <v>0</v>
      </c>
      <c r="BC66" s="40">
        <f t="shared" si="22"/>
        <v>0</v>
      </c>
      <c r="BD66" s="40">
        <f t="shared" si="23"/>
        <v>0</v>
      </c>
      <c r="BE66" s="40">
        <f t="shared" si="24"/>
        <v>0</v>
      </c>
      <c r="BF66" s="40">
        <f t="shared" si="25"/>
        <v>0</v>
      </c>
      <c r="BG66" s="40">
        <f t="shared" si="26"/>
        <v>0</v>
      </c>
      <c r="BH66" s="40">
        <f t="shared" si="27"/>
        <v>0</v>
      </c>
      <c r="BI66" s="40">
        <f t="shared" si="28"/>
        <v>0</v>
      </c>
      <c r="BJ66" s="40">
        <f t="shared" si="29"/>
        <v>0</v>
      </c>
      <c r="BK66" s="40">
        <f t="shared" si="30"/>
        <v>0</v>
      </c>
      <c r="BL66" s="40">
        <f t="shared" si="31"/>
        <v>0</v>
      </c>
      <c r="BM66" s="40">
        <f t="shared" si="32"/>
        <v>0</v>
      </c>
      <c r="BN66" s="40">
        <f t="shared" si="33"/>
        <v>0</v>
      </c>
      <c r="BO66" s="40">
        <f t="shared" si="35"/>
        <v>0</v>
      </c>
      <c r="BP66" s="40">
        <f t="shared" si="36"/>
        <v>0</v>
      </c>
      <c r="BQ66" s="40">
        <f t="shared" si="37"/>
        <v>0</v>
      </c>
      <c r="BR66" s="40">
        <f t="shared" si="38"/>
        <v>0</v>
      </c>
      <c r="BS66" s="15">
        <v>1</v>
      </c>
      <c r="BT66" s="63">
        <f t="shared" si="1"/>
        <v>6</v>
      </c>
      <c r="BV66" s="4">
        <f>(BR66*U29)+(BQ66*U30)+(BP66*U31)+(BO66*U32)+(BN66*U33)+(BM66*U34)+(BL66*U35)+(BK66*U36)+(BJ66*U37)+(BI66*U38)+(BH66*U39)+(BG66*U40)+(BF66*U41)+(BE66*U42)+(BD66*U43)+(BC66*U44)+(BB66*U45)+(BA66*U46)+(AZ66*U47)+(AY66*U48)+(AX66*U49)+(AW66*U50)+(AV66*U51)+(AU66*U52)+(AT66*U53)+(AS66*U54)+(AR66*U55)+(AQ66*U56)+(AP66*U57)+(AO66*U58)+(AN66*U59)+(AM66*U60)+(AL66*U61)+(AK66*U62)+(AJ66*U63)+(AI66*U64)+(AH66*U65)+($U$27)+U66</f>
        <v>0.14809981684981682</v>
      </c>
    </row>
    <row r="67" spans="1:74" s="15" customFormat="1">
      <c r="A67" s="25">
        <f>A66+1</f>
        <v>63</v>
      </c>
      <c r="B67" s="26" t="s">
        <v>30</v>
      </c>
      <c r="C67" s="12">
        <v>40744</v>
      </c>
      <c r="D67" s="12">
        <v>40745</v>
      </c>
      <c r="E67" s="12">
        <v>40751</v>
      </c>
      <c r="F67" s="14">
        <v>1.4136</v>
      </c>
      <c r="G67" s="14">
        <v>1.4240999999999999</v>
      </c>
      <c r="H67" s="14">
        <v>1.4525999999999999</v>
      </c>
      <c r="I67" s="14"/>
      <c r="J67" s="14"/>
      <c r="K67" s="5" t="s">
        <v>1</v>
      </c>
      <c r="M67" s="16">
        <f>(G67-F67)*10000</f>
        <v>104.99999999999955</v>
      </c>
      <c r="O67" s="16">
        <f>(H67-G67)*10000</f>
        <v>284.99999999999972</v>
      </c>
      <c r="Q67" s="22">
        <f>((S66*U67)/M67)*O67</f>
        <v>13927.467534583757</v>
      </c>
      <c r="S67" s="3">
        <f>Q67+S66</f>
        <v>239699.04651625652</v>
      </c>
      <c r="T67" s="3"/>
      <c r="U67" s="4">
        <f>$AE$4/W67</f>
        <v>2.2727272727272728E-2</v>
      </c>
      <c r="V67" s="4"/>
      <c r="W67" s="16">
        <v>11</v>
      </c>
      <c r="Y67" s="30">
        <f>E67-D67+1</f>
        <v>7</v>
      </c>
      <c r="Z67" s="30"/>
      <c r="AA67" s="30">
        <f>(D67-C67)</f>
        <v>1</v>
      </c>
      <c r="AB67" s="30"/>
      <c r="AC67" s="4">
        <f>(S67-S66)/S66</f>
        <v>6.1688311688311917E-2</v>
      </c>
      <c r="AD67" s="3"/>
      <c r="AE67" s="38"/>
      <c r="AF67" s="40">
        <f>IF(E66&gt;D67,IF(E66&gt;E67,Y67,E66-D67+1),0)</f>
        <v>7</v>
      </c>
      <c r="AG67" s="3"/>
      <c r="AH67" s="40">
        <f t="shared" si="0"/>
        <v>1</v>
      </c>
      <c r="AI67" s="40">
        <f t="shared" si="2"/>
        <v>1</v>
      </c>
      <c r="AJ67" s="40">
        <f t="shared" si="3"/>
        <v>1</v>
      </c>
      <c r="AK67" s="40">
        <f t="shared" si="4"/>
        <v>1</v>
      </c>
      <c r="AL67" s="40">
        <f t="shared" si="5"/>
        <v>0</v>
      </c>
      <c r="AM67" s="40">
        <f t="shared" si="6"/>
        <v>0</v>
      </c>
      <c r="AN67" s="40">
        <f t="shared" si="7"/>
        <v>1</v>
      </c>
      <c r="AO67" s="40">
        <f t="shared" si="8"/>
        <v>0</v>
      </c>
      <c r="AP67" s="40">
        <f t="shared" si="9"/>
        <v>0</v>
      </c>
      <c r="AQ67" s="40">
        <f t="shared" si="10"/>
        <v>0</v>
      </c>
      <c r="AR67" s="40">
        <f t="shared" si="11"/>
        <v>0</v>
      </c>
      <c r="AS67" s="40">
        <f t="shared" si="12"/>
        <v>0</v>
      </c>
      <c r="AT67" s="40">
        <f t="shared" si="13"/>
        <v>0</v>
      </c>
      <c r="AU67" s="40">
        <f t="shared" si="14"/>
        <v>0</v>
      </c>
      <c r="AV67" s="40">
        <f t="shared" si="15"/>
        <v>0</v>
      </c>
      <c r="AW67" s="40">
        <f t="shared" si="16"/>
        <v>0</v>
      </c>
      <c r="AX67" s="40">
        <f t="shared" si="17"/>
        <v>0</v>
      </c>
      <c r="AY67" s="40">
        <f t="shared" si="18"/>
        <v>0</v>
      </c>
      <c r="AZ67" s="40">
        <f t="shared" si="19"/>
        <v>0</v>
      </c>
      <c r="BA67" s="40">
        <f t="shared" si="20"/>
        <v>0</v>
      </c>
      <c r="BB67" s="40">
        <f t="shared" si="21"/>
        <v>0</v>
      </c>
      <c r="BC67" s="40">
        <f t="shared" si="22"/>
        <v>0</v>
      </c>
      <c r="BD67" s="40">
        <f t="shared" si="23"/>
        <v>0</v>
      </c>
      <c r="BE67" s="40">
        <f t="shared" si="24"/>
        <v>0</v>
      </c>
      <c r="BF67" s="40">
        <f t="shared" si="25"/>
        <v>0</v>
      </c>
      <c r="BG67" s="40">
        <f t="shared" si="26"/>
        <v>0</v>
      </c>
      <c r="BH67" s="40">
        <f t="shared" si="27"/>
        <v>0</v>
      </c>
      <c r="BI67" s="40">
        <f t="shared" si="28"/>
        <v>0</v>
      </c>
      <c r="BJ67" s="40">
        <f t="shared" si="29"/>
        <v>0</v>
      </c>
      <c r="BK67" s="40">
        <f t="shared" si="30"/>
        <v>0</v>
      </c>
      <c r="BL67" s="40">
        <f t="shared" si="31"/>
        <v>0</v>
      </c>
      <c r="BM67" s="40">
        <f t="shared" si="32"/>
        <v>0</v>
      </c>
      <c r="BN67" s="40">
        <f t="shared" si="33"/>
        <v>0</v>
      </c>
      <c r="BO67" s="40">
        <f t="shared" si="35"/>
        <v>0</v>
      </c>
      <c r="BP67" s="40">
        <f t="shared" si="36"/>
        <v>0</v>
      </c>
      <c r="BQ67" s="40">
        <f t="shared" si="37"/>
        <v>0</v>
      </c>
      <c r="BR67" s="40">
        <f t="shared" si="38"/>
        <v>0</v>
      </c>
      <c r="BS67" s="15">
        <v>1</v>
      </c>
      <c r="BT67" s="63">
        <f t="shared" si="1"/>
        <v>7</v>
      </c>
      <c r="BV67" s="4">
        <f>(BR67*U30)+(BQ67*U31)+(BP67*U32)+(BO67*U33)+(BN67*U34)+(BM67*U35)+(BL67*U36)+(BK67*U37)+(BJ67*U38)+(BI67*U39)+(BH67*U40)+(BG67*U41)+(BF67*U42)+(BE67*U43)+(BD67*U44)+(BC67*U45)+(BB67*U46)+(BA67*U47)+(AZ67*U48)+(AY67*U49)+(AX67*U50)+(AW67*U51)+(AV67*U52)+(AU67*U53)+(AT67*U54)+(AS67*U55)+(AR67*U56)+(AQ67*U57)+(AP67*U58)+(AO67*U59)+(AN67*U60)+(AM67*U61)+(AL67*U62)+(AK67*U63)+(AJ67*U64)+(AI67*U65)+(AH67*U66)+($U$27)+U67</f>
        <v>0.17082708957708961</v>
      </c>
    </row>
    <row r="68" spans="1:74">
      <c r="A68" s="25">
        <f>A67+1</f>
        <v>64</v>
      </c>
      <c r="B68" s="26" t="s">
        <v>36</v>
      </c>
      <c r="C68" s="12">
        <v>40738</v>
      </c>
      <c r="D68" s="12">
        <v>40746</v>
      </c>
      <c r="E68" s="12">
        <v>40752</v>
      </c>
      <c r="F68" s="36">
        <v>126.848</v>
      </c>
      <c r="G68" s="36">
        <v>128.34300000000002</v>
      </c>
      <c r="H68" s="36">
        <v>126.848</v>
      </c>
      <c r="I68" s="36"/>
      <c r="J68" s="36"/>
      <c r="K68" s="5" t="s">
        <v>0</v>
      </c>
      <c r="M68" s="16">
        <f>(G68-F68)*100</f>
        <v>149.50000000000188</v>
      </c>
      <c r="N68" s="15"/>
      <c r="O68" s="16">
        <f>(H68-G68)*100</f>
        <v>-149.50000000000188</v>
      </c>
      <c r="Q68" s="22">
        <f>((S67*U68)/M68)*O68</f>
        <v>-6658.3068476737917</v>
      </c>
      <c r="R68" s="15"/>
      <c r="S68" s="3">
        <f>Q68+S67</f>
        <v>233040.73966858274</v>
      </c>
      <c r="U68" s="4">
        <f>$AE$4/W68</f>
        <v>2.7777777777777776E-2</v>
      </c>
      <c r="W68" s="2">
        <v>9</v>
      </c>
      <c r="Y68" s="30">
        <f>E68-D68+1</f>
        <v>7</v>
      </c>
      <c r="Z68" s="30"/>
      <c r="AA68" s="30">
        <f>(D68-C68)</f>
        <v>8</v>
      </c>
      <c r="AB68" s="30"/>
      <c r="AC68" s="4">
        <f>(S68-S67)/S67</f>
        <v>-2.7777777777777738E-2</v>
      </c>
      <c r="AF68" s="40">
        <f>IF(E67&gt;D68,IF(E67&gt;E68,Y68,E67-D68+1),0)</f>
        <v>6</v>
      </c>
      <c r="AH68" s="40">
        <f t="shared" si="0"/>
        <v>1</v>
      </c>
      <c r="AI68" s="40">
        <f t="shared" si="2"/>
        <v>1</v>
      </c>
      <c r="AJ68" s="40">
        <f t="shared" si="3"/>
        <v>1</v>
      </c>
      <c r="AK68" s="40">
        <f t="shared" si="4"/>
        <v>1</v>
      </c>
      <c r="AL68" s="40">
        <f t="shared" si="5"/>
        <v>1</v>
      </c>
      <c r="AM68" s="40">
        <f t="shared" si="6"/>
        <v>0</v>
      </c>
      <c r="AN68" s="40">
        <f t="shared" si="7"/>
        <v>0</v>
      </c>
      <c r="AO68" s="40">
        <f t="shared" si="8"/>
        <v>1</v>
      </c>
      <c r="AP68" s="40">
        <f t="shared" si="9"/>
        <v>0</v>
      </c>
      <c r="AQ68" s="40">
        <f t="shared" si="10"/>
        <v>0</v>
      </c>
      <c r="AR68" s="40">
        <f t="shared" si="11"/>
        <v>0</v>
      </c>
      <c r="AS68" s="40">
        <f t="shared" si="12"/>
        <v>0</v>
      </c>
      <c r="AT68" s="40">
        <f t="shared" si="13"/>
        <v>0</v>
      </c>
      <c r="AU68" s="40">
        <f t="shared" si="14"/>
        <v>0</v>
      </c>
      <c r="AV68" s="40">
        <f t="shared" si="15"/>
        <v>0</v>
      </c>
      <c r="AW68" s="40">
        <f t="shared" si="16"/>
        <v>0</v>
      </c>
      <c r="AX68" s="40">
        <f t="shared" si="17"/>
        <v>0</v>
      </c>
      <c r="AY68" s="40">
        <f t="shared" si="18"/>
        <v>0</v>
      </c>
      <c r="AZ68" s="40">
        <f t="shared" si="19"/>
        <v>0</v>
      </c>
      <c r="BA68" s="40">
        <f t="shared" si="20"/>
        <v>0</v>
      </c>
      <c r="BB68" s="40">
        <f t="shared" si="21"/>
        <v>0</v>
      </c>
      <c r="BC68" s="40">
        <f t="shared" si="22"/>
        <v>0</v>
      </c>
      <c r="BD68" s="40">
        <f t="shared" si="23"/>
        <v>0</v>
      </c>
      <c r="BE68" s="40">
        <f t="shared" si="24"/>
        <v>0</v>
      </c>
      <c r="BF68" s="40">
        <f t="shared" si="25"/>
        <v>0</v>
      </c>
      <c r="BG68" s="40">
        <f t="shared" si="26"/>
        <v>0</v>
      </c>
      <c r="BH68" s="40">
        <f t="shared" si="27"/>
        <v>0</v>
      </c>
      <c r="BI68" s="40">
        <f t="shared" si="28"/>
        <v>0</v>
      </c>
      <c r="BJ68" s="40">
        <f t="shared" si="29"/>
        <v>0</v>
      </c>
      <c r="BK68" s="40">
        <f t="shared" si="30"/>
        <v>0</v>
      </c>
      <c r="BL68" s="40">
        <f t="shared" si="31"/>
        <v>0</v>
      </c>
      <c r="BM68" s="40">
        <f t="shared" si="32"/>
        <v>0</v>
      </c>
      <c r="BN68" s="40">
        <f t="shared" si="33"/>
        <v>0</v>
      </c>
      <c r="BO68" s="40">
        <f t="shared" si="35"/>
        <v>0</v>
      </c>
      <c r="BP68" s="40">
        <f t="shared" si="36"/>
        <v>0</v>
      </c>
      <c r="BQ68" s="40">
        <f t="shared" si="37"/>
        <v>0</v>
      </c>
      <c r="BR68" s="40">
        <f t="shared" si="38"/>
        <v>0</v>
      </c>
      <c r="BS68" s="40">
        <f>IF(E27&gt;=D68,1,0)</f>
        <v>1</v>
      </c>
      <c r="BT68" s="63">
        <f t="shared" si="1"/>
        <v>8</v>
      </c>
      <c r="BV68" s="4">
        <f>(BR68*U31)+(BQ68*U32)+(BP68*U33)+(BO68*U34)+(BN68*U35)+(BM68*U36)+(BL68*U37)+(BK68*U38)+(BJ68*U39)+(BI68*U40)+(BH68*U41)+(BG68*U42)+(BF68*U43)+(BE68*U44)+(BD68*U45)+(BC68*U46)+(BB68*U47)+(BA68*U48)+(AZ68*U49)+(AY68*U50)+(AX68*U51)+(AW68*U52)+(AV68*U53)+(AU68*U54)+(AT68*U55)+(AS68*U56)+(AR68*U57)+(AQ68*U58)+(AP68*U59)+(AO68*U60)+(AN68*U61)+(AM68*U62)+(AL68*U63)+(AK68*U64)+(AJ68*U65)+(AI68*U66)+(AH68*U67)+($U$27)+U68</f>
        <v>0.19860486735486738</v>
      </c>
    </row>
    <row r="69" spans="1:74">
      <c r="A69" s="25">
        <f>A68+1</f>
        <v>65</v>
      </c>
      <c r="B69" s="26" t="s">
        <v>33</v>
      </c>
      <c r="C69" s="12">
        <v>40749</v>
      </c>
      <c r="D69" s="12">
        <v>40750</v>
      </c>
      <c r="E69" s="12">
        <v>40759</v>
      </c>
      <c r="F69" s="36">
        <v>78.56</v>
      </c>
      <c r="G69" s="36"/>
      <c r="H69" s="36"/>
      <c r="I69" s="36">
        <v>78.03</v>
      </c>
      <c r="J69" s="36">
        <v>78.03</v>
      </c>
      <c r="K69" s="5" t="s">
        <v>17</v>
      </c>
      <c r="M69" s="16">
        <f>(F69-I69)*100</f>
        <v>53.000000000000114</v>
      </c>
      <c r="N69" s="15"/>
      <c r="O69" s="16">
        <f>(I69-J69)*100</f>
        <v>0</v>
      </c>
      <c r="Q69" s="22">
        <f>((S68*U69)/M69)*O69</f>
        <v>0</v>
      </c>
      <c r="R69" s="15"/>
      <c r="S69" s="3">
        <f>Q69+S68</f>
        <v>233040.73966858274</v>
      </c>
      <c r="U69" s="4">
        <f>$AE$4/W69</f>
        <v>2.7777777777777776E-2</v>
      </c>
      <c r="W69" s="2">
        <v>9</v>
      </c>
      <c r="Y69" s="30">
        <f>E69-D69+1</f>
        <v>10</v>
      </c>
      <c r="Z69" s="30"/>
      <c r="AA69" s="30">
        <f>(D69-C69)</f>
        <v>1</v>
      </c>
      <c r="AB69" s="30"/>
      <c r="AC69" s="4">
        <f>(S69-S68)/S68</f>
        <v>0</v>
      </c>
      <c r="AF69" s="40">
        <f>IF(E68&gt;D69,IF(E68&gt;E69,Y69,E68-D69+1),0)</f>
        <v>3</v>
      </c>
      <c r="AH69" s="40">
        <f t="shared" si="0"/>
        <v>1</v>
      </c>
      <c r="AI69" s="40">
        <f t="shared" si="2"/>
        <v>1</v>
      </c>
      <c r="AJ69" s="40">
        <f t="shared" si="3"/>
        <v>1</v>
      </c>
      <c r="AK69" s="40">
        <f t="shared" si="4"/>
        <v>1</v>
      </c>
      <c r="AL69" s="40">
        <f t="shared" si="5"/>
        <v>1</v>
      </c>
      <c r="AM69" s="40">
        <f t="shared" si="6"/>
        <v>1</v>
      </c>
      <c r="AN69" s="40">
        <f t="shared" si="7"/>
        <v>0</v>
      </c>
      <c r="AO69" s="40">
        <f t="shared" si="8"/>
        <v>0</v>
      </c>
      <c r="AP69" s="40">
        <f t="shared" si="9"/>
        <v>0</v>
      </c>
      <c r="AQ69" s="40">
        <f t="shared" si="10"/>
        <v>0</v>
      </c>
      <c r="AR69" s="40">
        <f t="shared" si="11"/>
        <v>0</v>
      </c>
      <c r="AS69" s="40">
        <f t="shared" si="12"/>
        <v>0</v>
      </c>
      <c r="AT69" s="40">
        <f t="shared" si="13"/>
        <v>0</v>
      </c>
      <c r="AU69" s="40">
        <f t="shared" si="14"/>
        <v>0</v>
      </c>
      <c r="AV69" s="40">
        <f t="shared" si="15"/>
        <v>0</v>
      </c>
      <c r="AW69" s="40">
        <f t="shared" si="16"/>
        <v>0</v>
      </c>
      <c r="AX69" s="40">
        <f t="shared" si="17"/>
        <v>0</v>
      </c>
      <c r="AY69" s="40">
        <f t="shared" si="18"/>
        <v>0</v>
      </c>
      <c r="AZ69" s="40">
        <f t="shared" si="19"/>
        <v>0</v>
      </c>
      <c r="BA69" s="40">
        <f t="shared" si="20"/>
        <v>0</v>
      </c>
      <c r="BB69" s="40">
        <f t="shared" si="21"/>
        <v>0</v>
      </c>
      <c r="BC69" s="40">
        <f t="shared" si="22"/>
        <v>0</v>
      </c>
      <c r="BD69" s="40">
        <f t="shared" si="23"/>
        <v>0</v>
      </c>
      <c r="BE69" s="40">
        <f t="shared" si="24"/>
        <v>0</v>
      </c>
      <c r="BF69" s="40">
        <f t="shared" si="25"/>
        <v>0</v>
      </c>
      <c r="BG69" s="40">
        <f t="shared" si="26"/>
        <v>0</v>
      </c>
      <c r="BH69" s="40">
        <f t="shared" si="27"/>
        <v>0</v>
      </c>
      <c r="BI69" s="40">
        <f t="shared" si="28"/>
        <v>0</v>
      </c>
      <c r="BJ69" s="40">
        <f t="shared" si="29"/>
        <v>0</v>
      </c>
      <c r="BK69" s="40">
        <f t="shared" si="30"/>
        <v>0</v>
      </c>
      <c r="BL69" s="40">
        <f t="shared" si="31"/>
        <v>0</v>
      </c>
      <c r="BM69" s="40">
        <f t="shared" si="32"/>
        <v>0</v>
      </c>
      <c r="BN69" s="40">
        <f t="shared" si="33"/>
        <v>0</v>
      </c>
      <c r="BO69" s="40">
        <f t="shared" si="35"/>
        <v>0</v>
      </c>
      <c r="BP69" s="40">
        <f t="shared" si="36"/>
        <v>0</v>
      </c>
      <c r="BQ69" s="40">
        <f t="shared" si="37"/>
        <v>0</v>
      </c>
      <c r="BR69" s="40">
        <f t="shared" si="38"/>
        <v>0</v>
      </c>
      <c r="BS69" s="40"/>
      <c r="BT69" s="63">
        <f t="shared" si="1"/>
        <v>7</v>
      </c>
      <c r="BV69" s="4">
        <f t="shared" si="39"/>
        <v>0.18947788322788323</v>
      </c>
    </row>
    <row r="70" spans="1:74">
      <c r="A70" s="25">
        <f>A69+1</f>
        <v>66</v>
      </c>
      <c r="B70" s="26" t="s">
        <v>29</v>
      </c>
      <c r="C70" s="12">
        <v>40751</v>
      </c>
      <c r="D70" s="12">
        <v>40752</v>
      </c>
      <c r="E70" s="12">
        <v>40759</v>
      </c>
      <c r="F70" s="14">
        <v>0.8851</v>
      </c>
      <c r="G70" s="14"/>
      <c r="H70" s="14"/>
      <c r="I70" s="14">
        <v>0.87649999999999995</v>
      </c>
      <c r="J70" s="14">
        <v>0.86619999999999997</v>
      </c>
      <c r="K70" s="5" t="s">
        <v>1</v>
      </c>
      <c r="L70" s="15"/>
      <c r="M70" s="16">
        <f>(F70-I70)*10000</f>
        <v>86.000000000000526</v>
      </c>
      <c r="N70" s="15"/>
      <c r="O70" s="16">
        <f>(I70-J70)*10000</f>
        <v>102.99999999999976</v>
      </c>
      <c r="P70" s="15"/>
      <c r="Q70" s="22">
        <f>((S69*U70)/M70)*O70</f>
        <v>6977.6733098441346</v>
      </c>
      <c r="R70" s="15"/>
      <c r="S70" s="3">
        <f>Q70+S69</f>
        <v>240018.41297842687</v>
      </c>
      <c r="U70" s="4">
        <f>$AE$4/W70</f>
        <v>2.5000000000000001E-2</v>
      </c>
      <c r="V70" s="4"/>
      <c r="W70" s="2">
        <v>10</v>
      </c>
      <c r="X70" s="3"/>
      <c r="Y70" s="30">
        <f>E70-D70+1</f>
        <v>8</v>
      </c>
      <c r="Z70" s="30"/>
      <c r="AA70" s="30">
        <f>(D70-C70)</f>
        <v>1</v>
      </c>
      <c r="AB70" s="30"/>
      <c r="AC70" s="4">
        <f>(S70-S69)/S69</f>
        <v>2.9941860465116023E-2</v>
      </c>
      <c r="AF70" s="40">
        <f>IF(E69&gt;D70,IF(E69&gt;E70,Y70,E69-D70+1),0)</f>
        <v>8</v>
      </c>
      <c r="AH70" s="40">
        <f t="shared" si="0"/>
        <v>1</v>
      </c>
      <c r="AI70" s="40">
        <f t="shared" si="2"/>
        <v>1</v>
      </c>
      <c r="AJ70" s="40">
        <f t="shared" si="3"/>
        <v>0</v>
      </c>
      <c r="AK70" s="40">
        <f t="shared" si="4"/>
        <v>1</v>
      </c>
      <c r="AL70" s="40">
        <f t="shared" si="5"/>
        <v>0</v>
      </c>
      <c r="AM70" s="40">
        <f t="shared" si="6"/>
        <v>1</v>
      </c>
      <c r="AN70" s="40">
        <f t="shared" si="7"/>
        <v>1</v>
      </c>
      <c r="AO70" s="40">
        <f t="shared" si="8"/>
        <v>0</v>
      </c>
      <c r="AP70" s="40">
        <f t="shared" si="9"/>
        <v>0</v>
      </c>
      <c r="AQ70" s="40">
        <f t="shared" si="10"/>
        <v>0</v>
      </c>
      <c r="AR70" s="40">
        <f t="shared" si="11"/>
        <v>0</v>
      </c>
      <c r="AS70" s="40">
        <f t="shared" si="12"/>
        <v>0</v>
      </c>
      <c r="AT70" s="40">
        <f t="shared" si="13"/>
        <v>0</v>
      </c>
      <c r="AU70" s="40">
        <f t="shared" si="14"/>
        <v>0</v>
      </c>
      <c r="AV70" s="40">
        <f t="shared" si="15"/>
        <v>0</v>
      </c>
      <c r="AW70" s="40">
        <f t="shared" si="16"/>
        <v>0</v>
      </c>
      <c r="AX70" s="40">
        <f t="shared" si="17"/>
        <v>0</v>
      </c>
      <c r="AY70" s="40">
        <f t="shared" si="18"/>
        <v>0</v>
      </c>
      <c r="AZ70" s="40">
        <f t="shared" si="19"/>
        <v>0</v>
      </c>
      <c r="BA70" s="40">
        <f t="shared" si="20"/>
        <v>0</v>
      </c>
      <c r="BB70" s="40">
        <f t="shared" si="21"/>
        <v>0</v>
      </c>
      <c r="BC70" s="40">
        <f t="shared" si="22"/>
        <v>0</v>
      </c>
      <c r="BD70" s="40">
        <f t="shared" si="23"/>
        <v>0</v>
      </c>
      <c r="BE70" s="40">
        <f t="shared" si="24"/>
        <v>0</v>
      </c>
      <c r="BF70" s="40">
        <f t="shared" si="25"/>
        <v>0</v>
      </c>
      <c r="BG70" s="40">
        <f t="shared" si="26"/>
        <v>0</v>
      </c>
      <c r="BH70" s="40">
        <f t="shared" si="27"/>
        <v>0</v>
      </c>
      <c r="BI70" s="40">
        <f t="shared" si="28"/>
        <v>0</v>
      </c>
      <c r="BJ70" s="40">
        <f t="shared" si="29"/>
        <v>0</v>
      </c>
      <c r="BK70" s="40">
        <f t="shared" si="30"/>
        <v>0</v>
      </c>
      <c r="BL70" s="40">
        <f t="shared" si="31"/>
        <v>0</v>
      </c>
      <c r="BM70" s="40">
        <f t="shared" si="32"/>
        <v>0</v>
      </c>
      <c r="BN70" s="40">
        <f t="shared" si="33"/>
        <v>0</v>
      </c>
      <c r="BO70" s="40">
        <f t="shared" si="35"/>
        <v>0</v>
      </c>
      <c r="BP70" s="40">
        <f t="shared" si="36"/>
        <v>0</v>
      </c>
      <c r="BQ70" s="40">
        <f t="shared" si="37"/>
        <v>0</v>
      </c>
      <c r="BR70" s="40">
        <f t="shared" si="38"/>
        <v>0</v>
      </c>
      <c r="BT70" s="63">
        <f t="shared" si="1"/>
        <v>6</v>
      </c>
      <c r="BV70" s="4">
        <f t="shared" si="39"/>
        <v>0.16675061050061049</v>
      </c>
    </row>
    <row r="71" spans="1:74">
      <c r="A71" s="25">
        <f>A70+1</f>
        <v>67</v>
      </c>
      <c r="B71" s="26" t="s">
        <v>38</v>
      </c>
      <c r="C71" s="12">
        <v>40751</v>
      </c>
      <c r="D71" s="52">
        <v>40752</v>
      </c>
      <c r="E71" s="52">
        <v>40756</v>
      </c>
      <c r="F71" s="36">
        <v>112.765</v>
      </c>
      <c r="G71" s="36"/>
      <c r="H71" s="36"/>
      <c r="I71" s="36">
        <v>111.998</v>
      </c>
      <c r="J71" s="36">
        <v>109.50999999999999</v>
      </c>
      <c r="K71" s="5" t="s">
        <v>1</v>
      </c>
      <c r="M71" s="16">
        <f>(F71-I71)*100</f>
        <v>76.699999999999591</v>
      </c>
      <c r="N71" s="15"/>
      <c r="O71" s="16">
        <f>(I71-J71)*100</f>
        <v>248.80000000000138</v>
      </c>
      <c r="Q71" s="22">
        <f>((S70*U71)/M71)*O71</f>
        <v>9268.7311648713694</v>
      </c>
      <c r="R71" s="15"/>
      <c r="S71" s="3">
        <f>Q71+S70</f>
        <v>249287.14414329824</v>
      </c>
      <c r="U71" s="4">
        <f>$AE$4/W71</f>
        <v>1.1904761904761904E-2</v>
      </c>
      <c r="W71" s="2">
        <v>21</v>
      </c>
      <c r="Y71" s="30">
        <f>E71-D71+1</f>
        <v>5</v>
      </c>
      <c r="Z71" s="30"/>
      <c r="AA71" s="30">
        <f>(D71-C71)</f>
        <v>1</v>
      </c>
      <c r="AB71" s="30"/>
      <c r="AC71" s="4">
        <f>(S71-S70)/S70</f>
        <v>3.8616750481157668E-2</v>
      </c>
      <c r="AF71" s="40">
        <f>IF(E70&gt;D71,IF(E70&gt;E71,Y71,E70-D71+1),0)</f>
        <v>5</v>
      </c>
      <c r="AH71" s="40">
        <f t="shared" ref="AH71:AH134" si="40">IF(E70&gt;=D71,1,0)</f>
        <v>1</v>
      </c>
      <c r="AI71" s="40">
        <f t="shared" si="2"/>
        <v>1</v>
      </c>
      <c r="AJ71" s="40">
        <f t="shared" si="3"/>
        <v>1</v>
      </c>
      <c r="AK71" s="40">
        <f t="shared" si="4"/>
        <v>0</v>
      </c>
      <c r="AL71" s="40">
        <f t="shared" si="5"/>
        <v>1</v>
      </c>
      <c r="AM71" s="40">
        <f t="shared" si="6"/>
        <v>0</v>
      </c>
      <c r="AN71" s="40">
        <f t="shared" si="7"/>
        <v>1</v>
      </c>
      <c r="AO71" s="40">
        <f t="shared" si="8"/>
        <v>1</v>
      </c>
      <c r="AP71" s="40">
        <f t="shared" si="9"/>
        <v>0</v>
      </c>
      <c r="AQ71" s="40">
        <f t="shared" si="10"/>
        <v>0</v>
      </c>
      <c r="AR71" s="40">
        <f t="shared" si="11"/>
        <v>0</v>
      </c>
      <c r="AS71" s="40">
        <f t="shared" si="12"/>
        <v>0</v>
      </c>
      <c r="AT71" s="40">
        <f t="shared" si="13"/>
        <v>0</v>
      </c>
      <c r="AU71" s="40">
        <f t="shared" si="14"/>
        <v>0</v>
      </c>
      <c r="AV71" s="40">
        <f t="shared" si="15"/>
        <v>0</v>
      </c>
      <c r="AW71" s="40">
        <f t="shared" si="16"/>
        <v>0</v>
      </c>
      <c r="AX71" s="40">
        <f t="shared" si="17"/>
        <v>0</v>
      </c>
      <c r="AY71" s="40">
        <f t="shared" si="18"/>
        <v>0</v>
      </c>
      <c r="AZ71" s="40">
        <f t="shared" si="19"/>
        <v>0</v>
      </c>
      <c r="BA71" s="40">
        <f t="shared" si="20"/>
        <v>0</v>
      </c>
      <c r="BB71" s="40">
        <f t="shared" si="21"/>
        <v>0</v>
      </c>
      <c r="BC71" s="40">
        <f t="shared" si="22"/>
        <v>0</v>
      </c>
      <c r="BD71" s="40">
        <f t="shared" si="23"/>
        <v>0</v>
      </c>
      <c r="BE71" s="40">
        <f t="shared" si="24"/>
        <v>0</v>
      </c>
      <c r="BF71" s="40">
        <f t="shared" si="25"/>
        <v>0</v>
      </c>
      <c r="BG71" s="40">
        <f t="shared" si="26"/>
        <v>0</v>
      </c>
      <c r="BH71" s="40">
        <f t="shared" si="27"/>
        <v>0</v>
      </c>
      <c r="BI71" s="40">
        <f t="shared" si="28"/>
        <v>0</v>
      </c>
      <c r="BJ71" s="40">
        <f t="shared" si="29"/>
        <v>0</v>
      </c>
      <c r="BK71" s="40">
        <f t="shared" si="30"/>
        <v>0</v>
      </c>
      <c r="BL71" s="40">
        <f t="shared" si="31"/>
        <v>0</v>
      </c>
      <c r="BM71" s="40">
        <f t="shared" si="32"/>
        <v>0</v>
      </c>
      <c r="BN71" s="40">
        <f t="shared" si="33"/>
        <v>0</v>
      </c>
      <c r="BO71" s="40">
        <f t="shared" si="35"/>
        <v>0</v>
      </c>
      <c r="BP71" s="40">
        <f t="shared" si="36"/>
        <v>0</v>
      </c>
      <c r="BQ71" s="40">
        <f t="shared" si="37"/>
        <v>0</v>
      </c>
      <c r="BR71" s="40">
        <f t="shared" si="38"/>
        <v>0</v>
      </c>
      <c r="BT71" s="63">
        <f t="shared" ref="BT71:BT134" si="41">SUM(AH71:BS71)+1</f>
        <v>7</v>
      </c>
      <c r="BV71" s="4">
        <f t="shared" si="39"/>
        <v>0.17865537240537238</v>
      </c>
    </row>
    <row r="72" spans="1:74">
      <c r="A72" s="25">
        <f>A71+1</f>
        <v>68</v>
      </c>
      <c r="B72" s="26" t="s">
        <v>30</v>
      </c>
      <c r="C72" s="12">
        <v>40752</v>
      </c>
      <c r="D72" s="12">
        <v>40753</v>
      </c>
      <c r="E72" s="12">
        <v>40756</v>
      </c>
      <c r="F72" s="14">
        <v>1.4397</v>
      </c>
      <c r="G72" s="14"/>
      <c r="H72" s="14"/>
      <c r="I72" s="14">
        <v>1.4252</v>
      </c>
      <c r="J72" s="14">
        <v>1.4397</v>
      </c>
      <c r="K72" s="5" t="s">
        <v>0</v>
      </c>
      <c r="L72" s="15"/>
      <c r="M72" s="16">
        <f>(F72-I72)*10000</f>
        <v>144.99999999999957</v>
      </c>
      <c r="N72" s="15"/>
      <c r="O72" s="16">
        <f>(I72-J72)*10000</f>
        <v>-144.99999999999957</v>
      </c>
      <c r="P72" s="15"/>
      <c r="Q72" s="22">
        <f>((S71*U72)/M72)*O72</f>
        <v>-5665.6169123476875</v>
      </c>
      <c r="R72" s="15"/>
      <c r="S72" s="3">
        <f>Q72+S71</f>
        <v>243621.52723095054</v>
      </c>
      <c r="U72" s="4">
        <f>$AE$4/W72</f>
        <v>2.2727272727272728E-2</v>
      </c>
      <c r="V72" s="4"/>
      <c r="W72" s="16">
        <v>11</v>
      </c>
      <c r="X72" s="15"/>
      <c r="Y72" s="30">
        <f>E72-D72+1</f>
        <v>4</v>
      </c>
      <c r="Z72" s="30"/>
      <c r="AA72" s="30">
        <f>(D72-C72)</f>
        <v>1</v>
      </c>
      <c r="AB72" s="30"/>
      <c r="AC72" s="4">
        <f>(S72-S71)/S71</f>
        <v>-2.2727272727272783E-2</v>
      </c>
      <c r="AF72" s="40">
        <f>IF(E71&gt;D72,IF(E71&gt;E72,Y72,E71-D72+1),0)</f>
        <v>4</v>
      </c>
      <c r="AH72" s="40">
        <f t="shared" si="40"/>
        <v>1</v>
      </c>
      <c r="AI72" s="40">
        <f t="shared" ref="AI72:AI135" si="42">IF(E70&gt;=D72,1,0)</f>
        <v>1</v>
      </c>
      <c r="AJ72" s="40">
        <f t="shared" si="3"/>
        <v>1</v>
      </c>
      <c r="AK72" s="40">
        <f t="shared" si="4"/>
        <v>0</v>
      </c>
      <c r="AL72" s="40">
        <f t="shared" si="5"/>
        <v>0</v>
      </c>
      <c r="AM72" s="40">
        <f t="shared" si="6"/>
        <v>1</v>
      </c>
      <c r="AN72" s="40">
        <f t="shared" si="7"/>
        <v>0</v>
      </c>
      <c r="AO72" s="40">
        <f t="shared" si="8"/>
        <v>1</v>
      </c>
      <c r="AP72" s="40">
        <f t="shared" si="9"/>
        <v>1</v>
      </c>
      <c r="AQ72" s="40">
        <f t="shared" si="10"/>
        <v>0</v>
      </c>
      <c r="AR72" s="40">
        <f t="shared" si="11"/>
        <v>0</v>
      </c>
      <c r="AS72" s="40">
        <f t="shared" si="12"/>
        <v>0</v>
      </c>
      <c r="AT72" s="40">
        <f t="shared" si="13"/>
        <v>0</v>
      </c>
      <c r="AU72" s="40">
        <f t="shared" si="14"/>
        <v>0</v>
      </c>
      <c r="AV72" s="40">
        <f t="shared" si="15"/>
        <v>0</v>
      </c>
      <c r="AW72" s="40">
        <f t="shared" si="16"/>
        <v>0</v>
      </c>
      <c r="AX72" s="40">
        <f t="shared" si="17"/>
        <v>0</v>
      </c>
      <c r="AY72" s="40">
        <f t="shared" si="18"/>
        <v>0</v>
      </c>
      <c r="AZ72" s="40">
        <f t="shared" si="19"/>
        <v>0</v>
      </c>
      <c r="BA72" s="40">
        <f t="shared" si="20"/>
        <v>0</v>
      </c>
      <c r="BB72" s="40">
        <f t="shared" si="21"/>
        <v>0</v>
      </c>
      <c r="BC72" s="40">
        <f t="shared" si="22"/>
        <v>0</v>
      </c>
      <c r="BD72" s="40">
        <f t="shared" si="23"/>
        <v>0</v>
      </c>
      <c r="BE72" s="40">
        <f t="shared" si="24"/>
        <v>0</v>
      </c>
      <c r="BF72" s="40">
        <f t="shared" si="25"/>
        <v>0</v>
      </c>
      <c r="BG72" s="40">
        <f t="shared" si="26"/>
        <v>0</v>
      </c>
      <c r="BH72" s="40">
        <f t="shared" si="27"/>
        <v>0</v>
      </c>
      <c r="BI72" s="40">
        <f t="shared" si="28"/>
        <v>0</v>
      </c>
      <c r="BJ72" s="40">
        <f t="shared" si="29"/>
        <v>0</v>
      </c>
      <c r="BK72" s="40">
        <f t="shared" si="30"/>
        <v>0</v>
      </c>
      <c r="BL72" s="40">
        <f t="shared" si="31"/>
        <v>0</v>
      </c>
      <c r="BM72" s="40">
        <f t="shared" si="32"/>
        <v>0</v>
      </c>
      <c r="BN72" s="40">
        <f t="shared" si="33"/>
        <v>0</v>
      </c>
      <c r="BO72" s="40">
        <f t="shared" si="35"/>
        <v>0</v>
      </c>
      <c r="BP72" s="40">
        <f t="shared" si="36"/>
        <v>0</v>
      </c>
      <c r="BQ72" s="40">
        <f t="shared" si="37"/>
        <v>0</v>
      </c>
      <c r="BR72" s="40">
        <f t="shared" si="38"/>
        <v>0</v>
      </c>
      <c r="BT72" s="63">
        <f t="shared" si="41"/>
        <v>7</v>
      </c>
      <c r="BV72" s="4">
        <f t="shared" si="39"/>
        <v>0.17360486735486738</v>
      </c>
    </row>
    <row r="73" spans="1:74" s="15" customFormat="1">
      <c r="A73" s="25">
        <f>A72+1</f>
        <v>69</v>
      </c>
      <c r="B73" s="26" t="s">
        <v>31</v>
      </c>
      <c r="C73" s="12">
        <v>40757</v>
      </c>
      <c r="D73" s="12">
        <v>40758</v>
      </c>
      <c r="E73" s="12">
        <v>40760</v>
      </c>
      <c r="F73" s="14">
        <v>1.4837</v>
      </c>
      <c r="G73" s="14">
        <v>1.5124</v>
      </c>
      <c r="H73" s="14">
        <v>1.5607</v>
      </c>
      <c r="I73" s="14"/>
      <c r="J73" s="14"/>
      <c r="K73" s="5" t="s">
        <v>1</v>
      </c>
      <c r="L73"/>
      <c r="M73" s="16">
        <f>(G73-F73)*10000</f>
        <v>286.99999999999949</v>
      </c>
      <c r="O73" s="16">
        <f>(H73-G73)*10000</f>
        <v>483.00000000000011</v>
      </c>
      <c r="P73"/>
      <c r="Q73" s="22">
        <f>((S72*U73)/M73)*O73</f>
        <v>11388.811232341208</v>
      </c>
      <c r="S73" s="3">
        <f>Q73+S72</f>
        <v>255010.33846329176</v>
      </c>
      <c r="T73" s="3"/>
      <c r="U73" s="4">
        <f>$AE$4/W73</f>
        <v>2.7777777777777776E-2</v>
      </c>
      <c r="V73"/>
      <c r="W73" s="2">
        <v>9</v>
      </c>
      <c r="X73"/>
      <c r="Y73" s="30">
        <f>E73-D73+1</f>
        <v>3</v>
      </c>
      <c r="Z73" s="30"/>
      <c r="AA73" s="30">
        <f>(D73-C73)</f>
        <v>1</v>
      </c>
      <c r="AB73" s="30"/>
      <c r="AC73" s="4">
        <f>(S73-S72)/S72</f>
        <v>4.6747967479674947E-2</v>
      </c>
      <c r="AD73" s="3"/>
      <c r="AE73" s="38"/>
      <c r="AF73" s="40">
        <f>IF(E72&gt;D73,IF(E72&gt;E73,Y73,E72-D73+1),0)</f>
        <v>0</v>
      </c>
      <c r="AG73" s="3"/>
      <c r="AH73" s="40">
        <f t="shared" si="40"/>
        <v>0</v>
      </c>
      <c r="AI73" s="40">
        <f t="shared" si="42"/>
        <v>0</v>
      </c>
      <c r="AJ73" s="40">
        <f t="shared" ref="AJ73:AJ136" si="43">IF(E70&gt;=D73,1,0)</f>
        <v>1</v>
      </c>
      <c r="AK73" s="40">
        <f t="shared" si="4"/>
        <v>1</v>
      </c>
      <c r="AL73" s="40">
        <f t="shared" si="5"/>
        <v>0</v>
      </c>
      <c r="AM73" s="40">
        <f t="shared" si="6"/>
        <v>0</v>
      </c>
      <c r="AN73" s="40">
        <f t="shared" si="7"/>
        <v>0</v>
      </c>
      <c r="AO73" s="40">
        <f t="shared" si="8"/>
        <v>0</v>
      </c>
      <c r="AP73" s="40">
        <f t="shared" si="9"/>
        <v>0</v>
      </c>
      <c r="AQ73" s="40">
        <f t="shared" si="10"/>
        <v>1</v>
      </c>
      <c r="AR73" s="40">
        <f t="shared" si="11"/>
        <v>0</v>
      </c>
      <c r="AS73" s="40">
        <f t="shared" si="12"/>
        <v>0</v>
      </c>
      <c r="AT73" s="40">
        <f t="shared" si="13"/>
        <v>0</v>
      </c>
      <c r="AU73" s="40">
        <f t="shared" si="14"/>
        <v>0</v>
      </c>
      <c r="AV73" s="40">
        <f t="shared" si="15"/>
        <v>0</v>
      </c>
      <c r="AW73" s="40">
        <f t="shared" si="16"/>
        <v>0</v>
      </c>
      <c r="AX73" s="40">
        <f t="shared" si="17"/>
        <v>0</v>
      </c>
      <c r="AY73" s="40">
        <f t="shared" si="18"/>
        <v>0</v>
      </c>
      <c r="AZ73" s="40">
        <f t="shared" si="19"/>
        <v>0</v>
      </c>
      <c r="BA73" s="40">
        <f t="shared" si="20"/>
        <v>0</v>
      </c>
      <c r="BB73" s="40">
        <f t="shared" si="21"/>
        <v>0</v>
      </c>
      <c r="BC73" s="40">
        <f t="shared" si="22"/>
        <v>0</v>
      </c>
      <c r="BD73" s="40">
        <f t="shared" si="23"/>
        <v>0</v>
      </c>
      <c r="BE73" s="40">
        <f t="shared" si="24"/>
        <v>0</v>
      </c>
      <c r="BF73" s="40">
        <f t="shared" si="25"/>
        <v>0</v>
      </c>
      <c r="BG73" s="40">
        <f t="shared" si="26"/>
        <v>0</v>
      </c>
      <c r="BH73" s="40">
        <f t="shared" si="27"/>
        <v>0</v>
      </c>
      <c r="BI73" s="40">
        <f t="shared" si="28"/>
        <v>0</v>
      </c>
      <c r="BJ73" s="40">
        <f t="shared" si="29"/>
        <v>0</v>
      </c>
      <c r="BK73" s="40">
        <f t="shared" si="30"/>
        <v>0</v>
      </c>
      <c r="BL73" s="40">
        <f t="shared" si="31"/>
        <v>0</v>
      </c>
      <c r="BM73" s="40">
        <f t="shared" si="32"/>
        <v>0</v>
      </c>
      <c r="BN73" s="40">
        <f t="shared" si="33"/>
        <v>0</v>
      </c>
      <c r="BO73" s="40">
        <f t="shared" si="35"/>
        <v>0</v>
      </c>
      <c r="BP73" s="40">
        <f t="shared" si="36"/>
        <v>0</v>
      </c>
      <c r="BQ73" s="40">
        <f t="shared" si="37"/>
        <v>0</v>
      </c>
      <c r="BR73" s="40">
        <f t="shared" si="38"/>
        <v>0</v>
      </c>
      <c r="BT73" s="63">
        <f t="shared" si="41"/>
        <v>4</v>
      </c>
      <c r="BV73" s="4">
        <f t="shared" si="39"/>
        <v>0.11180555555555556</v>
      </c>
    </row>
    <row r="74" spans="1:74" s="15" customFormat="1">
      <c r="A74" s="25">
        <f>A73+1</f>
        <v>70</v>
      </c>
      <c r="B74" s="26" t="s">
        <v>39</v>
      </c>
      <c r="C74" s="12">
        <v>40757</v>
      </c>
      <c r="D74" s="12">
        <v>40758</v>
      </c>
      <c r="E74" s="12">
        <v>40770</v>
      </c>
      <c r="F74" s="14">
        <v>1.0987499999999999</v>
      </c>
      <c r="G74" s="14"/>
      <c r="H74" s="14"/>
      <c r="I74" s="14">
        <v>1.0776700000000001</v>
      </c>
      <c r="J74" s="14">
        <v>1.0354699999999999</v>
      </c>
      <c r="K74" s="5" t="s">
        <v>2</v>
      </c>
      <c r="L74"/>
      <c r="M74" s="46">
        <f>(F74-I74)*10000</f>
        <v>210.79999999999765</v>
      </c>
      <c r="N74" s="47"/>
      <c r="O74" s="46">
        <f>(I74-J74)*10000</f>
        <v>422.00000000000239</v>
      </c>
      <c r="P74"/>
      <c r="Q74" s="22">
        <f>((S73*U74)/M74)*O74</f>
        <v>9817.3955290752219</v>
      </c>
      <c r="S74" s="3">
        <f>Q74+S73</f>
        <v>264827.73399236699</v>
      </c>
      <c r="T74" s="3"/>
      <c r="U74" s="4">
        <f>$AE$4/W74</f>
        <v>1.9230769230769232E-2</v>
      </c>
      <c r="V74" s="3"/>
      <c r="W74" s="2">
        <v>13</v>
      </c>
      <c r="X74"/>
      <c r="Y74" s="30">
        <f>E74-D74+1</f>
        <v>13</v>
      </c>
      <c r="Z74" s="30"/>
      <c r="AA74" s="30">
        <f>(D74-C74)</f>
        <v>1</v>
      </c>
      <c r="AB74" s="30"/>
      <c r="AC74" s="4">
        <f>(S74-S73)/S73</f>
        <v>3.8498029484747461E-2</v>
      </c>
      <c r="AD74" s="3"/>
      <c r="AE74" s="38"/>
      <c r="AF74" s="40">
        <f>IF(E73&gt;D74,IF(E73&gt;E74,Y74,E73-D74+1),0)</f>
        <v>3</v>
      </c>
      <c r="AG74" s="3"/>
      <c r="AH74" s="40">
        <f t="shared" si="40"/>
        <v>1</v>
      </c>
      <c r="AI74" s="40">
        <f t="shared" si="42"/>
        <v>0</v>
      </c>
      <c r="AJ74" s="40">
        <f t="shared" si="43"/>
        <v>0</v>
      </c>
      <c r="AK74" s="40">
        <f t="shared" ref="AK74:AK137" si="44">IF(E70&gt;=D74,1,0)</f>
        <v>1</v>
      </c>
      <c r="AL74" s="40">
        <f t="shared" si="5"/>
        <v>1</v>
      </c>
      <c r="AM74" s="40">
        <f t="shared" si="6"/>
        <v>0</v>
      </c>
      <c r="AN74" s="40">
        <f t="shared" si="7"/>
        <v>0</v>
      </c>
      <c r="AO74" s="40">
        <f t="shared" si="8"/>
        <v>0</v>
      </c>
      <c r="AP74" s="40">
        <f t="shared" si="9"/>
        <v>0</v>
      </c>
      <c r="AQ74" s="40">
        <f t="shared" si="10"/>
        <v>0</v>
      </c>
      <c r="AR74" s="40">
        <f t="shared" si="11"/>
        <v>1</v>
      </c>
      <c r="AS74" s="40">
        <f t="shared" si="12"/>
        <v>0</v>
      </c>
      <c r="AT74" s="40">
        <f t="shared" si="13"/>
        <v>0</v>
      </c>
      <c r="AU74" s="40">
        <f t="shared" si="14"/>
        <v>0</v>
      </c>
      <c r="AV74" s="40">
        <f t="shared" si="15"/>
        <v>0</v>
      </c>
      <c r="AW74" s="40">
        <f t="shared" si="16"/>
        <v>0</v>
      </c>
      <c r="AX74" s="40">
        <f t="shared" si="17"/>
        <v>0</v>
      </c>
      <c r="AY74" s="40">
        <f t="shared" si="18"/>
        <v>0</v>
      </c>
      <c r="AZ74" s="40">
        <f t="shared" si="19"/>
        <v>0</v>
      </c>
      <c r="BA74" s="40">
        <f t="shared" si="20"/>
        <v>0</v>
      </c>
      <c r="BB74" s="40">
        <f t="shared" si="21"/>
        <v>0</v>
      </c>
      <c r="BC74" s="40">
        <f t="shared" si="22"/>
        <v>0</v>
      </c>
      <c r="BD74" s="40">
        <f t="shared" si="23"/>
        <v>0</v>
      </c>
      <c r="BE74" s="40">
        <f t="shared" si="24"/>
        <v>0</v>
      </c>
      <c r="BF74" s="40">
        <f t="shared" si="25"/>
        <v>0</v>
      </c>
      <c r="BG74" s="40">
        <f t="shared" si="26"/>
        <v>0</v>
      </c>
      <c r="BH74" s="40">
        <f t="shared" si="27"/>
        <v>0</v>
      </c>
      <c r="BI74" s="40">
        <f t="shared" si="28"/>
        <v>0</v>
      </c>
      <c r="BJ74" s="40">
        <f t="shared" si="29"/>
        <v>0</v>
      </c>
      <c r="BK74" s="40">
        <f t="shared" si="30"/>
        <v>0</v>
      </c>
      <c r="BL74" s="40">
        <f t="shared" si="31"/>
        <v>0</v>
      </c>
      <c r="BM74" s="40">
        <f t="shared" si="32"/>
        <v>0</v>
      </c>
      <c r="BN74" s="40">
        <f t="shared" si="33"/>
        <v>0</v>
      </c>
      <c r="BO74" s="40">
        <f t="shared" si="35"/>
        <v>0</v>
      </c>
      <c r="BP74" s="40">
        <f t="shared" si="36"/>
        <v>0</v>
      </c>
      <c r="BQ74" s="40">
        <f t="shared" si="37"/>
        <v>0</v>
      </c>
      <c r="BR74" s="40">
        <f t="shared" si="38"/>
        <v>0</v>
      </c>
      <c r="BT74" s="63">
        <f t="shared" si="41"/>
        <v>5</v>
      </c>
      <c r="BV74" s="4">
        <f t="shared" si="39"/>
        <v>0.13103632478632479</v>
      </c>
    </row>
    <row r="75" spans="1:74" s="15" customFormat="1">
      <c r="A75" s="25">
        <f>A74+1</f>
        <v>71</v>
      </c>
      <c r="B75" s="26" t="s">
        <v>28</v>
      </c>
      <c r="C75" s="12">
        <v>40759</v>
      </c>
      <c r="D75" s="12">
        <v>40760</v>
      </c>
      <c r="E75" s="12">
        <v>40763</v>
      </c>
      <c r="F75" s="14">
        <v>1.3716999999999999</v>
      </c>
      <c r="G75" s="14">
        <v>1.3896999999999999</v>
      </c>
      <c r="H75" s="14">
        <v>1.4111</v>
      </c>
      <c r="I75" s="14"/>
      <c r="J75" s="14"/>
      <c r="K75" s="5" t="s">
        <v>1</v>
      </c>
      <c r="M75" s="16">
        <f>(G75-F75)*10000</f>
        <v>180.00000000000017</v>
      </c>
      <c r="O75" s="16">
        <f>(H75-G75)*10000</f>
        <v>214.00000000000085</v>
      </c>
      <c r="Q75" s="22">
        <f>((S74*U75)/M75)*O75</f>
        <v>11244.66965761244</v>
      </c>
      <c r="S75" s="3">
        <f>Q75+S74</f>
        <v>276072.40364997945</v>
      </c>
      <c r="T75" s="3"/>
      <c r="U75" s="4">
        <f>$AE$4/W75</f>
        <v>3.5714285714285712E-2</v>
      </c>
      <c r="V75" s="4"/>
      <c r="W75" s="2">
        <v>7</v>
      </c>
      <c r="X75" s="3"/>
      <c r="Y75" s="30">
        <f>E75-D75+1</f>
        <v>4</v>
      </c>
      <c r="Z75" s="30"/>
      <c r="AA75" s="30">
        <f>(D75-C75)</f>
        <v>1</v>
      </c>
      <c r="AB75" s="30"/>
      <c r="AC75" s="4">
        <f>(S75-S74)/S74</f>
        <v>4.2460317460317629E-2</v>
      </c>
      <c r="AD75" s="3"/>
      <c r="AE75" s="38"/>
      <c r="AF75" s="40">
        <f>IF(E74&gt;D75,IF(E74&gt;E75,Y75,E74-D75+1),0)</f>
        <v>4</v>
      </c>
      <c r="AG75" s="3"/>
      <c r="AH75" s="40">
        <f t="shared" si="40"/>
        <v>1</v>
      </c>
      <c r="AI75" s="40">
        <f t="shared" si="42"/>
        <v>1</v>
      </c>
      <c r="AJ75" s="40">
        <f t="shared" si="43"/>
        <v>0</v>
      </c>
      <c r="AK75" s="40">
        <f t="shared" si="44"/>
        <v>0</v>
      </c>
      <c r="AL75" s="40">
        <f t="shared" ref="AL75:AL138" si="45">IF(E70&gt;=D75,1,0)</f>
        <v>0</v>
      </c>
      <c r="AM75" s="40">
        <f t="shared" si="6"/>
        <v>0</v>
      </c>
      <c r="AN75" s="40">
        <f t="shared" si="7"/>
        <v>0</v>
      </c>
      <c r="AO75" s="40">
        <f t="shared" si="8"/>
        <v>0</v>
      </c>
      <c r="AP75" s="40">
        <f t="shared" si="9"/>
        <v>0</v>
      </c>
      <c r="AQ75" s="40">
        <f t="shared" si="10"/>
        <v>0</v>
      </c>
      <c r="AR75" s="40">
        <f t="shared" si="11"/>
        <v>0</v>
      </c>
      <c r="AS75" s="40">
        <f t="shared" si="12"/>
        <v>1</v>
      </c>
      <c r="AT75" s="40">
        <f t="shared" si="13"/>
        <v>0</v>
      </c>
      <c r="AU75" s="40">
        <f t="shared" si="14"/>
        <v>0</v>
      </c>
      <c r="AV75" s="40">
        <f t="shared" si="15"/>
        <v>0</v>
      </c>
      <c r="AW75" s="40">
        <f t="shared" si="16"/>
        <v>0</v>
      </c>
      <c r="AX75" s="40">
        <f t="shared" si="17"/>
        <v>0</v>
      </c>
      <c r="AY75" s="40">
        <f t="shared" si="18"/>
        <v>0</v>
      </c>
      <c r="AZ75" s="40">
        <f t="shared" si="19"/>
        <v>0</v>
      </c>
      <c r="BA75" s="40">
        <f t="shared" si="20"/>
        <v>0</v>
      </c>
      <c r="BB75" s="40">
        <f t="shared" si="21"/>
        <v>0</v>
      </c>
      <c r="BC75" s="40">
        <f t="shared" si="22"/>
        <v>0</v>
      </c>
      <c r="BD75" s="40">
        <f t="shared" si="23"/>
        <v>0</v>
      </c>
      <c r="BE75" s="40">
        <f t="shared" si="24"/>
        <v>0</v>
      </c>
      <c r="BF75" s="40">
        <f t="shared" si="25"/>
        <v>0</v>
      </c>
      <c r="BG75" s="40">
        <f t="shared" si="26"/>
        <v>0</v>
      </c>
      <c r="BH75" s="40">
        <f t="shared" si="27"/>
        <v>0</v>
      </c>
      <c r="BI75" s="40">
        <f t="shared" si="28"/>
        <v>0</v>
      </c>
      <c r="BJ75" s="40">
        <f t="shared" si="29"/>
        <v>0</v>
      </c>
      <c r="BK75" s="40">
        <f t="shared" si="30"/>
        <v>0</v>
      </c>
      <c r="BL75" s="40">
        <f t="shared" si="31"/>
        <v>0</v>
      </c>
      <c r="BM75" s="40">
        <f t="shared" si="32"/>
        <v>0</v>
      </c>
      <c r="BN75" s="40">
        <f t="shared" si="33"/>
        <v>0</v>
      </c>
      <c r="BO75" s="40">
        <f t="shared" si="35"/>
        <v>0</v>
      </c>
      <c r="BP75" s="40">
        <f t="shared" si="36"/>
        <v>0</v>
      </c>
      <c r="BQ75" s="40">
        <f t="shared" si="37"/>
        <v>0</v>
      </c>
      <c r="BR75" s="40">
        <f t="shared" si="38"/>
        <v>0</v>
      </c>
      <c r="BT75" s="63">
        <f t="shared" si="41"/>
        <v>4</v>
      </c>
      <c r="BV75" s="4">
        <f t="shared" si="39"/>
        <v>0.11397283272283272</v>
      </c>
    </row>
    <row r="76" spans="1:74" s="15" customFormat="1">
      <c r="A76" s="25">
        <f>A75+1</f>
        <v>72</v>
      </c>
      <c r="B76" s="26" t="s">
        <v>29</v>
      </c>
      <c r="C76" s="12">
        <v>40760</v>
      </c>
      <c r="D76" s="12">
        <v>40763</v>
      </c>
      <c r="E76" s="12">
        <v>40765</v>
      </c>
      <c r="F76" s="14">
        <v>0.86399999999999999</v>
      </c>
      <c r="G76" s="14">
        <v>0.87390000000000001</v>
      </c>
      <c r="H76" s="14">
        <v>0.88619999999999999</v>
      </c>
      <c r="I76" s="14"/>
      <c r="J76" s="14"/>
      <c r="K76" s="5" t="s">
        <v>1</v>
      </c>
      <c r="M76" s="16">
        <f>(G76-F76)*10000</f>
        <v>99.000000000000199</v>
      </c>
      <c r="O76" s="16">
        <f>(H76-G76)*10000</f>
        <v>122.99999999999977</v>
      </c>
      <c r="Q76" s="22">
        <f>((S75*U76)/M76)*O76</f>
        <v>8574.9761739766018</v>
      </c>
      <c r="S76" s="3">
        <f>Q76+S75</f>
        <v>284647.37982395606</v>
      </c>
      <c r="T76" s="3"/>
      <c r="U76" s="4">
        <f>$AE$4/W76</f>
        <v>2.5000000000000001E-2</v>
      </c>
      <c r="V76" s="4"/>
      <c r="W76" s="2">
        <v>10</v>
      </c>
      <c r="X76" s="3"/>
      <c r="Y76" s="30">
        <f>E76-D76+1</f>
        <v>3</v>
      </c>
      <c r="Z76" s="30"/>
      <c r="AA76" s="30">
        <f>(D76-C76)</f>
        <v>3</v>
      </c>
      <c r="AB76" s="30"/>
      <c r="AC76" s="4">
        <f>(S76-S75)/S75</f>
        <v>3.1060606060605976E-2</v>
      </c>
      <c r="AD76" s="3"/>
      <c r="AE76" s="38"/>
      <c r="AF76" s="40">
        <f>IF(E75&gt;D76,IF(E75&gt;E76,Y76,E75-D76+1),0)</f>
        <v>0</v>
      </c>
      <c r="AG76" s="3"/>
      <c r="AH76" s="40">
        <f t="shared" si="40"/>
        <v>1</v>
      </c>
      <c r="AI76" s="40">
        <f t="shared" si="42"/>
        <v>1</v>
      </c>
      <c r="AJ76" s="40">
        <f t="shared" si="43"/>
        <v>0</v>
      </c>
      <c r="AK76" s="40">
        <f t="shared" si="44"/>
        <v>0</v>
      </c>
      <c r="AL76" s="40">
        <f t="shared" si="45"/>
        <v>0</v>
      </c>
      <c r="AM76" s="40">
        <f t="shared" ref="AM76:AM139" si="46">IF(E70&gt;=D76,1,0)</f>
        <v>0</v>
      </c>
      <c r="AN76" s="40">
        <f t="shared" si="7"/>
        <v>0</v>
      </c>
      <c r="AO76" s="40">
        <f t="shared" si="8"/>
        <v>0</v>
      </c>
      <c r="AP76" s="40">
        <f t="shared" si="9"/>
        <v>0</v>
      </c>
      <c r="AQ76" s="40">
        <f t="shared" si="10"/>
        <v>0</v>
      </c>
      <c r="AR76" s="40">
        <f t="shared" si="11"/>
        <v>0</v>
      </c>
      <c r="AS76" s="40">
        <f t="shared" si="12"/>
        <v>0</v>
      </c>
      <c r="AT76" s="40">
        <f t="shared" si="13"/>
        <v>1</v>
      </c>
      <c r="AU76" s="40">
        <f t="shared" si="14"/>
        <v>0</v>
      </c>
      <c r="AV76" s="40">
        <f t="shared" si="15"/>
        <v>0</v>
      </c>
      <c r="AW76" s="40">
        <f t="shared" si="16"/>
        <v>0</v>
      </c>
      <c r="AX76" s="40">
        <f t="shared" si="17"/>
        <v>0</v>
      </c>
      <c r="AY76" s="40">
        <f t="shared" si="18"/>
        <v>0</v>
      </c>
      <c r="AZ76" s="40">
        <f t="shared" si="19"/>
        <v>0</v>
      </c>
      <c r="BA76" s="40">
        <f t="shared" si="20"/>
        <v>0</v>
      </c>
      <c r="BB76" s="40">
        <f t="shared" si="21"/>
        <v>0</v>
      </c>
      <c r="BC76" s="40">
        <f t="shared" si="22"/>
        <v>0</v>
      </c>
      <c r="BD76" s="40">
        <f t="shared" si="23"/>
        <v>0</v>
      </c>
      <c r="BE76" s="40">
        <f t="shared" si="24"/>
        <v>0</v>
      </c>
      <c r="BF76" s="40">
        <f t="shared" si="25"/>
        <v>0</v>
      </c>
      <c r="BG76" s="40">
        <f t="shared" si="26"/>
        <v>0</v>
      </c>
      <c r="BH76" s="40">
        <f t="shared" si="27"/>
        <v>0</v>
      </c>
      <c r="BI76" s="40">
        <f t="shared" si="28"/>
        <v>0</v>
      </c>
      <c r="BJ76" s="40">
        <f t="shared" si="29"/>
        <v>0</v>
      </c>
      <c r="BK76" s="40">
        <f t="shared" si="30"/>
        <v>0</v>
      </c>
      <c r="BL76" s="40">
        <f t="shared" si="31"/>
        <v>0</v>
      </c>
      <c r="BM76" s="40">
        <f t="shared" si="32"/>
        <v>0</v>
      </c>
      <c r="BN76" s="40">
        <f t="shared" si="33"/>
        <v>0</v>
      </c>
      <c r="BO76" s="40">
        <f t="shared" si="35"/>
        <v>0</v>
      </c>
      <c r="BP76" s="40">
        <f t="shared" si="36"/>
        <v>0</v>
      </c>
      <c r="BQ76" s="40">
        <f t="shared" si="37"/>
        <v>0</v>
      </c>
      <c r="BR76" s="40">
        <f t="shared" si="38"/>
        <v>0</v>
      </c>
      <c r="BT76" s="63">
        <f t="shared" si="41"/>
        <v>4</v>
      </c>
      <c r="BV76" s="4">
        <f t="shared" si="39"/>
        <v>0.11119505494505494</v>
      </c>
    </row>
    <row r="77" spans="1:74" s="15" customFormat="1">
      <c r="A77" s="25">
        <f>A76+1</f>
        <v>73</v>
      </c>
      <c r="B77" s="26" t="s">
        <v>32</v>
      </c>
      <c r="C77" s="12">
        <v>40736</v>
      </c>
      <c r="D77" s="12">
        <v>40764</v>
      </c>
      <c r="E77" s="12">
        <v>40764</v>
      </c>
      <c r="F77" s="14">
        <v>0.83089999999999997</v>
      </c>
      <c r="G77" s="14"/>
      <c r="H77" s="14"/>
      <c r="I77" s="14">
        <v>0.81230000000000002</v>
      </c>
      <c r="J77" s="14">
        <v>0.83089999999999997</v>
      </c>
      <c r="K77" s="5" t="s">
        <v>0</v>
      </c>
      <c r="L77"/>
      <c r="M77" s="46">
        <f>(F77-I77)*10000</f>
        <v>185.99999999999949</v>
      </c>
      <c r="N77" s="47"/>
      <c r="O77" s="46">
        <f>(I77-J77)*10000</f>
        <v>-185.99999999999949</v>
      </c>
      <c r="P77"/>
      <c r="Q77" s="22">
        <f>((S76*U77)/M77)*O77</f>
        <v>-5473.9880735376164</v>
      </c>
      <c r="S77" s="3">
        <f>Q77+S76</f>
        <v>279173.39175041846</v>
      </c>
      <c r="T77" s="3"/>
      <c r="U77" s="4">
        <f>$AE$4/W77</f>
        <v>1.9230769230769232E-2</v>
      </c>
      <c r="V77" s="3"/>
      <c r="W77" s="2">
        <v>13</v>
      </c>
      <c r="X77"/>
      <c r="Y77" s="30">
        <f>E77-D77+1</f>
        <v>1</v>
      </c>
      <c r="Z77" s="30"/>
      <c r="AA77" s="30">
        <f>(D77-C77)</f>
        <v>28</v>
      </c>
      <c r="AB77" s="30"/>
      <c r="AC77" s="4">
        <f>(S77-S76)/S76</f>
        <v>-1.9230769230769145E-2</v>
      </c>
      <c r="AD77" s="3"/>
      <c r="AE77" s="38"/>
      <c r="AF77" s="40">
        <f>IF(E76&gt;D77,IF(E76&gt;E77,Y77,E76-D77+1),0)</f>
        <v>1</v>
      </c>
      <c r="AG77" s="3"/>
      <c r="AH77" s="40">
        <f t="shared" si="40"/>
        <v>1</v>
      </c>
      <c r="AI77" s="40">
        <f t="shared" si="42"/>
        <v>0</v>
      </c>
      <c r="AJ77" s="40">
        <f t="shared" si="43"/>
        <v>1</v>
      </c>
      <c r="AK77" s="40">
        <f t="shared" si="44"/>
        <v>0</v>
      </c>
      <c r="AL77" s="40">
        <f t="shared" si="45"/>
        <v>0</v>
      </c>
      <c r="AM77" s="40">
        <f t="shared" si="46"/>
        <v>0</v>
      </c>
      <c r="AN77" s="40">
        <f t="shared" ref="AN77:AN140" si="47">IF(E70&gt;=D77,1,0)</f>
        <v>0</v>
      </c>
      <c r="AO77" s="40">
        <f t="shared" si="8"/>
        <v>0</v>
      </c>
      <c r="AP77" s="40">
        <f t="shared" si="9"/>
        <v>0</v>
      </c>
      <c r="AQ77" s="40">
        <f t="shared" si="10"/>
        <v>0</v>
      </c>
      <c r="AR77" s="40">
        <f t="shared" si="11"/>
        <v>0</v>
      </c>
      <c r="AS77" s="40">
        <f t="shared" si="12"/>
        <v>0</v>
      </c>
      <c r="AT77" s="40">
        <f t="shared" si="13"/>
        <v>0</v>
      </c>
      <c r="AU77" s="40">
        <f t="shared" si="14"/>
        <v>1</v>
      </c>
      <c r="AV77" s="40">
        <f t="shared" si="15"/>
        <v>0</v>
      </c>
      <c r="AW77" s="40">
        <f t="shared" si="16"/>
        <v>0</v>
      </c>
      <c r="AX77" s="40">
        <f t="shared" si="17"/>
        <v>0</v>
      </c>
      <c r="AY77" s="40">
        <f t="shared" si="18"/>
        <v>0</v>
      </c>
      <c r="AZ77" s="40">
        <f t="shared" si="19"/>
        <v>0</v>
      </c>
      <c r="BA77" s="40">
        <f t="shared" si="20"/>
        <v>0</v>
      </c>
      <c r="BB77" s="40">
        <f t="shared" si="21"/>
        <v>0</v>
      </c>
      <c r="BC77" s="40">
        <f t="shared" si="22"/>
        <v>0</v>
      </c>
      <c r="BD77" s="40">
        <f t="shared" si="23"/>
        <v>0</v>
      </c>
      <c r="BE77" s="40">
        <f t="shared" si="24"/>
        <v>0</v>
      </c>
      <c r="BF77" s="40">
        <f t="shared" si="25"/>
        <v>0</v>
      </c>
      <c r="BG77" s="40">
        <f t="shared" si="26"/>
        <v>0</v>
      </c>
      <c r="BH77" s="40">
        <f t="shared" si="27"/>
        <v>0</v>
      </c>
      <c r="BI77" s="40">
        <f t="shared" si="28"/>
        <v>0</v>
      </c>
      <c r="BJ77" s="40">
        <f t="shared" si="29"/>
        <v>0</v>
      </c>
      <c r="BK77" s="40">
        <f t="shared" si="30"/>
        <v>0</v>
      </c>
      <c r="BL77" s="40">
        <f t="shared" si="31"/>
        <v>0</v>
      </c>
      <c r="BM77" s="40">
        <f t="shared" si="32"/>
        <v>0</v>
      </c>
      <c r="BN77" s="40">
        <f t="shared" si="33"/>
        <v>0</v>
      </c>
      <c r="BO77" s="40">
        <f t="shared" si="35"/>
        <v>0</v>
      </c>
      <c r="BP77" s="40">
        <f t="shared" si="36"/>
        <v>0</v>
      </c>
      <c r="BQ77" s="40">
        <f t="shared" si="37"/>
        <v>0</v>
      </c>
      <c r="BR77" s="40">
        <f t="shared" si="38"/>
        <v>0</v>
      </c>
      <c r="BT77" s="63">
        <f t="shared" si="41"/>
        <v>4</v>
      </c>
      <c r="BV77" s="4">
        <f t="shared" si="39"/>
        <v>9.4711538461538472E-2</v>
      </c>
    </row>
    <row r="78" spans="1:74" s="15" customFormat="1">
      <c r="A78" s="25">
        <f>A77+1</f>
        <v>74</v>
      </c>
      <c r="B78" s="26" t="s">
        <v>38</v>
      </c>
      <c r="C78" s="12">
        <v>40763</v>
      </c>
      <c r="D78" s="52">
        <v>40764</v>
      </c>
      <c r="E78" s="52">
        <v>40798</v>
      </c>
      <c r="F78" s="36">
        <v>112.21299999999999</v>
      </c>
      <c r="G78" s="36"/>
      <c r="H78" s="36"/>
      <c r="I78" s="36">
        <v>109.77000000000001</v>
      </c>
      <c r="J78" s="36">
        <v>104.1</v>
      </c>
      <c r="K78" s="5" t="s">
        <v>1</v>
      </c>
      <c r="L78"/>
      <c r="M78" s="16">
        <f>(F78-I78)*100</f>
        <v>244.29999999999836</v>
      </c>
      <c r="O78" s="16">
        <f>(I78-J78)*100</f>
        <v>567.00000000000159</v>
      </c>
      <c r="P78"/>
      <c r="Q78" s="22">
        <f>((S77*U78)/M78)*O78</f>
        <v>7713.5505293300957</v>
      </c>
      <c r="S78" s="3">
        <f>Q78+S77</f>
        <v>286886.94227974856</v>
      </c>
      <c r="T78" s="3"/>
      <c r="U78" s="4">
        <f>$AE$4/W78</f>
        <v>1.1904761904761904E-2</v>
      </c>
      <c r="V78" s="3"/>
      <c r="W78" s="2">
        <v>21</v>
      </c>
      <c r="X78"/>
      <c r="Y78" s="30">
        <f>E78-D78+1</f>
        <v>35</v>
      </c>
      <c r="Z78" s="30"/>
      <c r="AA78" s="30">
        <f>(D78-C78)</f>
        <v>1</v>
      </c>
      <c r="AB78" s="30"/>
      <c r="AC78" s="4">
        <f>(S78-S77)/S77</f>
        <v>2.762996316004938E-2</v>
      </c>
      <c r="AD78" s="3"/>
      <c r="AE78" s="38"/>
      <c r="AF78" s="40">
        <f>IF(E77&gt;D78,IF(E77&gt;E78,Y78,E77-D78+1),0)</f>
        <v>0</v>
      </c>
      <c r="AG78" s="3"/>
      <c r="AH78" s="40">
        <f t="shared" si="40"/>
        <v>1</v>
      </c>
      <c r="AI78" s="40">
        <f t="shared" si="42"/>
        <v>1</v>
      </c>
      <c r="AJ78" s="40">
        <f t="shared" si="43"/>
        <v>0</v>
      </c>
      <c r="AK78" s="40">
        <f t="shared" si="44"/>
        <v>1</v>
      </c>
      <c r="AL78" s="40">
        <f t="shared" si="45"/>
        <v>0</v>
      </c>
      <c r="AM78" s="40">
        <f t="shared" si="46"/>
        <v>0</v>
      </c>
      <c r="AN78" s="40">
        <f t="shared" si="47"/>
        <v>0</v>
      </c>
      <c r="AO78" s="40">
        <f t="shared" ref="AO78:AO141" si="48">IF(E70&gt;=D78,1,0)</f>
        <v>0</v>
      </c>
      <c r="AP78" s="40">
        <f t="shared" si="9"/>
        <v>0</v>
      </c>
      <c r="AQ78" s="40">
        <f t="shared" si="10"/>
        <v>0</v>
      </c>
      <c r="AR78" s="40">
        <f t="shared" si="11"/>
        <v>0</v>
      </c>
      <c r="AS78" s="40">
        <f t="shared" si="12"/>
        <v>0</v>
      </c>
      <c r="AT78" s="40">
        <f t="shared" si="13"/>
        <v>0</v>
      </c>
      <c r="AU78" s="40">
        <f t="shared" si="14"/>
        <v>0</v>
      </c>
      <c r="AV78" s="40">
        <f t="shared" si="15"/>
        <v>1</v>
      </c>
      <c r="AW78" s="40">
        <f t="shared" si="16"/>
        <v>0</v>
      </c>
      <c r="AX78" s="40">
        <f t="shared" si="17"/>
        <v>0</v>
      </c>
      <c r="AY78" s="40">
        <f t="shared" si="18"/>
        <v>0</v>
      </c>
      <c r="AZ78" s="40">
        <f t="shared" si="19"/>
        <v>0</v>
      </c>
      <c r="BA78" s="40">
        <f t="shared" si="20"/>
        <v>0</v>
      </c>
      <c r="BB78" s="40">
        <f t="shared" si="21"/>
        <v>0</v>
      </c>
      <c r="BC78" s="40">
        <f t="shared" si="22"/>
        <v>0</v>
      </c>
      <c r="BD78" s="40">
        <f t="shared" si="23"/>
        <v>0</v>
      </c>
      <c r="BE78" s="40">
        <f t="shared" si="24"/>
        <v>0</v>
      </c>
      <c r="BF78" s="40">
        <f t="shared" si="25"/>
        <v>0</v>
      </c>
      <c r="BG78" s="40">
        <f t="shared" si="26"/>
        <v>0</v>
      </c>
      <c r="BH78" s="40">
        <f t="shared" si="27"/>
        <v>0</v>
      </c>
      <c r="BI78" s="40">
        <f t="shared" si="28"/>
        <v>0</v>
      </c>
      <c r="BJ78" s="40">
        <f t="shared" si="29"/>
        <v>0</v>
      </c>
      <c r="BK78" s="40">
        <f t="shared" si="30"/>
        <v>0</v>
      </c>
      <c r="BL78" s="40">
        <f t="shared" si="31"/>
        <v>0</v>
      </c>
      <c r="BM78" s="40">
        <f t="shared" si="32"/>
        <v>0</v>
      </c>
      <c r="BN78" s="40">
        <f t="shared" si="33"/>
        <v>0</v>
      </c>
      <c r="BO78" s="40">
        <f t="shared" si="35"/>
        <v>0</v>
      </c>
      <c r="BP78" s="40">
        <f t="shared" si="36"/>
        <v>0</v>
      </c>
      <c r="BQ78" s="40">
        <f t="shared" si="37"/>
        <v>0</v>
      </c>
      <c r="BR78" s="40">
        <f t="shared" si="38"/>
        <v>0</v>
      </c>
      <c r="BT78" s="63">
        <f t="shared" si="41"/>
        <v>5</v>
      </c>
      <c r="BV78" s="4">
        <f t="shared" si="39"/>
        <v>0.10661630036630038</v>
      </c>
    </row>
    <row r="79" spans="1:74" s="15" customFormat="1">
      <c r="A79" s="25">
        <f>A78+1</f>
        <v>75</v>
      </c>
      <c r="B79" s="26" t="s">
        <v>30</v>
      </c>
      <c r="C79" s="12">
        <v>40764</v>
      </c>
      <c r="D79" s="12">
        <v>40765</v>
      </c>
      <c r="E79" s="12">
        <v>40766</v>
      </c>
      <c r="F79" s="14">
        <v>1.4155</v>
      </c>
      <c r="G79" s="14">
        <v>1.4377</v>
      </c>
      <c r="H79" s="14">
        <v>1.4155</v>
      </c>
      <c r="I79" s="14"/>
      <c r="J79" s="14"/>
      <c r="K79" s="5" t="s">
        <v>0</v>
      </c>
      <c r="M79" s="16">
        <f>(G79-F79)*10000</f>
        <v>221.99999999999997</v>
      </c>
      <c r="O79" s="16">
        <f>(H79-G79)*10000</f>
        <v>-221.99999999999997</v>
      </c>
      <c r="Q79" s="22">
        <f>((S78*U79)/M79)*O79</f>
        <v>-6520.1577790851943</v>
      </c>
      <c r="S79" s="3">
        <f>Q79+S78</f>
        <v>280366.78450066334</v>
      </c>
      <c r="T79" s="3"/>
      <c r="U79" s="4">
        <f>$AE$4/W79</f>
        <v>2.2727272727272728E-2</v>
      </c>
      <c r="V79" s="4"/>
      <c r="W79" s="16">
        <v>11</v>
      </c>
      <c r="Y79" s="30">
        <f>E79-D79+1</f>
        <v>2</v>
      </c>
      <c r="Z79" s="30"/>
      <c r="AA79" s="30">
        <f>(D79-C79)</f>
        <v>1</v>
      </c>
      <c r="AB79" s="30"/>
      <c r="AC79" s="4">
        <f>(S79-S78)/S78</f>
        <v>-2.2727272727272804E-2</v>
      </c>
      <c r="AD79" s="3"/>
      <c r="AE79" s="38"/>
      <c r="AF79" s="40">
        <f>IF(E78&gt;D79,IF(E78&gt;E79,Y79,E78-D79+1),0)</f>
        <v>2</v>
      </c>
      <c r="AG79" s="3"/>
      <c r="AH79" s="40">
        <f t="shared" si="40"/>
        <v>1</v>
      </c>
      <c r="AI79" s="40">
        <f t="shared" si="42"/>
        <v>0</v>
      </c>
      <c r="AJ79" s="40">
        <f t="shared" si="43"/>
        <v>1</v>
      </c>
      <c r="AK79" s="40">
        <f t="shared" si="44"/>
        <v>0</v>
      </c>
      <c r="AL79" s="40">
        <f t="shared" si="45"/>
        <v>1</v>
      </c>
      <c r="AM79" s="40">
        <f t="shared" si="46"/>
        <v>0</v>
      </c>
      <c r="AN79" s="40">
        <f t="shared" si="47"/>
        <v>0</v>
      </c>
      <c r="AO79" s="40">
        <f t="shared" si="48"/>
        <v>0</v>
      </c>
      <c r="AP79" s="40">
        <f t="shared" ref="AP79:AP142" si="49">IF(E70&gt;=D79,1,0)</f>
        <v>0</v>
      </c>
      <c r="AQ79" s="40">
        <f t="shared" si="10"/>
        <v>0</v>
      </c>
      <c r="AR79" s="40">
        <f t="shared" si="11"/>
        <v>0</v>
      </c>
      <c r="AS79" s="40">
        <f t="shared" si="12"/>
        <v>0</v>
      </c>
      <c r="AT79" s="40">
        <f t="shared" si="13"/>
        <v>0</v>
      </c>
      <c r="AU79" s="40">
        <f t="shared" si="14"/>
        <v>0</v>
      </c>
      <c r="AV79" s="40">
        <f t="shared" si="15"/>
        <v>0</v>
      </c>
      <c r="AW79" s="40">
        <f t="shared" si="16"/>
        <v>0</v>
      </c>
      <c r="AX79" s="40">
        <f t="shared" si="17"/>
        <v>0</v>
      </c>
      <c r="AY79" s="40">
        <f t="shared" si="18"/>
        <v>0</v>
      </c>
      <c r="AZ79" s="40">
        <f t="shared" si="19"/>
        <v>0</v>
      </c>
      <c r="BA79" s="40">
        <f t="shared" si="20"/>
        <v>0</v>
      </c>
      <c r="BB79" s="40">
        <f t="shared" si="21"/>
        <v>0</v>
      </c>
      <c r="BC79" s="40">
        <f t="shared" si="22"/>
        <v>0</v>
      </c>
      <c r="BD79" s="40">
        <f t="shared" si="23"/>
        <v>0</v>
      </c>
      <c r="BE79" s="40">
        <f t="shared" si="24"/>
        <v>0</v>
      </c>
      <c r="BF79" s="40">
        <f t="shared" si="25"/>
        <v>0</v>
      </c>
      <c r="BG79" s="40">
        <f t="shared" si="26"/>
        <v>0</v>
      </c>
      <c r="BH79" s="40">
        <f t="shared" si="27"/>
        <v>0</v>
      </c>
      <c r="BI79" s="40">
        <f t="shared" si="28"/>
        <v>0</v>
      </c>
      <c r="BJ79" s="40">
        <f t="shared" si="29"/>
        <v>0</v>
      </c>
      <c r="BK79" s="40">
        <f t="shared" si="30"/>
        <v>0</v>
      </c>
      <c r="BL79" s="40">
        <f t="shared" si="31"/>
        <v>0</v>
      </c>
      <c r="BM79" s="40">
        <f t="shared" si="32"/>
        <v>0</v>
      </c>
      <c r="BN79" s="40">
        <f t="shared" si="33"/>
        <v>0</v>
      </c>
      <c r="BO79" s="40">
        <f t="shared" si="35"/>
        <v>0</v>
      </c>
      <c r="BP79" s="40">
        <f t="shared" si="36"/>
        <v>0</v>
      </c>
      <c r="BQ79" s="40">
        <f t="shared" si="37"/>
        <v>0</v>
      </c>
      <c r="BR79" s="40">
        <f t="shared" si="38"/>
        <v>0</v>
      </c>
      <c r="BT79" s="63">
        <f t="shared" si="41"/>
        <v>4</v>
      </c>
      <c r="BV79" s="4">
        <f t="shared" si="39"/>
        <v>7.8862803862803865E-2</v>
      </c>
    </row>
    <row r="80" spans="1:74" s="15" customFormat="1">
      <c r="A80" s="25">
        <f>A79+1</f>
        <v>76</v>
      </c>
      <c r="B80" s="26" t="s">
        <v>20</v>
      </c>
      <c r="C80" s="12">
        <v>40766</v>
      </c>
      <c r="D80" s="12">
        <v>40767</v>
      </c>
      <c r="E80" s="12">
        <v>40788</v>
      </c>
      <c r="F80" s="14">
        <v>0.73080000000000001</v>
      </c>
      <c r="G80" s="14">
        <v>0.79149999999999998</v>
      </c>
      <c r="H80" s="14">
        <v>0.84719999999999995</v>
      </c>
      <c r="I80" s="14"/>
      <c r="J80" s="14"/>
      <c r="K80" s="5" t="s">
        <v>2</v>
      </c>
      <c r="M80" s="16">
        <f>(G80-F80)*10000</f>
        <v>606.99999999999977</v>
      </c>
      <c r="O80" s="16">
        <f>(H80-G80)*10000</f>
        <v>556.99999999999977</v>
      </c>
      <c r="Q80" s="22">
        <f>((S79*U80)/M80)*O80</f>
        <v>9188.297185624233</v>
      </c>
      <c r="S80" s="3">
        <f>S79+Q80</f>
        <v>289555.08168628759</v>
      </c>
      <c r="T80" s="3"/>
      <c r="U80" s="4">
        <f>$AE$4/W80</f>
        <v>3.5714285714285712E-2</v>
      </c>
      <c r="V80" s="4"/>
      <c r="W80" s="2">
        <v>7</v>
      </c>
      <c r="X80"/>
      <c r="Y80" s="30">
        <f>E80-D80+1</f>
        <v>22</v>
      </c>
      <c r="Z80" s="30"/>
      <c r="AA80" s="30">
        <f>(D80-C80)</f>
        <v>1</v>
      </c>
      <c r="AB80" s="30"/>
      <c r="AC80" s="4">
        <f>(S80-S79)/S79</f>
        <v>3.2772417039303427E-2</v>
      </c>
      <c r="AD80" s="3"/>
      <c r="AE80" s="38"/>
      <c r="AF80" s="40">
        <f>IF(E79&gt;D80,IF(E79&gt;E80,Y80,E79-D80+1),0)</f>
        <v>0</v>
      </c>
      <c r="AG80" s="3"/>
      <c r="AH80" s="40">
        <f t="shared" si="40"/>
        <v>0</v>
      </c>
      <c r="AI80" s="40">
        <f t="shared" si="42"/>
        <v>1</v>
      </c>
      <c r="AJ80" s="40">
        <f t="shared" si="43"/>
        <v>0</v>
      </c>
      <c r="AK80" s="40">
        <f t="shared" si="44"/>
        <v>0</v>
      </c>
      <c r="AL80" s="40">
        <f t="shared" si="45"/>
        <v>0</v>
      </c>
      <c r="AM80" s="40">
        <f t="shared" si="46"/>
        <v>1</v>
      </c>
      <c r="AN80" s="40">
        <f t="shared" si="47"/>
        <v>0</v>
      </c>
      <c r="AO80" s="40">
        <f t="shared" si="48"/>
        <v>0</v>
      </c>
      <c r="AP80" s="40">
        <f t="shared" si="49"/>
        <v>0</v>
      </c>
      <c r="AQ80" s="40">
        <f t="shared" ref="AQ80:AQ143" si="50">IF(E70&gt;=D80,1,0)</f>
        <v>0</v>
      </c>
      <c r="AR80" s="40">
        <f t="shared" si="11"/>
        <v>0</v>
      </c>
      <c r="AS80" s="40">
        <f t="shared" si="12"/>
        <v>0</v>
      </c>
      <c r="AT80" s="40">
        <f t="shared" si="13"/>
        <v>0</v>
      </c>
      <c r="AU80" s="40">
        <f t="shared" si="14"/>
        <v>0</v>
      </c>
      <c r="AV80" s="40">
        <f t="shared" si="15"/>
        <v>0</v>
      </c>
      <c r="AW80" s="40">
        <f t="shared" si="16"/>
        <v>0</v>
      </c>
      <c r="AX80" s="40">
        <f t="shared" si="17"/>
        <v>0</v>
      </c>
      <c r="AY80" s="40">
        <f t="shared" si="18"/>
        <v>0</v>
      </c>
      <c r="AZ80" s="40">
        <f t="shared" si="19"/>
        <v>0</v>
      </c>
      <c r="BA80" s="40">
        <f t="shared" si="20"/>
        <v>0</v>
      </c>
      <c r="BB80" s="40">
        <f t="shared" si="21"/>
        <v>0</v>
      </c>
      <c r="BC80" s="40">
        <f t="shared" si="22"/>
        <v>0</v>
      </c>
      <c r="BD80" s="40">
        <f t="shared" si="23"/>
        <v>0</v>
      </c>
      <c r="BE80" s="40">
        <f t="shared" si="24"/>
        <v>0</v>
      </c>
      <c r="BF80" s="40">
        <f t="shared" si="25"/>
        <v>0</v>
      </c>
      <c r="BG80" s="40">
        <f t="shared" si="26"/>
        <v>0</v>
      </c>
      <c r="BH80" s="40">
        <f t="shared" si="27"/>
        <v>0</v>
      </c>
      <c r="BI80" s="40">
        <f t="shared" si="28"/>
        <v>0</v>
      </c>
      <c r="BJ80" s="40">
        <f t="shared" si="29"/>
        <v>0</v>
      </c>
      <c r="BK80" s="40">
        <f t="shared" si="30"/>
        <v>0</v>
      </c>
      <c r="BL80" s="40">
        <f t="shared" si="31"/>
        <v>0</v>
      </c>
      <c r="BM80" s="40">
        <f t="shared" si="32"/>
        <v>0</v>
      </c>
      <c r="BN80" s="40">
        <f t="shared" si="33"/>
        <v>0</v>
      </c>
      <c r="BO80" s="40">
        <f t="shared" si="35"/>
        <v>0</v>
      </c>
      <c r="BP80" s="40">
        <f t="shared" si="36"/>
        <v>0</v>
      </c>
      <c r="BQ80" s="40">
        <f t="shared" si="37"/>
        <v>0</v>
      </c>
      <c r="BR80" s="40">
        <f t="shared" si="38"/>
        <v>0</v>
      </c>
      <c r="BT80" s="63">
        <f t="shared" si="41"/>
        <v>3</v>
      </c>
      <c r="BV80" s="4">
        <f t="shared" si="39"/>
        <v>6.6849816849816848E-2</v>
      </c>
    </row>
    <row r="81" spans="1:74" s="15" customFormat="1">
      <c r="A81" s="25">
        <f>A80+1</f>
        <v>77</v>
      </c>
      <c r="B81" s="26" t="s">
        <v>29</v>
      </c>
      <c r="C81" s="12">
        <v>40766</v>
      </c>
      <c r="D81" s="12">
        <v>40767</v>
      </c>
      <c r="E81" s="12">
        <v>40770</v>
      </c>
      <c r="F81" s="14">
        <v>0.88290000000000002</v>
      </c>
      <c r="G81" s="14"/>
      <c r="H81" s="14"/>
      <c r="I81" s="14">
        <v>0.873</v>
      </c>
      <c r="J81" s="14">
        <v>0.88290000000000002</v>
      </c>
      <c r="K81" s="5" t="s">
        <v>0</v>
      </c>
      <c r="M81" s="16">
        <f>(F81-I81)*10000</f>
        <v>99.000000000000199</v>
      </c>
      <c r="O81" s="16">
        <f>(I81-J81)*10000</f>
        <v>-99.000000000000199</v>
      </c>
      <c r="Q81" s="22">
        <f>((S80*U81)/M81)*O81</f>
        <v>-7238.8770421571908</v>
      </c>
      <c r="S81" s="3">
        <f>Q81+S80</f>
        <v>282316.20464413043</v>
      </c>
      <c r="T81" s="3"/>
      <c r="U81" s="4">
        <f>$AE$4/W81</f>
        <v>2.5000000000000001E-2</v>
      </c>
      <c r="V81" s="4"/>
      <c r="W81" s="2">
        <v>10</v>
      </c>
      <c r="X81" s="3"/>
      <c r="Y81" s="30">
        <f>E81-D81+1</f>
        <v>4</v>
      </c>
      <c r="Z81" s="30"/>
      <c r="AA81" s="30">
        <f>(D81-C81)</f>
        <v>1</v>
      </c>
      <c r="AB81" s="30"/>
      <c r="AC81" s="4">
        <f>(S81-S80)/S80</f>
        <v>-2.4999999999999925E-2</v>
      </c>
      <c r="AD81" s="3"/>
      <c r="AE81" s="38"/>
      <c r="AF81" s="40">
        <f>IF(E80&gt;D81,IF(E80&gt;E81,Y81,E80-D81+1),0)</f>
        <v>4</v>
      </c>
      <c r="AG81" s="3"/>
      <c r="AH81" s="40">
        <f t="shared" si="40"/>
        <v>1</v>
      </c>
      <c r="AI81" s="40">
        <f t="shared" si="42"/>
        <v>0</v>
      </c>
      <c r="AJ81" s="40">
        <f t="shared" si="43"/>
        <v>1</v>
      </c>
      <c r="AK81" s="40">
        <f t="shared" si="44"/>
        <v>0</v>
      </c>
      <c r="AL81" s="40">
        <f t="shared" si="45"/>
        <v>0</v>
      </c>
      <c r="AM81" s="40">
        <f t="shared" si="46"/>
        <v>0</v>
      </c>
      <c r="AN81" s="40">
        <f t="shared" si="47"/>
        <v>1</v>
      </c>
      <c r="AO81" s="40">
        <f t="shared" si="48"/>
        <v>0</v>
      </c>
      <c r="AP81" s="40">
        <f t="shared" si="49"/>
        <v>0</v>
      </c>
      <c r="AQ81" s="40">
        <f t="shared" si="50"/>
        <v>0</v>
      </c>
      <c r="AR81" s="40">
        <f t="shared" ref="AR81:AR144" si="51">IF(E70&gt;=D81,1,0)</f>
        <v>0</v>
      </c>
      <c r="AS81" s="40">
        <f t="shared" si="12"/>
        <v>0</v>
      </c>
      <c r="AT81" s="40">
        <f t="shared" si="13"/>
        <v>0</v>
      </c>
      <c r="AU81" s="40">
        <f t="shared" si="14"/>
        <v>0</v>
      </c>
      <c r="AV81" s="40">
        <f t="shared" si="15"/>
        <v>0</v>
      </c>
      <c r="AW81" s="40">
        <f t="shared" si="16"/>
        <v>0</v>
      </c>
      <c r="AX81" s="40">
        <f t="shared" si="17"/>
        <v>0</v>
      </c>
      <c r="AY81" s="40">
        <f t="shared" si="18"/>
        <v>0</v>
      </c>
      <c r="AZ81" s="40">
        <f t="shared" si="19"/>
        <v>0</v>
      </c>
      <c r="BA81" s="40">
        <f t="shared" si="20"/>
        <v>0</v>
      </c>
      <c r="BB81" s="40">
        <f t="shared" si="21"/>
        <v>0</v>
      </c>
      <c r="BC81" s="40">
        <f t="shared" si="22"/>
        <v>0</v>
      </c>
      <c r="BD81" s="40">
        <f t="shared" si="23"/>
        <v>0</v>
      </c>
      <c r="BE81" s="40">
        <f t="shared" si="24"/>
        <v>0</v>
      </c>
      <c r="BF81" s="40">
        <f t="shared" si="25"/>
        <v>0</v>
      </c>
      <c r="BG81" s="40">
        <f t="shared" si="26"/>
        <v>0</v>
      </c>
      <c r="BH81" s="40">
        <f t="shared" si="27"/>
        <v>0</v>
      </c>
      <c r="BI81" s="40">
        <f t="shared" si="28"/>
        <v>0</v>
      </c>
      <c r="BJ81" s="40">
        <f t="shared" si="29"/>
        <v>0</v>
      </c>
      <c r="BK81" s="40">
        <f t="shared" si="30"/>
        <v>0</v>
      </c>
      <c r="BL81" s="40">
        <f t="shared" si="31"/>
        <v>0</v>
      </c>
      <c r="BM81" s="40">
        <f t="shared" si="32"/>
        <v>0</v>
      </c>
      <c r="BN81" s="40">
        <f t="shared" si="33"/>
        <v>0</v>
      </c>
      <c r="BO81" s="40">
        <f t="shared" si="35"/>
        <v>0</v>
      </c>
      <c r="BP81" s="40">
        <f t="shared" si="36"/>
        <v>0</v>
      </c>
      <c r="BQ81" s="40">
        <f t="shared" si="37"/>
        <v>0</v>
      </c>
      <c r="BR81" s="40">
        <f t="shared" si="38"/>
        <v>0</v>
      </c>
      <c r="BT81" s="63">
        <f t="shared" si="41"/>
        <v>4</v>
      </c>
      <c r="BV81" s="4">
        <f t="shared" si="39"/>
        <v>9.1849816849816857E-2</v>
      </c>
    </row>
    <row r="82" spans="1:74" s="15" customFormat="1">
      <c r="A82" s="25">
        <f>A81+1</f>
        <v>78</v>
      </c>
      <c r="B82" s="26" t="s">
        <v>36</v>
      </c>
      <c r="C82" s="12">
        <v>40770</v>
      </c>
      <c r="D82" s="12">
        <v>40771</v>
      </c>
      <c r="E82" s="12">
        <v>40779</v>
      </c>
      <c r="F82" s="36">
        <v>125.02500000000001</v>
      </c>
      <c r="G82" s="36">
        <v>126.155</v>
      </c>
      <c r="H82" s="36">
        <v>126.15500000000002</v>
      </c>
      <c r="I82" s="36"/>
      <c r="J82" s="36"/>
      <c r="K82" s="5" t="s">
        <v>17</v>
      </c>
      <c r="L82"/>
      <c r="M82" s="16">
        <f>(G82-F82)*100</f>
        <v>112.99999999999955</v>
      </c>
      <c r="O82" s="16">
        <f>(H82-G82)*100</f>
        <v>1.4210854715202004E-12</v>
      </c>
      <c r="P82"/>
      <c r="Q82" s="22">
        <f>((S81*U82)/M82)*O82</f>
        <v>9.8622285347713628E-11</v>
      </c>
      <c r="S82" s="3">
        <f>Q82+S81</f>
        <v>282316.20464413054</v>
      </c>
      <c r="T82" s="3"/>
      <c r="U82" s="4">
        <f>$AE$4/W82</f>
        <v>2.7777777777777776E-2</v>
      </c>
      <c r="V82" s="3"/>
      <c r="W82" s="2">
        <v>9</v>
      </c>
      <c r="X82"/>
      <c r="Y82" s="30">
        <f>E82-D82+1</f>
        <v>9</v>
      </c>
      <c r="Z82" s="30"/>
      <c r="AA82" s="30">
        <f>(D82-C82)</f>
        <v>1</v>
      </c>
      <c r="AB82" s="30"/>
      <c r="AC82" s="4">
        <f>(S82-S81)/S81</f>
        <v>4.1235791609511203E-16</v>
      </c>
      <c r="AD82" s="3"/>
      <c r="AE82" s="38"/>
      <c r="AF82" s="40">
        <f>IF(E81&gt;D82,IF(E81&gt;E82,Y82,E81-D82+1),0)</f>
        <v>0</v>
      </c>
      <c r="AG82" s="3"/>
      <c r="AH82" s="40">
        <f t="shared" si="40"/>
        <v>0</v>
      </c>
      <c r="AI82" s="40">
        <f t="shared" si="42"/>
        <v>1</v>
      </c>
      <c r="AJ82" s="40">
        <f t="shared" si="43"/>
        <v>0</v>
      </c>
      <c r="AK82" s="40">
        <f t="shared" si="44"/>
        <v>1</v>
      </c>
      <c r="AL82" s="40">
        <f t="shared" si="45"/>
        <v>0</v>
      </c>
      <c r="AM82" s="40">
        <f t="shared" si="46"/>
        <v>0</v>
      </c>
      <c r="AN82" s="40">
        <f t="shared" si="47"/>
        <v>0</v>
      </c>
      <c r="AO82" s="40">
        <f t="shared" si="48"/>
        <v>0</v>
      </c>
      <c r="AP82" s="40">
        <f t="shared" si="49"/>
        <v>0</v>
      </c>
      <c r="AQ82" s="40">
        <f t="shared" si="50"/>
        <v>0</v>
      </c>
      <c r="AR82" s="40">
        <f t="shared" si="51"/>
        <v>0</v>
      </c>
      <c r="AS82" s="40">
        <f t="shared" ref="AS82:AS145" si="52">IF(E70&gt;=D82,1,0)</f>
        <v>0</v>
      </c>
      <c r="AT82" s="40">
        <f t="shared" si="13"/>
        <v>0</v>
      </c>
      <c r="AU82" s="40">
        <f t="shared" si="14"/>
        <v>0</v>
      </c>
      <c r="AV82" s="40">
        <f t="shared" si="15"/>
        <v>0</v>
      </c>
      <c r="AW82" s="40">
        <f t="shared" si="16"/>
        <v>0</v>
      </c>
      <c r="AX82" s="40">
        <f t="shared" si="17"/>
        <v>0</v>
      </c>
      <c r="AY82" s="40">
        <f t="shared" si="18"/>
        <v>0</v>
      </c>
      <c r="AZ82" s="40">
        <f t="shared" si="19"/>
        <v>0</v>
      </c>
      <c r="BA82" s="40">
        <f t="shared" si="20"/>
        <v>0</v>
      </c>
      <c r="BB82" s="40">
        <f t="shared" si="21"/>
        <v>0</v>
      </c>
      <c r="BC82" s="40">
        <f t="shared" si="22"/>
        <v>0</v>
      </c>
      <c r="BD82" s="40">
        <f t="shared" si="23"/>
        <v>0</v>
      </c>
      <c r="BE82" s="40">
        <f t="shared" si="24"/>
        <v>0</v>
      </c>
      <c r="BF82" s="40">
        <f t="shared" si="25"/>
        <v>0</v>
      </c>
      <c r="BG82" s="40">
        <f t="shared" si="26"/>
        <v>0</v>
      </c>
      <c r="BH82" s="40">
        <f t="shared" si="27"/>
        <v>0</v>
      </c>
      <c r="BI82" s="40">
        <f t="shared" si="28"/>
        <v>0</v>
      </c>
      <c r="BJ82" s="40">
        <f t="shared" si="29"/>
        <v>0</v>
      </c>
      <c r="BK82" s="40">
        <f t="shared" si="30"/>
        <v>0</v>
      </c>
      <c r="BL82" s="40">
        <f t="shared" si="31"/>
        <v>0</v>
      </c>
      <c r="BM82" s="40">
        <f t="shared" si="32"/>
        <v>0</v>
      </c>
      <c r="BN82" s="40">
        <f t="shared" si="33"/>
        <v>0</v>
      </c>
      <c r="BO82" s="40">
        <f t="shared" si="35"/>
        <v>0</v>
      </c>
      <c r="BP82" s="40">
        <f t="shared" si="36"/>
        <v>0</v>
      </c>
      <c r="BQ82" s="40">
        <f t="shared" si="37"/>
        <v>0</v>
      </c>
      <c r="BR82" s="40">
        <f t="shared" si="38"/>
        <v>0</v>
      </c>
      <c r="BT82" s="63">
        <f t="shared" si="41"/>
        <v>3</v>
      </c>
      <c r="BV82" s="4">
        <f t="shared" si="39"/>
        <v>7.5396825396825393E-2</v>
      </c>
    </row>
    <row r="83" spans="1:74" s="15" customFormat="1">
      <c r="A83" s="25">
        <f>A82+1</f>
        <v>79</v>
      </c>
      <c r="B83" s="26" t="s">
        <v>30</v>
      </c>
      <c r="C83" s="12">
        <v>40770</v>
      </c>
      <c r="D83" s="12">
        <v>40772</v>
      </c>
      <c r="E83" s="12">
        <v>40787</v>
      </c>
      <c r="F83" s="14">
        <v>1.4254</v>
      </c>
      <c r="G83" s="14">
        <v>1.4478</v>
      </c>
      <c r="H83" s="14">
        <v>1.4254</v>
      </c>
      <c r="I83" s="14"/>
      <c r="J83" s="14"/>
      <c r="K83" s="5" t="s">
        <v>0</v>
      </c>
      <c r="M83" s="16">
        <f>(G83-F83)*10000</f>
        <v>223.99999999999974</v>
      </c>
      <c r="O83" s="16">
        <f>(H83-G83)*10000</f>
        <v>-223.99999999999974</v>
      </c>
      <c r="Q83" s="22">
        <f>((S82*U83)/M83)*O83</f>
        <v>-6416.277378275694</v>
      </c>
      <c r="S83" s="3">
        <f>Q83+S82</f>
        <v>275899.92726585484</v>
      </c>
      <c r="T83" s="3"/>
      <c r="U83" s="4">
        <f>$AE$4/W83</f>
        <v>2.2727272727272728E-2</v>
      </c>
      <c r="V83" s="4"/>
      <c r="W83" s="16">
        <v>11</v>
      </c>
      <c r="Y83" s="30">
        <f>E83-D83+1</f>
        <v>16</v>
      </c>
      <c r="Z83" s="30"/>
      <c r="AA83" s="30">
        <f>(D83-C83)</f>
        <v>2</v>
      </c>
      <c r="AB83" s="30"/>
      <c r="AC83" s="4">
        <f>(S83-S82)/S82</f>
        <v>-2.2727272727272745E-2</v>
      </c>
      <c r="AD83" s="3"/>
      <c r="AE83" s="38"/>
      <c r="AF83" s="40">
        <f>IF(E82&gt;D83,IF(E82&gt;E83,Y83,E82-D83+1),0)</f>
        <v>8</v>
      </c>
      <c r="AG83" s="3"/>
      <c r="AH83" s="40">
        <f t="shared" si="40"/>
        <v>1</v>
      </c>
      <c r="AI83" s="40">
        <f t="shared" si="42"/>
        <v>0</v>
      </c>
      <c r="AJ83" s="40">
        <f t="shared" si="43"/>
        <v>1</v>
      </c>
      <c r="AK83" s="40">
        <f t="shared" si="44"/>
        <v>0</v>
      </c>
      <c r="AL83" s="40">
        <f t="shared" si="45"/>
        <v>1</v>
      </c>
      <c r="AM83" s="40">
        <f t="shared" si="46"/>
        <v>0</v>
      </c>
      <c r="AN83" s="40">
        <f t="shared" si="47"/>
        <v>0</v>
      </c>
      <c r="AO83" s="40">
        <f t="shared" si="48"/>
        <v>0</v>
      </c>
      <c r="AP83" s="40">
        <f t="shared" si="49"/>
        <v>0</v>
      </c>
      <c r="AQ83" s="40">
        <f t="shared" si="50"/>
        <v>0</v>
      </c>
      <c r="AR83" s="40">
        <f t="shared" si="51"/>
        <v>0</v>
      </c>
      <c r="AS83" s="40">
        <f t="shared" si="52"/>
        <v>0</v>
      </c>
      <c r="AT83" s="40">
        <f t="shared" ref="AT83:AT146" si="53">IF(E70&gt;=D83,1,0)</f>
        <v>0</v>
      </c>
      <c r="AU83" s="40">
        <f t="shared" si="14"/>
        <v>0</v>
      </c>
      <c r="AV83" s="40">
        <f t="shared" si="15"/>
        <v>0</v>
      </c>
      <c r="AW83" s="40">
        <f t="shared" si="16"/>
        <v>0</v>
      </c>
      <c r="AX83" s="40">
        <f t="shared" si="17"/>
        <v>0</v>
      </c>
      <c r="AY83" s="40">
        <f t="shared" si="18"/>
        <v>0</v>
      </c>
      <c r="AZ83" s="40">
        <f t="shared" si="19"/>
        <v>0</v>
      </c>
      <c r="BA83" s="40">
        <f t="shared" si="20"/>
        <v>0</v>
      </c>
      <c r="BB83" s="40">
        <f t="shared" si="21"/>
        <v>0</v>
      </c>
      <c r="BC83" s="40">
        <f t="shared" si="22"/>
        <v>0</v>
      </c>
      <c r="BD83" s="40">
        <f t="shared" si="23"/>
        <v>0</v>
      </c>
      <c r="BE83" s="40">
        <f t="shared" si="24"/>
        <v>0</v>
      </c>
      <c r="BF83" s="40">
        <f t="shared" si="25"/>
        <v>0</v>
      </c>
      <c r="BG83" s="40">
        <f t="shared" si="26"/>
        <v>0</v>
      </c>
      <c r="BH83" s="40">
        <f t="shared" si="27"/>
        <v>0</v>
      </c>
      <c r="BI83" s="40">
        <f t="shared" si="28"/>
        <v>0</v>
      </c>
      <c r="BJ83" s="40">
        <f t="shared" si="29"/>
        <v>0</v>
      </c>
      <c r="BK83" s="40">
        <f t="shared" si="30"/>
        <v>0</v>
      </c>
      <c r="BL83" s="40">
        <f t="shared" si="31"/>
        <v>0</v>
      </c>
      <c r="BM83" s="40">
        <f t="shared" si="32"/>
        <v>0</v>
      </c>
      <c r="BN83" s="40">
        <f t="shared" si="33"/>
        <v>0</v>
      </c>
      <c r="BO83" s="40">
        <f t="shared" si="35"/>
        <v>0</v>
      </c>
      <c r="BP83" s="40">
        <f t="shared" si="36"/>
        <v>0</v>
      </c>
      <c r="BQ83" s="40">
        <f t="shared" si="37"/>
        <v>0</v>
      </c>
      <c r="BR83" s="40">
        <f t="shared" si="38"/>
        <v>0</v>
      </c>
      <c r="BT83" s="63">
        <f t="shared" si="41"/>
        <v>4</v>
      </c>
      <c r="BV83" s="4">
        <f t="shared" si="39"/>
        <v>9.8124098124098114E-2</v>
      </c>
    </row>
    <row r="84" spans="1:74" s="15" customFormat="1">
      <c r="A84" s="25">
        <f>A83+1</f>
        <v>80</v>
      </c>
      <c r="B84" s="26" t="s">
        <v>37</v>
      </c>
      <c r="C84" s="12">
        <v>40767</v>
      </c>
      <c r="D84" s="13">
        <v>40773</v>
      </c>
      <c r="E84" s="13">
        <v>40774</v>
      </c>
      <c r="F84" s="14">
        <v>0.98591000000000006</v>
      </c>
      <c r="G84" s="14">
        <v>0.99224000000000001</v>
      </c>
      <c r="H84" s="14">
        <v>0.98591000000000006</v>
      </c>
      <c r="I84" s="14"/>
      <c r="J84" s="14"/>
      <c r="K84" s="5" t="s">
        <v>0</v>
      </c>
      <c r="L84"/>
      <c r="M84" s="16">
        <f>(G84-F84)*10000</f>
        <v>63.299999999999471</v>
      </c>
      <c r="O84" s="16">
        <f>(H84-G84)*10000</f>
        <v>-63.299999999999471</v>
      </c>
      <c r="P84"/>
      <c r="Q84" s="22">
        <f>((S83*U84)/M84)*O84</f>
        <v>-9853.5688309233865</v>
      </c>
      <c r="S84" s="3">
        <f>Q84+S83</f>
        <v>266046.35843493143</v>
      </c>
      <c r="T84" s="3"/>
      <c r="U84" s="4">
        <f>$AE$4/W84</f>
        <v>3.5714285714285712E-2</v>
      </c>
      <c r="V84" s="3"/>
      <c r="W84" s="2">
        <v>7</v>
      </c>
      <c r="X84"/>
      <c r="Y84" s="30">
        <f>E84-D84+1</f>
        <v>2</v>
      </c>
      <c r="Z84" s="30"/>
      <c r="AA84" s="30">
        <f>(D84-C84)</f>
        <v>6</v>
      </c>
      <c r="AB84" s="30"/>
      <c r="AC84" s="4">
        <f>(S84-S83)/S83</f>
        <v>-3.5714285714285796E-2</v>
      </c>
      <c r="AD84" s="3"/>
      <c r="AE84" s="38"/>
      <c r="AF84" s="40">
        <f>IF(E83&gt;D84,IF(E83&gt;E84,Y84,E83-D84+1),0)</f>
        <v>2</v>
      </c>
      <c r="AG84" s="3"/>
      <c r="AH84" s="40">
        <f t="shared" si="40"/>
        <v>1</v>
      </c>
      <c r="AI84" s="40">
        <f t="shared" si="42"/>
        <v>1</v>
      </c>
      <c r="AJ84" s="40">
        <f t="shared" si="43"/>
        <v>0</v>
      </c>
      <c r="AK84" s="40">
        <f t="shared" si="44"/>
        <v>1</v>
      </c>
      <c r="AL84" s="40">
        <f t="shared" si="45"/>
        <v>0</v>
      </c>
      <c r="AM84" s="40">
        <f t="shared" si="46"/>
        <v>1</v>
      </c>
      <c r="AN84" s="40">
        <f t="shared" si="47"/>
        <v>0</v>
      </c>
      <c r="AO84" s="40">
        <f t="shared" si="48"/>
        <v>0</v>
      </c>
      <c r="AP84" s="40">
        <f t="shared" si="49"/>
        <v>0</v>
      </c>
      <c r="AQ84" s="40">
        <f t="shared" si="50"/>
        <v>0</v>
      </c>
      <c r="AR84" s="40">
        <f t="shared" si="51"/>
        <v>0</v>
      </c>
      <c r="AS84" s="40">
        <f t="shared" si="52"/>
        <v>0</v>
      </c>
      <c r="AT84" s="40">
        <f t="shared" si="53"/>
        <v>0</v>
      </c>
      <c r="AU84" s="40">
        <f t="shared" ref="AU84:AU147" si="54">IF(E70&gt;=D84,1,0)</f>
        <v>0</v>
      </c>
      <c r="AV84" s="40">
        <f t="shared" si="15"/>
        <v>0</v>
      </c>
      <c r="AW84" s="40">
        <f t="shared" si="16"/>
        <v>0</v>
      </c>
      <c r="AX84" s="40">
        <f t="shared" si="17"/>
        <v>0</v>
      </c>
      <c r="AY84" s="40">
        <f t="shared" si="18"/>
        <v>0</v>
      </c>
      <c r="AZ84" s="40">
        <f t="shared" si="19"/>
        <v>0</v>
      </c>
      <c r="BA84" s="40">
        <f t="shared" si="20"/>
        <v>0</v>
      </c>
      <c r="BB84" s="40">
        <f t="shared" si="21"/>
        <v>0</v>
      </c>
      <c r="BC84" s="40">
        <f t="shared" si="22"/>
        <v>0</v>
      </c>
      <c r="BD84" s="40">
        <f t="shared" si="23"/>
        <v>0</v>
      </c>
      <c r="BE84" s="40">
        <f t="shared" si="24"/>
        <v>0</v>
      </c>
      <c r="BF84" s="40">
        <f t="shared" si="25"/>
        <v>0</v>
      </c>
      <c r="BG84" s="40">
        <f t="shared" si="26"/>
        <v>0</v>
      </c>
      <c r="BH84" s="40">
        <f t="shared" si="27"/>
        <v>0</v>
      </c>
      <c r="BI84" s="40">
        <f t="shared" si="28"/>
        <v>0</v>
      </c>
      <c r="BJ84" s="40">
        <f t="shared" si="29"/>
        <v>0</v>
      </c>
      <c r="BK84" s="40">
        <f t="shared" si="30"/>
        <v>0</v>
      </c>
      <c r="BL84" s="40">
        <f t="shared" si="31"/>
        <v>0</v>
      </c>
      <c r="BM84" s="40">
        <f t="shared" si="32"/>
        <v>0</v>
      </c>
      <c r="BN84" s="40">
        <f t="shared" si="33"/>
        <v>0</v>
      </c>
      <c r="BO84" s="40">
        <f t="shared" si="35"/>
        <v>0</v>
      </c>
      <c r="BP84" s="40">
        <f t="shared" si="36"/>
        <v>0</v>
      </c>
      <c r="BQ84" s="40">
        <f t="shared" si="37"/>
        <v>0</v>
      </c>
      <c r="BR84" s="40">
        <f t="shared" si="38"/>
        <v>0</v>
      </c>
      <c r="BT84" s="63">
        <f t="shared" si="41"/>
        <v>5</v>
      </c>
      <c r="BV84" s="4">
        <f t="shared" si="39"/>
        <v>0.13383838383838381</v>
      </c>
    </row>
    <row r="85" spans="1:74" s="15" customFormat="1">
      <c r="A85" s="25">
        <f>A84+1</f>
        <v>81</v>
      </c>
      <c r="B85" s="26" t="s">
        <v>33</v>
      </c>
      <c r="C85" s="12">
        <v>40773</v>
      </c>
      <c r="D85" s="12">
        <v>40774</v>
      </c>
      <c r="E85" s="12">
        <v>40774</v>
      </c>
      <c r="F85" s="36">
        <v>76.72</v>
      </c>
      <c r="G85" s="36"/>
      <c r="H85" s="36"/>
      <c r="I85" s="36">
        <v>76.42</v>
      </c>
      <c r="J85" s="36">
        <v>76.42</v>
      </c>
      <c r="K85" s="5" t="s">
        <v>17</v>
      </c>
      <c r="L85"/>
      <c r="M85" s="16">
        <f>(F85-I85)*100</f>
        <v>29.999999999999716</v>
      </c>
      <c r="O85" s="16">
        <f>(I85-J85)*100</f>
        <v>0</v>
      </c>
      <c r="P85"/>
      <c r="Q85" s="22">
        <f>((S84*U85)/M85)*O85</f>
        <v>0</v>
      </c>
      <c r="S85" s="3">
        <f>Q85+S84</f>
        <v>266046.35843493143</v>
      </c>
      <c r="T85" s="3"/>
      <c r="U85" s="4">
        <f>$AE$4/W85</f>
        <v>2.7777777777777776E-2</v>
      </c>
      <c r="V85" s="3"/>
      <c r="W85" s="2">
        <v>9</v>
      </c>
      <c r="X85"/>
      <c r="Y85" s="30">
        <f>E85-D85+1</f>
        <v>1</v>
      </c>
      <c r="Z85" s="30"/>
      <c r="AA85" s="30">
        <f>(D85-C85)</f>
        <v>1</v>
      </c>
      <c r="AB85" s="30"/>
      <c r="AC85" s="4">
        <f>(S85-S84)/S84</f>
        <v>0</v>
      </c>
      <c r="AD85" s="3"/>
      <c r="AE85" s="38"/>
      <c r="AF85" s="40">
        <f>IF(E84&gt;D85,IF(E84&gt;E85,Y85,E84-D85+1),0)</f>
        <v>0</v>
      </c>
      <c r="AG85" s="3"/>
      <c r="AH85" s="40">
        <f t="shared" si="40"/>
        <v>1</v>
      </c>
      <c r="AI85" s="40">
        <f t="shared" si="42"/>
        <v>1</v>
      </c>
      <c r="AJ85" s="40">
        <f t="shared" si="43"/>
        <v>1</v>
      </c>
      <c r="AK85" s="40">
        <f t="shared" si="44"/>
        <v>0</v>
      </c>
      <c r="AL85" s="40">
        <f t="shared" si="45"/>
        <v>1</v>
      </c>
      <c r="AM85" s="40">
        <f t="shared" si="46"/>
        <v>0</v>
      </c>
      <c r="AN85" s="40">
        <f t="shared" si="47"/>
        <v>1</v>
      </c>
      <c r="AO85" s="40">
        <f t="shared" si="48"/>
        <v>0</v>
      </c>
      <c r="AP85" s="40">
        <f t="shared" si="49"/>
        <v>0</v>
      </c>
      <c r="AQ85" s="40">
        <f t="shared" si="50"/>
        <v>0</v>
      </c>
      <c r="AR85" s="40">
        <f t="shared" si="51"/>
        <v>0</v>
      </c>
      <c r="AS85" s="40">
        <f t="shared" si="52"/>
        <v>0</v>
      </c>
      <c r="AT85" s="40">
        <f t="shared" si="53"/>
        <v>0</v>
      </c>
      <c r="AU85" s="40">
        <f t="shared" si="54"/>
        <v>0</v>
      </c>
      <c r="AV85" s="40">
        <f t="shared" ref="AV85:AV148" si="55">IF(E70&gt;=D85,1,0)</f>
        <v>0</v>
      </c>
      <c r="AW85" s="40">
        <f t="shared" si="16"/>
        <v>0</v>
      </c>
      <c r="AX85" s="40">
        <f t="shared" si="17"/>
        <v>0</v>
      </c>
      <c r="AY85" s="40">
        <f t="shared" si="18"/>
        <v>0</v>
      </c>
      <c r="AZ85" s="40">
        <f t="shared" si="19"/>
        <v>0</v>
      </c>
      <c r="BA85" s="40">
        <f t="shared" si="20"/>
        <v>0</v>
      </c>
      <c r="BB85" s="40">
        <f t="shared" si="21"/>
        <v>0</v>
      </c>
      <c r="BC85" s="40">
        <f t="shared" si="22"/>
        <v>0</v>
      </c>
      <c r="BD85" s="40">
        <f t="shared" si="23"/>
        <v>0</v>
      </c>
      <c r="BE85" s="40">
        <f t="shared" si="24"/>
        <v>0</v>
      </c>
      <c r="BF85" s="40">
        <f t="shared" si="25"/>
        <v>0</v>
      </c>
      <c r="BG85" s="40">
        <f t="shared" si="26"/>
        <v>0</v>
      </c>
      <c r="BH85" s="40">
        <f t="shared" si="27"/>
        <v>0</v>
      </c>
      <c r="BI85" s="40">
        <f t="shared" si="28"/>
        <v>0</v>
      </c>
      <c r="BJ85" s="40">
        <f t="shared" si="29"/>
        <v>0</v>
      </c>
      <c r="BK85" s="40">
        <f t="shared" si="30"/>
        <v>0</v>
      </c>
      <c r="BL85" s="40">
        <f t="shared" si="31"/>
        <v>0</v>
      </c>
      <c r="BM85" s="40">
        <f t="shared" si="32"/>
        <v>0</v>
      </c>
      <c r="BN85" s="40">
        <f t="shared" si="33"/>
        <v>0</v>
      </c>
      <c r="BO85" s="40">
        <f t="shared" si="35"/>
        <v>0</v>
      </c>
      <c r="BP85" s="40">
        <f t="shared" si="36"/>
        <v>0</v>
      </c>
      <c r="BQ85" s="40">
        <f t="shared" si="37"/>
        <v>0</v>
      </c>
      <c r="BR85" s="40">
        <f t="shared" si="38"/>
        <v>0</v>
      </c>
      <c r="BT85" s="63">
        <f t="shared" si="41"/>
        <v>6</v>
      </c>
      <c r="BV85" s="4">
        <f t="shared" si="39"/>
        <v>0.1616161616161616</v>
      </c>
    </row>
    <row r="86" spans="1:74" s="15" customFormat="1">
      <c r="A86" s="25">
        <f>A85+1</f>
        <v>82</v>
      </c>
      <c r="B86" s="26" t="s">
        <v>29</v>
      </c>
      <c r="C86" s="12">
        <v>40774</v>
      </c>
      <c r="D86" s="12">
        <v>40777</v>
      </c>
      <c r="E86" s="12">
        <v>40786</v>
      </c>
      <c r="F86" s="14">
        <v>0.86499999999999999</v>
      </c>
      <c r="G86" s="14">
        <v>0.87529999999999997</v>
      </c>
      <c r="H86" s="14">
        <v>0.88819999999999999</v>
      </c>
      <c r="I86" s="14"/>
      <c r="J86" s="14"/>
      <c r="K86" s="5" t="s">
        <v>1</v>
      </c>
      <c r="M86" s="16">
        <f>(G86-F86)*10000</f>
        <v>102.99999999999976</v>
      </c>
      <c r="O86" s="16">
        <f>(H86-G86)*10000</f>
        <v>129.00000000000023</v>
      </c>
      <c r="Q86" s="22">
        <f>((S85*U86)/M86)*O86</f>
        <v>8330.0922908025004</v>
      </c>
      <c r="S86" s="3">
        <f>Q86+S85</f>
        <v>274376.45072573394</v>
      </c>
      <c r="T86" s="3"/>
      <c r="U86" s="4">
        <f>$AE$4/W86</f>
        <v>2.5000000000000001E-2</v>
      </c>
      <c r="V86" s="4"/>
      <c r="W86" s="2">
        <v>10</v>
      </c>
      <c r="X86" s="3"/>
      <c r="Y86" s="30">
        <f>E86-D86+1</f>
        <v>10</v>
      </c>
      <c r="Z86" s="30"/>
      <c r="AA86" s="30">
        <f>(D86-C86)</f>
        <v>3</v>
      </c>
      <c r="AB86" s="30"/>
      <c r="AC86" s="4">
        <f>(S86-S85)/S85</f>
        <v>3.1310679611650655E-2</v>
      </c>
      <c r="AD86" s="3"/>
      <c r="AE86" s="38"/>
      <c r="AF86" s="40">
        <f>IF(E85&gt;D86,IF(E85&gt;E86,Y86,E85-D86+1),0)</f>
        <v>0</v>
      </c>
      <c r="AG86" s="3"/>
      <c r="AH86" s="40">
        <f t="shared" si="40"/>
        <v>0</v>
      </c>
      <c r="AI86" s="40">
        <f t="shared" si="42"/>
        <v>0</v>
      </c>
      <c r="AJ86" s="40">
        <f t="shared" si="43"/>
        <v>1</v>
      </c>
      <c r="AK86" s="40">
        <f t="shared" si="44"/>
        <v>1</v>
      </c>
      <c r="AL86" s="40">
        <f t="shared" si="45"/>
        <v>0</v>
      </c>
      <c r="AM86" s="40">
        <f t="shared" si="46"/>
        <v>1</v>
      </c>
      <c r="AN86" s="40">
        <f t="shared" si="47"/>
        <v>0</v>
      </c>
      <c r="AO86" s="40">
        <f t="shared" si="48"/>
        <v>1</v>
      </c>
      <c r="AP86" s="40">
        <f t="shared" si="49"/>
        <v>0</v>
      </c>
      <c r="AQ86" s="40">
        <f t="shared" si="50"/>
        <v>0</v>
      </c>
      <c r="AR86" s="40">
        <f t="shared" si="51"/>
        <v>0</v>
      </c>
      <c r="AS86" s="40">
        <f t="shared" si="52"/>
        <v>0</v>
      </c>
      <c r="AT86" s="40">
        <f t="shared" si="53"/>
        <v>0</v>
      </c>
      <c r="AU86" s="40">
        <f t="shared" si="54"/>
        <v>0</v>
      </c>
      <c r="AV86" s="40">
        <f t="shared" si="55"/>
        <v>0</v>
      </c>
      <c r="AW86" s="40">
        <f t="shared" ref="AW86:AW149" si="56">IF(E70&gt;=D86,1,0)</f>
        <v>0</v>
      </c>
      <c r="AX86" s="40">
        <f t="shared" si="17"/>
        <v>0</v>
      </c>
      <c r="AY86" s="40">
        <f t="shared" si="18"/>
        <v>0</v>
      </c>
      <c r="AZ86" s="40">
        <f t="shared" si="19"/>
        <v>0</v>
      </c>
      <c r="BA86" s="40">
        <f t="shared" si="20"/>
        <v>0</v>
      </c>
      <c r="BB86" s="40">
        <f t="shared" si="21"/>
        <v>0</v>
      </c>
      <c r="BC86" s="40">
        <f t="shared" si="22"/>
        <v>0</v>
      </c>
      <c r="BD86" s="40">
        <f t="shared" si="23"/>
        <v>0</v>
      </c>
      <c r="BE86" s="40">
        <f t="shared" si="24"/>
        <v>0</v>
      </c>
      <c r="BF86" s="40">
        <f t="shared" si="25"/>
        <v>0</v>
      </c>
      <c r="BG86" s="40">
        <f t="shared" si="26"/>
        <v>0</v>
      </c>
      <c r="BH86" s="40">
        <f t="shared" si="27"/>
        <v>0</v>
      </c>
      <c r="BI86" s="40">
        <f t="shared" si="28"/>
        <v>0</v>
      </c>
      <c r="BJ86" s="40">
        <f t="shared" si="29"/>
        <v>0</v>
      </c>
      <c r="BK86" s="40">
        <f t="shared" si="30"/>
        <v>0</v>
      </c>
      <c r="BL86" s="40">
        <f t="shared" si="31"/>
        <v>0</v>
      </c>
      <c r="BM86" s="40">
        <f t="shared" si="32"/>
        <v>0</v>
      </c>
      <c r="BN86" s="40">
        <f t="shared" si="33"/>
        <v>0</v>
      </c>
      <c r="BO86" s="40">
        <f t="shared" si="35"/>
        <v>0</v>
      </c>
      <c r="BP86" s="40">
        <f t="shared" si="36"/>
        <v>0</v>
      </c>
      <c r="BQ86" s="40">
        <f t="shared" si="37"/>
        <v>0</v>
      </c>
      <c r="BR86" s="40">
        <f t="shared" si="38"/>
        <v>0</v>
      </c>
      <c r="BT86" s="63">
        <f t="shared" si="41"/>
        <v>5</v>
      </c>
      <c r="BV86" s="4">
        <f t="shared" si="39"/>
        <v>0.12312409812409811</v>
      </c>
    </row>
    <row r="87" spans="1:74" s="15" customFormat="1">
      <c r="A87" s="25">
        <f>A86+1</f>
        <v>83</v>
      </c>
      <c r="B87" s="26" t="s">
        <v>32</v>
      </c>
      <c r="C87" s="12">
        <v>40772</v>
      </c>
      <c r="D87" s="12">
        <v>40781</v>
      </c>
      <c r="E87" s="12">
        <v>40791</v>
      </c>
      <c r="F87" s="14">
        <v>0.83050000000000002</v>
      </c>
      <c r="G87" s="14">
        <v>0.84119999999999995</v>
      </c>
      <c r="H87" s="14">
        <v>0.83050000000000002</v>
      </c>
      <c r="I87" s="14"/>
      <c r="J87" s="14"/>
      <c r="K87" s="5" t="s">
        <v>0</v>
      </c>
      <c r="L87"/>
      <c r="M87" s="16">
        <f>(G87-F87)*10000</f>
        <v>106.99999999999932</v>
      </c>
      <c r="O87" s="16">
        <f>(H87-G87)*10000</f>
        <v>-106.99999999999932</v>
      </c>
      <c r="P87"/>
      <c r="Q87" s="22">
        <f>((S86*U87)/M87)*O87</f>
        <v>-5276.4702062641145</v>
      </c>
      <c r="S87" s="3">
        <f>Q87+S86</f>
        <v>269099.98051946983</v>
      </c>
      <c r="T87" s="3"/>
      <c r="U87" s="4">
        <f>$AE$4/W87</f>
        <v>1.9230769230769232E-2</v>
      </c>
      <c r="V87" s="3"/>
      <c r="W87" s="2">
        <v>13</v>
      </c>
      <c r="X87"/>
      <c r="Y87" s="30">
        <f>E87-D87+1</f>
        <v>11</v>
      </c>
      <c r="Z87" s="30"/>
      <c r="AA87" s="30">
        <f>(D87-C87)</f>
        <v>9</v>
      </c>
      <c r="AB87" s="30"/>
      <c r="AC87" s="4">
        <f>(S87-S86)/S86</f>
        <v>-1.9230769230769235E-2</v>
      </c>
      <c r="AD87" s="3"/>
      <c r="AE87" s="38"/>
      <c r="AF87" s="40">
        <f>IF(E86&gt;D87,IF(E86&gt;E87,Y87,E86-D87+1),0)</f>
        <v>6</v>
      </c>
      <c r="AG87" s="3"/>
      <c r="AH87" s="40">
        <f t="shared" si="40"/>
        <v>1</v>
      </c>
      <c r="AI87" s="40">
        <f t="shared" si="42"/>
        <v>0</v>
      </c>
      <c r="AJ87" s="40">
        <f t="shared" si="43"/>
        <v>0</v>
      </c>
      <c r="AK87" s="40">
        <f t="shared" si="44"/>
        <v>1</v>
      </c>
      <c r="AL87" s="40">
        <f t="shared" si="45"/>
        <v>0</v>
      </c>
      <c r="AM87" s="40">
        <f t="shared" si="46"/>
        <v>0</v>
      </c>
      <c r="AN87" s="40">
        <f t="shared" si="47"/>
        <v>1</v>
      </c>
      <c r="AO87" s="40">
        <f t="shared" si="48"/>
        <v>0</v>
      </c>
      <c r="AP87" s="40">
        <f t="shared" si="49"/>
        <v>1</v>
      </c>
      <c r="AQ87" s="40">
        <f t="shared" si="50"/>
        <v>0</v>
      </c>
      <c r="AR87" s="40">
        <f t="shared" si="51"/>
        <v>0</v>
      </c>
      <c r="AS87" s="40">
        <f t="shared" si="52"/>
        <v>0</v>
      </c>
      <c r="AT87" s="40">
        <f t="shared" si="53"/>
        <v>0</v>
      </c>
      <c r="AU87" s="40">
        <f t="shared" si="54"/>
        <v>0</v>
      </c>
      <c r="AV87" s="40">
        <f t="shared" si="55"/>
        <v>0</v>
      </c>
      <c r="AW87" s="40">
        <f t="shared" si="56"/>
        <v>0</v>
      </c>
      <c r="AX87" s="40">
        <f t="shared" ref="AX87:AX150" si="57">IF(E70&gt;=D87,1,0)</f>
        <v>0</v>
      </c>
      <c r="AY87" s="40">
        <f t="shared" si="18"/>
        <v>0</v>
      </c>
      <c r="AZ87" s="40">
        <f t="shared" si="19"/>
        <v>0</v>
      </c>
      <c r="BA87" s="40">
        <f t="shared" si="20"/>
        <v>0</v>
      </c>
      <c r="BB87" s="40">
        <f t="shared" si="21"/>
        <v>0</v>
      </c>
      <c r="BC87" s="40">
        <f t="shared" si="22"/>
        <v>0</v>
      </c>
      <c r="BD87" s="40">
        <f t="shared" si="23"/>
        <v>0</v>
      </c>
      <c r="BE87" s="40">
        <f t="shared" si="24"/>
        <v>0</v>
      </c>
      <c r="BF87" s="40">
        <f t="shared" si="25"/>
        <v>0</v>
      </c>
      <c r="BG87" s="40">
        <f t="shared" si="26"/>
        <v>0</v>
      </c>
      <c r="BH87" s="40">
        <f t="shared" si="27"/>
        <v>0</v>
      </c>
      <c r="BI87" s="40">
        <f t="shared" si="28"/>
        <v>0</v>
      </c>
      <c r="BJ87" s="40">
        <f t="shared" si="29"/>
        <v>0</v>
      </c>
      <c r="BK87" s="40">
        <f t="shared" si="30"/>
        <v>0</v>
      </c>
      <c r="BL87" s="40">
        <f t="shared" si="31"/>
        <v>0</v>
      </c>
      <c r="BM87" s="40">
        <f t="shared" si="32"/>
        <v>0</v>
      </c>
      <c r="BN87" s="40">
        <f t="shared" si="33"/>
        <v>0</v>
      </c>
      <c r="BO87" s="40">
        <f t="shared" si="35"/>
        <v>0</v>
      </c>
      <c r="BP87" s="40">
        <f t="shared" si="36"/>
        <v>0</v>
      </c>
      <c r="BQ87" s="40">
        <f t="shared" si="37"/>
        <v>0</v>
      </c>
      <c r="BR87" s="40">
        <f t="shared" si="38"/>
        <v>0</v>
      </c>
      <c r="BT87" s="63">
        <f t="shared" si="41"/>
        <v>5</v>
      </c>
      <c r="BV87" s="4">
        <f t="shared" si="39"/>
        <v>0.11457708957708958</v>
      </c>
    </row>
    <row r="88" spans="1:74" s="15" customFormat="1">
      <c r="A88" s="25">
        <f>A87+1</f>
        <v>84</v>
      </c>
      <c r="B88" s="26" t="s">
        <v>36</v>
      </c>
      <c r="C88" s="12">
        <v>40779</v>
      </c>
      <c r="D88" s="12">
        <v>40781</v>
      </c>
      <c r="E88" s="12">
        <v>40808</v>
      </c>
      <c r="F88" s="36">
        <v>126.69</v>
      </c>
      <c r="G88" s="36"/>
      <c r="H88" s="36"/>
      <c r="I88" s="36">
        <v>125.432</v>
      </c>
      <c r="J88" s="36">
        <v>117.82299999999999</v>
      </c>
      <c r="K88" s="5" t="s">
        <v>1</v>
      </c>
      <c r="L88"/>
      <c r="M88" s="16">
        <f>(F88-I88)*100</f>
        <v>125.79999999999956</v>
      </c>
      <c r="O88" s="16">
        <f>(I88-J88)*100</f>
        <v>760.90000000000089</v>
      </c>
      <c r="P88"/>
      <c r="Q88" s="22">
        <f>((S87*U88)/M88)*O88</f>
        <v>45212.456981378185</v>
      </c>
      <c r="S88" s="3">
        <f>Q88+S87</f>
        <v>314312.43750084803</v>
      </c>
      <c r="T88" s="3"/>
      <c r="U88" s="4">
        <f>$AE$4/W88</f>
        <v>2.7777777777777776E-2</v>
      </c>
      <c r="V88" s="3"/>
      <c r="W88" s="2">
        <v>9</v>
      </c>
      <c r="X88"/>
      <c r="Y88" s="30">
        <f>E88-D88+1</f>
        <v>28</v>
      </c>
      <c r="Z88" s="30"/>
      <c r="AA88" s="30">
        <f>(D88-C88)</f>
        <v>2</v>
      </c>
      <c r="AB88" s="30"/>
      <c r="AC88" s="4">
        <f>(S88-S87)/S87</f>
        <v>0.16801360183713207</v>
      </c>
      <c r="AD88" s="3"/>
      <c r="AE88" s="38"/>
      <c r="AF88" s="40">
        <f>IF(E87&gt;D88,IF(E87&gt;E88,Y88,E87-D88+1),0)</f>
        <v>11</v>
      </c>
      <c r="AG88" s="3"/>
      <c r="AH88" s="40">
        <f t="shared" si="40"/>
        <v>1</v>
      </c>
      <c r="AI88" s="40">
        <f t="shared" si="42"/>
        <v>1</v>
      </c>
      <c r="AJ88" s="40">
        <f t="shared" si="43"/>
        <v>0</v>
      </c>
      <c r="AK88" s="40">
        <f t="shared" si="44"/>
        <v>0</v>
      </c>
      <c r="AL88" s="40">
        <f t="shared" si="45"/>
        <v>1</v>
      </c>
      <c r="AM88" s="40">
        <f t="shared" si="46"/>
        <v>0</v>
      </c>
      <c r="AN88" s="40">
        <f t="shared" si="47"/>
        <v>0</v>
      </c>
      <c r="AO88" s="40">
        <f t="shared" si="48"/>
        <v>1</v>
      </c>
      <c r="AP88" s="40">
        <f t="shared" si="49"/>
        <v>0</v>
      </c>
      <c r="AQ88" s="40">
        <f t="shared" si="50"/>
        <v>1</v>
      </c>
      <c r="AR88" s="40">
        <f t="shared" si="51"/>
        <v>0</v>
      </c>
      <c r="AS88" s="40">
        <f t="shared" si="52"/>
        <v>0</v>
      </c>
      <c r="AT88" s="40">
        <f t="shared" si="53"/>
        <v>0</v>
      </c>
      <c r="AU88" s="40">
        <f t="shared" si="54"/>
        <v>0</v>
      </c>
      <c r="AV88" s="40">
        <f t="shared" si="55"/>
        <v>0</v>
      </c>
      <c r="AW88" s="40">
        <f t="shared" si="56"/>
        <v>0</v>
      </c>
      <c r="AX88" s="40">
        <f t="shared" si="57"/>
        <v>0</v>
      </c>
      <c r="AY88" s="40">
        <f t="shared" ref="AY88:AY151" si="58">IF(E70&gt;=D88,1,0)</f>
        <v>0</v>
      </c>
      <c r="AZ88" s="40">
        <f t="shared" si="19"/>
        <v>0</v>
      </c>
      <c r="BA88" s="40">
        <f t="shared" si="20"/>
        <v>0</v>
      </c>
      <c r="BB88" s="40">
        <f t="shared" si="21"/>
        <v>0</v>
      </c>
      <c r="BC88" s="40">
        <f t="shared" si="22"/>
        <v>0</v>
      </c>
      <c r="BD88" s="40">
        <f t="shared" si="23"/>
        <v>0</v>
      </c>
      <c r="BE88" s="40">
        <f t="shared" si="24"/>
        <v>0</v>
      </c>
      <c r="BF88" s="40">
        <f t="shared" si="25"/>
        <v>0</v>
      </c>
      <c r="BG88" s="40">
        <f t="shared" si="26"/>
        <v>0</v>
      </c>
      <c r="BH88" s="40">
        <f t="shared" si="27"/>
        <v>0</v>
      </c>
      <c r="BI88" s="40">
        <f t="shared" si="28"/>
        <v>0</v>
      </c>
      <c r="BJ88" s="40">
        <f t="shared" si="29"/>
        <v>0</v>
      </c>
      <c r="BK88" s="40">
        <f t="shared" si="30"/>
        <v>0</v>
      </c>
      <c r="BL88" s="40">
        <f t="shared" si="31"/>
        <v>0</v>
      </c>
      <c r="BM88" s="40">
        <f t="shared" si="32"/>
        <v>0</v>
      </c>
      <c r="BN88" s="40">
        <f t="shared" si="33"/>
        <v>0</v>
      </c>
      <c r="BO88" s="40">
        <f t="shared" si="35"/>
        <v>0</v>
      </c>
      <c r="BP88" s="40">
        <f t="shared" si="36"/>
        <v>0</v>
      </c>
      <c r="BQ88" s="40">
        <f t="shared" si="37"/>
        <v>0</v>
      </c>
      <c r="BR88" s="40">
        <f t="shared" si="38"/>
        <v>0</v>
      </c>
      <c r="BT88" s="63">
        <f t="shared" si="41"/>
        <v>6</v>
      </c>
      <c r="BV88" s="4">
        <f t="shared" si="39"/>
        <v>0.14235486735486735</v>
      </c>
    </row>
    <row r="89" spans="1:74" s="15" customFormat="1">
      <c r="A89" s="25">
        <f>A88+1</f>
        <v>85</v>
      </c>
      <c r="B89" s="26" t="s">
        <v>39</v>
      </c>
      <c r="C89" s="12">
        <v>40781</v>
      </c>
      <c r="D89" s="12">
        <v>40784</v>
      </c>
      <c r="E89" s="12">
        <v>40791</v>
      </c>
      <c r="F89" s="14">
        <v>1.0436000000000001</v>
      </c>
      <c r="G89" s="14">
        <v>1.05877</v>
      </c>
      <c r="H89" s="14">
        <v>1.05877</v>
      </c>
      <c r="I89" s="14"/>
      <c r="J89" s="14"/>
      <c r="K89" s="5" t="s">
        <v>17</v>
      </c>
      <c r="L89"/>
      <c r="M89" s="16">
        <f>(G89-F89)*10000</f>
        <v>151.69999999999905</v>
      </c>
      <c r="O89" s="16">
        <f>(H89-G89)*10000</f>
        <v>0</v>
      </c>
      <c r="P89"/>
      <c r="Q89" s="22">
        <f>((S88*U89)/M89)*O89</f>
        <v>0</v>
      </c>
      <c r="S89" s="3">
        <f>Q89+S88</f>
        <v>314312.43750084803</v>
      </c>
      <c r="T89" s="3"/>
      <c r="U89" s="4">
        <f>$AE$4/W89</f>
        <v>1.9230769230769232E-2</v>
      </c>
      <c r="V89" s="3"/>
      <c r="W89" s="2">
        <v>13</v>
      </c>
      <c r="X89"/>
      <c r="Y89" s="30">
        <f>E89-D89+1</f>
        <v>8</v>
      </c>
      <c r="Z89" s="30"/>
      <c r="AA89" s="30">
        <f>(D89-C89)</f>
        <v>3</v>
      </c>
      <c r="AB89" s="30"/>
      <c r="AC89" s="4">
        <f>(S89-S88)/S88</f>
        <v>0</v>
      </c>
      <c r="AD89" s="3"/>
      <c r="AE89" s="38"/>
      <c r="AF89" s="40">
        <f>IF(E88&gt;D89,IF(E88&gt;E89,Y89,E88-D89+1),0)</f>
        <v>8</v>
      </c>
      <c r="AG89" s="3"/>
      <c r="AH89" s="40">
        <f t="shared" si="40"/>
        <v>1</v>
      </c>
      <c r="AI89" s="40">
        <f t="shared" si="42"/>
        <v>1</v>
      </c>
      <c r="AJ89" s="40">
        <f t="shared" si="43"/>
        <v>1</v>
      </c>
      <c r="AK89" s="40">
        <f t="shared" si="44"/>
        <v>0</v>
      </c>
      <c r="AL89" s="40">
        <f t="shared" si="45"/>
        <v>0</v>
      </c>
      <c r="AM89" s="40">
        <f t="shared" si="46"/>
        <v>1</v>
      </c>
      <c r="AN89" s="40">
        <f t="shared" si="47"/>
        <v>0</v>
      </c>
      <c r="AO89" s="40">
        <f t="shared" si="48"/>
        <v>0</v>
      </c>
      <c r="AP89" s="40">
        <f t="shared" si="49"/>
        <v>1</v>
      </c>
      <c r="AQ89" s="40">
        <f t="shared" si="50"/>
        <v>0</v>
      </c>
      <c r="AR89" s="40">
        <f t="shared" si="51"/>
        <v>1</v>
      </c>
      <c r="AS89" s="40">
        <f t="shared" si="52"/>
        <v>0</v>
      </c>
      <c r="AT89" s="40">
        <f t="shared" si="53"/>
        <v>0</v>
      </c>
      <c r="AU89" s="40">
        <f t="shared" si="54"/>
        <v>0</v>
      </c>
      <c r="AV89" s="40">
        <f t="shared" si="55"/>
        <v>0</v>
      </c>
      <c r="AW89" s="40">
        <f t="shared" si="56"/>
        <v>0</v>
      </c>
      <c r="AX89" s="40">
        <f t="shared" si="57"/>
        <v>0</v>
      </c>
      <c r="AY89" s="40">
        <f t="shared" si="58"/>
        <v>0</v>
      </c>
      <c r="AZ89" s="40">
        <f t="shared" ref="AZ89:AZ152" si="59">IF(E70&gt;=D89,1,0)</f>
        <v>0</v>
      </c>
      <c r="BA89" s="40">
        <f t="shared" si="20"/>
        <v>0</v>
      </c>
      <c r="BB89" s="40">
        <f t="shared" si="21"/>
        <v>0</v>
      </c>
      <c r="BC89" s="40">
        <f t="shared" si="22"/>
        <v>0</v>
      </c>
      <c r="BD89" s="40">
        <f t="shared" si="23"/>
        <v>0</v>
      </c>
      <c r="BE89" s="40">
        <f t="shared" si="24"/>
        <v>0</v>
      </c>
      <c r="BF89" s="40">
        <f t="shared" si="25"/>
        <v>0</v>
      </c>
      <c r="BG89" s="40">
        <f t="shared" si="26"/>
        <v>0</v>
      </c>
      <c r="BH89" s="40">
        <f t="shared" si="27"/>
        <v>0</v>
      </c>
      <c r="BI89" s="40">
        <f t="shared" si="28"/>
        <v>0</v>
      </c>
      <c r="BJ89" s="40">
        <f t="shared" si="29"/>
        <v>0</v>
      </c>
      <c r="BK89" s="40">
        <f t="shared" si="30"/>
        <v>0</v>
      </c>
      <c r="BL89" s="40">
        <f t="shared" si="31"/>
        <v>0</v>
      </c>
      <c r="BM89" s="40">
        <f t="shared" si="32"/>
        <v>0</v>
      </c>
      <c r="BN89" s="40">
        <f t="shared" si="33"/>
        <v>0</v>
      </c>
      <c r="BO89" s="40">
        <f t="shared" si="35"/>
        <v>0</v>
      </c>
      <c r="BP89" s="40">
        <f t="shared" si="36"/>
        <v>0</v>
      </c>
      <c r="BQ89" s="40">
        <f t="shared" si="37"/>
        <v>0</v>
      </c>
      <c r="BR89" s="40">
        <f t="shared" si="38"/>
        <v>0</v>
      </c>
      <c r="BT89" s="63">
        <f t="shared" si="41"/>
        <v>7</v>
      </c>
      <c r="BV89" s="4">
        <f t="shared" si="39"/>
        <v>0.16158563658563657</v>
      </c>
    </row>
    <row r="90" spans="1:74" s="15" customFormat="1">
      <c r="A90" s="25">
        <f>A89+1</f>
        <v>86</v>
      </c>
      <c r="B90" s="26" t="s">
        <v>31</v>
      </c>
      <c r="C90" s="12">
        <v>40781</v>
      </c>
      <c r="D90" s="12">
        <v>40785</v>
      </c>
      <c r="E90" s="12">
        <v>40794</v>
      </c>
      <c r="F90" s="14">
        <v>1.5609</v>
      </c>
      <c r="G90" s="14"/>
      <c r="H90" s="14"/>
      <c r="I90" s="14">
        <v>1.5378000000000001</v>
      </c>
      <c r="J90" s="14">
        <v>1.5153000000000001</v>
      </c>
      <c r="K90" s="5" t="s">
        <v>2</v>
      </c>
      <c r="L90"/>
      <c r="M90" s="46">
        <f>(F90-I90)*10000</f>
        <v>230.99999999999898</v>
      </c>
      <c r="N90" s="47"/>
      <c r="O90" s="46">
        <f>(I90-J90)*10000</f>
        <v>224.99999999999966</v>
      </c>
      <c r="P90"/>
      <c r="Q90" s="22">
        <f>((S89*U90)/M90)*O90</f>
        <v>8504.1243912567334</v>
      </c>
      <c r="S90" s="3">
        <f>Q90+S89</f>
        <v>322816.56189210474</v>
      </c>
      <c r="T90" s="3"/>
      <c r="U90" s="4">
        <f>$AE$4/W90</f>
        <v>2.7777777777777776E-2</v>
      </c>
      <c r="V90"/>
      <c r="W90" s="2">
        <v>9</v>
      </c>
      <c r="X90"/>
      <c r="Y90" s="30">
        <f>E90-D90+1</f>
        <v>10</v>
      </c>
      <c r="Z90" s="30"/>
      <c r="AA90" s="30">
        <f>(D90-C90)</f>
        <v>4</v>
      </c>
      <c r="AB90" s="30"/>
      <c r="AC90" s="4">
        <f>(S90-S89)/S89</f>
        <v>2.705627705627707E-2</v>
      </c>
      <c r="AD90" s="3"/>
      <c r="AE90" s="38"/>
      <c r="AF90" s="40">
        <f>IF(E89&gt;D90,IF(E89&gt;E90,Y90,E89-D90+1),0)</f>
        <v>7</v>
      </c>
      <c r="AG90" s="3"/>
      <c r="AH90" s="40">
        <f t="shared" si="40"/>
        <v>1</v>
      </c>
      <c r="AI90" s="40">
        <f t="shared" si="42"/>
        <v>1</v>
      </c>
      <c r="AJ90" s="40">
        <f t="shared" si="43"/>
        <v>1</v>
      </c>
      <c r="AK90" s="40">
        <f t="shared" si="44"/>
        <v>1</v>
      </c>
      <c r="AL90" s="40">
        <f t="shared" si="45"/>
        <v>0</v>
      </c>
      <c r="AM90" s="40">
        <f t="shared" si="46"/>
        <v>0</v>
      </c>
      <c r="AN90" s="40">
        <f t="shared" si="47"/>
        <v>1</v>
      </c>
      <c r="AO90" s="40">
        <f t="shared" si="48"/>
        <v>0</v>
      </c>
      <c r="AP90" s="40">
        <f t="shared" si="49"/>
        <v>0</v>
      </c>
      <c r="AQ90" s="40">
        <f t="shared" si="50"/>
        <v>1</v>
      </c>
      <c r="AR90" s="40">
        <f t="shared" si="51"/>
        <v>0</v>
      </c>
      <c r="AS90" s="40">
        <f t="shared" si="52"/>
        <v>1</v>
      </c>
      <c r="AT90" s="40">
        <f t="shared" si="53"/>
        <v>0</v>
      </c>
      <c r="AU90" s="40">
        <f t="shared" si="54"/>
        <v>0</v>
      </c>
      <c r="AV90" s="40">
        <f t="shared" si="55"/>
        <v>0</v>
      </c>
      <c r="AW90" s="40">
        <f t="shared" si="56"/>
        <v>0</v>
      </c>
      <c r="AX90" s="40">
        <f t="shared" si="57"/>
        <v>0</v>
      </c>
      <c r="AY90" s="40">
        <f t="shared" si="58"/>
        <v>0</v>
      </c>
      <c r="AZ90" s="40">
        <f t="shared" si="59"/>
        <v>0</v>
      </c>
      <c r="BA90" s="40">
        <f t="shared" ref="BA90:BA153" si="60">IF(E70&gt;=D90,1,0)</f>
        <v>0</v>
      </c>
      <c r="BB90" s="40">
        <f t="shared" si="21"/>
        <v>0</v>
      </c>
      <c r="BC90" s="40">
        <f t="shared" si="22"/>
        <v>0</v>
      </c>
      <c r="BD90" s="40">
        <f t="shared" si="23"/>
        <v>0</v>
      </c>
      <c r="BE90" s="40">
        <f t="shared" si="24"/>
        <v>0</v>
      </c>
      <c r="BF90" s="40">
        <f t="shared" si="25"/>
        <v>0</v>
      </c>
      <c r="BG90" s="40">
        <f t="shared" si="26"/>
        <v>0</v>
      </c>
      <c r="BH90" s="40">
        <f t="shared" si="27"/>
        <v>0</v>
      </c>
      <c r="BI90" s="40">
        <f t="shared" si="28"/>
        <v>0</v>
      </c>
      <c r="BJ90" s="40">
        <f t="shared" si="29"/>
        <v>0</v>
      </c>
      <c r="BK90" s="40">
        <f t="shared" si="30"/>
        <v>0</v>
      </c>
      <c r="BL90" s="40">
        <f t="shared" si="31"/>
        <v>0</v>
      </c>
      <c r="BM90" s="40">
        <f t="shared" si="32"/>
        <v>0</v>
      </c>
      <c r="BN90" s="40">
        <f t="shared" si="33"/>
        <v>0</v>
      </c>
      <c r="BO90" s="40">
        <f t="shared" si="35"/>
        <v>0</v>
      </c>
      <c r="BP90" s="40">
        <f t="shared" si="36"/>
        <v>0</v>
      </c>
      <c r="BQ90" s="40">
        <f t="shared" si="37"/>
        <v>0</v>
      </c>
      <c r="BR90" s="40">
        <f t="shared" si="38"/>
        <v>0</v>
      </c>
      <c r="BT90" s="63">
        <f t="shared" si="41"/>
        <v>8</v>
      </c>
      <c r="BV90" s="4">
        <f t="shared" si="39"/>
        <v>0.18936341436341436</v>
      </c>
    </row>
    <row r="91" spans="1:74" s="15" customFormat="1">
      <c r="A91" s="25">
        <f>A90+1</f>
        <v>87</v>
      </c>
      <c r="B91" s="26" t="s">
        <v>29</v>
      </c>
      <c r="C91" s="12">
        <v>40786</v>
      </c>
      <c r="D91" s="12">
        <v>40787</v>
      </c>
      <c r="E91" s="12">
        <v>40791</v>
      </c>
      <c r="F91" s="14">
        <v>0.88870000000000005</v>
      </c>
      <c r="G91" s="14"/>
      <c r="H91" s="14"/>
      <c r="I91" s="14">
        <v>0.88200000000000001</v>
      </c>
      <c r="J91" s="14">
        <v>0.87450000000000006</v>
      </c>
      <c r="K91" s="5" t="s">
        <v>1</v>
      </c>
      <c r="M91" s="16">
        <f>(F91-I91)*10000</f>
        <v>67.000000000000398</v>
      </c>
      <c r="O91" s="16">
        <f>(I91-J91)*10000</f>
        <v>74.999999999999517</v>
      </c>
      <c r="Q91" s="22">
        <f>((S90*U91)/M91)*O91</f>
        <v>9034.0455753386414</v>
      </c>
      <c r="S91" s="3">
        <f>Q91+S90</f>
        <v>331850.60746744339</v>
      </c>
      <c r="T91" s="3"/>
      <c r="U91" s="4">
        <f>$AE$4/W91</f>
        <v>2.5000000000000001E-2</v>
      </c>
      <c r="V91" s="4"/>
      <c r="W91" s="2">
        <v>10</v>
      </c>
      <c r="X91" s="3"/>
      <c r="Y91" s="30">
        <f>E91-D91+1</f>
        <v>5</v>
      </c>
      <c r="Z91" s="30"/>
      <c r="AA91" s="30">
        <f>(D91-C91)</f>
        <v>1</v>
      </c>
      <c r="AB91" s="30"/>
      <c r="AC91" s="4">
        <f>(S91-S90)/S90</f>
        <v>2.798507462686535E-2</v>
      </c>
      <c r="AD91" s="3"/>
      <c r="AE91" s="38"/>
      <c r="AF91" s="40">
        <f>IF(E90&gt;D91,IF(E90&gt;E91,Y91,E90-D91+1),0)</f>
        <v>5</v>
      </c>
      <c r="AG91" s="3"/>
      <c r="AH91" s="40">
        <f t="shared" si="40"/>
        <v>1</v>
      </c>
      <c r="AI91" s="40">
        <f t="shared" si="42"/>
        <v>1</v>
      </c>
      <c r="AJ91" s="40">
        <f t="shared" si="43"/>
        <v>1</v>
      </c>
      <c r="AK91" s="40">
        <f t="shared" si="44"/>
        <v>1</v>
      </c>
      <c r="AL91" s="40">
        <f t="shared" si="45"/>
        <v>0</v>
      </c>
      <c r="AM91" s="40">
        <f t="shared" si="46"/>
        <v>0</v>
      </c>
      <c r="AN91" s="40">
        <f t="shared" si="47"/>
        <v>0</v>
      </c>
      <c r="AO91" s="40">
        <f t="shared" si="48"/>
        <v>1</v>
      </c>
      <c r="AP91" s="40">
        <f t="shared" si="49"/>
        <v>0</v>
      </c>
      <c r="AQ91" s="40">
        <f t="shared" si="50"/>
        <v>0</v>
      </c>
      <c r="AR91" s="40">
        <f t="shared" si="51"/>
        <v>1</v>
      </c>
      <c r="AS91" s="40">
        <f t="shared" si="52"/>
        <v>0</v>
      </c>
      <c r="AT91" s="40">
        <f t="shared" si="53"/>
        <v>1</v>
      </c>
      <c r="AU91" s="40">
        <f t="shared" si="54"/>
        <v>0</v>
      </c>
      <c r="AV91" s="40">
        <f t="shared" si="55"/>
        <v>0</v>
      </c>
      <c r="AW91" s="40">
        <f t="shared" si="56"/>
        <v>0</v>
      </c>
      <c r="AX91" s="40">
        <f t="shared" si="57"/>
        <v>0</v>
      </c>
      <c r="AY91" s="40">
        <f t="shared" si="58"/>
        <v>0</v>
      </c>
      <c r="AZ91" s="40">
        <f t="shared" si="59"/>
        <v>0</v>
      </c>
      <c r="BA91" s="40">
        <f t="shared" si="60"/>
        <v>0</v>
      </c>
      <c r="BB91" s="40">
        <f t="shared" ref="BB91:BB154" si="61">IF(E70&gt;=D91,1,0)</f>
        <v>0</v>
      </c>
      <c r="BC91" s="40">
        <f t="shared" si="22"/>
        <v>0</v>
      </c>
      <c r="BD91" s="40">
        <f t="shared" si="23"/>
        <v>0</v>
      </c>
      <c r="BE91" s="40">
        <f t="shared" si="24"/>
        <v>0</v>
      </c>
      <c r="BF91" s="40">
        <f t="shared" si="25"/>
        <v>0</v>
      </c>
      <c r="BG91" s="40">
        <f t="shared" si="26"/>
        <v>0</v>
      </c>
      <c r="BH91" s="40">
        <f t="shared" si="27"/>
        <v>0</v>
      </c>
      <c r="BI91" s="40">
        <f t="shared" si="28"/>
        <v>0</v>
      </c>
      <c r="BJ91" s="40">
        <f t="shared" si="29"/>
        <v>0</v>
      </c>
      <c r="BK91" s="40">
        <f t="shared" si="30"/>
        <v>0</v>
      </c>
      <c r="BL91" s="40">
        <f t="shared" si="31"/>
        <v>0</v>
      </c>
      <c r="BM91" s="40">
        <f t="shared" si="32"/>
        <v>0</v>
      </c>
      <c r="BN91" s="40">
        <f t="shared" si="33"/>
        <v>0</v>
      </c>
      <c r="BO91" s="40">
        <f t="shared" si="35"/>
        <v>0</v>
      </c>
      <c r="BP91" s="40">
        <f t="shared" si="36"/>
        <v>0</v>
      </c>
      <c r="BQ91" s="40">
        <f t="shared" si="37"/>
        <v>0</v>
      </c>
      <c r="BR91" s="40">
        <f t="shared" si="38"/>
        <v>0</v>
      </c>
      <c r="BT91" s="63">
        <f t="shared" si="41"/>
        <v>8</v>
      </c>
      <c r="BV91" s="4">
        <f t="shared" si="39"/>
        <v>0.18936341436341439</v>
      </c>
    </row>
    <row r="92" spans="1:74" s="15" customFormat="1">
      <c r="A92" s="25">
        <f>A91+1</f>
        <v>88</v>
      </c>
      <c r="B92" s="26" t="s">
        <v>24</v>
      </c>
      <c r="C92" s="12">
        <v>40791</v>
      </c>
      <c r="D92" s="13">
        <v>40792</v>
      </c>
      <c r="E92" s="13">
        <v>40793</v>
      </c>
      <c r="F92" s="36">
        <v>81.489999999999995</v>
      </c>
      <c r="G92" s="36"/>
      <c r="H92" s="36"/>
      <c r="I92" s="36">
        <v>80.849999999999994</v>
      </c>
      <c r="J92" s="36">
        <v>81.489999999999995</v>
      </c>
      <c r="K92" s="5" t="s">
        <v>0</v>
      </c>
      <c r="M92" s="16">
        <f>(F92-I92)*100</f>
        <v>64.000000000000057</v>
      </c>
      <c r="O92" s="16">
        <f>(I92-J92)*100</f>
        <v>-64.000000000000057</v>
      </c>
      <c r="Q92" s="22">
        <f>((S91*U92)/M92)*O92</f>
        <v>-8296.2651866860851</v>
      </c>
      <c r="S92" s="3">
        <f>Q92+S91</f>
        <v>323554.34228075732</v>
      </c>
      <c r="T92" s="3"/>
      <c r="U92" s="4">
        <f>$AE$4/W92</f>
        <v>2.5000000000000001E-2</v>
      </c>
      <c r="V92" s="4"/>
      <c r="W92" s="2">
        <v>10</v>
      </c>
      <c r="X92" s="3"/>
      <c r="Y92" s="30">
        <f>E92-D92+1</f>
        <v>2</v>
      </c>
      <c r="Z92" s="30"/>
      <c r="AA92" s="30">
        <f>(D92-C92)</f>
        <v>1</v>
      </c>
      <c r="AB92" s="30"/>
      <c r="AC92" s="4">
        <f>(S92-S91)/S91</f>
        <v>-2.4999999999999953E-2</v>
      </c>
      <c r="AD92" s="3"/>
      <c r="AE92" s="38"/>
      <c r="AF92" s="40">
        <f>IF(E91&gt;D92,IF(E91&gt;E92,Y92,E91-D92+1),0)</f>
        <v>0</v>
      </c>
      <c r="AG92" s="3"/>
      <c r="AH92" s="40">
        <f t="shared" si="40"/>
        <v>0</v>
      </c>
      <c r="AI92" s="40">
        <f t="shared" si="42"/>
        <v>1</v>
      </c>
      <c r="AJ92" s="40">
        <f t="shared" si="43"/>
        <v>0</v>
      </c>
      <c r="AK92" s="40">
        <f t="shared" si="44"/>
        <v>1</v>
      </c>
      <c r="AL92" s="40">
        <f t="shared" si="45"/>
        <v>0</v>
      </c>
      <c r="AM92" s="40">
        <f t="shared" si="46"/>
        <v>0</v>
      </c>
      <c r="AN92" s="40">
        <f t="shared" si="47"/>
        <v>0</v>
      </c>
      <c r="AO92" s="40">
        <f t="shared" si="48"/>
        <v>0</v>
      </c>
      <c r="AP92" s="40">
        <f t="shared" si="49"/>
        <v>0</v>
      </c>
      <c r="AQ92" s="40">
        <f t="shared" si="50"/>
        <v>0</v>
      </c>
      <c r="AR92" s="40">
        <f t="shared" si="51"/>
        <v>0</v>
      </c>
      <c r="AS92" s="40">
        <f t="shared" si="52"/>
        <v>0</v>
      </c>
      <c r="AT92" s="40">
        <f t="shared" si="53"/>
        <v>0</v>
      </c>
      <c r="AU92" s="40">
        <f t="shared" si="54"/>
        <v>1</v>
      </c>
      <c r="AV92" s="40">
        <f t="shared" si="55"/>
        <v>0</v>
      </c>
      <c r="AW92" s="40">
        <f t="shared" si="56"/>
        <v>0</v>
      </c>
      <c r="AX92" s="40">
        <f t="shared" si="57"/>
        <v>0</v>
      </c>
      <c r="AY92" s="40">
        <f t="shared" si="58"/>
        <v>0</v>
      </c>
      <c r="AZ92" s="40">
        <f t="shared" si="59"/>
        <v>0</v>
      </c>
      <c r="BA92" s="40">
        <f t="shared" si="60"/>
        <v>0</v>
      </c>
      <c r="BB92" s="40">
        <f t="shared" si="61"/>
        <v>0</v>
      </c>
      <c r="BC92" s="40">
        <f t="shared" ref="BC92:BC155" si="62">IF(E70&gt;=D92,1,0)</f>
        <v>0</v>
      </c>
      <c r="BD92" s="40">
        <f t="shared" si="23"/>
        <v>0</v>
      </c>
      <c r="BE92" s="40">
        <f t="shared" si="24"/>
        <v>0</v>
      </c>
      <c r="BF92" s="40">
        <f t="shared" si="25"/>
        <v>0</v>
      </c>
      <c r="BG92" s="40">
        <f t="shared" si="26"/>
        <v>0</v>
      </c>
      <c r="BH92" s="40">
        <f t="shared" si="27"/>
        <v>0</v>
      </c>
      <c r="BI92" s="40">
        <f t="shared" si="28"/>
        <v>0</v>
      </c>
      <c r="BJ92" s="40">
        <f t="shared" si="29"/>
        <v>0</v>
      </c>
      <c r="BK92" s="40">
        <f t="shared" si="30"/>
        <v>0</v>
      </c>
      <c r="BL92" s="40">
        <f t="shared" si="31"/>
        <v>0</v>
      </c>
      <c r="BM92" s="40">
        <f t="shared" si="32"/>
        <v>0</v>
      </c>
      <c r="BN92" s="40">
        <f t="shared" si="33"/>
        <v>0</v>
      </c>
      <c r="BO92" s="40">
        <f t="shared" si="35"/>
        <v>0</v>
      </c>
      <c r="BP92" s="40">
        <f t="shared" si="36"/>
        <v>0</v>
      </c>
      <c r="BQ92" s="40">
        <f t="shared" si="37"/>
        <v>0</v>
      </c>
      <c r="BR92" s="40">
        <f t="shared" si="38"/>
        <v>0</v>
      </c>
      <c r="BT92" s="63">
        <f t="shared" si="41"/>
        <v>4</v>
      </c>
      <c r="BV92" s="4">
        <f t="shared" si="39"/>
        <v>9.2460317460317465E-2</v>
      </c>
    </row>
    <row r="93" spans="1:74" s="15" customFormat="1">
      <c r="A93" s="25">
        <f>A92+1</f>
        <v>89</v>
      </c>
      <c r="B93" s="26" t="s">
        <v>32</v>
      </c>
      <c r="C93" s="12">
        <v>40791</v>
      </c>
      <c r="D93" s="12">
        <v>40792</v>
      </c>
      <c r="E93" s="12">
        <v>40816</v>
      </c>
      <c r="F93" s="14">
        <v>0.84570000000000001</v>
      </c>
      <c r="G93" s="14"/>
      <c r="H93" s="14"/>
      <c r="I93" s="14">
        <v>0.83050000000000002</v>
      </c>
      <c r="J93" s="14">
        <v>0.76219999999999999</v>
      </c>
      <c r="K93" s="5" t="s">
        <v>1</v>
      </c>
      <c r="L93"/>
      <c r="M93" s="46">
        <f>(F93-I93)*10000</f>
        <v>151.99999999999991</v>
      </c>
      <c r="N93" s="47"/>
      <c r="O93" s="46">
        <f>(I93-J93)*10000</f>
        <v>683.00000000000023</v>
      </c>
      <c r="P93"/>
      <c r="Q93" s="22">
        <f>((S92*U93)/M93)*O93</f>
        <v>27958.959486052314</v>
      </c>
      <c r="S93" s="3">
        <f>Q93+S92</f>
        <v>351513.30176680966</v>
      </c>
      <c r="T93" s="3"/>
      <c r="U93" s="4">
        <f>$AE$4/W93</f>
        <v>1.9230769230769232E-2</v>
      </c>
      <c r="V93" s="3"/>
      <c r="W93" s="2">
        <v>13</v>
      </c>
      <c r="X93"/>
      <c r="Y93" s="30">
        <f>E93-D93+1</f>
        <v>25</v>
      </c>
      <c r="Z93" s="30"/>
      <c r="AA93" s="30">
        <f>(D93-C93)</f>
        <v>1</v>
      </c>
      <c r="AB93" s="30"/>
      <c r="AC93" s="4">
        <f>(S93-S92)/S92</f>
        <v>8.6411943319838216E-2</v>
      </c>
      <c r="AD93" s="3"/>
      <c r="AE93" s="38"/>
      <c r="AF93" s="40">
        <f>IF(E92&gt;D93,IF(E92&gt;E93,Y93,E92-D93+1),0)</f>
        <v>2</v>
      </c>
      <c r="AG93" s="3"/>
      <c r="AH93" s="40">
        <f t="shared" si="40"/>
        <v>1</v>
      </c>
      <c r="AI93" s="40">
        <f t="shared" si="42"/>
        <v>0</v>
      </c>
      <c r="AJ93" s="40">
        <f t="shared" si="43"/>
        <v>1</v>
      </c>
      <c r="AK93" s="40">
        <f t="shared" si="44"/>
        <v>0</v>
      </c>
      <c r="AL93" s="40">
        <f t="shared" si="45"/>
        <v>1</v>
      </c>
      <c r="AM93" s="40">
        <f t="shared" si="46"/>
        <v>0</v>
      </c>
      <c r="AN93" s="40">
        <f t="shared" si="47"/>
        <v>0</v>
      </c>
      <c r="AO93" s="40">
        <f t="shared" si="48"/>
        <v>0</v>
      </c>
      <c r="AP93" s="40">
        <f t="shared" si="49"/>
        <v>0</v>
      </c>
      <c r="AQ93" s="40">
        <f t="shared" si="50"/>
        <v>0</v>
      </c>
      <c r="AR93" s="40">
        <f t="shared" si="51"/>
        <v>0</v>
      </c>
      <c r="AS93" s="40">
        <f t="shared" si="52"/>
        <v>0</v>
      </c>
      <c r="AT93" s="40">
        <f t="shared" si="53"/>
        <v>0</v>
      </c>
      <c r="AU93" s="40">
        <f t="shared" si="54"/>
        <v>0</v>
      </c>
      <c r="AV93" s="40">
        <f t="shared" si="55"/>
        <v>1</v>
      </c>
      <c r="AW93" s="40">
        <f t="shared" si="56"/>
        <v>0</v>
      </c>
      <c r="AX93" s="40">
        <f t="shared" si="57"/>
        <v>0</v>
      </c>
      <c r="AY93" s="40">
        <f t="shared" si="58"/>
        <v>0</v>
      </c>
      <c r="AZ93" s="40">
        <f t="shared" si="59"/>
        <v>0</v>
      </c>
      <c r="BA93" s="40">
        <f t="shared" si="60"/>
        <v>0</v>
      </c>
      <c r="BB93" s="40">
        <f t="shared" si="61"/>
        <v>0</v>
      </c>
      <c r="BC93" s="40">
        <f t="shared" si="62"/>
        <v>0</v>
      </c>
      <c r="BD93" s="40">
        <f t="shared" ref="BD93:BD156" si="63">IF(E70&gt;=D93,1,0)</f>
        <v>0</v>
      </c>
      <c r="BE93" s="40">
        <f t="shared" si="24"/>
        <v>0</v>
      </c>
      <c r="BF93" s="40">
        <f t="shared" si="25"/>
        <v>0</v>
      </c>
      <c r="BG93" s="40">
        <f t="shared" si="26"/>
        <v>0</v>
      </c>
      <c r="BH93" s="40">
        <f t="shared" si="27"/>
        <v>0</v>
      </c>
      <c r="BI93" s="40">
        <f t="shared" si="28"/>
        <v>0</v>
      </c>
      <c r="BJ93" s="40">
        <f t="shared" si="29"/>
        <v>0</v>
      </c>
      <c r="BK93" s="40">
        <f t="shared" si="30"/>
        <v>0</v>
      </c>
      <c r="BL93" s="40">
        <f t="shared" si="31"/>
        <v>0</v>
      </c>
      <c r="BM93" s="40">
        <f t="shared" si="32"/>
        <v>0</v>
      </c>
      <c r="BN93" s="40">
        <f t="shared" si="33"/>
        <v>0</v>
      </c>
      <c r="BO93" s="40">
        <f t="shared" si="35"/>
        <v>0</v>
      </c>
      <c r="BP93" s="40">
        <f t="shared" si="36"/>
        <v>0</v>
      </c>
      <c r="BQ93" s="40">
        <f t="shared" si="37"/>
        <v>0</v>
      </c>
      <c r="BR93" s="40">
        <f t="shared" si="38"/>
        <v>0</v>
      </c>
      <c r="BT93" s="63">
        <f t="shared" si="41"/>
        <v>5</v>
      </c>
      <c r="BV93" s="4">
        <f t="shared" si="39"/>
        <v>0.1116910866910867</v>
      </c>
    </row>
    <row r="94" spans="1:74" s="15" customFormat="1">
      <c r="A94" s="25">
        <f>A93+1</f>
        <v>90</v>
      </c>
      <c r="B94" s="26" t="s">
        <v>20</v>
      </c>
      <c r="C94" s="12">
        <v>40792</v>
      </c>
      <c r="D94" s="12">
        <v>40793</v>
      </c>
      <c r="E94" s="12">
        <v>41124</v>
      </c>
      <c r="F94" s="14">
        <v>0.82140000000000002</v>
      </c>
      <c r="G94" s="14">
        <v>0.91</v>
      </c>
      <c r="H94" s="14">
        <v>1.0247999999999999</v>
      </c>
      <c r="I94" s="14"/>
      <c r="J94" s="14"/>
      <c r="K94" s="5" t="s">
        <v>2</v>
      </c>
      <c r="M94" s="16">
        <f>(G94-F94)*10000</f>
        <v>886.00000000000011</v>
      </c>
      <c r="O94" s="16">
        <f>(H94-G94)*10000</f>
        <v>1147.9999999999991</v>
      </c>
      <c r="Q94" s="22">
        <f>((S93*U94)/M94)*O94</f>
        <v>16266.416898915555</v>
      </c>
      <c r="S94" s="3">
        <f>Q94+S93</f>
        <v>367779.7186657252</v>
      </c>
      <c r="T94" s="3"/>
      <c r="U94" s="4">
        <f>$AE$4/W94</f>
        <v>3.5714285714285712E-2</v>
      </c>
      <c r="V94" s="4"/>
      <c r="W94" s="2">
        <v>7</v>
      </c>
      <c r="X94"/>
      <c r="Y94" s="30">
        <f>E94-D94+1</f>
        <v>332</v>
      </c>
      <c r="Z94" s="30"/>
      <c r="AA94" s="30">
        <f>(D94-C94)</f>
        <v>1</v>
      </c>
      <c r="AB94" s="30"/>
      <c r="AC94" s="4">
        <f>(S94-S93)/S93</f>
        <v>4.6275395033859967E-2</v>
      </c>
      <c r="AD94" s="3"/>
      <c r="AE94" s="38"/>
      <c r="AF94" s="40">
        <f>IF(E93&gt;D94,IF(E93&gt;E94,Y94,E93-D94+1),0)</f>
        <v>24</v>
      </c>
      <c r="AG94" s="3"/>
      <c r="AH94" s="40">
        <f t="shared" si="40"/>
        <v>1</v>
      </c>
      <c r="AI94" s="40">
        <f t="shared" si="42"/>
        <v>1</v>
      </c>
      <c r="AJ94" s="40">
        <f t="shared" si="43"/>
        <v>0</v>
      </c>
      <c r="AK94" s="40">
        <f t="shared" si="44"/>
        <v>1</v>
      </c>
      <c r="AL94" s="40">
        <f t="shared" si="45"/>
        <v>0</v>
      </c>
      <c r="AM94" s="40">
        <f t="shared" si="46"/>
        <v>1</v>
      </c>
      <c r="AN94" s="40">
        <f t="shared" si="47"/>
        <v>0</v>
      </c>
      <c r="AO94" s="40">
        <f t="shared" si="48"/>
        <v>0</v>
      </c>
      <c r="AP94" s="40">
        <f t="shared" si="49"/>
        <v>0</v>
      </c>
      <c r="AQ94" s="40">
        <f t="shared" si="50"/>
        <v>0</v>
      </c>
      <c r="AR94" s="40">
        <f t="shared" si="51"/>
        <v>0</v>
      </c>
      <c r="AS94" s="40">
        <f t="shared" si="52"/>
        <v>0</v>
      </c>
      <c r="AT94" s="40">
        <f t="shared" si="53"/>
        <v>0</v>
      </c>
      <c r="AU94" s="40">
        <f t="shared" si="54"/>
        <v>0</v>
      </c>
      <c r="AV94" s="40">
        <f t="shared" si="55"/>
        <v>0</v>
      </c>
      <c r="AW94" s="40">
        <f t="shared" si="56"/>
        <v>1</v>
      </c>
      <c r="AX94" s="40">
        <f t="shared" si="57"/>
        <v>0</v>
      </c>
      <c r="AY94" s="40">
        <f t="shared" si="58"/>
        <v>0</v>
      </c>
      <c r="AZ94" s="40">
        <f t="shared" si="59"/>
        <v>0</v>
      </c>
      <c r="BA94" s="40">
        <f t="shared" si="60"/>
        <v>0</v>
      </c>
      <c r="BB94" s="40">
        <f t="shared" si="61"/>
        <v>0</v>
      </c>
      <c r="BC94" s="40">
        <f t="shared" si="62"/>
        <v>0</v>
      </c>
      <c r="BD94" s="40">
        <f t="shared" si="63"/>
        <v>0</v>
      </c>
      <c r="BE94" s="40">
        <f t="shared" ref="BE94:BE157" si="64">IF(E70&gt;=D94,1,0)</f>
        <v>0</v>
      </c>
      <c r="BF94" s="40">
        <f t="shared" si="25"/>
        <v>0</v>
      </c>
      <c r="BG94" s="40">
        <f t="shared" si="26"/>
        <v>0</v>
      </c>
      <c r="BH94" s="40">
        <f t="shared" si="27"/>
        <v>0</v>
      </c>
      <c r="BI94" s="40">
        <f t="shared" si="28"/>
        <v>0</v>
      </c>
      <c r="BJ94" s="40">
        <f t="shared" si="29"/>
        <v>0</v>
      </c>
      <c r="BK94" s="40">
        <f t="shared" si="30"/>
        <v>0</v>
      </c>
      <c r="BL94" s="40">
        <f t="shared" si="31"/>
        <v>0</v>
      </c>
      <c r="BM94" s="40">
        <f t="shared" si="32"/>
        <v>0</v>
      </c>
      <c r="BN94" s="40">
        <f t="shared" si="33"/>
        <v>0</v>
      </c>
      <c r="BO94" s="40">
        <f t="shared" si="35"/>
        <v>0</v>
      </c>
      <c r="BP94" s="40">
        <f t="shared" si="36"/>
        <v>0</v>
      </c>
      <c r="BQ94" s="40">
        <f t="shared" si="37"/>
        <v>0</v>
      </c>
      <c r="BR94" s="40">
        <f t="shared" si="38"/>
        <v>0</v>
      </c>
      <c r="BT94" s="63">
        <f t="shared" si="41"/>
        <v>6</v>
      </c>
      <c r="BV94" s="4">
        <f t="shared" si="39"/>
        <v>0.14740537240537241</v>
      </c>
    </row>
    <row r="95" spans="1:74" s="15" customFormat="1">
      <c r="A95" s="25">
        <f>A94+1</f>
        <v>91</v>
      </c>
      <c r="B95" s="26" t="s">
        <v>29</v>
      </c>
      <c r="C95" s="12">
        <v>40792</v>
      </c>
      <c r="D95" s="12">
        <v>40793</v>
      </c>
      <c r="E95" s="12">
        <v>40794</v>
      </c>
      <c r="F95" s="14">
        <v>0.873</v>
      </c>
      <c r="G95" s="14">
        <v>0.88270000000000004</v>
      </c>
      <c r="H95" s="14">
        <v>0.873</v>
      </c>
      <c r="I95" s="14"/>
      <c r="J95" s="14"/>
      <c r="K95" s="5" t="s">
        <v>0</v>
      </c>
      <c r="M95" s="16">
        <f>(G95-F95)*10000</f>
        <v>97.000000000000426</v>
      </c>
      <c r="O95" s="16">
        <f>(H95-G95)*10000</f>
        <v>-97.000000000000426</v>
      </c>
      <c r="Q95" s="22">
        <f>((S94*U95)/M95)*O95</f>
        <v>-9194.4929666431308</v>
      </c>
      <c r="S95" s="3">
        <f>Q95+S94</f>
        <v>358585.22569908208</v>
      </c>
      <c r="T95" s="3"/>
      <c r="U95" s="4">
        <f>$AE$4/W95</f>
        <v>2.5000000000000001E-2</v>
      </c>
      <c r="V95" s="4"/>
      <c r="W95" s="2">
        <v>10</v>
      </c>
      <c r="X95" s="3"/>
      <c r="Y95" s="30">
        <f>E95-D95+1</f>
        <v>2</v>
      </c>
      <c r="Z95" s="30"/>
      <c r="AA95" s="30">
        <f>(D95-C95)</f>
        <v>1</v>
      </c>
      <c r="AB95" s="30"/>
      <c r="AC95" s="4">
        <f>(S95-S94)/S94</f>
        <v>-2.4999999999999991E-2</v>
      </c>
      <c r="AD95" s="3"/>
      <c r="AE95" s="38"/>
      <c r="AF95" s="40">
        <f>IF(E94&gt;D95,IF(E94&gt;E95,Y95,E94-D95+1),0)</f>
        <v>2</v>
      </c>
      <c r="AG95" s="3"/>
      <c r="AH95" s="40">
        <f t="shared" si="40"/>
        <v>1</v>
      </c>
      <c r="AI95" s="40">
        <f t="shared" si="42"/>
        <v>1</v>
      </c>
      <c r="AJ95" s="40">
        <f t="shared" si="43"/>
        <v>1</v>
      </c>
      <c r="AK95" s="40">
        <f t="shared" si="44"/>
        <v>0</v>
      </c>
      <c r="AL95" s="40">
        <f t="shared" si="45"/>
        <v>1</v>
      </c>
      <c r="AM95" s="40">
        <f t="shared" si="46"/>
        <v>0</v>
      </c>
      <c r="AN95" s="40">
        <f t="shared" si="47"/>
        <v>1</v>
      </c>
      <c r="AO95" s="40">
        <f t="shared" si="48"/>
        <v>0</v>
      </c>
      <c r="AP95" s="40">
        <f t="shared" si="49"/>
        <v>0</v>
      </c>
      <c r="AQ95" s="40">
        <f t="shared" si="50"/>
        <v>0</v>
      </c>
      <c r="AR95" s="40">
        <f t="shared" si="51"/>
        <v>0</v>
      </c>
      <c r="AS95" s="40">
        <f t="shared" si="52"/>
        <v>0</v>
      </c>
      <c r="AT95" s="40">
        <f t="shared" si="53"/>
        <v>0</v>
      </c>
      <c r="AU95" s="40">
        <f t="shared" si="54"/>
        <v>0</v>
      </c>
      <c r="AV95" s="40">
        <f t="shared" si="55"/>
        <v>0</v>
      </c>
      <c r="AW95" s="40">
        <f t="shared" si="56"/>
        <v>0</v>
      </c>
      <c r="AX95" s="40">
        <f t="shared" si="57"/>
        <v>1</v>
      </c>
      <c r="AY95" s="40">
        <f t="shared" si="58"/>
        <v>0</v>
      </c>
      <c r="AZ95" s="40">
        <f t="shared" si="59"/>
        <v>0</v>
      </c>
      <c r="BA95" s="40">
        <f t="shared" si="60"/>
        <v>0</v>
      </c>
      <c r="BB95" s="40">
        <f t="shared" si="61"/>
        <v>0</v>
      </c>
      <c r="BC95" s="40">
        <f t="shared" si="62"/>
        <v>0</v>
      </c>
      <c r="BD95" s="40">
        <f t="shared" si="63"/>
        <v>0</v>
      </c>
      <c r="BE95" s="40">
        <f t="shared" si="64"/>
        <v>0</v>
      </c>
      <c r="BF95" s="40">
        <f t="shared" ref="BF95:BF158" si="65">IF(E70&gt;=D95,1,0)</f>
        <v>0</v>
      </c>
      <c r="BG95" s="40">
        <f t="shared" si="26"/>
        <v>0</v>
      </c>
      <c r="BH95" s="40">
        <f t="shared" si="27"/>
        <v>0</v>
      </c>
      <c r="BI95" s="40">
        <f t="shared" si="28"/>
        <v>0</v>
      </c>
      <c r="BJ95" s="40">
        <f t="shared" si="29"/>
        <v>0</v>
      </c>
      <c r="BK95" s="40">
        <f t="shared" si="30"/>
        <v>0</v>
      </c>
      <c r="BL95" s="40">
        <f t="shared" si="31"/>
        <v>0</v>
      </c>
      <c r="BM95" s="40">
        <f t="shared" si="32"/>
        <v>0</v>
      </c>
      <c r="BN95" s="40">
        <f t="shared" si="33"/>
        <v>0</v>
      </c>
      <c r="BO95" s="40">
        <f t="shared" si="35"/>
        <v>0</v>
      </c>
      <c r="BP95" s="40">
        <f t="shared" si="36"/>
        <v>0</v>
      </c>
      <c r="BQ95" s="40">
        <f t="shared" si="37"/>
        <v>0</v>
      </c>
      <c r="BR95" s="40">
        <f t="shared" si="38"/>
        <v>0</v>
      </c>
      <c r="BT95" s="63">
        <f t="shared" si="41"/>
        <v>7</v>
      </c>
      <c r="BV95" s="4">
        <f t="shared" si="39"/>
        <v>0.1724053724053724</v>
      </c>
    </row>
    <row r="96" spans="1:74" s="15" customFormat="1">
      <c r="A96" s="25">
        <f>A95+1</f>
        <v>92</v>
      </c>
      <c r="B96" s="26" t="s">
        <v>35</v>
      </c>
      <c r="C96" s="12">
        <v>40792</v>
      </c>
      <c r="D96" s="13">
        <v>40793</v>
      </c>
      <c r="E96" s="13">
        <v>40896</v>
      </c>
      <c r="F96" s="36">
        <v>97.99</v>
      </c>
      <c r="G96" s="36"/>
      <c r="H96" s="36"/>
      <c r="I96" s="36">
        <v>89.965000000000003</v>
      </c>
      <c r="J96" s="36">
        <v>83.301000000000002</v>
      </c>
      <c r="K96" s="5" t="s">
        <v>2</v>
      </c>
      <c r="L96"/>
      <c r="M96" s="16">
        <f>(F96-I96)*100</f>
        <v>802.49999999999909</v>
      </c>
      <c r="O96" s="16">
        <f>(I96-J96)*100</f>
        <v>666.40000000000009</v>
      </c>
      <c r="P96"/>
      <c r="Q96" s="22">
        <f>((S95*U96)/M96)*O96</f>
        <v>9305.3424612877188</v>
      </c>
      <c r="S96" s="3">
        <f>Q96+S95</f>
        <v>367890.56816036982</v>
      </c>
      <c r="T96" s="3"/>
      <c r="U96" s="4">
        <f>$AE$4/W96</f>
        <v>3.125E-2</v>
      </c>
      <c r="V96" s="3"/>
      <c r="W96" s="2">
        <v>8</v>
      </c>
      <c r="X96"/>
      <c r="Y96" s="30">
        <f>E96-D96+1</f>
        <v>104</v>
      </c>
      <c r="Z96" s="30"/>
      <c r="AA96" s="30">
        <f>(D96-C96)</f>
        <v>1</v>
      </c>
      <c r="AB96" s="30"/>
      <c r="AC96" s="4">
        <f>(S96-S95)/S95</f>
        <v>2.5950155763239977E-2</v>
      </c>
      <c r="AD96" s="3"/>
      <c r="AE96" s="38"/>
      <c r="AF96" s="40">
        <f>IF(E95&gt;D96,IF(E95&gt;E96,Y96,E95-D96+1),0)</f>
        <v>2</v>
      </c>
      <c r="AG96" s="3"/>
      <c r="AH96" s="40">
        <f t="shared" si="40"/>
        <v>1</v>
      </c>
      <c r="AI96" s="40">
        <f t="shared" si="42"/>
        <v>1</v>
      </c>
      <c r="AJ96" s="40">
        <f t="shared" si="43"/>
        <v>1</v>
      </c>
      <c r="AK96" s="40">
        <f t="shared" si="44"/>
        <v>1</v>
      </c>
      <c r="AL96" s="40">
        <f t="shared" si="45"/>
        <v>0</v>
      </c>
      <c r="AM96" s="40">
        <f t="shared" si="46"/>
        <v>1</v>
      </c>
      <c r="AN96" s="40">
        <f t="shared" si="47"/>
        <v>0</v>
      </c>
      <c r="AO96" s="40">
        <f t="shared" si="48"/>
        <v>1</v>
      </c>
      <c r="AP96" s="40">
        <f t="shared" si="49"/>
        <v>0</v>
      </c>
      <c r="AQ96" s="40">
        <f t="shared" si="50"/>
        <v>0</v>
      </c>
      <c r="AR96" s="40">
        <f t="shared" si="51"/>
        <v>0</v>
      </c>
      <c r="AS96" s="40">
        <f t="shared" si="52"/>
        <v>0</v>
      </c>
      <c r="AT96" s="40">
        <f t="shared" si="53"/>
        <v>0</v>
      </c>
      <c r="AU96" s="40">
        <f t="shared" si="54"/>
        <v>0</v>
      </c>
      <c r="AV96" s="40">
        <f t="shared" si="55"/>
        <v>0</v>
      </c>
      <c r="AW96" s="40">
        <f t="shared" si="56"/>
        <v>0</v>
      </c>
      <c r="AX96" s="40">
        <f t="shared" si="57"/>
        <v>0</v>
      </c>
      <c r="AY96" s="40">
        <f t="shared" si="58"/>
        <v>1</v>
      </c>
      <c r="AZ96" s="40">
        <f t="shared" si="59"/>
        <v>0</v>
      </c>
      <c r="BA96" s="40">
        <f t="shared" si="60"/>
        <v>0</v>
      </c>
      <c r="BB96" s="40">
        <f t="shared" si="61"/>
        <v>0</v>
      </c>
      <c r="BC96" s="40">
        <f t="shared" si="62"/>
        <v>0</v>
      </c>
      <c r="BD96" s="40">
        <f t="shared" si="63"/>
        <v>0</v>
      </c>
      <c r="BE96" s="40">
        <f t="shared" si="64"/>
        <v>0</v>
      </c>
      <c r="BF96" s="40">
        <f t="shared" si="65"/>
        <v>0</v>
      </c>
      <c r="BG96" s="40">
        <f t="shared" ref="BG96:BG159" si="66">IF(E70&gt;=D96,1,0)</f>
        <v>0</v>
      </c>
      <c r="BH96" s="40">
        <f t="shared" si="27"/>
        <v>0</v>
      </c>
      <c r="BI96" s="40">
        <f t="shared" si="28"/>
        <v>0</v>
      </c>
      <c r="BJ96" s="40">
        <f t="shared" si="29"/>
        <v>0</v>
      </c>
      <c r="BK96" s="40">
        <f t="shared" si="30"/>
        <v>0</v>
      </c>
      <c r="BL96" s="40">
        <f t="shared" si="31"/>
        <v>0</v>
      </c>
      <c r="BM96" s="40">
        <f t="shared" si="32"/>
        <v>0</v>
      </c>
      <c r="BN96" s="40">
        <f t="shared" si="33"/>
        <v>0</v>
      </c>
      <c r="BO96" s="40">
        <f t="shared" si="35"/>
        <v>0</v>
      </c>
      <c r="BP96" s="40">
        <f t="shared" si="36"/>
        <v>0</v>
      </c>
      <c r="BQ96" s="40">
        <f t="shared" si="37"/>
        <v>0</v>
      </c>
      <c r="BR96" s="40">
        <f t="shared" si="38"/>
        <v>0</v>
      </c>
      <c r="BT96" s="63">
        <f t="shared" si="41"/>
        <v>8</v>
      </c>
      <c r="BV96" s="4">
        <f t="shared" si="39"/>
        <v>0.2036553724053724</v>
      </c>
    </row>
    <row r="97" spans="1:74" s="15" customFormat="1">
      <c r="A97" s="25">
        <f>A96+1</f>
        <v>93</v>
      </c>
      <c r="B97" s="26" t="s">
        <v>28</v>
      </c>
      <c r="C97" s="12">
        <v>40792</v>
      </c>
      <c r="D97" s="12">
        <v>40794</v>
      </c>
      <c r="E97" s="12">
        <v>40800</v>
      </c>
      <c r="F97" s="14">
        <v>1.4106000000000001</v>
      </c>
      <c r="G97" s="14"/>
      <c r="H97" s="14"/>
      <c r="I97" s="14">
        <v>1.3826000000000001</v>
      </c>
      <c r="J97" s="14">
        <v>1.3467</v>
      </c>
      <c r="K97" s="5" t="s">
        <v>1</v>
      </c>
      <c r="M97" s="16">
        <f>(F97-I97)*10000</f>
        <v>280.00000000000023</v>
      </c>
      <c r="O97" s="16">
        <f>(I97-J97)*10000</f>
        <v>359.00000000000045</v>
      </c>
      <c r="Q97" s="22">
        <f>((S96*U97)/M97)*O97</f>
        <v>16846.009434894491</v>
      </c>
      <c r="S97" s="3">
        <f>Q97+S96</f>
        <v>384736.5775952643</v>
      </c>
      <c r="T97" s="3"/>
      <c r="U97" s="4">
        <f>$AE$4/W97</f>
        <v>3.5714285714285712E-2</v>
      </c>
      <c r="V97" s="4"/>
      <c r="W97" s="2">
        <v>7</v>
      </c>
      <c r="X97" s="3"/>
      <c r="Y97" s="30">
        <f>E97-D97+1</f>
        <v>7</v>
      </c>
      <c r="Z97" s="30"/>
      <c r="AA97" s="30">
        <f>(D97-C97)</f>
        <v>2</v>
      </c>
      <c r="AB97" s="30"/>
      <c r="AC97" s="4">
        <f>(S97-S96)/S96</f>
        <v>4.5790816326530606E-2</v>
      </c>
      <c r="AD97" s="3"/>
      <c r="AE97" s="38"/>
      <c r="AF97" s="40">
        <f>IF(E96&gt;D97,IF(E96&gt;E97,Y97,E96-D97+1),0)</f>
        <v>7</v>
      </c>
      <c r="AG97" s="3"/>
      <c r="AH97" s="40">
        <f t="shared" si="40"/>
        <v>1</v>
      </c>
      <c r="AI97" s="40">
        <f t="shared" si="42"/>
        <v>1</v>
      </c>
      <c r="AJ97" s="40">
        <f t="shared" si="43"/>
        <v>1</v>
      </c>
      <c r="AK97" s="40">
        <f t="shared" si="44"/>
        <v>1</v>
      </c>
      <c r="AL97" s="40">
        <f t="shared" si="45"/>
        <v>0</v>
      </c>
      <c r="AM97" s="40">
        <f t="shared" si="46"/>
        <v>0</v>
      </c>
      <c r="AN97" s="40">
        <f t="shared" si="47"/>
        <v>1</v>
      </c>
      <c r="AO97" s="40">
        <f t="shared" si="48"/>
        <v>0</v>
      </c>
      <c r="AP97" s="40">
        <f t="shared" si="49"/>
        <v>1</v>
      </c>
      <c r="AQ97" s="40">
        <f t="shared" si="50"/>
        <v>0</v>
      </c>
      <c r="AR97" s="40">
        <f t="shared" si="51"/>
        <v>0</v>
      </c>
      <c r="AS97" s="40">
        <f t="shared" si="52"/>
        <v>0</v>
      </c>
      <c r="AT97" s="40">
        <f t="shared" si="53"/>
        <v>0</v>
      </c>
      <c r="AU97" s="40">
        <f t="shared" si="54"/>
        <v>0</v>
      </c>
      <c r="AV97" s="40">
        <f t="shared" si="55"/>
        <v>0</v>
      </c>
      <c r="AW97" s="40">
        <f t="shared" si="56"/>
        <v>0</v>
      </c>
      <c r="AX97" s="40">
        <f t="shared" si="57"/>
        <v>0</v>
      </c>
      <c r="AY97" s="40">
        <f t="shared" si="58"/>
        <v>0</v>
      </c>
      <c r="AZ97" s="40">
        <f t="shared" si="59"/>
        <v>1</v>
      </c>
      <c r="BA97" s="40">
        <f t="shared" si="60"/>
        <v>0</v>
      </c>
      <c r="BB97" s="40">
        <f t="shared" si="61"/>
        <v>0</v>
      </c>
      <c r="BC97" s="40">
        <f t="shared" si="62"/>
        <v>0</v>
      </c>
      <c r="BD97" s="40">
        <f t="shared" si="63"/>
        <v>0</v>
      </c>
      <c r="BE97" s="40">
        <f t="shared" si="64"/>
        <v>0</v>
      </c>
      <c r="BF97" s="40">
        <f t="shared" si="65"/>
        <v>0</v>
      </c>
      <c r="BG97" s="40">
        <f t="shared" si="66"/>
        <v>0</v>
      </c>
      <c r="BH97" s="40">
        <f t="shared" ref="BH97:BH160" si="67">IF(E70&gt;=D97,1,0)</f>
        <v>0</v>
      </c>
      <c r="BI97" s="40">
        <f t="shared" si="28"/>
        <v>0</v>
      </c>
      <c r="BJ97" s="40">
        <f t="shared" si="29"/>
        <v>0</v>
      </c>
      <c r="BK97" s="40">
        <f t="shared" si="30"/>
        <v>0</v>
      </c>
      <c r="BL97" s="40">
        <f t="shared" si="31"/>
        <v>0</v>
      </c>
      <c r="BM97" s="40">
        <f t="shared" si="32"/>
        <v>0</v>
      </c>
      <c r="BN97" s="40">
        <f t="shared" si="33"/>
        <v>0</v>
      </c>
      <c r="BO97" s="40">
        <f t="shared" si="35"/>
        <v>0</v>
      </c>
      <c r="BP97" s="40">
        <f t="shared" si="36"/>
        <v>0</v>
      </c>
      <c r="BQ97" s="40">
        <f t="shared" si="37"/>
        <v>0</v>
      </c>
      <c r="BR97" s="40">
        <f t="shared" si="38"/>
        <v>0</v>
      </c>
      <c r="BT97" s="63">
        <f t="shared" si="41"/>
        <v>8</v>
      </c>
      <c r="BV97" s="4">
        <f t="shared" si="39"/>
        <v>0.21436965811965814</v>
      </c>
    </row>
    <row r="98" spans="1:74" s="15" customFormat="1">
      <c r="A98" s="25">
        <f>A97+1</f>
        <v>94</v>
      </c>
      <c r="B98" s="26" t="s">
        <v>39</v>
      </c>
      <c r="C98" s="12">
        <v>40794</v>
      </c>
      <c r="D98" s="12">
        <v>40795</v>
      </c>
      <c r="E98" s="12">
        <v>40808</v>
      </c>
      <c r="F98" s="14">
        <v>1.0641</v>
      </c>
      <c r="G98" s="14"/>
      <c r="H98" s="14"/>
      <c r="I98" s="14">
        <v>1.05724</v>
      </c>
      <c r="J98" s="14">
        <v>1.002</v>
      </c>
      <c r="K98" s="5" t="s">
        <v>1</v>
      </c>
      <c r="L98"/>
      <c r="M98" s="46">
        <f>(F98-I98)*10000</f>
        <v>68.600000000000875</v>
      </c>
      <c r="N98" s="47"/>
      <c r="O98" s="46">
        <f>(I98-J98)*10000</f>
        <v>552.39999999999952</v>
      </c>
      <c r="P98"/>
      <c r="Q98" s="22">
        <f>((S97*U98)/M98)*O98</f>
        <v>59578.516893816188</v>
      </c>
      <c r="S98" s="3">
        <f>Q98+S97</f>
        <v>444315.09448908048</v>
      </c>
      <c r="T98" s="3"/>
      <c r="U98" s="4">
        <f>$AE$4/W98</f>
        <v>1.9230769230769232E-2</v>
      </c>
      <c r="V98" s="3"/>
      <c r="W98" s="2">
        <v>13</v>
      </c>
      <c r="X98"/>
      <c r="Y98" s="30">
        <f>E98-D98+1</f>
        <v>14</v>
      </c>
      <c r="Z98" s="30"/>
      <c r="AA98" s="30">
        <f>(D98-C98)</f>
        <v>1</v>
      </c>
      <c r="AB98" s="30"/>
      <c r="AC98" s="4">
        <f>(S98-S97)/S97</f>
        <v>0.15485534873289764</v>
      </c>
      <c r="AD98" s="3"/>
      <c r="AE98" s="38"/>
      <c r="AF98" s="40">
        <f>IF(E97&gt;D98,IF(E97&gt;E98,Y98,E97-D98+1),0)</f>
        <v>6</v>
      </c>
      <c r="AG98" s="3"/>
      <c r="AH98" s="40">
        <f t="shared" si="40"/>
        <v>1</v>
      </c>
      <c r="AI98" s="40">
        <f t="shared" si="42"/>
        <v>1</v>
      </c>
      <c r="AJ98" s="40">
        <f t="shared" si="43"/>
        <v>0</v>
      </c>
      <c r="AK98" s="40">
        <f t="shared" si="44"/>
        <v>1</v>
      </c>
      <c r="AL98" s="40">
        <f t="shared" si="45"/>
        <v>1</v>
      </c>
      <c r="AM98" s="40">
        <f t="shared" si="46"/>
        <v>0</v>
      </c>
      <c r="AN98" s="40">
        <f t="shared" si="47"/>
        <v>0</v>
      </c>
      <c r="AO98" s="40">
        <f t="shared" si="48"/>
        <v>0</v>
      </c>
      <c r="AP98" s="40">
        <f t="shared" si="49"/>
        <v>0</v>
      </c>
      <c r="AQ98" s="40">
        <f t="shared" si="50"/>
        <v>1</v>
      </c>
      <c r="AR98" s="40">
        <f t="shared" si="51"/>
        <v>0</v>
      </c>
      <c r="AS98" s="40">
        <f t="shared" si="52"/>
        <v>0</v>
      </c>
      <c r="AT98" s="40">
        <f t="shared" si="53"/>
        <v>0</v>
      </c>
      <c r="AU98" s="40">
        <f t="shared" si="54"/>
        <v>0</v>
      </c>
      <c r="AV98" s="40">
        <f t="shared" si="55"/>
        <v>0</v>
      </c>
      <c r="AW98" s="40">
        <f t="shared" si="56"/>
        <v>0</v>
      </c>
      <c r="AX98" s="40">
        <f t="shared" si="57"/>
        <v>0</v>
      </c>
      <c r="AY98" s="40">
        <f t="shared" si="58"/>
        <v>0</v>
      </c>
      <c r="AZ98" s="40">
        <f t="shared" si="59"/>
        <v>0</v>
      </c>
      <c r="BA98" s="40">
        <f t="shared" si="60"/>
        <v>1</v>
      </c>
      <c r="BB98" s="40">
        <f t="shared" si="61"/>
        <v>0</v>
      </c>
      <c r="BC98" s="40">
        <f t="shared" si="62"/>
        <v>0</v>
      </c>
      <c r="BD98" s="40">
        <f t="shared" si="63"/>
        <v>0</v>
      </c>
      <c r="BE98" s="40">
        <f t="shared" si="64"/>
        <v>0</v>
      </c>
      <c r="BF98" s="40">
        <f t="shared" si="65"/>
        <v>0</v>
      </c>
      <c r="BG98" s="40">
        <f t="shared" si="66"/>
        <v>0</v>
      </c>
      <c r="BH98" s="40">
        <f t="shared" si="67"/>
        <v>0</v>
      </c>
      <c r="BI98" s="40">
        <f t="shared" ref="BI98:BI161" si="68">IF(E70&gt;=D98,1,0)</f>
        <v>0</v>
      </c>
      <c r="BJ98" s="40">
        <f t="shared" si="29"/>
        <v>0</v>
      </c>
      <c r="BK98" s="40">
        <f t="shared" si="30"/>
        <v>0</v>
      </c>
      <c r="BL98" s="40">
        <f t="shared" si="31"/>
        <v>0</v>
      </c>
      <c r="BM98" s="40">
        <f t="shared" si="32"/>
        <v>0</v>
      </c>
      <c r="BN98" s="40">
        <f t="shared" si="33"/>
        <v>0</v>
      </c>
      <c r="BO98" s="40">
        <f t="shared" si="35"/>
        <v>0</v>
      </c>
      <c r="BP98" s="40">
        <f t="shared" si="36"/>
        <v>0</v>
      </c>
      <c r="BQ98" s="40">
        <f t="shared" si="37"/>
        <v>0</v>
      </c>
      <c r="BR98" s="40">
        <f t="shared" si="38"/>
        <v>0</v>
      </c>
      <c r="BT98" s="63">
        <f t="shared" si="41"/>
        <v>7</v>
      </c>
      <c r="BV98" s="4">
        <f t="shared" si="39"/>
        <v>0.18082264957264954</v>
      </c>
    </row>
    <row r="99" spans="1:74" s="15" customFormat="1">
      <c r="A99" s="25">
        <f>A98+1</f>
        <v>95</v>
      </c>
      <c r="B99" s="26" t="s">
        <v>37</v>
      </c>
      <c r="C99" s="12">
        <v>40805</v>
      </c>
      <c r="D99" s="13">
        <v>40806</v>
      </c>
      <c r="E99" s="13">
        <v>40820</v>
      </c>
      <c r="F99" s="14">
        <v>0.98313000000000006</v>
      </c>
      <c r="G99" s="14">
        <v>0.99266999999999994</v>
      </c>
      <c r="H99" s="14">
        <v>1.0654399999999999</v>
      </c>
      <c r="I99" s="14"/>
      <c r="J99" s="14"/>
      <c r="K99" s="5" t="s">
        <v>1</v>
      </c>
      <c r="L99"/>
      <c r="M99" s="16">
        <f>(G99-F99)*10000</f>
        <v>95.399999999998812</v>
      </c>
      <c r="O99" s="16">
        <f>(H99-G99)*10000</f>
        <v>727.7</v>
      </c>
      <c r="P99"/>
      <c r="Q99" s="22">
        <f>((S98*U99)/M99)*O99</f>
        <v>121042.26349944141</v>
      </c>
      <c r="S99" s="3">
        <f>Q99+S98</f>
        <v>565357.35798852192</v>
      </c>
      <c r="T99" s="3"/>
      <c r="U99" s="4">
        <f>$AE$4/W99</f>
        <v>3.5714285714285712E-2</v>
      </c>
      <c r="V99" s="3"/>
      <c r="W99" s="2">
        <v>7</v>
      </c>
      <c r="X99"/>
      <c r="Y99" s="30">
        <f>E99-D99+1</f>
        <v>15</v>
      </c>
      <c r="Z99" s="30"/>
      <c r="AA99" s="30">
        <f>(D99-C99)</f>
        <v>1</v>
      </c>
      <c r="AB99" s="30"/>
      <c r="AC99" s="4">
        <f>(S99-S98)/S98</f>
        <v>0.27242437855645751</v>
      </c>
      <c r="AD99" s="3"/>
      <c r="AE99" s="38"/>
      <c r="AF99" s="40">
        <f>IF(E98&gt;D99,IF(E98&gt;E99,Y99,E98-D99+1),0)</f>
        <v>3</v>
      </c>
      <c r="AG99" s="3"/>
      <c r="AH99" s="40">
        <f t="shared" si="40"/>
        <v>1</v>
      </c>
      <c r="AI99" s="40">
        <f t="shared" si="42"/>
        <v>0</v>
      </c>
      <c r="AJ99" s="40">
        <f t="shared" si="43"/>
        <v>1</v>
      </c>
      <c r="AK99" s="40">
        <f t="shared" si="44"/>
        <v>0</v>
      </c>
      <c r="AL99" s="40">
        <f t="shared" si="45"/>
        <v>1</v>
      </c>
      <c r="AM99" s="40">
        <f t="shared" si="46"/>
        <v>1</v>
      </c>
      <c r="AN99" s="40">
        <f t="shared" si="47"/>
        <v>0</v>
      </c>
      <c r="AO99" s="40">
        <f t="shared" si="48"/>
        <v>0</v>
      </c>
      <c r="AP99" s="40">
        <f t="shared" si="49"/>
        <v>0</v>
      </c>
      <c r="AQ99" s="40">
        <f t="shared" si="50"/>
        <v>0</v>
      </c>
      <c r="AR99" s="40">
        <f t="shared" si="51"/>
        <v>1</v>
      </c>
      <c r="AS99" s="40">
        <f t="shared" si="52"/>
        <v>0</v>
      </c>
      <c r="AT99" s="40">
        <f t="shared" si="53"/>
        <v>0</v>
      </c>
      <c r="AU99" s="40">
        <f t="shared" si="54"/>
        <v>0</v>
      </c>
      <c r="AV99" s="40">
        <f t="shared" si="55"/>
        <v>0</v>
      </c>
      <c r="AW99" s="40">
        <f t="shared" si="56"/>
        <v>0</v>
      </c>
      <c r="AX99" s="40">
        <f t="shared" si="57"/>
        <v>0</v>
      </c>
      <c r="AY99" s="40">
        <f t="shared" si="58"/>
        <v>0</v>
      </c>
      <c r="AZ99" s="40">
        <f t="shared" si="59"/>
        <v>0</v>
      </c>
      <c r="BA99" s="40">
        <f t="shared" si="60"/>
        <v>0</v>
      </c>
      <c r="BB99" s="40">
        <f t="shared" si="61"/>
        <v>0</v>
      </c>
      <c r="BC99" s="40">
        <f t="shared" si="62"/>
        <v>0</v>
      </c>
      <c r="BD99" s="40">
        <f t="shared" si="63"/>
        <v>0</v>
      </c>
      <c r="BE99" s="40">
        <f t="shared" si="64"/>
        <v>0</v>
      </c>
      <c r="BF99" s="40">
        <f t="shared" si="65"/>
        <v>0</v>
      </c>
      <c r="BG99" s="40">
        <f t="shared" si="66"/>
        <v>0</v>
      </c>
      <c r="BH99" s="40">
        <f t="shared" si="67"/>
        <v>0</v>
      </c>
      <c r="BI99" s="40">
        <f t="shared" si="68"/>
        <v>0</v>
      </c>
      <c r="BJ99" s="40">
        <f t="shared" ref="BJ99:BJ162" si="69">IF(E70&gt;=D99,1,0)</f>
        <v>0</v>
      </c>
      <c r="BK99" s="40">
        <f t="shared" si="30"/>
        <v>0</v>
      </c>
      <c r="BL99" s="40">
        <f t="shared" si="31"/>
        <v>0</v>
      </c>
      <c r="BM99" s="40">
        <f t="shared" si="32"/>
        <v>0</v>
      </c>
      <c r="BN99" s="40">
        <f t="shared" si="33"/>
        <v>0</v>
      </c>
      <c r="BO99" s="40">
        <f t="shared" si="35"/>
        <v>0</v>
      </c>
      <c r="BP99" s="40">
        <f t="shared" si="36"/>
        <v>0</v>
      </c>
      <c r="BQ99" s="40">
        <f t="shared" si="37"/>
        <v>0</v>
      </c>
      <c r="BR99" s="40">
        <f t="shared" si="38"/>
        <v>0</v>
      </c>
      <c r="BT99" s="63">
        <f t="shared" si="41"/>
        <v>6</v>
      </c>
      <c r="BV99" s="4">
        <f t="shared" si="39"/>
        <v>0.16891788766788768</v>
      </c>
    </row>
    <row r="100" spans="1:74" s="15" customFormat="1">
      <c r="A100" s="25">
        <f>A99+1</f>
        <v>96</v>
      </c>
      <c r="B100" s="26" t="s">
        <v>38</v>
      </c>
      <c r="C100" s="12">
        <v>40805</v>
      </c>
      <c r="D100" s="52">
        <v>40806</v>
      </c>
      <c r="E100" s="52">
        <v>40806</v>
      </c>
      <c r="F100" s="36">
        <v>105.045</v>
      </c>
      <c r="G100" s="36"/>
      <c r="H100" s="36"/>
      <c r="I100" s="36">
        <v>104.01700000000001</v>
      </c>
      <c r="J100" s="36">
        <v>105.045</v>
      </c>
      <c r="K100" s="5" t="s">
        <v>0</v>
      </c>
      <c r="L100"/>
      <c r="M100" s="16">
        <f>(F100-I100)*100</f>
        <v>102.79999999999916</v>
      </c>
      <c r="O100" s="16">
        <f>(I100-J100)*100</f>
        <v>-102.79999999999916</v>
      </c>
      <c r="P100"/>
      <c r="Q100" s="22">
        <f>((S99*U100)/M100)*O100</f>
        <v>-6730.4447379585927</v>
      </c>
      <c r="S100" s="3">
        <f>Q100+S99</f>
        <v>558626.91325056332</v>
      </c>
      <c r="T100" s="3"/>
      <c r="U100" s="4">
        <f>$AE$4/W100</f>
        <v>1.1904761904761904E-2</v>
      </c>
      <c r="V100" s="3"/>
      <c r="W100" s="2">
        <v>21</v>
      </c>
      <c r="X100"/>
      <c r="Y100" s="30">
        <f>E100-D100+1</f>
        <v>1</v>
      </c>
      <c r="Z100" s="30"/>
      <c r="AA100" s="30">
        <f>(D100-C100)</f>
        <v>1</v>
      </c>
      <c r="AB100" s="30"/>
      <c r="AC100" s="4">
        <f>(S100-S99)/S99</f>
        <v>-1.1904761904761925E-2</v>
      </c>
      <c r="AD100" s="3"/>
      <c r="AE100" s="38"/>
      <c r="AF100" s="40">
        <f>IF(E99&gt;D100,IF(E99&gt;E100,Y100,E99-D100+1),0)</f>
        <v>1</v>
      </c>
      <c r="AG100" s="3"/>
      <c r="AH100" s="40">
        <f t="shared" si="40"/>
        <v>1</v>
      </c>
      <c r="AI100" s="40">
        <f t="shared" si="42"/>
        <v>1</v>
      </c>
      <c r="AJ100" s="40">
        <f t="shared" si="43"/>
        <v>0</v>
      </c>
      <c r="AK100" s="40">
        <f t="shared" si="44"/>
        <v>1</v>
      </c>
      <c r="AL100" s="40">
        <f t="shared" si="45"/>
        <v>0</v>
      </c>
      <c r="AM100" s="40">
        <f t="shared" si="46"/>
        <v>1</v>
      </c>
      <c r="AN100" s="40">
        <f t="shared" si="47"/>
        <v>1</v>
      </c>
      <c r="AO100" s="40">
        <f t="shared" si="48"/>
        <v>0</v>
      </c>
      <c r="AP100" s="40">
        <f t="shared" si="49"/>
        <v>0</v>
      </c>
      <c r="AQ100" s="40">
        <f t="shared" si="50"/>
        <v>0</v>
      </c>
      <c r="AR100" s="40">
        <f t="shared" si="51"/>
        <v>0</v>
      </c>
      <c r="AS100" s="40">
        <f t="shared" si="52"/>
        <v>1</v>
      </c>
      <c r="AT100" s="40">
        <f t="shared" si="53"/>
        <v>0</v>
      </c>
      <c r="AU100" s="40">
        <f t="shared" si="54"/>
        <v>0</v>
      </c>
      <c r="AV100" s="40">
        <f t="shared" si="55"/>
        <v>0</v>
      </c>
      <c r="AW100" s="40">
        <f t="shared" si="56"/>
        <v>0</v>
      </c>
      <c r="AX100" s="40">
        <f t="shared" si="57"/>
        <v>0</v>
      </c>
      <c r="AY100" s="40">
        <f t="shared" si="58"/>
        <v>0</v>
      </c>
      <c r="AZ100" s="40">
        <f t="shared" si="59"/>
        <v>0</v>
      </c>
      <c r="BA100" s="40">
        <f t="shared" si="60"/>
        <v>0</v>
      </c>
      <c r="BB100" s="40">
        <f t="shared" si="61"/>
        <v>0</v>
      </c>
      <c r="BC100" s="40">
        <f t="shared" si="62"/>
        <v>0</v>
      </c>
      <c r="BD100" s="40">
        <f t="shared" si="63"/>
        <v>0</v>
      </c>
      <c r="BE100" s="40">
        <f t="shared" si="64"/>
        <v>0</v>
      </c>
      <c r="BF100" s="40">
        <f t="shared" si="65"/>
        <v>0</v>
      </c>
      <c r="BG100" s="40">
        <f t="shared" si="66"/>
        <v>0</v>
      </c>
      <c r="BH100" s="40">
        <f t="shared" si="67"/>
        <v>0</v>
      </c>
      <c r="BI100" s="40">
        <f t="shared" si="68"/>
        <v>0</v>
      </c>
      <c r="BJ100" s="40">
        <f t="shared" si="69"/>
        <v>0</v>
      </c>
      <c r="BK100" s="40">
        <f t="shared" ref="BK100:BK163" si="70">IF(E70&gt;=D100,1,0)</f>
        <v>0</v>
      </c>
      <c r="BL100" s="40">
        <f t="shared" si="31"/>
        <v>0</v>
      </c>
      <c r="BM100" s="40">
        <f t="shared" si="32"/>
        <v>0</v>
      </c>
      <c r="BN100" s="40">
        <f t="shared" si="33"/>
        <v>0</v>
      </c>
      <c r="BO100" s="40">
        <f t="shared" si="35"/>
        <v>0</v>
      </c>
      <c r="BP100" s="40">
        <f t="shared" si="36"/>
        <v>0</v>
      </c>
      <c r="BQ100" s="40">
        <f t="shared" si="37"/>
        <v>0</v>
      </c>
      <c r="BR100" s="40">
        <f t="shared" si="38"/>
        <v>0</v>
      </c>
      <c r="BT100" s="63">
        <f t="shared" si="41"/>
        <v>7</v>
      </c>
      <c r="BV100" s="4">
        <f t="shared" si="39"/>
        <v>0.1808226495726496</v>
      </c>
    </row>
    <row r="101" spans="1:74" s="15" customFormat="1">
      <c r="A101" s="25">
        <f>A100+1</f>
        <v>97</v>
      </c>
      <c r="B101" s="26" t="s">
        <v>30</v>
      </c>
      <c r="C101" s="12">
        <v>40805</v>
      </c>
      <c r="D101" s="12">
        <v>40807</v>
      </c>
      <c r="E101" s="12">
        <v>40813</v>
      </c>
      <c r="F101" s="14">
        <v>1.3716999999999999</v>
      </c>
      <c r="G101" s="14"/>
      <c r="H101" s="14"/>
      <c r="I101" s="14">
        <v>1.3584000000000001</v>
      </c>
      <c r="J101" s="14">
        <v>1.3640000000000001</v>
      </c>
      <c r="K101" s="5" t="s">
        <v>2</v>
      </c>
      <c r="M101" s="16">
        <f>(F101-I101)*10000</f>
        <v>132.99999999999866</v>
      </c>
      <c r="O101" s="16">
        <f>(I101-J101)*10000</f>
        <v>-56.000000000000497</v>
      </c>
      <c r="Q101" s="22">
        <f>((S100*U101)/M101)*O101</f>
        <v>-5345.7120885222384</v>
      </c>
      <c r="S101" s="3">
        <f>Q101+S100</f>
        <v>553281.20116204105</v>
      </c>
      <c r="T101" s="3"/>
      <c r="U101" s="4">
        <f>$AE$4/W101</f>
        <v>2.2727272727272728E-2</v>
      </c>
      <c r="V101" s="4"/>
      <c r="W101" s="16">
        <v>11</v>
      </c>
      <c r="Y101" s="30">
        <f>E101-D101+1</f>
        <v>7</v>
      </c>
      <c r="Z101" s="30"/>
      <c r="AA101" s="30">
        <f>(D101-C101)</f>
        <v>2</v>
      </c>
      <c r="AB101" s="30"/>
      <c r="AC101" s="4">
        <f>(S101-S100)/S100</f>
        <v>-9.5693779904308576E-3</v>
      </c>
      <c r="AD101" s="3"/>
      <c r="AE101" s="38"/>
      <c r="AF101" s="40">
        <f>IF(E100&gt;D101,IF(E100&gt;E101,Y101,E100-D101+1),0)</f>
        <v>0</v>
      </c>
      <c r="AG101" s="3"/>
      <c r="AH101" s="40">
        <f t="shared" si="40"/>
        <v>0</v>
      </c>
      <c r="AI101" s="40">
        <f t="shared" si="42"/>
        <v>1</v>
      </c>
      <c r="AJ101" s="40">
        <f t="shared" si="43"/>
        <v>1</v>
      </c>
      <c r="AK101" s="40">
        <f t="shared" si="44"/>
        <v>0</v>
      </c>
      <c r="AL101" s="40">
        <f t="shared" si="45"/>
        <v>1</v>
      </c>
      <c r="AM101" s="40">
        <f t="shared" si="46"/>
        <v>0</v>
      </c>
      <c r="AN101" s="40">
        <f t="shared" si="47"/>
        <v>1</v>
      </c>
      <c r="AO101" s="40">
        <f t="shared" si="48"/>
        <v>1</v>
      </c>
      <c r="AP101" s="40">
        <f t="shared" si="49"/>
        <v>0</v>
      </c>
      <c r="AQ101" s="40">
        <f t="shared" si="50"/>
        <v>0</v>
      </c>
      <c r="AR101" s="40">
        <f t="shared" si="51"/>
        <v>0</v>
      </c>
      <c r="AS101" s="40">
        <f t="shared" si="52"/>
        <v>0</v>
      </c>
      <c r="AT101" s="40">
        <f t="shared" si="53"/>
        <v>1</v>
      </c>
      <c r="AU101" s="40">
        <f t="shared" si="54"/>
        <v>0</v>
      </c>
      <c r="AV101" s="40">
        <f t="shared" si="55"/>
        <v>0</v>
      </c>
      <c r="AW101" s="40">
        <f t="shared" si="56"/>
        <v>0</v>
      </c>
      <c r="AX101" s="40">
        <f t="shared" si="57"/>
        <v>0</v>
      </c>
      <c r="AY101" s="40">
        <f t="shared" si="58"/>
        <v>0</v>
      </c>
      <c r="AZ101" s="40">
        <f t="shared" si="59"/>
        <v>0</v>
      </c>
      <c r="BA101" s="40">
        <f t="shared" si="60"/>
        <v>0</v>
      </c>
      <c r="BB101" s="40">
        <f t="shared" si="61"/>
        <v>0</v>
      </c>
      <c r="BC101" s="40">
        <f t="shared" si="62"/>
        <v>0</v>
      </c>
      <c r="BD101" s="40">
        <f t="shared" si="63"/>
        <v>0</v>
      </c>
      <c r="BE101" s="40">
        <f t="shared" si="64"/>
        <v>0</v>
      </c>
      <c r="BF101" s="40">
        <f t="shared" si="65"/>
        <v>0</v>
      </c>
      <c r="BG101" s="40">
        <f t="shared" si="66"/>
        <v>0</v>
      </c>
      <c r="BH101" s="40">
        <f t="shared" si="67"/>
        <v>0</v>
      </c>
      <c r="BI101" s="40">
        <f t="shared" si="68"/>
        <v>0</v>
      </c>
      <c r="BJ101" s="40">
        <f t="shared" si="69"/>
        <v>0</v>
      </c>
      <c r="BK101" s="40">
        <f t="shared" si="70"/>
        <v>0</v>
      </c>
      <c r="BL101" s="40">
        <f t="shared" ref="BL101:BL164" si="71">IF(E70&gt;=D101,1,0)</f>
        <v>0</v>
      </c>
      <c r="BM101" s="40">
        <f t="shared" si="32"/>
        <v>0</v>
      </c>
      <c r="BN101" s="40">
        <f t="shared" si="33"/>
        <v>0</v>
      </c>
      <c r="BO101" s="40">
        <f t="shared" si="35"/>
        <v>0</v>
      </c>
      <c r="BP101" s="40">
        <f t="shared" si="36"/>
        <v>0</v>
      </c>
      <c r="BQ101" s="40">
        <f t="shared" si="37"/>
        <v>0</v>
      </c>
      <c r="BR101" s="40">
        <f t="shared" si="38"/>
        <v>0</v>
      </c>
      <c r="BT101" s="63">
        <f t="shared" si="41"/>
        <v>7</v>
      </c>
      <c r="BV101" s="4">
        <f t="shared" si="39"/>
        <v>0.19164516039516041</v>
      </c>
    </row>
    <row r="102" spans="1:74" s="15" customFormat="1">
      <c r="A102" s="25">
        <f>A101+1</f>
        <v>98</v>
      </c>
      <c r="B102" s="26" t="s">
        <v>29</v>
      </c>
      <c r="C102" s="12">
        <v>40806</v>
      </c>
      <c r="D102" s="12">
        <v>40812</v>
      </c>
      <c r="E102" s="12">
        <v>40814</v>
      </c>
      <c r="F102" s="14">
        <v>0.87390000000000001</v>
      </c>
      <c r="G102" s="14"/>
      <c r="H102" s="14"/>
      <c r="I102" s="14">
        <v>0.86699999999999999</v>
      </c>
      <c r="J102" s="14">
        <v>0.87390000000000001</v>
      </c>
      <c r="K102" s="5" t="s">
        <v>0</v>
      </c>
      <c r="M102" s="16">
        <f>(F102-I102)*10000</f>
        <v>69.000000000000171</v>
      </c>
      <c r="O102" s="16">
        <f>(I102-J102)*10000</f>
        <v>-69.000000000000171</v>
      </c>
      <c r="Q102" s="22">
        <f>((S101*U102)/M102)*O102</f>
        <v>-13832.030029051028</v>
      </c>
      <c r="S102" s="3">
        <f>Q102+S101</f>
        <v>539449.17113299004</v>
      </c>
      <c r="T102" s="3"/>
      <c r="U102" s="4">
        <f>$AE$4/W102</f>
        <v>2.5000000000000001E-2</v>
      </c>
      <c r="V102" s="4"/>
      <c r="W102" s="2">
        <v>10</v>
      </c>
      <c r="X102" s="3"/>
      <c r="Y102" s="30">
        <f>E102-D102+1</f>
        <v>3</v>
      </c>
      <c r="Z102" s="30"/>
      <c r="AA102" s="30">
        <f>(D102-C102)</f>
        <v>6</v>
      </c>
      <c r="AB102" s="30"/>
      <c r="AC102" s="4">
        <f>(S102-S101)/S101</f>
        <v>-2.4999999999999963E-2</v>
      </c>
      <c r="AD102" s="3"/>
      <c r="AE102" s="38"/>
      <c r="AF102" s="40">
        <f>IF(E101&gt;D102,IF(E101&gt;E102,Y102,E101-D102+1),0)</f>
        <v>2</v>
      </c>
      <c r="AG102" s="3"/>
      <c r="AH102" s="40">
        <f t="shared" si="40"/>
        <v>1</v>
      </c>
      <c r="AI102" s="40">
        <f t="shared" si="42"/>
        <v>0</v>
      </c>
      <c r="AJ102" s="40">
        <f t="shared" si="43"/>
        <v>1</v>
      </c>
      <c r="AK102" s="40">
        <f t="shared" si="44"/>
        <v>0</v>
      </c>
      <c r="AL102" s="40">
        <f t="shared" si="45"/>
        <v>0</v>
      </c>
      <c r="AM102" s="40">
        <f t="shared" si="46"/>
        <v>1</v>
      </c>
      <c r="AN102" s="40">
        <f t="shared" si="47"/>
        <v>0</v>
      </c>
      <c r="AO102" s="40">
        <f t="shared" si="48"/>
        <v>1</v>
      </c>
      <c r="AP102" s="40">
        <f t="shared" si="49"/>
        <v>1</v>
      </c>
      <c r="AQ102" s="40">
        <f t="shared" si="50"/>
        <v>0</v>
      </c>
      <c r="AR102" s="40">
        <f t="shared" si="51"/>
        <v>0</v>
      </c>
      <c r="AS102" s="40">
        <f t="shared" si="52"/>
        <v>0</v>
      </c>
      <c r="AT102" s="40">
        <f t="shared" si="53"/>
        <v>0</v>
      </c>
      <c r="AU102" s="40">
        <f t="shared" si="54"/>
        <v>0</v>
      </c>
      <c r="AV102" s="40">
        <f t="shared" si="55"/>
        <v>0</v>
      </c>
      <c r="AW102" s="40">
        <f t="shared" si="56"/>
        <v>0</v>
      </c>
      <c r="AX102" s="40">
        <f t="shared" si="57"/>
        <v>0</v>
      </c>
      <c r="AY102" s="40">
        <f t="shared" si="58"/>
        <v>0</v>
      </c>
      <c r="AZ102" s="40">
        <f t="shared" si="59"/>
        <v>0</v>
      </c>
      <c r="BA102" s="40">
        <f t="shared" si="60"/>
        <v>0</v>
      </c>
      <c r="BB102" s="40">
        <f t="shared" si="61"/>
        <v>0</v>
      </c>
      <c r="BC102" s="40">
        <f t="shared" si="62"/>
        <v>0</v>
      </c>
      <c r="BD102" s="40">
        <f t="shared" si="63"/>
        <v>0</v>
      </c>
      <c r="BE102" s="40">
        <f t="shared" si="64"/>
        <v>0</v>
      </c>
      <c r="BF102" s="40">
        <f t="shared" si="65"/>
        <v>0</v>
      </c>
      <c r="BG102" s="40">
        <f t="shared" si="66"/>
        <v>0</v>
      </c>
      <c r="BH102" s="40">
        <f t="shared" si="67"/>
        <v>0</v>
      </c>
      <c r="BI102" s="40">
        <f t="shared" si="68"/>
        <v>0</v>
      </c>
      <c r="BJ102" s="40">
        <f t="shared" si="69"/>
        <v>0</v>
      </c>
      <c r="BK102" s="40">
        <f t="shared" si="70"/>
        <v>0</v>
      </c>
      <c r="BL102" s="40">
        <f t="shared" si="71"/>
        <v>0</v>
      </c>
      <c r="BM102" s="40">
        <f t="shared" ref="BM102:BM165" si="72">IF(E70&gt;=D102,1,0)</f>
        <v>0</v>
      </c>
      <c r="BN102" s="40">
        <f t="shared" si="33"/>
        <v>0</v>
      </c>
      <c r="BO102" s="40">
        <f t="shared" si="35"/>
        <v>0</v>
      </c>
      <c r="BP102" s="40">
        <f t="shared" si="36"/>
        <v>0</v>
      </c>
      <c r="BQ102" s="40">
        <f t="shared" si="37"/>
        <v>0</v>
      </c>
      <c r="BR102" s="40">
        <f t="shared" si="38"/>
        <v>0</v>
      </c>
      <c r="BT102" s="63">
        <f t="shared" si="41"/>
        <v>6</v>
      </c>
      <c r="BV102" s="4">
        <f t="shared" si="39"/>
        <v>0.16963661338661337</v>
      </c>
    </row>
    <row r="103" spans="1:74" s="15" customFormat="1">
      <c r="A103" s="25">
        <f>A102+1</f>
        <v>99</v>
      </c>
      <c r="B103" s="26" t="s">
        <v>36</v>
      </c>
      <c r="C103" s="12">
        <v>40781</v>
      </c>
      <c r="D103" s="12">
        <v>40813</v>
      </c>
      <c r="E103" s="12">
        <v>40814</v>
      </c>
      <c r="F103" s="36">
        <v>117.816</v>
      </c>
      <c r="G103" s="36">
        <v>119.167</v>
      </c>
      <c r="H103" s="36">
        <v>119.501</v>
      </c>
      <c r="I103" s="36"/>
      <c r="J103" s="36"/>
      <c r="K103" s="5" t="s">
        <v>2</v>
      </c>
      <c r="L103"/>
      <c r="M103" s="16">
        <f>(G103-F103)*100</f>
        <v>135.09999999999991</v>
      </c>
      <c r="O103" s="16">
        <f>(H103-G103)*100</f>
        <v>33.400000000000318</v>
      </c>
      <c r="P103"/>
      <c r="Q103" s="22">
        <f>((S102*U103)/M103)*O103</f>
        <v>3704.5814449876734</v>
      </c>
      <c r="S103" s="3">
        <f>Q103+S102</f>
        <v>543153.75257797772</v>
      </c>
      <c r="T103" s="3"/>
      <c r="U103" s="4">
        <f>$AE$4/W103</f>
        <v>2.7777777777777776E-2</v>
      </c>
      <c r="V103" s="3"/>
      <c r="W103" s="2">
        <v>9</v>
      </c>
      <c r="X103"/>
      <c r="Y103" s="30">
        <f>E103-D103+1</f>
        <v>2</v>
      </c>
      <c r="Z103" s="30"/>
      <c r="AA103" s="30">
        <f>(D103-C103)</f>
        <v>32</v>
      </c>
      <c r="AB103" s="30"/>
      <c r="AC103" s="4">
        <f>(S103-S102)/S102</f>
        <v>6.8673410642323338E-3</v>
      </c>
      <c r="AD103" s="3"/>
      <c r="AE103" s="38"/>
      <c r="AF103" s="40">
        <f>IF(E102&gt;D103,IF(E102&gt;E103,Y103,E102-D103+1),0)</f>
        <v>2</v>
      </c>
      <c r="AG103" s="3"/>
      <c r="AH103" s="40">
        <f t="shared" si="40"/>
        <v>1</v>
      </c>
      <c r="AI103" s="40">
        <f t="shared" si="42"/>
        <v>1</v>
      </c>
      <c r="AJ103" s="40">
        <f t="shared" si="43"/>
        <v>0</v>
      </c>
      <c r="AK103" s="40">
        <f t="shared" si="44"/>
        <v>1</v>
      </c>
      <c r="AL103" s="40">
        <f t="shared" si="45"/>
        <v>0</v>
      </c>
      <c r="AM103" s="40">
        <f t="shared" si="46"/>
        <v>0</v>
      </c>
      <c r="AN103" s="40">
        <f t="shared" si="47"/>
        <v>1</v>
      </c>
      <c r="AO103" s="40">
        <f t="shared" si="48"/>
        <v>0</v>
      </c>
      <c r="AP103" s="40">
        <f t="shared" si="49"/>
        <v>1</v>
      </c>
      <c r="AQ103" s="40">
        <f t="shared" si="50"/>
        <v>1</v>
      </c>
      <c r="AR103" s="40">
        <f t="shared" si="51"/>
        <v>0</v>
      </c>
      <c r="AS103" s="40">
        <f t="shared" si="52"/>
        <v>0</v>
      </c>
      <c r="AT103" s="40">
        <f t="shared" si="53"/>
        <v>0</v>
      </c>
      <c r="AU103" s="40">
        <f t="shared" si="54"/>
        <v>0</v>
      </c>
      <c r="AV103" s="40">
        <f t="shared" si="55"/>
        <v>0</v>
      </c>
      <c r="AW103" s="40">
        <f t="shared" si="56"/>
        <v>0</v>
      </c>
      <c r="AX103" s="40">
        <f t="shared" si="57"/>
        <v>0</v>
      </c>
      <c r="AY103" s="40">
        <f t="shared" si="58"/>
        <v>0</v>
      </c>
      <c r="AZ103" s="40">
        <f t="shared" si="59"/>
        <v>0</v>
      </c>
      <c r="BA103" s="40">
        <f t="shared" si="60"/>
        <v>0</v>
      </c>
      <c r="BB103" s="40">
        <f t="shared" si="61"/>
        <v>0</v>
      </c>
      <c r="BC103" s="40">
        <f t="shared" si="62"/>
        <v>0</v>
      </c>
      <c r="BD103" s="40">
        <f t="shared" si="63"/>
        <v>0</v>
      </c>
      <c r="BE103" s="40">
        <f t="shared" si="64"/>
        <v>0</v>
      </c>
      <c r="BF103" s="40">
        <f t="shared" si="65"/>
        <v>0</v>
      </c>
      <c r="BG103" s="40">
        <f t="shared" si="66"/>
        <v>0</v>
      </c>
      <c r="BH103" s="40">
        <f t="shared" si="67"/>
        <v>0</v>
      </c>
      <c r="BI103" s="40">
        <f t="shared" si="68"/>
        <v>0</v>
      </c>
      <c r="BJ103" s="40">
        <f t="shared" si="69"/>
        <v>0</v>
      </c>
      <c r="BK103" s="40">
        <f t="shared" si="70"/>
        <v>0</v>
      </c>
      <c r="BL103" s="40">
        <f t="shared" si="71"/>
        <v>0</v>
      </c>
      <c r="BM103" s="40">
        <f t="shared" si="72"/>
        <v>0</v>
      </c>
      <c r="BN103" s="40">
        <f t="shared" ref="BN103:BN166" si="73">IF(E70&gt;=D103,1,0)</f>
        <v>0</v>
      </c>
      <c r="BO103" s="40">
        <f t="shared" si="35"/>
        <v>0</v>
      </c>
      <c r="BP103" s="40">
        <f t="shared" si="36"/>
        <v>0</v>
      </c>
      <c r="BQ103" s="40">
        <f t="shared" si="37"/>
        <v>0</v>
      </c>
      <c r="BR103" s="40">
        <f t="shared" si="38"/>
        <v>0</v>
      </c>
      <c r="BT103" s="63">
        <f t="shared" si="41"/>
        <v>7</v>
      </c>
      <c r="BV103" s="4">
        <f t="shared" si="39"/>
        <v>0.19741439116439113</v>
      </c>
    </row>
    <row r="104" spans="1:74" s="15" customFormat="1">
      <c r="A104" s="25">
        <f>A103+1</f>
        <v>100</v>
      </c>
      <c r="B104" s="26" t="s">
        <v>30</v>
      </c>
      <c r="C104" s="12">
        <v>40813</v>
      </c>
      <c r="D104" s="12">
        <v>40814</v>
      </c>
      <c r="E104" s="12">
        <v>40816</v>
      </c>
      <c r="F104" s="14">
        <v>1.3482000000000001</v>
      </c>
      <c r="G104" s="14">
        <v>1.367</v>
      </c>
      <c r="H104" s="14">
        <v>1.3482000000000001</v>
      </c>
      <c r="I104" s="14"/>
      <c r="J104" s="14"/>
      <c r="K104" s="5" t="s">
        <v>0</v>
      </c>
      <c r="M104" s="16">
        <f>(G104-F104)*10000</f>
        <v>187.99999999999929</v>
      </c>
      <c r="O104" s="16">
        <f>(H104-G104)*10000</f>
        <v>-187.99999999999929</v>
      </c>
      <c r="Q104" s="22">
        <f>((S103*U104)/M104)*O104</f>
        <v>-12344.40346768131</v>
      </c>
      <c r="S104" s="3">
        <f>Q104+S103</f>
        <v>530809.34911029646</v>
      </c>
      <c r="T104" s="3"/>
      <c r="U104" s="4">
        <f>$AE$4/W104</f>
        <v>2.2727272727272728E-2</v>
      </c>
      <c r="V104" s="4"/>
      <c r="W104" s="16">
        <v>11</v>
      </c>
      <c r="Y104" s="30">
        <f>E104-D104+1</f>
        <v>3</v>
      </c>
      <c r="Z104" s="30"/>
      <c r="AA104" s="30">
        <f>(D104-C104)</f>
        <v>1</v>
      </c>
      <c r="AB104" s="30"/>
      <c r="AC104" s="4">
        <f>(S104-S103)/S103</f>
        <v>-2.2727272727272631E-2</v>
      </c>
      <c r="AD104" s="3"/>
      <c r="AE104" s="38"/>
      <c r="AF104" s="40">
        <f>IF(E103&gt;D104,IF(E103&gt;E104,Y104,E103-D104+1),0)</f>
        <v>0</v>
      </c>
      <c r="AG104" s="3"/>
      <c r="AH104" s="40">
        <f t="shared" si="40"/>
        <v>1</v>
      </c>
      <c r="AI104" s="40">
        <f t="shared" si="42"/>
        <v>1</v>
      </c>
      <c r="AJ104" s="40">
        <f t="shared" si="43"/>
        <v>0</v>
      </c>
      <c r="AK104" s="40">
        <f t="shared" si="44"/>
        <v>0</v>
      </c>
      <c r="AL104" s="40">
        <f t="shared" si="45"/>
        <v>1</v>
      </c>
      <c r="AM104" s="40">
        <f t="shared" si="46"/>
        <v>0</v>
      </c>
      <c r="AN104" s="40">
        <f t="shared" si="47"/>
        <v>0</v>
      </c>
      <c r="AO104" s="40">
        <f t="shared" si="48"/>
        <v>1</v>
      </c>
      <c r="AP104" s="40">
        <f t="shared" si="49"/>
        <v>0</v>
      </c>
      <c r="AQ104" s="40">
        <f t="shared" si="50"/>
        <v>1</v>
      </c>
      <c r="AR104" s="40">
        <f t="shared" si="51"/>
        <v>1</v>
      </c>
      <c r="AS104" s="40">
        <f t="shared" si="52"/>
        <v>0</v>
      </c>
      <c r="AT104" s="40">
        <f t="shared" si="53"/>
        <v>0</v>
      </c>
      <c r="AU104" s="40">
        <f t="shared" si="54"/>
        <v>0</v>
      </c>
      <c r="AV104" s="40">
        <f t="shared" si="55"/>
        <v>0</v>
      </c>
      <c r="AW104" s="40">
        <f t="shared" si="56"/>
        <v>0</v>
      </c>
      <c r="AX104" s="40">
        <f t="shared" si="57"/>
        <v>0</v>
      </c>
      <c r="AY104" s="40">
        <f t="shared" si="58"/>
        <v>0</v>
      </c>
      <c r="AZ104" s="40">
        <f t="shared" si="59"/>
        <v>0</v>
      </c>
      <c r="BA104" s="40">
        <f t="shared" si="60"/>
        <v>0</v>
      </c>
      <c r="BB104" s="40">
        <f t="shared" si="61"/>
        <v>0</v>
      </c>
      <c r="BC104" s="40">
        <f t="shared" si="62"/>
        <v>0</v>
      </c>
      <c r="BD104" s="40">
        <f t="shared" si="63"/>
        <v>0</v>
      </c>
      <c r="BE104" s="40">
        <f t="shared" si="64"/>
        <v>0</v>
      </c>
      <c r="BF104" s="40">
        <f t="shared" si="65"/>
        <v>0</v>
      </c>
      <c r="BG104" s="40">
        <f t="shared" si="66"/>
        <v>0</v>
      </c>
      <c r="BH104" s="40">
        <f t="shared" si="67"/>
        <v>0</v>
      </c>
      <c r="BI104" s="40">
        <f t="shared" si="68"/>
        <v>0</v>
      </c>
      <c r="BJ104" s="40">
        <f t="shared" si="69"/>
        <v>0</v>
      </c>
      <c r="BK104" s="40">
        <f t="shared" si="70"/>
        <v>0</v>
      </c>
      <c r="BL104" s="40">
        <f t="shared" si="71"/>
        <v>0</v>
      </c>
      <c r="BM104" s="40">
        <f t="shared" si="72"/>
        <v>0</v>
      </c>
      <c r="BN104" s="40">
        <f t="shared" si="73"/>
        <v>0</v>
      </c>
      <c r="BO104" s="40">
        <f t="shared" ref="BO104:BO167" si="74">IF(E70&gt;=D104,1,0)</f>
        <v>0</v>
      </c>
      <c r="BP104" s="40">
        <f t="shared" si="36"/>
        <v>0</v>
      </c>
      <c r="BQ104" s="40">
        <f t="shared" si="37"/>
        <v>0</v>
      </c>
      <c r="BR104" s="40">
        <f t="shared" si="38"/>
        <v>0</v>
      </c>
      <c r="BT104" s="63">
        <f t="shared" si="41"/>
        <v>7</v>
      </c>
      <c r="BV104" s="4">
        <f t="shared" si="39"/>
        <v>0.19741439116439116</v>
      </c>
    </row>
    <row r="105" spans="1:74" s="15" customFormat="1">
      <c r="A105" s="25">
        <f>A104+1</f>
        <v>101</v>
      </c>
      <c r="B105" s="26" t="s">
        <v>28</v>
      </c>
      <c r="C105" s="12">
        <v>40814</v>
      </c>
      <c r="D105" s="12">
        <v>40815</v>
      </c>
      <c r="E105" s="12">
        <v>40842</v>
      </c>
      <c r="F105" s="14">
        <v>1.3823000000000001</v>
      </c>
      <c r="G105" s="14">
        <v>1.4146000000000001</v>
      </c>
      <c r="H105" s="14">
        <v>1.4146000000000001</v>
      </c>
      <c r="I105" s="14"/>
      <c r="J105" s="14"/>
      <c r="K105" s="5" t="s">
        <v>17</v>
      </c>
      <c r="M105" s="16">
        <f>(G105-F105)*10000</f>
        <v>322.99999999999994</v>
      </c>
      <c r="O105" s="16">
        <f>(H105-G105)*10000</f>
        <v>0</v>
      </c>
      <c r="Q105" s="22">
        <f>((S104*U105)/M105)*O105</f>
        <v>0</v>
      </c>
      <c r="S105" s="3">
        <f>Q105+S104</f>
        <v>530809.34911029646</v>
      </c>
      <c r="T105" s="3"/>
      <c r="U105" s="4">
        <f>$AE$4/W105</f>
        <v>3.5714285714285712E-2</v>
      </c>
      <c r="V105" s="4"/>
      <c r="W105" s="2">
        <v>7</v>
      </c>
      <c r="X105" s="3"/>
      <c r="Y105" s="30">
        <f>E105-D105+1</f>
        <v>28</v>
      </c>
      <c r="Z105" s="30"/>
      <c r="AA105" s="30">
        <f>(D105-C105)</f>
        <v>1</v>
      </c>
      <c r="AB105" s="30"/>
      <c r="AC105" s="4">
        <f>(S105-S104)/S104</f>
        <v>0</v>
      </c>
      <c r="AD105" s="3"/>
      <c r="AE105" s="38"/>
      <c r="AF105" s="40">
        <f>IF(E104&gt;D105,IF(E104&gt;E105,Y105,E104-D105+1),0)</f>
        <v>2</v>
      </c>
      <c r="AG105" s="3"/>
      <c r="AH105" s="40">
        <f t="shared" si="40"/>
        <v>1</v>
      </c>
      <c r="AI105" s="40">
        <f t="shared" si="42"/>
        <v>0</v>
      </c>
      <c r="AJ105" s="40">
        <f t="shared" si="43"/>
        <v>0</v>
      </c>
      <c r="AK105" s="40">
        <f t="shared" si="44"/>
        <v>0</v>
      </c>
      <c r="AL105" s="40">
        <f t="shared" si="45"/>
        <v>0</v>
      </c>
      <c r="AM105" s="40">
        <f t="shared" si="46"/>
        <v>1</v>
      </c>
      <c r="AN105" s="40">
        <f t="shared" si="47"/>
        <v>0</v>
      </c>
      <c r="AO105" s="40">
        <f t="shared" si="48"/>
        <v>0</v>
      </c>
      <c r="AP105" s="40">
        <f t="shared" si="49"/>
        <v>1</v>
      </c>
      <c r="AQ105" s="40">
        <f t="shared" si="50"/>
        <v>0</v>
      </c>
      <c r="AR105" s="40">
        <f t="shared" si="51"/>
        <v>1</v>
      </c>
      <c r="AS105" s="40">
        <f t="shared" si="52"/>
        <v>1</v>
      </c>
      <c r="AT105" s="40">
        <f t="shared" si="53"/>
        <v>0</v>
      </c>
      <c r="AU105" s="40">
        <f t="shared" si="54"/>
        <v>0</v>
      </c>
      <c r="AV105" s="40">
        <f t="shared" si="55"/>
        <v>0</v>
      </c>
      <c r="AW105" s="40">
        <f t="shared" si="56"/>
        <v>0</v>
      </c>
      <c r="AX105" s="40">
        <f t="shared" si="57"/>
        <v>0</v>
      </c>
      <c r="AY105" s="40">
        <f t="shared" si="58"/>
        <v>0</v>
      </c>
      <c r="AZ105" s="40">
        <f t="shared" si="59"/>
        <v>0</v>
      </c>
      <c r="BA105" s="40">
        <f t="shared" si="60"/>
        <v>0</v>
      </c>
      <c r="BB105" s="40">
        <f t="shared" si="61"/>
        <v>0</v>
      </c>
      <c r="BC105" s="40">
        <f t="shared" si="62"/>
        <v>0</v>
      </c>
      <c r="BD105" s="40">
        <f t="shared" si="63"/>
        <v>0</v>
      </c>
      <c r="BE105" s="40">
        <f t="shared" si="64"/>
        <v>0</v>
      </c>
      <c r="BF105" s="40">
        <f t="shared" si="65"/>
        <v>0</v>
      </c>
      <c r="BG105" s="40">
        <f t="shared" si="66"/>
        <v>0</v>
      </c>
      <c r="BH105" s="40">
        <f t="shared" si="67"/>
        <v>0</v>
      </c>
      <c r="BI105" s="40">
        <f t="shared" si="68"/>
        <v>0</v>
      </c>
      <c r="BJ105" s="40">
        <f t="shared" si="69"/>
        <v>0</v>
      </c>
      <c r="BK105" s="40">
        <f t="shared" si="70"/>
        <v>0</v>
      </c>
      <c r="BL105" s="40">
        <f t="shared" si="71"/>
        <v>0</v>
      </c>
      <c r="BM105" s="40">
        <f t="shared" si="72"/>
        <v>0</v>
      </c>
      <c r="BN105" s="40">
        <f t="shared" si="73"/>
        <v>0</v>
      </c>
      <c r="BO105" s="40">
        <f t="shared" si="74"/>
        <v>0</v>
      </c>
      <c r="BP105" s="40">
        <f t="shared" ref="BP105:BP168" si="75">IF(E70&gt;=D105,1,0)</f>
        <v>0</v>
      </c>
      <c r="BQ105" s="40">
        <f t="shared" si="37"/>
        <v>0</v>
      </c>
      <c r="BR105" s="40">
        <f t="shared" si="38"/>
        <v>0</v>
      </c>
      <c r="BT105" s="63">
        <f t="shared" si="41"/>
        <v>6</v>
      </c>
      <c r="BV105" s="4">
        <f t="shared" si="39"/>
        <v>0.18035089910089908</v>
      </c>
    </row>
    <row r="106" spans="1:74" s="15" customFormat="1">
      <c r="A106" s="25">
        <f>A105+1</f>
        <v>102</v>
      </c>
      <c r="B106" s="26" t="s">
        <v>31</v>
      </c>
      <c r="C106" s="12">
        <v>40814</v>
      </c>
      <c r="D106" s="12">
        <v>40815</v>
      </c>
      <c r="E106" s="12">
        <v>40820</v>
      </c>
      <c r="F106" s="14">
        <v>1.5742</v>
      </c>
      <c r="G106" s="14">
        <v>1.5953999999999999</v>
      </c>
      <c r="H106" s="14">
        <v>1.6315999999999999</v>
      </c>
      <c r="I106" s="14"/>
      <c r="J106" s="14"/>
      <c r="K106" s="5" t="s">
        <v>1</v>
      </c>
      <c r="L106"/>
      <c r="M106" s="16">
        <f>(G106-F106)*10000</f>
        <v>211.99999999999886</v>
      </c>
      <c r="O106" s="16">
        <f>(H106-G106)*10000</f>
        <v>362.00000000000011</v>
      </c>
      <c r="P106"/>
      <c r="Q106" s="22">
        <f>((S105*U106)/M106)*O106</f>
        <v>25177.277827296701</v>
      </c>
      <c r="S106" s="3">
        <f>Q106+S105</f>
        <v>555986.62693759322</v>
      </c>
      <c r="T106" s="3"/>
      <c r="U106" s="4">
        <f>$AE$4/W106</f>
        <v>2.7777777777777776E-2</v>
      </c>
      <c r="V106"/>
      <c r="W106" s="2">
        <v>9</v>
      </c>
      <c r="X106"/>
      <c r="Y106" s="30">
        <f>E106-D106+1</f>
        <v>6</v>
      </c>
      <c r="Z106" s="30"/>
      <c r="AA106" s="30">
        <f>(D106-C106)</f>
        <v>1</v>
      </c>
      <c r="AB106" s="30"/>
      <c r="AC106" s="4">
        <f>(S106-S105)/S105</f>
        <v>4.7431865828092619E-2</v>
      </c>
      <c r="AD106" s="3"/>
      <c r="AE106" s="38"/>
      <c r="AF106" s="40">
        <f>IF(E105&gt;D106,IF(E105&gt;E106,Y106,E105-D106+1),0)</f>
        <v>6</v>
      </c>
      <c r="AG106" s="3"/>
      <c r="AH106" s="40">
        <f t="shared" si="40"/>
        <v>1</v>
      </c>
      <c r="AI106" s="40">
        <f t="shared" si="42"/>
        <v>1</v>
      </c>
      <c r="AJ106" s="40">
        <f t="shared" si="43"/>
        <v>0</v>
      </c>
      <c r="AK106" s="40">
        <f t="shared" si="44"/>
        <v>0</v>
      </c>
      <c r="AL106" s="40">
        <f t="shared" si="45"/>
        <v>0</v>
      </c>
      <c r="AM106" s="40">
        <f t="shared" si="46"/>
        <v>0</v>
      </c>
      <c r="AN106" s="40">
        <f t="shared" si="47"/>
        <v>1</v>
      </c>
      <c r="AO106" s="40">
        <f t="shared" si="48"/>
        <v>0</v>
      </c>
      <c r="AP106" s="40">
        <f t="shared" si="49"/>
        <v>0</v>
      </c>
      <c r="AQ106" s="40">
        <f t="shared" si="50"/>
        <v>1</v>
      </c>
      <c r="AR106" s="40">
        <f t="shared" si="51"/>
        <v>0</v>
      </c>
      <c r="AS106" s="40">
        <f t="shared" si="52"/>
        <v>1</v>
      </c>
      <c r="AT106" s="40">
        <f t="shared" si="53"/>
        <v>1</v>
      </c>
      <c r="AU106" s="40">
        <f t="shared" si="54"/>
        <v>0</v>
      </c>
      <c r="AV106" s="40">
        <f t="shared" si="55"/>
        <v>0</v>
      </c>
      <c r="AW106" s="40">
        <f t="shared" si="56"/>
        <v>0</v>
      </c>
      <c r="AX106" s="40">
        <f t="shared" si="57"/>
        <v>0</v>
      </c>
      <c r="AY106" s="40">
        <f t="shared" si="58"/>
        <v>0</v>
      </c>
      <c r="AZ106" s="40">
        <f t="shared" si="59"/>
        <v>0</v>
      </c>
      <c r="BA106" s="40">
        <f t="shared" si="60"/>
        <v>0</v>
      </c>
      <c r="BB106" s="40">
        <f t="shared" si="61"/>
        <v>0</v>
      </c>
      <c r="BC106" s="40">
        <f t="shared" si="62"/>
        <v>0</v>
      </c>
      <c r="BD106" s="40">
        <f t="shared" si="63"/>
        <v>0</v>
      </c>
      <c r="BE106" s="40">
        <f t="shared" si="64"/>
        <v>0</v>
      </c>
      <c r="BF106" s="40">
        <f t="shared" si="65"/>
        <v>0</v>
      </c>
      <c r="BG106" s="40">
        <f t="shared" si="66"/>
        <v>0</v>
      </c>
      <c r="BH106" s="40">
        <f t="shared" si="67"/>
        <v>0</v>
      </c>
      <c r="BI106" s="40">
        <f t="shared" si="68"/>
        <v>0</v>
      </c>
      <c r="BJ106" s="40">
        <f t="shared" si="69"/>
        <v>0</v>
      </c>
      <c r="BK106" s="40">
        <f t="shared" si="70"/>
        <v>0</v>
      </c>
      <c r="BL106" s="40">
        <f t="shared" si="71"/>
        <v>0</v>
      </c>
      <c r="BM106" s="40">
        <f t="shared" si="72"/>
        <v>0</v>
      </c>
      <c r="BN106" s="40">
        <f t="shared" si="73"/>
        <v>0</v>
      </c>
      <c r="BO106" s="40">
        <f t="shared" si="74"/>
        <v>0</v>
      </c>
      <c r="BP106" s="40">
        <f t="shared" si="75"/>
        <v>0</v>
      </c>
      <c r="BQ106" s="40">
        <f t="shared" si="37"/>
        <v>0</v>
      </c>
      <c r="BR106" s="40">
        <f t="shared" si="38"/>
        <v>0</v>
      </c>
      <c r="BT106" s="63">
        <f t="shared" si="41"/>
        <v>7</v>
      </c>
      <c r="BV106" s="4">
        <f t="shared" si="39"/>
        <v>0.20812867687867687</v>
      </c>
    </row>
    <row r="107" spans="1:74" s="15" customFormat="1">
      <c r="A107" s="25">
        <f>A106+1</f>
        <v>103</v>
      </c>
      <c r="B107" s="26" t="s">
        <v>38</v>
      </c>
      <c r="C107" s="12">
        <v>40813</v>
      </c>
      <c r="D107" s="52">
        <v>40815</v>
      </c>
      <c r="E107" s="52">
        <v>40815</v>
      </c>
      <c r="F107" s="36">
        <v>103.3</v>
      </c>
      <c r="G107" s="36">
        <v>104.89699999999999</v>
      </c>
      <c r="H107" s="36">
        <v>103.3</v>
      </c>
      <c r="I107" s="36"/>
      <c r="J107" s="36"/>
      <c r="K107" s="5" t="s">
        <v>0</v>
      </c>
      <c r="L107"/>
      <c r="M107" s="16">
        <f>(G107-F107)*100</f>
        <v>159.69999999999942</v>
      </c>
      <c r="O107" s="16">
        <f>(H107-G107)*100</f>
        <v>-159.69999999999942</v>
      </c>
      <c r="P107"/>
      <c r="Q107" s="22">
        <f>((S106*U107)/M107)*O107</f>
        <v>-6618.8884159237277</v>
      </c>
      <c r="S107" s="3">
        <f>Q107+S106</f>
        <v>549367.73852166953</v>
      </c>
      <c r="T107" s="3"/>
      <c r="U107" s="4">
        <f>$AE$4/W107</f>
        <v>1.1904761904761904E-2</v>
      </c>
      <c r="V107" s="3"/>
      <c r="W107" s="2">
        <v>21</v>
      </c>
      <c r="X107"/>
      <c r="Y107" s="30">
        <f>E107-D107+1</f>
        <v>1</v>
      </c>
      <c r="Z107" s="30"/>
      <c r="AA107" s="30">
        <f>(D107-C107)</f>
        <v>2</v>
      </c>
      <c r="AB107" s="30"/>
      <c r="AC107" s="4">
        <f>(S107-S106)/S106</f>
        <v>-1.1904761904761838E-2</v>
      </c>
      <c r="AD107" s="3"/>
      <c r="AE107" s="38"/>
      <c r="AF107" s="40">
        <f>IF(E106&gt;D107,IF(E106&gt;E107,Y107,E106-D107+1),0)</f>
        <v>1</v>
      </c>
      <c r="AG107" s="3"/>
      <c r="AH107" s="40">
        <f t="shared" si="40"/>
        <v>1</v>
      </c>
      <c r="AI107" s="40">
        <f t="shared" si="42"/>
        <v>1</v>
      </c>
      <c r="AJ107" s="40">
        <f t="shared" si="43"/>
        <v>1</v>
      </c>
      <c r="AK107" s="40">
        <f t="shared" si="44"/>
        <v>0</v>
      </c>
      <c r="AL107" s="40">
        <f t="shared" si="45"/>
        <v>0</v>
      </c>
      <c r="AM107" s="40">
        <f t="shared" si="46"/>
        <v>0</v>
      </c>
      <c r="AN107" s="40">
        <f t="shared" si="47"/>
        <v>0</v>
      </c>
      <c r="AO107" s="40">
        <f t="shared" si="48"/>
        <v>1</v>
      </c>
      <c r="AP107" s="40">
        <f t="shared" si="49"/>
        <v>0</v>
      </c>
      <c r="AQ107" s="40">
        <f t="shared" si="50"/>
        <v>0</v>
      </c>
      <c r="AR107" s="40">
        <f t="shared" si="51"/>
        <v>1</v>
      </c>
      <c r="AS107" s="40">
        <f t="shared" si="52"/>
        <v>0</v>
      </c>
      <c r="AT107" s="40">
        <f t="shared" si="53"/>
        <v>1</v>
      </c>
      <c r="AU107" s="40">
        <f t="shared" si="54"/>
        <v>1</v>
      </c>
      <c r="AV107" s="40">
        <f t="shared" si="55"/>
        <v>0</v>
      </c>
      <c r="AW107" s="40">
        <f t="shared" si="56"/>
        <v>0</v>
      </c>
      <c r="AX107" s="40">
        <f t="shared" si="57"/>
        <v>0</v>
      </c>
      <c r="AY107" s="40">
        <f t="shared" si="58"/>
        <v>0</v>
      </c>
      <c r="AZ107" s="40">
        <f t="shared" si="59"/>
        <v>0</v>
      </c>
      <c r="BA107" s="40">
        <f t="shared" si="60"/>
        <v>0</v>
      </c>
      <c r="BB107" s="40">
        <f t="shared" si="61"/>
        <v>0</v>
      </c>
      <c r="BC107" s="40">
        <f t="shared" si="62"/>
        <v>0</v>
      </c>
      <c r="BD107" s="40">
        <f t="shared" si="63"/>
        <v>0</v>
      </c>
      <c r="BE107" s="40">
        <f t="shared" si="64"/>
        <v>0</v>
      </c>
      <c r="BF107" s="40">
        <f t="shared" si="65"/>
        <v>0</v>
      </c>
      <c r="BG107" s="40">
        <f t="shared" si="66"/>
        <v>0</v>
      </c>
      <c r="BH107" s="40">
        <f t="shared" si="67"/>
        <v>0</v>
      </c>
      <c r="BI107" s="40">
        <f t="shared" si="68"/>
        <v>0</v>
      </c>
      <c r="BJ107" s="40">
        <f t="shared" si="69"/>
        <v>0</v>
      </c>
      <c r="BK107" s="40">
        <f t="shared" si="70"/>
        <v>0</v>
      </c>
      <c r="BL107" s="40">
        <f t="shared" si="71"/>
        <v>0</v>
      </c>
      <c r="BM107" s="40">
        <f t="shared" si="72"/>
        <v>0</v>
      </c>
      <c r="BN107" s="40">
        <f t="shared" si="73"/>
        <v>0</v>
      </c>
      <c r="BO107" s="40">
        <f t="shared" si="74"/>
        <v>0</v>
      </c>
      <c r="BP107" s="40">
        <f t="shared" si="75"/>
        <v>0</v>
      </c>
      <c r="BQ107" s="40">
        <f t="shared" ref="BQ107:BQ170" si="76">IF(E71&gt;=D107,1,0)</f>
        <v>0</v>
      </c>
      <c r="BR107" s="40">
        <f t="shared" ref="BR107:BR170" si="77">IF(E70&gt;=D107,1,0)</f>
        <v>0</v>
      </c>
      <c r="BT107" s="63">
        <f t="shared" si="41"/>
        <v>8</v>
      </c>
      <c r="BV107" s="4">
        <f t="shared" ref="BV107:BV131" si="78">(BR107*U70)+(BQ107*U71)+(BP107*U72)+(BO107*U73)+(BN107*U74)+(BM107*U75)+(BL107*U76)+(BK107*U77)+(BJ107*U78)+(BI107*U79)+(BH107*U80)+(BG107*U81)+(BF107*U82)+(BE107*U83)+(BD107*U84)+(BC107*U85)+(BB107*U86)+(BA107*U87)+(AZ107*U88)+(AY107*U89)+(AX107*U90)+(AW107*U91)+(AV107*U92)+(AU107*U93)+(AT107*U94)+(AS107*U95)+(AR107*U96)+(AQ107*U97)+(AP107*U98)+(AO107*U99)+(AN107*U100)+(AM107*U101)+(AL107*U102)+(AK107*U103)+(AJ107*U104)+(AI107*U105)+(AH107*U106)+U107</f>
        <v>0.22003343878343878</v>
      </c>
    </row>
    <row r="108" spans="1:74" s="15" customFormat="1">
      <c r="A108" s="25">
        <f>A107+1</f>
        <v>104</v>
      </c>
      <c r="B108" s="26" t="s">
        <v>30</v>
      </c>
      <c r="C108" s="12">
        <v>40816</v>
      </c>
      <c r="D108" s="12">
        <v>40819</v>
      </c>
      <c r="E108" s="12">
        <v>40821</v>
      </c>
      <c r="F108" s="14">
        <v>1.3597999999999999</v>
      </c>
      <c r="G108" s="14"/>
      <c r="H108" s="14"/>
      <c r="I108" s="14">
        <v>1.3381000000000001</v>
      </c>
      <c r="J108" s="14">
        <v>1.3381000000000001</v>
      </c>
      <c r="K108" s="5" t="s">
        <v>17</v>
      </c>
      <c r="M108" s="16">
        <f>(F108-I108)*10000</f>
        <v>216.99999999999829</v>
      </c>
      <c r="O108" s="16">
        <f>(I108-J108)*10000</f>
        <v>0</v>
      </c>
      <c r="Q108" s="22">
        <f>((S107*U108)/M108)*O108</f>
        <v>0</v>
      </c>
      <c r="S108" s="3">
        <f>Q108+S107</f>
        <v>549367.73852166953</v>
      </c>
      <c r="T108" s="3"/>
      <c r="U108" s="4">
        <f>$AE$4/W108</f>
        <v>2.2727272727272728E-2</v>
      </c>
      <c r="V108" s="4"/>
      <c r="W108" s="16">
        <v>11</v>
      </c>
      <c r="Y108" s="30">
        <f>E108-D108+1</f>
        <v>3</v>
      </c>
      <c r="Z108" s="30"/>
      <c r="AA108" s="30">
        <f>(D108-C108)</f>
        <v>3</v>
      </c>
      <c r="AB108" s="30"/>
      <c r="AC108" s="4">
        <f>(S108-S107)/S107</f>
        <v>0</v>
      </c>
      <c r="AD108" s="3"/>
      <c r="AE108" s="38"/>
      <c r="AF108" s="40">
        <f>IF(E107&gt;D108,IF(E107&gt;E108,Y108,E107-D108+1),0)</f>
        <v>0</v>
      </c>
      <c r="AG108" s="3"/>
      <c r="AH108" s="40">
        <f t="shared" si="40"/>
        <v>0</v>
      </c>
      <c r="AI108" s="40">
        <f t="shared" si="42"/>
        <v>1</v>
      </c>
      <c r="AJ108" s="40">
        <f t="shared" si="43"/>
        <v>1</v>
      </c>
      <c r="AK108" s="40">
        <f t="shared" si="44"/>
        <v>0</v>
      </c>
      <c r="AL108" s="40">
        <f t="shared" si="45"/>
        <v>0</v>
      </c>
      <c r="AM108" s="40">
        <f t="shared" si="46"/>
        <v>0</v>
      </c>
      <c r="AN108" s="40">
        <f t="shared" si="47"/>
        <v>0</v>
      </c>
      <c r="AO108" s="40">
        <f t="shared" si="48"/>
        <v>0</v>
      </c>
      <c r="AP108" s="40">
        <f t="shared" si="49"/>
        <v>1</v>
      </c>
      <c r="AQ108" s="40">
        <f t="shared" si="50"/>
        <v>0</v>
      </c>
      <c r="AR108" s="40">
        <f t="shared" si="51"/>
        <v>0</v>
      </c>
      <c r="AS108" s="40">
        <f t="shared" si="52"/>
        <v>1</v>
      </c>
      <c r="AT108" s="40">
        <f t="shared" si="53"/>
        <v>0</v>
      </c>
      <c r="AU108" s="40">
        <f t="shared" si="54"/>
        <v>1</v>
      </c>
      <c r="AV108" s="40">
        <f t="shared" si="55"/>
        <v>0</v>
      </c>
      <c r="AW108" s="40">
        <f t="shared" si="56"/>
        <v>0</v>
      </c>
      <c r="AX108" s="40">
        <f t="shared" si="57"/>
        <v>0</v>
      </c>
      <c r="AY108" s="40">
        <f t="shared" si="58"/>
        <v>0</v>
      </c>
      <c r="AZ108" s="40">
        <f t="shared" si="59"/>
        <v>0</v>
      </c>
      <c r="BA108" s="40">
        <f t="shared" si="60"/>
        <v>0</v>
      </c>
      <c r="BB108" s="40">
        <f t="shared" si="61"/>
        <v>0</v>
      </c>
      <c r="BC108" s="40">
        <f t="shared" si="62"/>
        <v>0</v>
      </c>
      <c r="BD108" s="40">
        <f t="shared" si="63"/>
        <v>0</v>
      </c>
      <c r="BE108" s="40">
        <f t="shared" si="64"/>
        <v>0</v>
      </c>
      <c r="BF108" s="40">
        <f t="shared" si="65"/>
        <v>0</v>
      </c>
      <c r="BG108" s="40">
        <f t="shared" si="66"/>
        <v>0</v>
      </c>
      <c r="BH108" s="40">
        <f t="shared" si="67"/>
        <v>0</v>
      </c>
      <c r="BI108" s="40">
        <f t="shared" si="68"/>
        <v>0</v>
      </c>
      <c r="BJ108" s="40">
        <f t="shared" si="69"/>
        <v>0</v>
      </c>
      <c r="BK108" s="40">
        <f t="shared" si="70"/>
        <v>0</v>
      </c>
      <c r="BL108" s="40">
        <f t="shared" si="71"/>
        <v>0</v>
      </c>
      <c r="BM108" s="40">
        <f t="shared" si="72"/>
        <v>0</v>
      </c>
      <c r="BN108" s="40">
        <f t="shared" si="73"/>
        <v>0</v>
      </c>
      <c r="BO108" s="40">
        <f t="shared" si="74"/>
        <v>0</v>
      </c>
      <c r="BP108" s="40">
        <f t="shared" si="75"/>
        <v>0</v>
      </c>
      <c r="BQ108" s="40">
        <f t="shared" si="76"/>
        <v>0</v>
      </c>
      <c r="BR108" s="40">
        <f t="shared" si="77"/>
        <v>0</v>
      </c>
      <c r="BT108" s="63">
        <f t="shared" si="41"/>
        <v>6</v>
      </c>
      <c r="BV108" s="4">
        <f t="shared" si="78"/>
        <v>0.18889790764790768</v>
      </c>
    </row>
    <row r="109" spans="1:74" s="15" customFormat="1">
      <c r="A109" s="25">
        <f>A108+1</f>
        <v>105</v>
      </c>
      <c r="B109" s="26" t="s">
        <v>38</v>
      </c>
      <c r="C109" s="12">
        <v>40816</v>
      </c>
      <c r="D109" s="52">
        <v>40819</v>
      </c>
      <c r="E109" s="52">
        <v>40822</v>
      </c>
      <c r="F109" s="36">
        <v>104.017</v>
      </c>
      <c r="G109" s="36"/>
      <c r="H109" s="36"/>
      <c r="I109" s="36">
        <v>103.08</v>
      </c>
      <c r="J109" s="36">
        <v>102.89</v>
      </c>
      <c r="K109" s="5" t="s">
        <v>2</v>
      </c>
      <c r="L109"/>
      <c r="M109" s="16">
        <f>(F109-I109)*100</f>
        <v>93.699999999999761</v>
      </c>
      <c r="O109" s="16">
        <f>(I109-J109)*100</f>
        <v>18.999999999999773</v>
      </c>
      <c r="P109"/>
      <c r="Q109" s="22">
        <f>((S108*U109)/M109)*O109</f>
        <v>1326.1659592305259</v>
      </c>
      <c r="S109" s="3">
        <f>Q109+S108</f>
        <v>550693.90448090003</v>
      </c>
      <c r="T109" s="3"/>
      <c r="U109" s="4">
        <f>$AE$4/W109</f>
        <v>1.1904761904761904E-2</v>
      </c>
      <c r="V109" s="3"/>
      <c r="W109" s="2">
        <v>21</v>
      </c>
      <c r="X109"/>
      <c r="Y109" s="30">
        <f>E109-D109+1</f>
        <v>4</v>
      </c>
      <c r="Z109" s="30"/>
      <c r="AA109" s="30">
        <f>(D109-C109)</f>
        <v>3</v>
      </c>
      <c r="AB109" s="30"/>
      <c r="AC109" s="4">
        <f>(S109-S108)/S108</f>
        <v>2.4139858718299997E-3</v>
      </c>
      <c r="AD109" s="3"/>
      <c r="AE109" s="38"/>
      <c r="AF109" s="40">
        <f>IF(E108&gt;D109,IF(E108&gt;E109,Y109,E108-D109+1),0)</f>
        <v>3</v>
      </c>
      <c r="AG109" s="3"/>
      <c r="AH109" s="40">
        <f t="shared" si="40"/>
        <v>1</v>
      </c>
      <c r="AI109" s="40">
        <f t="shared" si="42"/>
        <v>0</v>
      </c>
      <c r="AJ109" s="40">
        <f t="shared" si="43"/>
        <v>1</v>
      </c>
      <c r="AK109" s="40">
        <f t="shared" si="44"/>
        <v>1</v>
      </c>
      <c r="AL109" s="40">
        <f t="shared" si="45"/>
        <v>0</v>
      </c>
      <c r="AM109" s="40">
        <f t="shared" si="46"/>
        <v>0</v>
      </c>
      <c r="AN109" s="40">
        <f t="shared" si="47"/>
        <v>0</v>
      </c>
      <c r="AO109" s="40">
        <f t="shared" si="48"/>
        <v>0</v>
      </c>
      <c r="AP109" s="40">
        <f t="shared" si="49"/>
        <v>0</v>
      </c>
      <c r="AQ109" s="40">
        <f t="shared" si="50"/>
        <v>1</v>
      </c>
      <c r="AR109" s="40">
        <f t="shared" si="51"/>
        <v>0</v>
      </c>
      <c r="AS109" s="40">
        <f t="shared" si="52"/>
        <v>0</v>
      </c>
      <c r="AT109" s="40">
        <f t="shared" si="53"/>
        <v>1</v>
      </c>
      <c r="AU109" s="40">
        <f t="shared" si="54"/>
        <v>0</v>
      </c>
      <c r="AV109" s="40">
        <f t="shared" si="55"/>
        <v>1</v>
      </c>
      <c r="AW109" s="40">
        <f t="shared" si="56"/>
        <v>0</v>
      </c>
      <c r="AX109" s="40">
        <f t="shared" si="57"/>
        <v>0</v>
      </c>
      <c r="AY109" s="40">
        <f t="shared" si="58"/>
        <v>0</v>
      </c>
      <c r="AZ109" s="40">
        <f t="shared" si="59"/>
        <v>0</v>
      </c>
      <c r="BA109" s="40">
        <f t="shared" si="60"/>
        <v>0</v>
      </c>
      <c r="BB109" s="40">
        <f t="shared" si="61"/>
        <v>0</v>
      </c>
      <c r="BC109" s="40">
        <f t="shared" si="62"/>
        <v>0</v>
      </c>
      <c r="BD109" s="40">
        <f t="shared" si="63"/>
        <v>0</v>
      </c>
      <c r="BE109" s="40">
        <f t="shared" si="64"/>
        <v>0</v>
      </c>
      <c r="BF109" s="40">
        <f t="shared" si="65"/>
        <v>0</v>
      </c>
      <c r="BG109" s="40">
        <f t="shared" si="66"/>
        <v>0</v>
      </c>
      <c r="BH109" s="40">
        <f t="shared" si="67"/>
        <v>0</v>
      </c>
      <c r="BI109" s="40">
        <f t="shared" si="68"/>
        <v>0</v>
      </c>
      <c r="BJ109" s="40">
        <f t="shared" si="69"/>
        <v>0</v>
      </c>
      <c r="BK109" s="40">
        <f t="shared" si="70"/>
        <v>0</v>
      </c>
      <c r="BL109" s="40">
        <f t="shared" si="71"/>
        <v>0</v>
      </c>
      <c r="BM109" s="40">
        <f t="shared" si="72"/>
        <v>0</v>
      </c>
      <c r="BN109" s="40">
        <f t="shared" si="73"/>
        <v>0</v>
      </c>
      <c r="BO109" s="40">
        <f t="shared" si="74"/>
        <v>0</v>
      </c>
      <c r="BP109" s="40">
        <f t="shared" si="75"/>
        <v>0</v>
      </c>
      <c r="BQ109" s="40">
        <f t="shared" si="76"/>
        <v>0</v>
      </c>
      <c r="BR109" s="40">
        <f t="shared" si="77"/>
        <v>0</v>
      </c>
      <c r="BT109" s="63">
        <f t="shared" si="41"/>
        <v>7</v>
      </c>
      <c r="BV109" s="4">
        <f t="shared" si="78"/>
        <v>0.20080266955266957</v>
      </c>
    </row>
    <row r="110" spans="1:74" s="15" customFormat="1">
      <c r="A110" s="25">
        <f>A109+1</f>
        <v>106</v>
      </c>
      <c r="B110" s="26" t="s">
        <v>39</v>
      </c>
      <c r="C110" s="12">
        <v>40819</v>
      </c>
      <c r="D110" s="12">
        <v>40820</v>
      </c>
      <c r="E110" s="12">
        <v>40822</v>
      </c>
      <c r="F110" s="14">
        <v>0.96829999999999994</v>
      </c>
      <c r="G110" s="14"/>
      <c r="H110" s="14"/>
      <c r="I110" s="14">
        <v>0.95249000000000006</v>
      </c>
      <c r="J110" s="14">
        <v>0.96829999999999994</v>
      </c>
      <c r="K110" s="5" t="s">
        <v>0</v>
      </c>
      <c r="L110"/>
      <c r="M110" s="46">
        <f>(F110-I110)*10000</f>
        <v>158.0999999999988</v>
      </c>
      <c r="N110" s="47"/>
      <c r="O110" s="46">
        <f>(I110-J110)*10000</f>
        <v>-158.0999999999988</v>
      </c>
      <c r="P110"/>
      <c r="Q110" s="22">
        <f>((S109*U110)/M110)*O110</f>
        <v>-10590.267393863465</v>
      </c>
      <c r="S110" s="3">
        <f>Q110+S109</f>
        <v>540103.63708703662</v>
      </c>
      <c r="T110" s="3"/>
      <c r="U110" s="4">
        <f>$AE$4/W110</f>
        <v>1.9230769230769232E-2</v>
      </c>
      <c r="V110" s="3"/>
      <c r="W110" s="2">
        <v>13</v>
      </c>
      <c r="X110"/>
      <c r="Y110" s="30">
        <f>E110-D110+1</f>
        <v>3</v>
      </c>
      <c r="Z110" s="30"/>
      <c r="AA110" s="30">
        <f>(D110-C110)</f>
        <v>1</v>
      </c>
      <c r="AB110" s="30"/>
      <c r="AC110" s="4">
        <f>(S110-S109)/S109</f>
        <v>-1.9230769230769138E-2</v>
      </c>
      <c r="AD110" s="3"/>
      <c r="AE110" s="38"/>
      <c r="AF110" s="40">
        <f>IF(E109&gt;D110,IF(E109&gt;E110,Y110,E109-D110+1),0)</f>
        <v>3</v>
      </c>
      <c r="AG110" s="3"/>
      <c r="AH110" s="40">
        <f t="shared" si="40"/>
        <v>1</v>
      </c>
      <c r="AI110" s="40">
        <f t="shared" si="42"/>
        <v>1</v>
      </c>
      <c r="AJ110" s="40">
        <f t="shared" si="43"/>
        <v>0</v>
      </c>
      <c r="AK110" s="40">
        <f t="shared" si="44"/>
        <v>1</v>
      </c>
      <c r="AL110" s="40">
        <f t="shared" si="45"/>
        <v>1</v>
      </c>
      <c r="AM110" s="40">
        <f t="shared" si="46"/>
        <v>0</v>
      </c>
      <c r="AN110" s="40">
        <f t="shared" si="47"/>
        <v>0</v>
      </c>
      <c r="AO110" s="40">
        <f t="shared" si="48"/>
        <v>0</v>
      </c>
      <c r="AP110" s="40">
        <f t="shared" si="49"/>
        <v>0</v>
      </c>
      <c r="AQ110" s="40">
        <f t="shared" si="50"/>
        <v>0</v>
      </c>
      <c r="AR110" s="40">
        <f t="shared" si="51"/>
        <v>1</v>
      </c>
      <c r="AS110" s="40">
        <f t="shared" si="52"/>
        <v>0</v>
      </c>
      <c r="AT110" s="40">
        <f t="shared" si="53"/>
        <v>0</v>
      </c>
      <c r="AU110" s="40">
        <f t="shared" si="54"/>
        <v>1</v>
      </c>
      <c r="AV110" s="40">
        <f t="shared" si="55"/>
        <v>0</v>
      </c>
      <c r="AW110" s="40">
        <f t="shared" si="56"/>
        <v>1</v>
      </c>
      <c r="AX110" s="40">
        <f t="shared" si="57"/>
        <v>0</v>
      </c>
      <c r="AY110" s="40">
        <f t="shared" si="58"/>
        <v>0</v>
      </c>
      <c r="AZ110" s="40">
        <f t="shared" si="59"/>
        <v>0</v>
      </c>
      <c r="BA110" s="40">
        <f t="shared" si="60"/>
        <v>0</v>
      </c>
      <c r="BB110" s="40">
        <f t="shared" si="61"/>
        <v>0</v>
      </c>
      <c r="BC110" s="40">
        <f t="shared" si="62"/>
        <v>0</v>
      </c>
      <c r="BD110" s="40">
        <f t="shared" si="63"/>
        <v>0</v>
      </c>
      <c r="BE110" s="40">
        <f t="shared" si="64"/>
        <v>0</v>
      </c>
      <c r="BF110" s="40">
        <f t="shared" si="65"/>
        <v>0</v>
      </c>
      <c r="BG110" s="40">
        <f t="shared" si="66"/>
        <v>0</v>
      </c>
      <c r="BH110" s="40">
        <f t="shared" si="67"/>
        <v>0</v>
      </c>
      <c r="BI110" s="40">
        <f t="shared" si="68"/>
        <v>0</v>
      </c>
      <c r="BJ110" s="40">
        <f t="shared" si="69"/>
        <v>0</v>
      </c>
      <c r="BK110" s="40">
        <f t="shared" si="70"/>
        <v>0</v>
      </c>
      <c r="BL110" s="40">
        <f t="shared" si="71"/>
        <v>0</v>
      </c>
      <c r="BM110" s="40">
        <f t="shared" si="72"/>
        <v>0</v>
      </c>
      <c r="BN110" s="40">
        <f t="shared" si="73"/>
        <v>0</v>
      </c>
      <c r="BO110" s="40">
        <f t="shared" si="74"/>
        <v>0</v>
      </c>
      <c r="BP110" s="40">
        <f t="shared" si="75"/>
        <v>0</v>
      </c>
      <c r="BQ110" s="40">
        <f t="shared" si="76"/>
        <v>0</v>
      </c>
      <c r="BR110" s="40">
        <f t="shared" si="77"/>
        <v>0</v>
      </c>
      <c r="BT110" s="63">
        <f t="shared" si="41"/>
        <v>8</v>
      </c>
      <c r="BV110" s="4">
        <f t="shared" si="78"/>
        <v>0.22003343878343878</v>
      </c>
    </row>
    <row r="111" spans="1:74" s="15" customFormat="1">
      <c r="A111" s="25">
        <f>A110+1</f>
        <v>107</v>
      </c>
      <c r="B111" s="26" t="s">
        <v>29</v>
      </c>
      <c r="C111" s="12">
        <v>40820</v>
      </c>
      <c r="D111" s="12">
        <v>40822</v>
      </c>
      <c r="E111" s="12">
        <v>40834</v>
      </c>
      <c r="F111" s="14">
        <v>0.85260000000000002</v>
      </c>
      <c r="G111" s="14">
        <v>0.86519999999999997</v>
      </c>
      <c r="H111" s="14">
        <v>0.87060000000000004</v>
      </c>
      <c r="I111" s="14"/>
      <c r="J111" s="14"/>
      <c r="K111" s="5" t="s">
        <v>2</v>
      </c>
      <c r="M111" s="16">
        <f>(G111-F111)*10000</f>
        <v>125.99999999999945</v>
      </c>
      <c r="O111" s="16">
        <f>(H111-G111)*10000</f>
        <v>54.000000000000711</v>
      </c>
      <c r="Q111" s="22">
        <f>((S110*U111)/M111)*O111</f>
        <v>5786.8246830754933</v>
      </c>
      <c r="S111" s="3">
        <f>Q111+S110</f>
        <v>545890.46177011216</v>
      </c>
      <c r="T111" s="3"/>
      <c r="U111" s="4">
        <f>$AE$4/W111</f>
        <v>2.5000000000000001E-2</v>
      </c>
      <c r="V111" s="4"/>
      <c r="W111" s="2">
        <v>10</v>
      </c>
      <c r="X111" s="3"/>
      <c r="Y111" s="30">
        <f>E111-D111+1</f>
        <v>13</v>
      </c>
      <c r="Z111" s="30"/>
      <c r="AA111" s="30">
        <f>(D111-C111)</f>
        <v>2</v>
      </c>
      <c r="AB111" s="30"/>
      <c r="AC111" s="4">
        <f>(S111-S110)/S110</f>
        <v>1.0714285714285983E-2</v>
      </c>
      <c r="AD111" s="3"/>
      <c r="AE111" s="38"/>
      <c r="AF111" s="40">
        <f>IF(E110&gt;D111,IF(E110&gt;E111,Y111,E110-D111+1),0)</f>
        <v>0</v>
      </c>
      <c r="AG111" s="3"/>
      <c r="AH111" s="40">
        <f t="shared" si="40"/>
        <v>1</v>
      </c>
      <c r="AI111" s="40">
        <f t="shared" si="42"/>
        <v>1</v>
      </c>
      <c r="AJ111" s="40">
        <f t="shared" si="43"/>
        <v>0</v>
      </c>
      <c r="AK111" s="40">
        <f t="shared" si="44"/>
        <v>0</v>
      </c>
      <c r="AL111" s="40">
        <f t="shared" si="45"/>
        <v>0</v>
      </c>
      <c r="AM111" s="40">
        <f t="shared" si="46"/>
        <v>1</v>
      </c>
      <c r="AN111" s="40">
        <f t="shared" si="47"/>
        <v>0</v>
      </c>
      <c r="AO111" s="40">
        <f t="shared" si="48"/>
        <v>0</v>
      </c>
      <c r="AP111" s="40">
        <f t="shared" si="49"/>
        <v>0</v>
      </c>
      <c r="AQ111" s="40">
        <f t="shared" si="50"/>
        <v>0</v>
      </c>
      <c r="AR111" s="40">
        <f t="shared" si="51"/>
        <v>0</v>
      </c>
      <c r="AS111" s="40">
        <f t="shared" si="52"/>
        <v>0</v>
      </c>
      <c r="AT111" s="40">
        <f t="shared" si="53"/>
        <v>0</v>
      </c>
      <c r="AU111" s="40">
        <f t="shared" si="54"/>
        <v>0</v>
      </c>
      <c r="AV111" s="40">
        <f t="shared" si="55"/>
        <v>1</v>
      </c>
      <c r="AW111" s="40">
        <f t="shared" si="56"/>
        <v>0</v>
      </c>
      <c r="AX111" s="40">
        <f t="shared" si="57"/>
        <v>1</v>
      </c>
      <c r="AY111" s="40">
        <f t="shared" si="58"/>
        <v>0</v>
      </c>
      <c r="AZ111" s="40">
        <f t="shared" si="59"/>
        <v>0</v>
      </c>
      <c r="BA111" s="40">
        <f t="shared" si="60"/>
        <v>0</v>
      </c>
      <c r="BB111" s="40">
        <f t="shared" si="61"/>
        <v>0</v>
      </c>
      <c r="BC111" s="40">
        <f t="shared" si="62"/>
        <v>0</v>
      </c>
      <c r="BD111" s="40">
        <f t="shared" si="63"/>
        <v>0</v>
      </c>
      <c r="BE111" s="40">
        <f t="shared" si="64"/>
        <v>0</v>
      </c>
      <c r="BF111" s="40">
        <f t="shared" si="65"/>
        <v>0</v>
      </c>
      <c r="BG111" s="40">
        <f t="shared" si="66"/>
        <v>0</v>
      </c>
      <c r="BH111" s="40">
        <f t="shared" si="67"/>
        <v>0</v>
      </c>
      <c r="BI111" s="40">
        <f t="shared" si="68"/>
        <v>0</v>
      </c>
      <c r="BJ111" s="40">
        <f t="shared" si="69"/>
        <v>0</v>
      </c>
      <c r="BK111" s="40">
        <f t="shared" si="70"/>
        <v>0</v>
      </c>
      <c r="BL111" s="40">
        <f t="shared" si="71"/>
        <v>0</v>
      </c>
      <c r="BM111" s="40">
        <f t="shared" si="72"/>
        <v>0</v>
      </c>
      <c r="BN111" s="40">
        <f t="shared" si="73"/>
        <v>0</v>
      </c>
      <c r="BO111" s="40">
        <f t="shared" si="74"/>
        <v>0</v>
      </c>
      <c r="BP111" s="40">
        <f t="shared" si="75"/>
        <v>0</v>
      </c>
      <c r="BQ111" s="40">
        <f t="shared" si="76"/>
        <v>0</v>
      </c>
      <c r="BR111" s="40">
        <f t="shared" si="77"/>
        <v>0</v>
      </c>
      <c r="BT111" s="63">
        <f t="shared" si="41"/>
        <v>6</v>
      </c>
      <c r="BV111" s="4">
        <f t="shared" si="78"/>
        <v>0.15881410256410255</v>
      </c>
    </row>
    <row r="112" spans="1:74" s="15" customFormat="1">
      <c r="A112" s="25">
        <f>A111+1</f>
        <v>108</v>
      </c>
      <c r="B112" s="26" t="s">
        <v>36</v>
      </c>
      <c r="C112" s="12">
        <v>40821</v>
      </c>
      <c r="D112" s="12">
        <v>40822</v>
      </c>
      <c r="E112" s="12">
        <v>40823</v>
      </c>
      <c r="F112" s="36">
        <v>119.047</v>
      </c>
      <c r="G112" s="36"/>
      <c r="H112" s="36"/>
      <c r="I112" s="36">
        <v>117.91600000000001</v>
      </c>
      <c r="J112" s="36">
        <v>117.916</v>
      </c>
      <c r="K112" s="5" t="s">
        <v>17</v>
      </c>
      <c r="L112"/>
      <c r="M112" s="16">
        <f>(F112-I112)*100</f>
        <v>113.0999999999986</v>
      </c>
      <c r="O112" s="16">
        <f>(I112-J112)*100</f>
        <v>1.4210854715202004E-12</v>
      </c>
      <c r="P112"/>
      <c r="Q112" s="22">
        <f>((S111*U112)/M112)*O112</f>
        <v>1.905287857999237E-10</v>
      </c>
      <c r="S112" s="3">
        <f>Q112+S111</f>
        <v>545890.46177011239</v>
      </c>
      <c r="T112" s="3"/>
      <c r="U112" s="4">
        <f>$AE$4/W112</f>
        <v>2.7777777777777776E-2</v>
      </c>
      <c r="V112" s="3"/>
      <c r="W112" s="2">
        <v>9</v>
      </c>
      <c r="X112"/>
      <c r="Y112" s="30">
        <f>E112-D112+1</f>
        <v>2</v>
      </c>
      <c r="Z112" s="30"/>
      <c r="AA112" s="30">
        <f>(D112-C112)</f>
        <v>1</v>
      </c>
      <c r="AB112" s="30"/>
      <c r="AC112" s="4">
        <f>(S112-S111)/S111</f>
        <v>4.2651531755819598E-16</v>
      </c>
      <c r="AD112" s="3"/>
      <c r="AE112" s="38"/>
      <c r="AF112" s="40">
        <f>IF(E111&gt;D112,IF(E111&gt;E112,Y112,E111-D112+1),0)</f>
        <v>2</v>
      </c>
      <c r="AG112" s="3"/>
      <c r="AH112" s="40">
        <f t="shared" si="40"/>
        <v>1</v>
      </c>
      <c r="AI112" s="40">
        <f t="shared" si="42"/>
        <v>1</v>
      </c>
      <c r="AJ112" s="40">
        <f t="shared" si="43"/>
        <v>1</v>
      </c>
      <c r="AK112" s="40">
        <f t="shared" si="44"/>
        <v>0</v>
      </c>
      <c r="AL112" s="40">
        <f t="shared" si="45"/>
        <v>0</v>
      </c>
      <c r="AM112" s="40">
        <f t="shared" si="46"/>
        <v>0</v>
      </c>
      <c r="AN112" s="40">
        <f t="shared" si="47"/>
        <v>1</v>
      </c>
      <c r="AO112" s="40">
        <f t="shared" si="48"/>
        <v>0</v>
      </c>
      <c r="AP112" s="40">
        <f t="shared" si="49"/>
        <v>0</v>
      </c>
      <c r="AQ112" s="40">
        <f t="shared" si="50"/>
        <v>0</v>
      </c>
      <c r="AR112" s="40">
        <f t="shared" si="51"/>
        <v>0</v>
      </c>
      <c r="AS112" s="40">
        <f t="shared" si="52"/>
        <v>0</v>
      </c>
      <c r="AT112" s="40">
        <f t="shared" si="53"/>
        <v>0</v>
      </c>
      <c r="AU112" s="40">
        <f t="shared" si="54"/>
        <v>0</v>
      </c>
      <c r="AV112" s="40">
        <f t="shared" si="55"/>
        <v>0</v>
      </c>
      <c r="AW112" s="40">
        <f t="shared" si="56"/>
        <v>1</v>
      </c>
      <c r="AX112" s="40">
        <f t="shared" si="57"/>
        <v>0</v>
      </c>
      <c r="AY112" s="40">
        <f t="shared" si="58"/>
        <v>1</v>
      </c>
      <c r="AZ112" s="40">
        <f t="shared" si="59"/>
        <v>0</v>
      </c>
      <c r="BA112" s="40">
        <f t="shared" si="60"/>
        <v>0</v>
      </c>
      <c r="BB112" s="40">
        <f t="shared" si="61"/>
        <v>0</v>
      </c>
      <c r="BC112" s="40">
        <f t="shared" si="62"/>
        <v>0</v>
      </c>
      <c r="BD112" s="40">
        <f t="shared" si="63"/>
        <v>0</v>
      </c>
      <c r="BE112" s="40">
        <f t="shared" si="64"/>
        <v>0</v>
      </c>
      <c r="BF112" s="40">
        <f t="shared" si="65"/>
        <v>0</v>
      </c>
      <c r="BG112" s="40">
        <f t="shared" si="66"/>
        <v>0</v>
      </c>
      <c r="BH112" s="40">
        <f t="shared" si="67"/>
        <v>0</v>
      </c>
      <c r="BI112" s="40">
        <f t="shared" si="68"/>
        <v>0</v>
      </c>
      <c r="BJ112" s="40">
        <f t="shared" si="69"/>
        <v>0</v>
      </c>
      <c r="BK112" s="40">
        <f t="shared" si="70"/>
        <v>0</v>
      </c>
      <c r="BL112" s="40">
        <f t="shared" si="71"/>
        <v>0</v>
      </c>
      <c r="BM112" s="40">
        <f t="shared" si="72"/>
        <v>0</v>
      </c>
      <c r="BN112" s="40">
        <f t="shared" si="73"/>
        <v>0</v>
      </c>
      <c r="BO112" s="40">
        <f t="shared" si="74"/>
        <v>0</v>
      </c>
      <c r="BP112" s="40">
        <f t="shared" si="75"/>
        <v>0</v>
      </c>
      <c r="BQ112" s="40">
        <f t="shared" si="76"/>
        <v>0</v>
      </c>
      <c r="BR112" s="40">
        <f t="shared" si="77"/>
        <v>0</v>
      </c>
      <c r="BT112" s="63">
        <f t="shared" si="41"/>
        <v>7</v>
      </c>
      <c r="BV112" s="4">
        <f t="shared" si="78"/>
        <v>0.18659188034188035</v>
      </c>
    </row>
    <row r="113" spans="1:74" s="15" customFormat="1">
      <c r="A113" s="25">
        <f>A112+1</f>
        <v>109</v>
      </c>
      <c r="B113" s="26" t="s">
        <v>24</v>
      </c>
      <c r="C113" s="12">
        <v>40822</v>
      </c>
      <c r="D113" s="13">
        <v>40823</v>
      </c>
      <c r="E113" s="13">
        <v>40828</v>
      </c>
      <c r="F113" s="36">
        <v>73.989999999999995</v>
      </c>
      <c r="G113" s="36">
        <v>74.81</v>
      </c>
      <c r="H113" s="36">
        <v>77.03</v>
      </c>
      <c r="I113" s="36"/>
      <c r="J113" s="36"/>
      <c r="K113" s="5" t="s">
        <v>1</v>
      </c>
      <c r="M113" s="16">
        <f>(G113-F113)*100</f>
        <v>82.000000000000739</v>
      </c>
      <c r="O113" s="16">
        <f>(H113-G113)*100</f>
        <v>221.99999999999989</v>
      </c>
      <c r="Q113" s="22">
        <f>((S112*U113)/M113)*O113</f>
        <v>36947.464180781644</v>
      </c>
      <c r="S113" s="3">
        <f>Q113+S112</f>
        <v>582837.92595089402</v>
      </c>
      <c r="T113" s="3"/>
      <c r="U113" s="4">
        <f>$AE$4/W113</f>
        <v>2.5000000000000001E-2</v>
      </c>
      <c r="V113" s="4"/>
      <c r="W113" s="2">
        <v>10</v>
      </c>
      <c r="X113" s="3"/>
      <c r="Y113" s="30">
        <f>E113-D113+1</f>
        <v>6</v>
      </c>
      <c r="Z113" s="30"/>
      <c r="AA113" s="30">
        <f>(D113-C113)</f>
        <v>1</v>
      </c>
      <c r="AB113" s="30"/>
      <c r="AC113" s="4">
        <f>(S113-S112)/S112</f>
        <v>6.7682926829267603E-2</v>
      </c>
      <c r="AD113" s="3"/>
      <c r="AE113" s="38"/>
      <c r="AF113" s="40">
        <f>IF(E112&gt;D113,IF(E112&gt;E113,Y113,E112-D113+1),0)</f>
        <v>0</v>
      </c>
      <c r="AG113" s="3"/>
      <c r="AH113" s="40">
        <f t="shared" si="40"/>
        <v>1</v>
      </c>
      <c r="AI113" s="40">
        <f t="shared" si="42"/>
        <v>1</v>
      </c>
      <c r="AJ113" s="40">
        <f t="shared" si="43"/>
        <v>0</v>
      </c>
      <c r="AK113" s="40">
        <f t="shared" si="44"/>
        <v>0</v>
      </c>
      <c r="AL113" s="40">
        <f t="shared" si="45"/>
        <v>0</v>
      </c>
      <c r="AM113" s="40">
        <f t="shared" si="46"/>
        <v>0</v>
      </c>
      <c r="AN113" s="40">
        <f t="shared" si="47"/>
        <v>0</v>
      </c>
      <c r="AO113" s="40">
        <f t="shared" si="48"/>
        <v>1</v>
      </c>
      <c r="AP113" s="40">
        <f t="shared" si="49"/>
        <v>0</v>
      </c>
      <c r="AQ113" s="40">
        <f t="shared" si="50"/>
        <v>0</v>
      </c>
      <c r="AR113" s="40">
        <f t="shared" si="51"/>
        <v>0</v>
      </c>
      <c r="AS113" s="40">
        <f t="shared" si="52"/>
        <v>0</v>
      </c>
      <c r="AT113" s="40">
        <f t="shared" si="53"/>
        <v>0</v>
      </c>
      <c r="AU113" s="40">
        <f t="shared" si="54"/>
        <v>0</v>
      </c>
      <c r="AV113" s="40">
        <f t="shared" si="55"/>
        <v>0</v>
      </c>
      <c r="AW113" s="40">
        <f t="shared" si="56"/>
        <v>0</v>
      </c>
      <c r="AX113" s="40">
        <f t="shared" si="57"/>
        <v>1</v>
      </c>
      <c r="AY113" s="40">
        <f t="shared" si="58"/>
        <v>0</v>
      </c>
      <c r="AZ113" s="40">
        <f t="shared" si="59"/>
        <v>1</v>
      </c>
      <c r="BA113" s="40">
        <f t="shared" si="60"/>
        <v>0</v>
      </c>
      <c r="BB113" s="40">
        <f t="shared" si="61"/>
        <v>0</v>
      </c>
      <c r="BC113" s="40">
        <f t="shared" si="62"/>
        <v>0</v>
      </c>
      <c r="BD113" s="40">
        <f t="shared" si="63"/>
        <v>0</v>
      </c>
      <c r="BE113" s="40">
        <f t="shared" si="64"/>
        <v>0</v>
      </c>
      <c r="BF113" s="40">
        <f t="shared" si="65"/>
        <v>0</v>
      </c>
      <c r="BG113" s="40">
        <f t="shared" si="66"/>
        <v>0</v>
      </c>
      <c r="BH113" s="40">
        <f t="shared" si="67"/>
        <v>0</v>
      </c>
      <c r="BI113" s="40">
        <f t="shared" si="68"/>
        <v>0</v>
      </c>
      <c r="BJ113" s="40">
        <f t="shared" si="69"/>
        <v>0</v>
      </c>
      <c r="BK113" s="40">
        <f t="shared" si="70"/>
        <v>0</v>
      </c>
      <c r="BL113" s="40">
        <f t="shared" si="71"/>
        <v>0</v>
      </c>
      <c r="BM113" s="40">
        <f t="shared" si="72"/>
        <v>0</v>
      </c>
      <c r="BN113" s="40">
        <f t="shared" si="73"/>
        <v>0</v>
      </c>
      <c r="BO113" s="40">
        <f t="shared" si="74"/>
        <v>0</v>
      </c>
      <c r="BP113" s="40">
        <f t="shared" si="75"/>
        <v>0</v>
      </c>
      <c r="BQ113" s="40">
        <f t="shared" si="76"/>
        <v>0</v>
      </c>
      <c r="BR113" s="40">
        <f t="shared" si="77"/>
        <v>0</v>
      </c>
      <c r="BT113" s="63">
        <f t="shared" si="41"/>
        <v>6</v>
      </c>
      <c r="BV113" s="4">
        <f t="shared" si="78"/>
        <v>0.1804563492063492</v>
      </c>
    </row>
    <row r="114" spans="1:74" s="15" customFormat="1">
      <c r="A114" s="25">
        <f>A113+1</f>
        <v>110</v>
      </c>
      <c r="B114" s="26" t="s">
        <v>30</v>
      </c>
      <c r="C114" s="12">
        <v>40822</v>
      </c>
      <c r="D114" s="12">
        <v>40823</v>
      </c>
      <c r="E114" s="12">
        <v>40843</v>
      </c>
      <c r="F114" s="14">
        <v>1.3244</v>
      </c>
      <c r="G114" s="14">
        <v>1.3452</v>
      </c>
      <c r="H114" s="14">
        <v>1.4016</v>
      </c>
      <c r="I114" s="14"/>
      <c r="J114" s="14"/>
      <c r="K114" s="5" t="s">
        <v>1</v>
      </c>
      <c r="M114" s="16">
        <f>(G114-F114)*10000</f>
        <v>207.99999999999929</v>
      </c>
      <c r="O114" s="16">
        <f>(H114-G114)*10000</f>
        <v>564</v>
      </c>
      <c r="Q114" s="22">
        <f>((S113*U114)/M114)*O114</f>
        <v>35917.896660435457</v>
      </c>
      <c r="S114" s="3">
        <f>Q114+S113</f>
        <v>618755.82261132949</v>
      </c>
      <c r="T114" s="3"/>
      <c r="U114" s="4">
        <f>$AE$4/W114</f>
        <v>2.2727272727272728E-2</v>
      </c>
      <c r="V114" s="4"/>
      <c r="W114" s="16">
        <v>11</v>
      </c>
      <c r="Y114" s="30">
        <f>E114-D114+1</f>
        <v>21</v>
      </c>
      <c r="Z114" s="30"/>
      <c r="AA114" s="30">
        <f>(D114-C114)</f>
        <v>1</v>
      </c>
      <c r="AB114" s="30"/>
      <c r="AC114" s="4">
        <f>(S114-S113)/S113</f>
        <v>6.1625874125874364E-2</v>
      </c>
      <c r="AD114" s="3"/>
      <c r="AE114" s="38"/>
      <c r="AF114" s="40">
        <f>IF(E113&gt;D114,IF(E113&gt;E114,Y114,E113-D114+1),0)</f>
        <v>6</v>
      </c>
      <c r="AG114" s="3"/>
      <c r="AH114" s="40">
        <f t="shared" si="40"/>
        <v>1</v>
      </c>
      <c r="AI114" s="40">
        <f t="shared" si="42"/>
        <v>1</v>
      </c>
      <c r="AJ114" s="40">
        <f t="shared" si="43"/>
        <v>1</v>
      </c>
      <c r="AK114" s="40">
        <f t="shared" si="44"/>
        <v>0</v>
      </c>
      <c r="AL114" s="40">
        <f t="shared" si="45"/>
        <v>0</v>
      </c>
      <c r="AM114" s="40">
        <f t="shared" si="46"/>
        <v>0</v>
      </c>
      <c r="AN114" s="40">
        <f t="shared" si="47"/>
        <v>0</v>
      </c>
      <c r="AO114" s="40">
        <f t="shared" si="48"/>
        <v>0</v>
      </c>
      <c r="AP114" s="40">
        <f t="shared" si="49"/>
        <v>1</v>
      </c>
      <c r="AQ114" s="40">
        <f t="shared" si="50"/>
        <v>0</v>
      </c>
      <c r="AR114" s="40">
        <f t="shared" si="51"/>
        <v>0</v>
      </c>
      <c r="AS114" s="40">
        <f t="shared" si="52"/>
        <v>0</v>
      </c>
      <c r="AT114" s="40">
        <f t="shared" si="53"/>
        <v>0</v>
      </c>
      <c r="AU114" s="40">
        <f t="shared" si="54"/>
        <v>0</v>
      </c>
      <c r="AV114" s="40">
        <f t="shared" si="55"/>
        <v>0</v>
      </c>
      <c r="AW114" s="40">
        <f t="shared" si="56"/>
        <v>0</v>
      </c>
      <c r="AX114" s="40">
        <f t="shared" si="57"/>
        <v>0</v>
      </c>
      <c r="AY114" s="40">
        <f t="shared" si="58"/>
        <v>1</v>
      </c>
      <c r="AZ114" s="40">
        <f t="shared" si="59"/>
        <v>0</v>
      </c>
      <c r="BA114" s="40">
        <f t="shared" si="60"/>
        <v>1</v>
      </c>
      <c r="BB114" s="40">
        <f t="shared" si="61"/>
        <v>0</v>
      </c>
      <c r="BC114" s="40">
        <f t="shared" si="62"/>
        <v>0</v>
      </c>
      <c r="BD114" s="40">
        <f t="shared" si="63"/>
        <v>0</v>
      </c>
      <c r="BE114" s="40">
        <f t="shared" si="64"/>
        <v>0</v>
      </c>
      <c r="BF114" s="40">
        <f t="shared" si="65"/>
        <v>0</v>
      </c>
      <c r="BG114" s="40">
        <f t="shared" si="66"/>
        <v>0</v>
      </c>
      <c r="BH114" s="40">
        <f t="shared" si="67"/>
        <v>0</v>
      </c>
      <c r="BI114" s="40">
        <f t="shared" si="68"/>
        <v>0</v>
      </c>
      <c r="BJ114" s="40">
        <f t="shared" si="69"/>
        <v>0</v>
      </c>
      <c r="BK114" s="40">
        <f t="shared" si="70"/>
        <v>0</v>
      </c>
      <c r="BL114" s="40">
        <f t="shared" si="71"/>
        <v>0</v>
      </c>
      <c r="BM114" s="40">
        <f t="shared" si="72"/>
        <v>0</v>
      </c>
      <c r="BN114" s="40">
        <f t="shared" si="73"/>
        <v>0</v>
      </c>
      <c r="BO114" s="40">
        <f t="shared" si="74"/>
        <v>0</v>
      </c>
      <c r="BP114" s="40">
        <f t="shared" si="75"/>
        <v>0</v>
      </c>
      <c r="BQ114" s="40">
        <f t="shared" si="76"/>
        <v>0</v>
      </c>
      <c r="BR114" s="40">
        <f t="shared" si="77"/>
        <v>0</v>
      </c>
      <c r="BT114" s="63">
        <f t="shared" si="41"/>
        <v>7</v>
      </c>
      <c r="BV114" s="4">
        <f t="shared" si="78"/>
        <v>0.20318362193362194</v>
      </c>
    </row>
    <row r="115" spans="1:74" s="15" customFormat="1">
      <c r="A115" s="25">
        <f>A114+1</f>
        <v>111</v>
      </c>
      <c r="B115" s="26" t="s">
        <v>38</v>
      </c>
      <c r="C115" s="12">
        <v>40822</v>
      </c>
      <c r="D115" s="52">
        <v>40823</v>
      </c>
      <c r="E115" s="52">
        <v>40828</v>
      </c>
      <c r="F115" s="36">
        <v>102.11</v>
      </c>
      <c r="G115" s="36">
        <v>103.02</v>
      </c>
      <c r="H115" s="36">
        <v>105.77800000000001</v>
      </c>
      <c r="I115" s="36"/>
      <c r="J115" s="36"/>
      <c r="K115" s="5" t="s">
        <v>1</v>
      </c>
      <c r="L115"/>
      <c r="M115" s="16">
        <f>(G115-F115)*100</f>
        <v>90.999999999999659</v>
      </c>
      <c r="O115" s="16">
        <f>(H115-G115)*100</f>
        <v>275.80000000000098</v>
      </c>
      <c r="P115"/>
      <c r="Q115" s="22">
        <f>((S114*U115)/M115)*O115</f>
        <v>22325.072720592085</v>
      </c>
      <c r="S115" s="3">
        <f>Q115+S114</f>
        <v>641080.89533192152</v>
      </c>
      <c r="T115" s="3"/>
      <c r="U115" s="4">
        <f>$AE$4/W115</f>
        <v>1.1904761904761904E-2</v>
      </c>
      <c r="V115" s="3"/>
      <c r="W115" s="2">
        <v>21</v>
      </c>
      <c r="X115"/>
      <c r="Y115" s="30">
        <f>E115-D115+1</f>
        <v>6</v>
      </c>
      <c r="Z115" s="30"/>
      <c r="AA115" s="30">
        <f>(D115-C115)</f>
        <v>1</v>
      </c>
      <c r="AB115" s="30"/>
      <c r="AC115" s="4">
        <f>(S115-S114)/S114</f>
        <v>3.6080586080586244E-2</v>
      </c>
      <c r="AD115" s="3"/>
      <c r="AE115" s="38"/>
      <c r="AF115" s="40">
        <f>IF(E114&gt;D115,IF(E114&gt;E115,Y115,E114-D115+1),0)</f>
        <v>6</v>
      </c>
      <c r="AG115" s="3"/>
      <c r="AH115" s="40">
        <f t="shared" si="40"/>
        <v>1</v>
      </c>
      <c r="AI115" s="40">
        <f t="shared" si="42"/>
        <v>1</v>
      </c>
      <c r="AJ115" s="40">
        <f t="shared" si="43"/>
        <v>1</v>
      </c>
      <c r="AK115" s="40">
        <f t="shared" si="44"/>
        <v>1</v>
      </c>
      <c r="AL115" s="40">
        <f t="shared" si="45"/>
        <v>0</v>
      </c>
      <c r="AM115" s="40">
        <f t="shared" si="46"/>
        <v>0</v>
      </c>
      <c r="AN115" s="40">
        <f t="shared" si="47"/>
        <v>0</v>
      </c>
      <c r="AO115" s="40">
        <f t="shared" si="48"/>
        <v>0</v>
      </c>
      <c r="AP115" s="40">
        <f t="shared" si="49"/>
        <v>0</v>
      </c>
      <c r="AQ115" s="40">
        <f t="shared" si="50"/>
        <v>1</v>
      </c>
      <c r="AR115" s="40">
        <f t="shared" si="51"/>
        <v>0</v>
      </c>
      <c r="AS115" s="40">
        <f t="shared" si="52"/>
        <v>0</v>
      </c>
      <c r="AT115" s="40">
        <f t="shared" si="53"/>
        <v>0</v>
      </c>
      <c r="AU115" s="40">
        <f t="shared" si="54"/>
        <v>0</v>
      </c>
      <c r="AV115" s="40">
        <f t="shared" si="55"/>
        <v>0</v>
      </c>
      <c r="AW115" s="40">
        <f t="shared" si="56"/>
        <v>0</v>
      </c>
      <c r="AX115" s="40">
        <f t="shared" si="57"/>
        <v>0</v>
      </c>
      <c r="AY115" s="40">
        <f t="shared" si="58"/>
        <v>0</v>
      </c>
      <c r="AZ115" s="40">
        <f t="shared" si="59"/>
        <v>1</v>
      </c>
      <c r="BA115" s="40">
        <f t="shared" si="60"/>
        <v>0</v>
      </c>
      <c r="BB115" s="40">
        <f t="shared" si="61"/>
        <v>1</v>
      </c>
      <c r="BC115" s="40">
        <f t="shared" si="62"/>
        <v>0</v>
      </c>
      <c r="BD115" s="40">
        <f t="shared" si="63"/>
        <v>0</v>
      </c>
      <c r="BE115" s="40">
        <f t="shared" si="64"/>
        <v>0</v>
      </c>
      <c r="BF115" s="40">
        <f t="shared" si="65"/>
        <v>0</v>
      </c>
      <c r="BG115" s="40">
        <f t="shared" si="66"/>
        <v>0</v>
      </c>
      <c r="BH115" s="40">
        <f t="shared" si="67"/>
        <v>0</v>
      </c>
      <c r="BI115" s="40">
        <f t="shared" si="68"/>
        <v>0</v>
      </c>
      <c r="BJ115" s="40">
        <f t="shared" si="69"/>
        <v>0</v>
      </c>
      <c r="BK115" s="40">
        <f t="shared" si="70"/>
        <v>0</v>
      </c>
      <c r="BL115" s="40">
        <f t="shared" si="71"/>
        <v>0</v>
      </c>
      <c r="BM115" s="40">
        <f t="shared" si="72"/>
        <v>0</v>
      </c>
      <c r="BN115" s="40">
        <f t="shared" si="73"/>
        <v>0</v>
      </c>
      <c r="BO115" s="40">
        <f t="shared" si="74"/>
        <v>0</v>
      </c>
      <c r="BP115" s="40">
        <f t="shared" si="75"/>
        <v>0</v>
      </c>
      <c r="BQ115" s="40">
        <f t="shared" si="76"/>
        <v>0</v>
      </c>
      <c r="BR115" s="40">
        <f t="shared" si="77"/>
        <v>0</v>
      </c>
      <c r="BT115" s="63">
        <f t="shared" si="41"/>
        <v>8</v>
      </c>
      <c r="BV115" s="4">
        <f t="shared" si="78"/>
        <v>0.21508838383838386</v>
      </c>
    </row>
    <row r="116" spans="1:74" s="15" customFormat="1">
      <c r="A116" s="25">
        <f>A115+1</f>
        <v>112</v>
      </c>
      <c r="B116" s="26" t="s">
        <v>34</v>
      </c>
      <c r="C116" s="12">
        <v>40823</v>
      </c>
      <c r="D116" s="12">
        <v>40826</v>
      </c>
      <c r="E116" s="12">
        <v>40827</v>
      </c>
      <c r="F116" s="14">
        <v>1.2621800000000001</v>
      </c>
      <c r="G116" s="14">
        <v>1.27189</v>
      </c>
      <c r="H116" s="14">
        <v>1.27189</v>
      </c>
      <c r="I116" s="14"/>
      <c r="J116" s="14"/>
      <c r="K116" s="5" t="s">
        <v>17</v>
      </c>
      <c r="L116"/>
      <c r="M116" s="16">
        <f>(G116-F116)*10000</f>
        <v>97.099999999998857</v>
      </c>
      <c r="O116" s="16">
        <f>(H116-G116)*10000</f>
        <v>0</v>
      </c>
      <c r="P116"/>
      <c r="Q116" s="22">
        <f>((S115*U116)/M116)*O116</f>
        <v>0</v>
      </c>
      <c r="S116" s="3">
        <f>Q116+S115</f>
        <v>641080.89533192152</v>
      </c>
      <c r="T116" s="3"/>
      <c r="U116" s="4">
        <f>$AE$4/W116</f>
        <v>3.5714285714285712E-2</v>
      </c>
      <c r="V116" s="3"/>
      <c r="W116" s="2">
        <v>7</v>
      </c>
      <c r="X116"/>
      <c r="Y116" s="30">
        <f>E116-D116+1</f>
        <v>2</v>
      </c>
      <c r="Z116" s="30"/>
      <c r="AA116" s="30">
        <f>(D116-C116)</f>
        <v>3</v>
      </c>
      <c r="AB116" s="30"/>
      <c r="AC116" s="4">
        <f>(S116-S115)/S115</f>
        <v>0</v>
      </c>
      <c r="AD116" s="3"/>
      <c r="AE116" s="38"/>
      <c r="AF116" s="40">
        <f>IF(E115&gt;D116,IF(E115&gt;E116,Y116,E115-D116+1),0)</f>
        <v>2</v>
      </c>
      <c r="AG116" s="3"/>
      <c r="AH116" s="40">
        <f t="shared" si="40"/>
        <v>1</v>
      </c>
      <c r="AI116" s="40">
        <f t="shared" si="42"/>
        <v>1</v>
      </c>
      <c r="AJ116" s="40">
        <f t="shared" si="43"/>
        <v>1</v>
      </c>
      <c r="AK116" s="40">
        <f t="shared" si="44"/>
        <v>0</v>
      </c>
      <c r="AL116" s="40">
        <f t="shared" si="45"/>
        <v>1</v>
      </c>
      <c r="AM116" s="40">
        <f t="shared" si="46"/>
        <v>0</v>
      </c>
      <c r="AN116" s="40">
        <f t="shared" si="47"/>
        <v>0</v>
      </c>
      <c r="AO116" s="40">
        <f t="shared" si="48"/>
        <v>0</v>
      </c>
      <c r="AP116" s="40">
        <f t="shared" si="49"/>
        <v>0</v>
      </c>
      <c r="AQ116" s="40">
        <f t="shared" si="50"/>
        <v>0</v>
      </c>
      <c r="AR116" s="40">
        <f t="shared" si="51"/>
        <v>1</v>
      </c>
      <c r="AS116" s="40">
        <f t="shared" si="52"/>
        <v>0</v>
      </c>
      <c r="AT116" s="40">
        <f t="shared" si="53"/>
        <v>0</v>
      </c>
      <c r="AU116" s="40">
        <f t="shared" si="54"/>
        <v>0</v>
      </c>
      <c r="AV116" s="40">
        <f t="shared" si="55"/>
        <v>0</v>
      </c>
      <c r="AW116" s="40">
        <f t="shared" si="56"/>
        <v>0</v>
      </c>
      <c r="AX116" s="40">
        <f t="shared" si="57"/>
        <v>0</v>
      </c>
      <c r="AY116" s="40">
        <f t="shared" si="58"/>
        <v>0</v>
      </c>
      <c r="AZ116" s="40">
        <f t="shared" si="59"/>
        <v>0</v>
      </c>
      <c r="BA116" s="40">
        <f t="shared" si="60"/>
        <v>1</v>
      </c>
      <c r="BB116" s="40">
        <f t="shared" si="61"/>
        <v>0</v>
      </c>
      <c r="BC116" s="40">
        <f t="shared" si="62"/>
        <v>1</v>
      </c>
      <c r="BD116" s="40">
        <f t="shared" si="63"/>
        <v>0</v>
      </c>
      <c r="BE116" s="40">
        <f t="shared" si="64"/>
        <v>0</v>
      </c>
      <c r="BF116" s="40">
        <f t="shared" si="65"/>
        <v>0</v>
      </c>
      <c r="BG116" s="40">
        <f t="shared" si="66"/>
        <v>0</v>
      </c>
      <c r="BH116" s="40">
        <f t="shared" si="67"/>
        <v>0</v>
      </c>
      <c r="BI116" s="40">
        <f t="shared" si="68"/>
        <v>0</v>
      </c>
      <c r="BJ116" s="40">
        <f t="shared" si="69"/>
        <v>0</v>
      </c>
      <c r="BK116" s="40">
        <f t="shared" si="70"/>
        <v>0</v>
      </c>
      <c r="BL116" s="40">
        <f t="shared" si="71"/>
        <v>0</v>
      </c>
      <c r="BM116" s="40">
        <f t="shared" si="72"/>
        <v>0</v>
      </c>
      <c r="BN116" s="40">
        <f t="shared" si="73"/>
        <v>0</v>
      </c>
      <c r="BO116" s="40">
        <f t="shared" si="74"/>
        <v>0</v>
      </c>
      <c r="BP116" s="40">
        <f t="shared" si="75"/>
        <v>0</v>
      </c>
      <c r="BQ116" s="40">
        <f t="shared" si="76"/>
        <v>0</v>
      </c>
      <c r="BR116" s="40">
        <f t="shared" si="77"/>
        <v>0</v>
      </c>
      <c r="BT116" s="63">
        <f t="shared" si="41"/>
        <v>8</v>
      </c>
      <c r="BV116" s="4">
        <f t="shared" si="78"/>
        <v>0.22302489177489176</v>
      </c>
    </row>
    <row r="117" spans="1:74" s="15" customFormat="1">
      <c r="A117" s="25">
        <f>A116+1</f>
        <v>113</v>
      </c>
      <c r="B117" s="26" t="s">
        <v>36</v>
      </c>
      <c r="C117" s="12">
        <v>40823</v>
      </c>
      <c r="D117" s="12">
        <v>40826</v>
      </c>
      <c r="E117" s="12">
        <v>40834</v>
      </c>
      <c r="F117" s="36">
        <v>118.30800000000001</v>
      </c>
      <c r="G117" s="36">
        <v>120.14399999999999</v>
      </c>
      <c r="H117" s="36">
        <v>120.14400000000001</v>
      </c>
      <c r="I117" s="36"/>
      <c r="J117" s="36"/>
      <c r="K117" s="5" t="s">
        <v>17</v>
      </c>
      <c r="L117"/>
      <c r="M117" s="16">
        <f>(G117-F117)*100</f>
        <v>183.59999999999843</v>
      </c>
      <c r="O117" s="16">
        <f>(H117-G117)*100</f>
        <v>1.4210854715202004E-12</v>
      </c>
      <c r="P117"/>
      <c r="Q117" s="22">
        <f>((S116*U117)/M117)*O117</f>
        <v>1.3783447507040724E-10</v>
      </c>
      <c r="S117" s="3">
        <f>Q117+S116</f>
        <v>641080.89533192164</v>
      </c>
      <c r="T117" s="3"/>
      <c r="U117" s="4">
        <f>$AE$4/W117</f>
        <v>2.7777777777777776E-2</v>
      </c>
      <c r="V117" s="3"/>
      <c r="W117" s="2">
        <v>9</v>
      </c>
      <c r="X117"/>
      <c r="Y117" s="30">
        <f>E117-D117+1</f>
        <v>9</v>
      </c>
      <c r="Z117" s="30"/>
      <c r="AA117" s="30">
        <f>(D117-C117)</f>
        <v>3</v>
      </c>
      <c r="AB117" s="30"/>
      <c r="AC117" s="4">
        <f>(S117-S116)/S116</f>
        <v>1.8159224939414306E-16</v>
      </c>
      <c r="AD117" s="3"/>
      <c r="AE117" s="38"/>
      <c r="AF117" s="40">
        <f>IF(E116&gt;D117,IF(E116&gt;E117,Y117,E116-D117+1),0)</f>
        <v>2</v>
      </c>
      <c r="AG117" s="3"/>
      <c r="AH117" s="40">
        <f t="shared" si="40"/>
        <v>1</v>
      </c>
      <c r="AI117" s="40">
        <f t="shared" si="42"/>
        <v>1</v>
      </c>
      <c r="AJ117" s="40">
        <f t="shared" si="43"/>
        <v>1</v>
      </c>
      <c r="AK117" s="40">
        <f t="shared" si="44"/>
        <v>1</v>
      </c>
      <c r="AL117" s="40">
        <f t="shared" si="45"/>
        <v>0</v>
      </c>
      <c r="AM117" s="40">
        <f t="shared" si="46"/>
        <v>1</v>
      </c>
      <c r="AN117" s="40">
        <f t="shared" si="47"/>
        <v>0</v>
      </c>
      <c r="AO117" s="40">
        <f t="shared" si="48"/>
        <v>0</v>
      </c>
      <c r="AP117" s="40">
        <f t="shared" si="49"/>
        <v>0</v>
      </c>
      <c r="AQ117" s="40">
        <f t="shared" si="50"/>
        <v>0</v>
      </c>
      <c r="AR117" s="40">
        <f t="shared" si="51"/>
        <v>0</v>
      </c>
      <c r="AS117" s="40">
        <f t="shared" si="52"/>
        <v>1</v>
      </c>
      <c r="AT117" s="40">
        <f t="shared" si="53"/>
        <v>0</v>
      </c>
      <c r="AU117" s="40">
        <f t="shared" si="54"/>
        <v>0</v>
      </c>
      <c r="AV117" s="40">
        <f t="shared" si="55"/>
        <v>0</v>
      </c>
      <c r="AW117" s="40">
        <f t="shared" si="56"/>
        <v>0</v>
      </c>
      <c r="AX117" s="40">
        <f t="shared" si="57"/>
        <v>0</v>
      </c>
      <c r="AY117" s="40">
        <f t="shared" si="58"/>
        <v>0</v>
      </c>
      <c r="AZ117" s="40">
        <f t="shared" si="59"/>
        <v>0</v>
      </c>
      <c r="BA117" s="40">
        <f t="shared" si="60"/>
        <v>0</v>
      </c>
      <c r="BB117" s="40">
        <f t="shared" si="61"/>
        <v>1</v>
      </c>
      <c r="BC117" s="40">
        <f t="shared" si="62"/>
        <v>0</v>
      </c>
      <c r="BD117" s="40">
        <f t="shared" si="63"/>
        <v>1</v>
      </c>
      <c r="BE117" s="40">
        <f t="shared" si="64"/>
        <v>0</v>
      </c>
      <c r="BF117" s="40">
        <f t="shared" si="65"/>
        <v>0</v>
      </c>
      <c r="BG117" s="40">
        <f t="shared" si="66"/>
        <v>0</v>
      </c>
      <c r="BH117" s="40">
        <f t="shared" si="67"/>
        <v>0</v>
      </c>
      <c r="BI117" s="40">
        <f t="shared" si="68"/>
        <v>0</v>
      </c>
      <c r="BJ117" s="40">
        <f t="shared" si="69"/>
        <v>0</v>
      </c>
      <c r="BK117" s="40">
        <f t="shared" si="70"/>
        <v>0</v>
      </c>
      <c r="BL117" s="40">
        <f t="shared" si="71"/>
        <v>0</v>
      </c>
      <c r="BM117" s="40">
        <f t="shared" si="72"/>
        <v>0</v>
      </c>
      <c r="BN117" s="40">
        <f t="shared" si="73"/>
        <v>0</v>
      </c>
      <c r="BO117" s="40">
        <f t="shared" si="74"/>
        <v>0</v>
      </c>
      <c r="BP117" s="40">
        <f t="shared" si="75"/>
        <v>0</v>
      </c>
      <c r="BQ117" s="40">
        <f t="shared" si="76"/>
        <v>0</v>
      </c>
      <c r="BR117" s="40">
        <f t="shared" si="77"/>
        <v>0</v>
      </c>
      <c r="BT117" s="63">
        <f t="shared" si="41"/>
        <v>9</v>
      </c>
      <c r="BV117" s="4">
        <f t="shared" si="78"/>
        <v>0.25080266955266955</v>
      </c>
    </row>
    <row r="118" spans="1:74" s="15" customFormat="1">
      <c r="A118" s="25">
        <f>A117+1</f>
        <v>114</v>
      </c>
      <c r="B118" s="26" t="s">
        <v>32</v>
      </c>
      <c r="C118" s="12">
        <v>40826</v>
      </c>
      <c r="D118" s="12">
        <v>40827</v>
      </c>
      <c r="E118" s="12">
        <v>40847</v>
      </c>
      <c r="F118" s="14">
        <v>0.76639999999999997</v>
      </c>
      <c r="G118" s="14">
        <v>0.78439999999999999</v>
      </c>
      <c r="H118" s="14">
        <v>0.80710000000000004</v>
      </c>
      <c r="I118" s="14"/>
      <c r="J118" s="14"/>
      <c r="K118" s="5" t="s">
        <v>2</v>
      </c>
      <c r="L118"/>
      <c r="M118" s="16">
        <f>(G118-F118)*10000</f>
        <v>180.00000000000017</v>
      </c>
      <c r="O118" s="16">
        <f>(H118-G118)*10000</f>
        <v>227.00000000000054</v>
      </c>
      <c r="P118"/>
      <c r="Q118" s="22">
        <f>((S117*U118)/M118)*O118</f>
        <v>15547.581542772055</v>
      </c>
      <c r="S118" s="3">
        <f>Q118+S117</f>
        <v>656628.47687469365</v>
      </c>
      <c r="T118" s="3"/>
      <c r="U118" s="4">
        <f>$AE$4/W118</f>
        <v>1.9230769230769232E-2</v>
      </c>
      <c r="V118" s="3"/>
      <c r="W118" s="2">
        <v>13</v>
      </c>
      <c r="X118"/>
      <c r="Y118" s="30">
        <f>E118-D118+1</f>
        <v>21</v>
      </c>
      <c r="Z118" s="30"/>
      <c r="AA118" s="30">
        <f>(D118-C118)</f>
        <v>1</v>
      </c>
      <c r="AB118" s="30"/>
      <c r="AC118" s="4">
        <f>(S118-S117)/S117</f>
        <v>2.4252136752136715E-2</v>
      </c>
      <c r="AD118" s="3"/>
      <c r="AE118" s="38"/>
      <c r="AF118" s="40">
        <f>IF(E117&gt;D118,IF(E117&gt;E118,Y118,E117-D118+1),0)</f>
        <v>8</v>
      </c>
      <c r="AG118" s="3"/>
      <c r="AH118" s="40">
        <f t="shared" si="40"/>
        <v>1</v>
      </c>
      <c r="AI118" s="40">
        <f t="shared" si="42"/>
        <v>1</v>
      </c>
      <c r="AJ118" s="40">
        <f t="shared" si="43"/>
        <v>1</v>
      </c>
      <c r="AK118" s="40">
        <f t="shared" si="44"/>
        <v>1</v>
      </c>
      <c r="AL118" s="40">
        <f t="shared" si="45"/>
        <v>1</v>
      </c>
      <c r="AM118" s="40">
        <f t="shared" si="46"/>
        <v>0</v>
      </c>
      <c r="AN118" s="40">
        <f t="shared" si="47"/>
        <v>1</v>
      </c>
      <c r="AO118" s="40">
        <f t="shared" si="48"/>
        <v>0</v>
      </c>
      <c r="AP118" s="40">
        <f t="shared" si="49"/>
        <v>0</v>
      </c>
      <c r="AQ118" s="40">
        <f t="shared" si="50"/>
        <v>0</v>
      </c>
      <c r="AR118" s="40">
        <f t="shared" si="51"/>
        <v>0</v>
      </c>
      <c r="AS118" s="40">
        <f t="shared" si="52"/>
        <v>0</v>
      </c>
      <c r="AT118" s="40">
        <f t="shared" si="53"/>
        <v>1</v>
      </c>
      <c r="AU118" s="40">
        <f t="shared" si="54"/>
        <v>0</v>
      </c>
      <c r="AV118" s="40">
        <f t="shared" si="55"/>
        <v>0</v>
      </c>
      <c r="AW118" s="40">
        <f t="shared" si="56"/>
        <v>0</v>
      </c>
      <c r="AX118" s="40">
        <f t="shared" si="57"/>
        <v>0</v>
      </c>
      <c r="AY118" s="40">
        <f t="shared" si="58"/>
        <v>0</v>
      </c>
      <c r="AZ118" s="40">
        <f t="shared" si="59"/>
        <v>0</v>
      </c>
      <c r="BA118" s="40">
        <f t="shared" si="60"/>
        <v>0</v>
      </c>
      <c r="BB118" s="40">
        <f t="shared" si="61"/>
        <v>0</v>
      </c>
      <c r="BC118" s="40">
        <f t="shared" si="62"/>
        <v>1</v>
      </c>
      <c r="BD118" s="40">
        <f t="shared" si="63"/>
        <v>0</v>
      </c>
      <c r="BE118" s="40">
        <f t="shared" si="64"/>
        <v>1</v>
      </c>
      <c r="BF118" s="40">
        <f t="shared" si="65"/>
        <v>0</v>
      </c>
      <c r="BG118" s="40">
        <f t="shared" si="66"/>
        <v>0</v>
      </c>
      <c r="BH118" s="40">
        <f t="shared" si="67"/>
        <v>0</v>
      </c>
      <c r="BI118" s="40">
        <f t="shared" si="68"/>
        <v>0</v>
      </c>
      <c r="BJ118" s="40">
        <f t="shared" si="69"/>
        <v>0</v>
      </c>
      <c r="BK118" s="40">
        <f t="shared" si="70"/>
        <v>0</v>
      </c>
      <c r="BL118" s="40">
        <f t="shared" si="71"/>
        <v>0</v>
      </c>
      <c r="BM118" s="40">
        <f t="shared" si="72"/>
        <v>0</v>
      </c>
      <c r="BN118" s="40">
        <f t="shared" si="73"/>
        <v>0</v>
      </c>
      <c r="BO118" s="40">
        <f t="shared" si="74"/>
        <v>0</v>
      </c>
      <c r="BP118" s="40">
        <f t="shared" si="75"/>
        <v>0</v>
      </c>
      <c r="BQ118" s="40">
        <f t="shared" si="76"/>
        <v>0</v>
      </c>
      <c r="BR118" s="40">
        <f t="shared" si="77"/>
        <v>0</v>
      </c>
      <c r="BT118" s="63">
        <f t="shared" si="41"/>
        <v>10</v>
      </c>
      <c r="BV118" s="4">
        <f t="shared" si="78"/>
        <v>0.27003343878343877</v>
      </c>
    </row>
    <row r="119" spans="1:74" s="15" customFormat="1">
      <c r="A119" s="25">
        <f>A118+1</f>
        <v>115</v>
      </c>
      <c r="B119" s="26" t="s">
        <v>39</v>
      </c>
      <c r="C119" s="12">
        <v>40826</v>
      </c>
      <c r="D119" s="12">
        <v>40827</v>
      </c>
      <c r="E119" s="12">
        <v>40848</v>
      </c>
      <c r="F119" s="14">
        <v>0.97675000000000001</v>
      </c>
      <c r="G119" s="14">
        <v>0.99878999999999996</v>
      </c>
      <c r="H119" s="14">
        <v>1.04504</v>
      </c>
      <c r="I119" s="14"/>
      <c r="J119" s="14"/>
      <c r="K119" s="5" t="s">
        <v>2</v>
      </c>
      <c r="L119"/>
      <c r="M119" s="16">
        <f>(G119-F119)*10000</f>
        <v>220.39999999999949</v>
      </c>
      <c r="O119" s="16">
        <f>(H119-G119)*10000</f>
        <v>462.50000000000011</v>
      </c>
      <c r="P119"/>
      <c r="Q119" s="22">
        <f>((S118*U119)/M119)*O119</f>
        <v>26498.208724918557</v>
      </c>
      <c r="S119" s="3">
        <f>Q119+S118</f>
        <v>683126.68559961219</v>
      </c>
      <c r="T119" s="3"/>
      <c r="U119" s="4">
        <f>$AE$4/W119</f>
        <v>1.9230769230769232E-2</v>
      </c>
      <c r="V119" s="3"/>
      <c r="W119" s="2">
        <v>13</v>
      </c>
      <c r="X119"/>
      <c r="Y119" s="30">
        <f>E119-D119+1</f>
        <v>22</v>
      </c>
      <c r="Z119" s="30"/>
      <c r="AA119" s="30">
        <f>(D119-C119)</f>
        <v>1</v>
      </c>
      <c r="AB119" s="30"/>
      <c r="AC119" s="4">
        <f>(S119-S118)/S118</f>
        <v>4.035494904369686E-2</v>
      </c>
      <c r="AD119" s="3"/>
      <c r="AE119" s="38"/>
      <c r="AF119" s="40">
        <f>IF(E118&gt;D119,IF(E118&gt;E119,Y119,E118-D119+1),0)</f>
        <v>21</v>
      </c>
      <c r="AG119" s="3"/>
      <c r="AH119" s="40">
        <f t="shared" si="40"/>
        <v>1</v>
      </c>
      <c r="AI119" s="40">
        <f t="shared" si="42"/>
        <v>1</v>
      </c>
      <c r="AJ119" s="40">
        <f t="shared" si="43"/>
        <v>1</v>
      </c>
      <c r="AK119" s="40">
        <f t="shared" si="44"/>
        <v>1</v>
      </c>
      <c r="AL119" s="40">
        <f t="shared" si="45"/>
        <v>1</v>
      </c>
      <c r="AM119" s="40">
        <f t="shared" si="46"/>
        <v>1</v>
      </c>
      <c r="AN119" s="40">
        <f t="shared" si="47"/>
        <v>0</v>
      </c>
      <c r="AO119" s="40">
        <f t="shared" si="48"/>
        <v>1</v>
      </c>
      <c r="AP119" s="40">
        <f t="shared" si="49"/>
        <v>0</v>
      </c>
      <c r="AQ119" s="40">
        <f t="shared" si="50"/>
        <v>0</v>
      </c>
      <c r="AR119" s="40">
        <f t="shared" si="51"/>
        <v>0</v>
      </c>
      <c r="AS119" s="40">
        <f t="shared" si="52"/>
        <v>0</v>
      </c>
      <c r="AT119" s="40">
        <f t="shared" si="53"/>
        <v>0</v>
      </c>
      <c r="AU119" s="40">
        <f t="shared" si="54"/>
        <v>1</v>
      </c>
      <c r="AV119" s="40">
        <f t="shared" si="55"/>
        <v>0</v>
      </c>
      <c r="AW119" s="40">
        <f t="shared" si="56"/>
        <v>0</v>
      </c>
      <c r="AX119" s="40">
        <f t="shared" si="57"/>
        <v>0</v>
      </c>
      <c r="AY119" s="40">
        <f t="shared" si="58"/>
        <v>0</v>
      </c>
      <c r="AZ119" s="40">
        <f t="shared" si="59"/>
        <v>0</v>
      </c>
      <c r="BA119" s="40">
        <f t="shared" si="60"/>
        <v>0</v>
      </c>
      <c r="BB119" s="40">
        <f t="shared" si="61"/>
        <v>0</v>
      </c>
      <c r="BC119" s="40">
        <f t="shared" si="62"/>
        <v>0</v>
      </c>
      <c r="BD119" s="40">
        <f t="shared" si="63"/>
        <v>1</v>
      </c>
      <c r="BE119" s="40">
        <f t="shared" si="64"/>
        <v>0</v>
      </c>
      <c r="BF119" s="40">
        <f t="shared" si="65"/>
        <v>1</v>
      </c>
      <c r="BG119" s="40">
        <f t="shared" si="66"/>
        <v>0</v>
      </c>
      <c r="BH119" s="40">
        <f t="shared" si="67"/>
        <v>0</v>
      </c>
      <c r="BI119" s="40">
        <f t="shared" si="68"/>
        <v>0</v>
      </c>
      <c r="BJ119" s="40">
        <f t="shared" si="69"/>
        <v>0</v>
      </c>
      <c r="BK119" s="40">
        <f t="shared" si="70"/>
        <v>0</v>
      </c>
      <c r="BL119" s="40">
        <f t="shared" si="71"/>
        <v>0</v>
      </c>
      <c r="BM119" s="40">
        <f t="shared" si="72"/>
        <v>0</v>
      </c>
      <c r="BN119" s="40">
        <f t="shared" si="73"/>
        <v>0</v>
      </c>
      <c r="BO119" s="40">
        <f t="shared" si="74"/>
        <v>0</v>
      </c>
      <c r="BP119" s="40">
        <f t="shared" si="75"/>
        <v>0</v>
      </c>
      <c r="BQ119" s="40">
        <f t="shared" si="76"/>
        <v>0</v>
      </c>
      <c r="BR119" s="40">
        <f t="shared" si="77"/>
        <v>0</v>
      </c>
      <c r="BT119" s="63">
        <f t="shared" si="41"/>
        <v>11</v>
      </c>
      <c r="BV119" s="4">
        <f t="shared" si="78"/>
        <v>0.28926420801420799</v>
      </c>
    </row>
    <row r="120" spans="1:74" s="15" customFormat="1">
      <c r="A120" s="25">
        <f>A119+1</f>
        <v>116</v>
      </c>
      <c r="B120" s="26" t="s">
        <v>37</v>
      </c>
      <c r="C120" s="12">
        <v>40836</v>
      </c>
      <c r="D120" s="13">
        <v>40837</v>
      </c>
      <c r="E120" s="13">
        <v>40841</v>
      </c>
      <c r="F120" s="14">
        <v>1.02199</v>
      </c>
      <c r="G120" s="14"/>
      <c r="H120" s="14"/>
      <c r="I120" s="14">
        <v>1.01271</v>
      </c>
      <c r="J120" s="14">
        <v>1.01271</v>
      </c>
      <c r="K120" s="5" t="s">
        <v>17</v>
      </c>
      <c r="L120"/>
      <c r="M120" s="46">
        <f>(F120-I120)*10000</f>
        <v>92.799999999999557</v>
      </c>
      <c r="N120" s="47"/>
      <c r="O120" s="46">
        <f>(I120-J120)*10000</f>
        <v>0</v>
      </c>
      <c r="P120"/>
      <c r="Q120" s="22">
        <f>((S119*U120)/M120)*O120</f>
        <v>0</v>
      </c>
      <c r="S120" s="3">
        <f>Q120+S119</f>
        <v>683126.68559961219</v>
      </c>
      <c r="T120" s="3"/>
      <c r="U120" s="4">
        <f>$AE$4/W120</f>
        <v>3.5714285714285712E-2</v>
      </c>
      <c r="V120" s="3"/>
      <c r="W120" s="2">
        <v>7</v>
      </c>
      <c r="X120"/>
      <c r="Y120" s="30">
        <f>E120-D120+1</f>
        <v>5</v>
      </c>
      <c r="Z120" s="30"/>
      <c r="AA120" s="30">
        <f>(D120-C120)</f>
        <v>1</v>
      </c>
      <c r="AB120" s="30"/>
      <c r="AC120" s="4">
        <f>(S120-S119)/S119</f>
        <v>0</v>
      </c>
      <c r="AD120" s="3"/>
      <c r="AE120" s="38"/>
      <c r="AF120" s="40">
        <f>IF(E119&gt;D120,IF(E119&gt;E120,Y120,E119-D120+1),0)</f>
        <v>5</v>
      </c>
      <c r="AG120" s="3"/>
      <c r="AH120" s="40">
        <f t="shared" si="40"/>
        <v>1</v>
      </c>
      <c r="AI120" s="40">
        <f t="shared" si="42"/>
        <v>1</v>
      </c>
      <c r="AJ120" s="40">
        <f t="shared" si="43"/>
        <v>0</v>
      </c>
      <c r="AK120" s="40">
        <f t="shared" si="44"/>
        <v>0</v>
      </c>
      <c r="AL120" s="40">
        <f t="shared" si="45"/>
        <v>0</v>
      </c>
      <c r="AM120" s="40">
        <f t="shared" si="46"/>
        <v>1</v>
      </c>
      <c r="AN120" s="40">
        <f t="shared" si="47"/>
        <v>0</v>
      </c>
      <c r="AO120" s="40">
        <f t="shared" si="48"/>
        <v>0</v>
      </c>
      <c r="AP120" s="40">
        <f t="shared" si="49"/>
        <v>0</v>
      </c>
      <c r="AQ120" s="40">
        <f t="shared" si="50"/>
        <v>0</v>
      </c>
      <c r="AR120" s="40">
        <f t="shared" si="51"/>
        <v>0</v>
      </c>
      <c r="AS120" s="40">
        <f t="shared" si="52"/>
        <v>0</v>
      </c>
      <c r="AT120" s="40">
        <f t="shared" si="53"/>
        <v>0</v>
      </c>
      <c r="AU120" s="40">
        <f t="shared" si="54"/>
        <v>0</v>
      </c>
      <c r="AV120" s="40">
        <f t="shared" si="55"/>
        <v>1</v>
      </c>
      <c r="AW120" s="40">
        <f t="shared" si="56"/>
        <v>0</v>
      </c>
      <c r="AX120" s="40">
        <f t="shared" si="57"/>
        <v>0</v>
      </c>
      <c r="AY120" s="40">
        <f t="shared" si="58"/>
        <v>0</v>
      </c>
      <c r="AZ120" s="40">
        <f t="shared" si="59"/>
        <v>0</v>
      </c>
      <c r="BA120" s="40">
        <f t="shared" si="60"/>
        <v>0</v>
      </c>
      <c r="BB120" s="40">
        <f t="shared" si="61"/>
        <v>0</v>
      </c>
      <c r="BC120" s="40">
        <f t="shared" si="62"/>
        <v>0</v>
      </c>
      <c r="BD120" s="40">
        <f t="shared" si="63"/>
        <v>0</v>
      </c>
      <c r="BE120" s="40">
        <f t="shared" si="64"/>
        <v>1</v>
      </c>
      <c r="BF120" s="40">
        <f t="shared" si="65"/>
        <v>0</v>
      </c>
      <c r="BG120" s="40">
        <f t="shared" si="66"/>
        <v>1</v>
      </c>
      <c r="BH120" s="40">
        <f t="shared" si="67"/>
        <v>0</v>
      </c>
      <c r="BI120" s="40">
        <f t="shared" si="68"/>
        <v>0</v>
      </c>
      <c r="BJ120" s="40">
        <f t="shared" si="69"/>
        <v>0</v>
      </c>
      <c r="BK120" s="40">
        <f t="shared" si="70"/>
        <v>0</v>
      </c>
      <c r="BL120" s="40">
        <f t="shared" si="71"/>
        <v>0</v>
      </c>
      <c r="BM120" s="40">
        <f t="shared" si="72"/>
        <v>0</v>
      </c>
      <c r="BN120" s="40">
        <f t="shared" si="73"/>
        <v>0</v>
      </c>
      <c r="BO120" s="40">
        <f t="shared" si="74"/>
        <v>0</v>
      </c>
      <c r="BP120" s="40">
        <f t="shared" si="75"/>
        <v>0</v>
      </c>
      <c r="BQ120" s="40">
        <f t="shared" si="76"/>
        <v>0</v>
      </c>
      <c r="BR120" s="40">
        <f t="shared" si="77"/>
        <v>0</v>
      </c>
      <c r="BT120" s="63">
        <f t="shared" si="41"/>
        <v>7</v>
      </c>
      <c r="BV120" s="4">
        <f t="shared" si="78"/>
        <v>0.19958166833166829</v>
      </c>
    </row>
    <row r="121" spans="1:74" s="15" customFormat="1">
      <c r="A121" s="25">
        <f>A120+1</f>
        <v>117</v>
      </c>
      <c r="B121" s="26" t="s">
        <v>31</v>
      </c>
      <c r="C121" s="12">
        <v>40837</v>
      </c>
      <c r="D121" s="12">
        <v>40840</v>
      </c>
      <c r="E121" s="12">
        <v>40843</v>
      </c>
      <c r="F121" s="14">
        <v>1.5474000000000001</v>
      </c>
      <c r="G121" s="14"/>
      <c r="H121" s="14"/>
      <c r="I121" s="14">
        <v>1.5356000000000001</v>
      </c>
      <c r="J121" s="14">
        <v>1.5146999999999999</v>
      </c>
      <c r="K121" s="5" t="s">
        <v>1</v>
      </c>
      <c r="L121"/>
      <c r="M121" s="46">
        <f>(F121-I121)*10000</f>
        <v>118.00000000000033</v>
      </c>
      <c r="N121" s="47"/>
      <c r="O121" s="46">
        <f>(I121-J121)*10000</f>
        <v>209.00000000000142</v>
      </c>
      <c r="P121"/>
      <c r="Q121" s="22">
        <f>((S120*U121)/M121)*O121</f>
        <v>33609.575633314387</v>
      </c>
      <c r="S121" s="3">
        <f>Q121+S120</f>
        <v>716736.26123292663</v>
      </c>
      <c r="T121" s="3"/>
      <c r="U121" s="4">
        <f>$AE$4/W121</f>
        <v>2.7777777777777776E-2</v>
      </c>
      <c r="V121"/>
      <c r="W121" s="2">
        <v>9</v>
      </c>
      <c r="X121"/>
      <c r="Y121" s="30">
        <f>E121-D121+1</f>
        <v>4</v>
      </c>
      <c r="Z121" s="30"/>
      <c r="AA121" s="30">
        <f>(D121-C121)</f>
        <v>3</v>
      </c>
      <c r="AB121" s="30"/>
      <c r="AC121" s="4">
        <f>(S121-S120)/S120</f>
        <v>4.9199623352165996E-2</v>
      </c>
      <c r="AD121" s="3"/>
      <c r="AE121" s="38"/>
      <c r="AF121" s="40">
        <f>IF(E120&gt;D121,IF(E120&gt;E121,Y121,E120-D121+1),0)</f>
        <v>2</v>
      </c>
      <c r="AG121" s="3"/>
      <c r="AH121" s="40">
        <f t="shared" si="40"/>
        <v>1</v>
      </c>
      <c r="AI121" s="40">
        <f t="shared" si="42"/>
        <v>1</v>
      </c>
      <c r="AJ121" s="40">
        <f t="shared" si="43"/>
        <v>1</v>
      </c>
      <c r="AK121" s="40">
        <f t="shared" si="44"/>
        <v>0</v>
      </c>
      <c r="AL121" s="40">
        <f t="shared" si="45"/>
        <v>0</v>
      </c>
      <c r="AM121" s="40">
        <f t="shared" si="46"/>
        <v>0</v>
      </c>
      <c r="AN121" s="40">
        <f t="shared" si="47"/>
        <v>1</v>
      </c>
      <c r="AO121" s="40">
        <f t="shared" si="48"/>
        <v>0</v>
      </c>
      <c r="AP121" s="40">
        <f t="shared" si="49"/>
        <v>0</v>
      </c>
      <c r="AQ121" s="40">
        <f t="shared" si="50"/>
        <v>0</v>
      </c>
      <c r="AR121" s="40">
        <f t="shared" si="51"/>
        <v>0</v>
      </c>
      <c r="AS121" s="40">
        <f t="shared" si="52"/>
        <v>0</v>
      </c>
      <c r="AT121" s="40">
        <f t="shared" si="53"/>
        <v>0</v>
      </c>
      <c r="AU121" s="40">
        <f t="shared" si="54"/>
        <v>0</v>
      </c>
      <c r="AV121" s="40">
        <f t="shared" si="55"/>
        <v>0</v>
      </c>
      <c r="AW121" s="40">
        <f t="shared" si="56"/>
        <v>1</v>
      </c>
      <c r="AX121" s="40">
        <f t="shared" si="57"/>
        <v>0</v>
      </c>
      <c r="AY121" s="40">
        <f t="shared" si="58"/>
        <v>0</v>
      </c>
      <c r="AZ121" s="40">
        <f t="shared" si="59"/>
        <v>0</v>
      </c>
      <c r="BA121" s="40">
        <f t="shared" si="60"/>
        <v>0</v>
      </c>
      <c r="BB121" s="40">
        <f t="shared" si="61"/>
        <v>0</v>
      </c>
      <c r="BC121" s="40">
        <f t="shared" si="62"/>
        <v>0</v>
      </c>
      <c r="BD121" s="40">
        <f t="shared" si="63"/>
        <v>0</v>
      </c>
      <c r="BE121" s="40">
        <f t="shared" si="64"/>
        <v>0</v>
      </c>
      <c r="BF121" s="40">
        <f t="shared" si="65"/>
        <v>1</v>
      </c>
      <c r="BG121" s="40">
        <f t="shared" si="66"/>
        <v>0</v>
      </c>
      <c r="BH121" s="40">
        <f t="shared" si="67"/>
        <v>1</v>
      </c>
      <c r="BI121" s="40">
        <f t="shared" si="68"/>
        <v>0</v>
      </c>
      <c r="BJ121" s="40">
        <f t="shared" si="69"/>
        <v>0</v>
      </c>
      <c r="BK121" s="40">
        <f t="shared" si="70"/>
        <v>0</v>
      </c>
      <c r="BL121" s="40">
        <f t="shared" si="71"/>
        <v>0</v>
      </c>
      <c r="BM121" s="40">
        <f t="shared" si="72"/>
        <v>0</v>
      </c>
      <c r="BN121" s="40">
        <f t="shared" si="73"/>
        <v>0</v>
      </c>
      <c r="BO121" s="40">
        <f t="shared" si="74"/>
        <v>0</v>
      </c>
      <c r="BP121" s="40">
        <f t="shared" si="75"/>
        <v>0</v>
      </c>
      <c r="BQ121" s="40">
        <f t="shared" si="76"/>
        <v>0</v>
      </c>
      <c r="BR121" s="40">
        <f t="shared" si="77"/>
        <v>0</v>
      </c>
      <c r="BT121" s="63">
        <f t="shared" si="41"/>
        <v>8</v>
      </c>
      <c r="BV121" s="4">
        <f t="shared" si="78"/>
        <v>0.22735944610944608</v>
      </c>
    </row>
    <row r="122" spans="1:74" s="15" customFormat="1">
      <c r="A122" s="25">
        <f>A121+1</f>
        <v>118</v>
      </c>
      <c r="B122" s="26" t="s">
        <v>29</v>
      </c>
      <c r="C122" s="12">
        <v>40842</v>
      </c>
      <c r="D122" s="12">
        <v>40843</v>
      </c>
      <c r="E122" s="12">
        <v>40843</v>
      </c>
      <c r="F122" s="14">
        <v>0.86699999999999999</v>
      </c>
      <c r="G122" s="14">
        <v>0.87280000000000002</v>
      </c>
      <c r="H122" s="14">
        <v>0.87909999999999999</v>
      </c>
      <c r="I122" s="14"/>
      <c r="J122" s="14"/>
      <c r="K122" s="5" t="s">
        <v>1</v>
      </c>
      <c r="M122" s="16">
        <f>(G122-F122)*10000</f>
        <v>58.00000000000027</v>
      </c>
      <c r="O122" s="16">
        <f>(H122-G122)*10000</f>
        <v>62.999999999999723</v>
      </c>
      <c r="Q122" s="22">
        <f>((S121*U122)/M122)*O122</f>
        <v>19463.096748997399</v>
      </c>
      <c r="S122" s="3">
        <f>Q122+S121</f>
        <v>736199.35798192397</v>
      </c>
      <c r="T122" s="3"/>
      <c r="U122" s="4">
        <f>$AE$4/W122</f>
        <v>2.5000000000000001E-2</v>
      </c>
      <c r="V122" s="4"/>
      <c r="W122" s="2">
        <v>10</v>
      </c>
      <c r="X122" s="3"/>
      <c r="Y122" s="30">
        <f>E122-D122+1</f>
        <v>1</v>
      </c>
      <c r="Z122" s="30"/>
      <c r="AA122" s="30">
        <f>(D122-C122)</f>
        <v>1</v>
      </c>
      <c r="AB122" s="30"/>
      <c r="AC122" s="4">
        <f>(S122-S121)/S121</f>
        <v>2.7155172413792776E-2</v>
      </c>
      <c r="AD122" s="3"/>
      <c r="AE122" s="38"/>
      <c r="AF122" s="40">
        <f>IF(E121&gt;D122,IF(E121&gt;E122,Y122,E121-D122+1),0)</f>
        <v>0</v>
      </c>
      <c r="AG122" s="3"/>
      <c r="AH122" s="40">
        <f t="shared" si="40"/>
        <v>1</v>
      </c>
      <c r="AI122" s="40">
        <f t="shared" si="42"/>
        <v>0</v>
      </c>
      <c r="AJ122" s="40">
        <f t="shared" si="43"/>
        <v>1</v>
      </c>
      <c r="AK122" s="40">
        <f t="shared" si="44"/>
        <v>1</v>
      </c>
      <c r="AL122" s="40">
        <f t="shared" si="45"/>
        <v>0</v>
      </c>
      <c r="AM122" s="40">
        <f t="shared" si="46"/>
        <v>0</v>
      </c>
      <c r="AN122" s="40">
        <f t="shared" si="47"/>
        <v>0</v>
      </c>
      <c r="AO122" s="40">
        <f t="shared" si="48"/>
        <v>1</v>
      </c>
      <c r="AP122" s="40">
        <f t="shared" si="49"/>
        <v>0</v>
      </c>
      <c r="AQ122" s="40">
        <f t="shared" si="50"/>
        <v>0</v>
      </c>
      <c r="AR122" s="40">
        <f t="shared" si="51"/>
        <v>0</v>
      </c>
      <c r="AS122" s="40">
        <f t="shared" si="52"/>
        <v>0</v>
      </c>
      <c r="AT122" s="40">
        <f t="shared" si="53"/>
        <v>0</v>
      </c>
      <c r="AU122" s="40">
        <f t="shared" si="54"/>
        <v>0</v>
      </c>
      <c r="AV122" s="40">
        <f t="shared" si="55"/>
        <v>0</v>
      </c>
      <c r="AW122" s="40">
        <f t="shared" si="56"/>
        <v>0</v>
      </c>
      <c r="AX122" s="40">
        <f t="shared" si="57"/>
        <v>0</v>
      </c>
      <c r="AY122" s="40">
        <f t="shared" si="58"/>
        <v>0</v>
      </c>
      <c r="AZ122" s="40">
        <f t="shared" si="59"/>
        <v>0</v>
      </c>
      <c r="BA122" s="40">
        <f t="shared" si="60"/>
        <v>0</v>
      </c>
      <c r="BB122" s="40">
        <f t="shared" si="61"/>
        <v>0</v>
      </c>
      <c r="BC122" s="40">
        <f t="shared" si="62"/>
        <v>0</v>
      </c>
      <c r="BD122" s="40">
        <f t="shared" si="63"/>
        <v>0</v>
      </c>
      <c r="BE122" s="40">
        <f t="shared" si="64"/>
        <v>0</v>
      </c>
      <c r="BF122" s="40">
        <f t="shared" si="65"/>
        <v>0</v>
      </c>
      <c r="BG122" s="40">
        <f t="shared" si="66"/>
        <v>1</v>
      </c>
      <c r="BH122" s="40">
        <f t="shared" si="67"/>
        <v>0</v>
      </c>
      <c r="BI122" s="40">
        <f t="shared" si="68"/>
        <v>1</v>
      </c>
      <c r="BJ122" s="40">
        <f t="shared" si="69"/>
        <v>0</v>
      </c>
      <c r="BK122" s="40">
        <f t="shared" si="70"/>
        <v>0</v>
      </c>
      <c r="BL122" s="40">
        <f t="shared" si="71"/>
        <v>0</v>
      </c>
      <c r="BM122" s="40">
        <f t="shared" si="72"/>
        <v>0</v>
      </c>
      <c r="BN122" s="40">
        <f t="shared" si="73"/>
        <v>0</v>
      </c>
      <c r="BO122" s="40">
        <f t="shared" si="74"/>
        <v>0</v>
      </c>
      <c r="BP122" s="40">
        <f t="shared" si="75"/>
        <v>0</v>
      </c>
      <c r="BQ122" s="40">
        <f t="shared" si="76"/>
        <v>0</v>
      </c>
      <c r="BR122" s="40">
        <f t="shared" si="77"/>
        <v>0</v>
      </c>
      <c r="BT122" s="63">
        <f t="shared" si="41"/>
        <v>7</v>
      </c>
      <c r="BV122" s="4">
        <f t="shared" si="78"/>
        <v>0.18093087468087468</v>
      </c>
    </row>
    <row r="123" spans="1:74" s="15" customFormat="1">
      <c r="A123" s="25">
        <f>A122+1</f>
        <v>119</v>
      </c>
      <c r="B123" s="26" t="s">
        <v>33</v>
      </c>
      <c r="C123" s="12">
        <v>40843</v>
      </c>
      <c r="D123" s="12">
        <v>40847</v>
      </c>
      <c r="E123" s="12">
        <v>40847</v>
      </c>
      <c r="F123" s="36">
        <v>76.3</v>
      </c>
      <c r="G123" s="36"/>
      <c r="H123" s="36"/>
      <c r="I123" s="36">
        <v>75.64</v>
      </c>
      <c r="J123" s="36">
        <v>76.3</v>
      </c>
      <c r="K123" s="5" t="s">
        <v>0</v>
      </c>
      <c r="L123"/>
      <c r="M123" s="16">
        <f>(F123-I123)*100</f>
        <v>65.999999999999659</v>
      </c>
      <c r="O123" s="16">
        <f>(I123-J123)*100</f>
        <v>-65.999999999999659</v>
      </c>
      <c r="P123"/>
      <c r="Q123" s="22">
        <f>((S122*U123)/M123)*O123</f>
        <v>-20449.982166164555</v>
      </c>
      <c r="S123" s="3">
        <f>Q123+S122</f>
        <v>715749.37581575941</v>
      </c>
      <c r="T123" s="3"/>
      <c r="U123" s="4">
        <f>$AE$4/W123</f>
        <v>2.7777777777777776E-2</v>
      </c>
      <c r="V123" s="3"/>
      <c r="W123" s="2">
        <v>9</v>
      </c>
      <c r="X123"/>
      <c r="Y123" s="30">
        <f>E123-D123+1</f>
        <v>1</v>
      </c>
      <c r="Z123" s="30"/>
      <c r="AA123" s="30">
        <f>(D123-C123)</f>
        <v>4</v>
      </c>
      <c r="AB123" s="30"/>
      <c r="AC123" s="4">
        <f>(S123-S122)/S122</f>
        <v>-2.7777777777777776E-2</v>
      </c>
      <c r="AD123" s="3"/>
      <c r="AE123" s="38"/>
      <c r="AF123" s="40">
        <f>IF(E122&gt;D123,IF(E122&gt;E123,Y123,E122-D123+1),0)</f>
        <v>0</v>
      </c>
      <c r="AG123" s="3"/>
      <c r="AH123" s="40">
        <f t="shared" si="40"/>
        <v>0</v>
      </c>
      <c r="AI123" s="40">
        <f t="shared" si="42"/>
        <v>0</v>
      </c>
      <c r="AJ123" s="40">
        <f t="shared" si="43"/>
        <v>0</v>
      </c>
      <c r="AK123" s="40">
        <f t="shared" si="44"/>
        <v>1</v>
      </c>
      <c r="AL123" s="40">
        <f t="shared" si="45"/>
        <v>1</v>
      </c>
      <c r="AM123" s="40">
        <f t="shared" si="46"/>
        <v>0</v>
      </c>
      <c r="AN123" s="40">
        <f t="shared" si="47"/>
        <v>0</v>
      </c>
      <c r="AO123" s="40">
        <f t="shared" si="48"/>
        <v>0</v>
      </c>
      <c r="AP123" s="40">
        <f t="shared" si="49"/>
        <v>0</v>
      </c>
      <c r="AQ123" s="40">
        <f t="shared" si="50"/>
        <v>0</v>
      </c>
      <c r="AR123" s="40">
        <f t="shared" si="51"/>
        <v>0</v>
      </c>
      <c r="AS123" s="40">
        <f t="shared" si="52"/>
        <v>0</v>
      </c>
      <c r="AT123" s="40">
        <f t="shared" si="53"/>
        <v>0</v>
      </c>
      <c r="AU123" s="40">
        <f t="shared" si="54"/>
        <v>0</v>
      </c>
      <c r="AV123" s="40">
        <f t="shared" si="55"/>
        <v>0</v>
      </c>
      <c r="AW123" s="40">
        <f t="shared" si="56"/>
        <v>0</v>
      </c>
      <c r="AX123" s="40">
        <f t="shared" si="57"/>
        <v>0</v>
      </c>
      <c r="AY123" s="40">
        <f t="shared" si="58"/>
        <v>0</v>
      </c>
      <c r="AZ123" s="40">
        <f t="shared" si="59"/>
        <v>0</v>
      </c>
      <c r="BA123" s="40">
        <f t="shared" si="60"/>
        <v>0</v>
      </c>
      <c r="BB123" s="40">
        <f t="shared" si="61"/>
        <v>0</v>
      </c>
      <c r="BC123" s="40">
        <f t="shared" si="62"/>
        <v>0</v>
      </c>
      <c r="BD123" s="40">
        <f t="shared" si="63"/>
        <v>0</v>
      </c>
      <c r="BE123" s="40">
        <f t="shared" si="64"/>
        <v>0</v>
      </c>
      <c r="BF123" s="40">
        <f t="shared" si="65"/>
        <v>0</v>
      </c>
      <c r="BG123" s="40">
        <f t="shared" si="66"/>
        <v>0</v>
      </c>
      <c r="BH123" s="40">
        <f t="shared" si="67"/>
        <v>1</v>
      </c>
      <c r="BI123" s="40">
        <f t="shared" si="68"/>
        <v>0</v>
      </c>
      <c r="BJ123" s="40">
        <f t="shared" si="69"/>
        <v>1</v>
      </c>
      <c r="BK123" s="40">
        <f t="shared" si="70"/>
        <v>0</v>
      </c>
      <c r="BL123" s="40">
        <f t="shared" si="71"/>
        <v>0</v>
      </c>
      <c r="BM123" s="40">
        <f t="shared" si="72"/>
        <v>0</v>
      </c>
      <c r="BN123" s="40">
        <f t="shared" si="73"/>
        <v>0</v>
      </c>
      <c r="BO123" s="40">
        <f t="shared" si="74"/>
        <v>0</v>
      </c>
      <c r="BP123" s="40">
        <f t="shared" si="75"/>
        <v>0</v>
      </c>
      <c r="BQ123" s="40">
        <f t="shared" si="76"/>
        <v>0</v>
      </c>
      <c r="BR123" s="40">
        <f t="shared" si="77"/>
        <v>0</v>
      </c>
      <c r="BT123" s="63">
        <f t="shared" si="41"/>
        <v>5</v>
      </c>
      <c r="BV123" s="4">
        <f t="shared" si="78"/>
        <v>0.13320360195360195</v>
      </c>
    </row>
    <row r="124" spans="1:74" s="15" customFormat="1">
      <c r="A124" s="25">
        <f>A123+1</f>
        <v>120</v>
      </c>
      <c r="B124" s="26" t="s">
        <v>38</v>
      </c>
      <c r="C124" s="12">
        <v>40843</v>
      </c>
      <c r="D124" s="52">
        <v>40847</v>
      </c>
      <c r="E124" s="52">
        <v>40848</v>
      </c>
      <c r="F124" s="36">
        <v>106.12700000000001</v>
      </c>
      <c r="G124" s="36">
        <v>108.07</v>
      </c>
      <c r="H124" s="36">
        <v>108.07000000000001</v>
      </c>
      <c r="I124" s="36"/>
      <c r="J124" s="36"/>
      <c r="K124" s="5" t="s">
        <v>17</v>
      </c>
      <c r="L124"/>
      <c r="M124" s="16">
        <f>(G124-F124)*100</f>
        <v>194.29999999999836</v>
      </c>
      <c r="O124" s="16">
        <f>(H124-G124)*100</f>
        <v>1.4210854715202004E-12</v>
      </c>
      <c r="P124"/>
      <c r="Q124" s="22">
        <f>((S123*U124)/M124)*O124</f>
        <v>6.2320236209435337E-11</v>
      </c>
      <c r="S124" s="3">
        <f>Q124+S123</f>
        <v>715749.37581575953</v>
      </c>
      <c r="T124" s="3"/>
      <c r="U124" s="4">
        <f>$AE$4/W124</f>
        <v>1.1904761904761904E-2</v>
      </c>
      <c r="V124" s="3"/>
      <c r="W124" s="2">
        <v>21</v>
      </c>
      <c r="X124"/>
      <c r="Y124" s="30">
        <f>E124-D124+1</f>
        <v>2</v>
      </c>
      <c r="Z124" s="30"/>
      <c r="AA124" s="30">
        <f>(D124-C124)</f>
        <v>4</v>
      </c>
      <c r="AB124" s="30"/>
      <c r="AC124" s="4">
        <f>(S124-S123)/S123</f>
        <v>1.6264816395299408E-16</v>
      </c>
      <c r="AD124" s="3"/>
      <c r="AE124" s="38"/>
      <c r="AF124" s="40">
        <f>IF(E123&gt;D124,IF(E123&gt;E124,Y124,E123-D124+1),0)</f>
        <v>0</v>
      </c>
      <c r="AG124" s="3"/>
      <c r="AH124" s="40">
        <f t="shared" si="40"/>
        <v>1</v>
      </c>
      <c r="AI124" s="40">
        <f t="shared" si="42"/>
        <v>0</v>
      </c>
      <c r="AJ124" s="40">
        <f t="shared" si="43"/>
        <v>0</v>
      </c>
      <c r="AK124" s="40">
        <f t="shared" si="44"/>
        <v>0</v>
      </c>
      <c r="AL124" s="40">
        <f t="shared" si="45"/>
        <v>1</v>
      </c>
      <c r="AM124" s="40">
        <f t="shared" si="46"/>
        <v>1</v>
      </c>
      <c r="AN124" s="40">
        <f t="shared" si="47"/>
        <v>0</v>
      </c>
      <c r="AO124" s="40">
        <f t="shared" si="48"/>
        <v>0</v>
      </c>
      <c r="AP124" s="40">
        <f t="shared" si="49"/>
        <v>0</v>
      </c>
      <c r="AQ124" s="40">
        <f t="shared" si="50"/>
        <v>0</v>
      </c>
      <c r="AR124" s="40">
        <f t="shared" si="51"/>
        <v>0</v>
      </c>
      <c r="AS124" s="40">
        <f t="shared" si="52"/>
        <v>0</v>
      </c>
      <c r="AT124" s="40">
        <f t="shared" si="53"/>
        <v>0</v>
      </c>
      <c r="AU124" s="40">
        <f t="shared" si="54"/>
        <v>0</v>
      </c>
      <c r="AV124" s="40">
        <f t="shared" si="55"/>
        <v>0</v>
      </c>
      <c r="AW124" s="40">
        <f t="shared" si="56"/>
        <v>0</v>
      </c>
      <c r="AX124" s="40">
        <f t="shared" si="57"/>
        <v>0</v>
      </c>
      <c r="AY124" s="40">
        <f t="shared" si="58"/>
        <v>0</v>
      </c>
      <c r="AZ124" s="40">
        <f t="shared" si="59"/>
        <v>0</v>
      </c>
      <c r="BA124" s="40">
        <f t="shared" si="60"/>
        <v>0</v>
      </c>
      <c r="BB124" s="40">
        <f t="shared" si="61"/>
        <v>0</v>
      </c>
      <c r="BC124" s="40">
        <f t="shared" si="62"/>
        <v>0</v>
      </c>
      <c r="BD124" s="40">
        <f t="shared" si="63"/>
        <v>0</v>
      </c>
      <c r="BE124" s="40">
        <f t="shared" si="64"/>
        <v>0</v>
      </c>
      <c r="BF124" s="40">
        <f t="shared" si="65"/>
        <v>0</v>
      </c>
      <c r="BG124" s="40">
        <f t="shared" si="66"/>
        <v>0</v>
      </c>
      <c r="BH124" s="40">
        <f t="shared" si="67"/>
        <v>0</v>
      </c>
      <c r="BI124" s="40">
        <f t="shared" si="68"/>
        <v>1</v>
      </c>
      <c r="BJ124" s="40">
        <f t="shared" si="69"/>
        <v>0</v>
      </c>
      <c r="BK124" s="40">
        <f t="shared" si="70"/>
        <v>1</v>
      </c>
      <c r="BL124" s="40">
        <f t="shared" si="71"/>
        <v>0</v>
      </c>
      <c r="BM124" s="40">
        <f t="shared" si="72"/>
        <v>0</v>
      </c>
      <c r="BN124" s="40">
        <f t="shared" si="73"/>
        <v>0</v>
      </c>
      <c r="BO124" s="40">
        <f t="shared" si="74"/>
        <v>0</v>
      </c>
      <c r="BP124" s="40">
        <f t="shared" si="75"/>
        <v>0</v>
      </c>
      <c r="BQ124" s="40">
        <f t="shared" si="76"/>
        <v>0</v>
      </c>
      <c r="BR124" s="40">
        <f t="shared" si="77"/>
        <v>0</v>
      </c>
      <c r="BT124" s="63">
        <f t="shared" si="41"/>
        <v>6</v>
      </c>
      <c r="BV124" s="4">
        <f t="shared" si="78"/>
        <v>0.14510836385836384</v>
      </c>
    </row>
    <row r="125" spans="1:74" s="15" customFormat="1">
      <c r="A125" s="25">
        <f>A124+1</f>
        <v>121</v>
      </c>
      <c r="B125" s="26" t="s">
        <v>29</v>
      </c>
      <c r="C125" s="12">
        <v>40847</v>
      </c>
      <c r="D125" s="12">
        <v>40848</v>
      </c>
      <c r="E125" s="12">
        <v>40898</v>
      </c>
      <c r="F125" s="14">
        <v>0.87870000000000004</v>
      </c>
      <c r="G125" s="14"/>
      <c r="H125" s="14"/>
      <c r="I125" s="14">
        <v>0.85899999999999999</v>
      </c>
      <c r="J125" s="14">
        <v>0.83689999999999998</v>
      </c>
      <c r="K125" s="5" t="s">
        <v>2</v>
      </c>
      <c r="M125" s="16">
        <f>(F125-I125)*10000</f>
        <v>197.00000000000051</v>
      </c>
      <c r="O125" s="16">
        <f>(I125-J125)*10000</f>
        <v>221.00000000000009</v>
      </c>
      <c r="Q125" s="22">
        <f>((S124*U125)/M125)*O125</f>
        <v>20073.681732903871</v>
      </c>
      <c r="S125" s="3">
        <f>Q125+S124</f>
        <v>735823.05754866335</v>
      </c>
      <c r="T125" s="3"/>
      <c r="U125" s="4">
        <f>$AE$4/W125</f>
        <v>2.5000000000000001E-2</v>
      </c>
      <c r="V125" s="4"/>
      <c r="W125" s="2">
        <v>10</v>
      </c>
      <c r="X125" s="3"/>
      <c r="Y125" s="30">
        <f>E125-D125+1</f>
        <v>51</v>
      </c>
      <c r="Z125" s="30"/>
      <c r="AA125" s="30">
        <f>(D125-C125)</f>
        <v>1</v>
      </c>
      <c r="AB125" s="30"/>
      <c r="AC125" s="4">
        <f>(S125-S124)/S124</f>
        <v>2.8045685279187681E-2</v>
      </c>
      <c r="AD125" s="3"/>
      <c r="AE125" s="38"/>
      <c r="AF125" s="40">
        <f>IF(E124&gt;D125,IF(E124&gt;E125,Y125,E124-D125+1),0)</f>
        <v>0</v>
      </c>
      <c r="AG125" s="3"/>
      <c r="AH125" s="40">
        <f t="shared" si="40"/>
        <v>1</v>
      </c>
      <c r="AI125" s="40">
        <f t="shared" si="42"/>
        <v>0</v>
      </c>
      <c r="AJ125" s="40">
        <f t="shared" si="43"/>
        <v>0</v>
      </c>
      <c r="AK125" s="40">
        <f t="shared" si="44"/>
        <v>0</v>
      </c>
      <c r="AL125" s="40">
        <f t="shared" si="45"/>
        <v>0</v>
      </c>
      <c r="AM125" s="40">
        <f t="shared" si="46"/>
        <v>1</v>
      </c>
      <c r="AN125" s="40">
        <f t="shared" si="47"/>
        <v>0</v>
      </c>
      <c r="AO125" s="40">
        <f t="shared" si="48"/>
        <v>0</v>
      </c>
      <c r="AP125" s="40">
        <f t="shared" si="49"/>
        <v>0</v>
      </c>
      <c r="AQ125" s="40">
        <f t="shared" si="50"/>
        <v>0</v>
      </c>
      <c r="AR125" s="40">
        <f t="shared" si="51"/>
        <v>0</v>
      </c>
      <c r="AS125" s="40">
        <f t="shared" si="52"/>
        <v>0</v>
      </c>
      <c r="AT125" s="40">
        <f t="shared" si="53"/>
        <v>0</v>
      </c>
      <c r="AU125" s="40">
        <f t="shared" si="54"/>
        <v>0</v>
      </c>
      <c r="AV125" s="40">
        <f t="shared" si="55"/>
        <v>0</v>
      </c>
      <c r="AW125" s="40">
        <f t="shared" si="56"/>
        <v>0</v>
      </c>
      <c r="AX125" s="40">
        <f t="shared" si="57"/>
        <v>0</v>
      </c>
      <c r="AY125" s="40">
        <f t="shared" si="58"/>
        <v>0</v>
      </c>
      <c r="AZ125" s="40">
        <f t="shared" si="59"/>
        <v>0</v>
      </c>
      <c r="BA125" s="40">
        <f t="shared" si="60"/>
        <v>0</v>
      </c>
      <c r="BB125" s="40">
        <f t="shared" si="61"/>
        <v>0</v>
      </c>
      <c r="BC125" s="40">
        <f t="shared" si="62"/>
        <v>0</v>
      </c>
      <c r="BD125" s="40">
        <f t="shared" si="63"/>
        <v>0</v>
      </c>
      <c r="BE125" s="40">
        <f t="shared" si="64"/>
        <v>0</v>
      </c>
      <c r="BF125" s="40">
        <f t="shared" si="65"/>
        <v>0</v>
      </c>
      <c r="BG125" s="40">
        <f t="shared" si="66"/>
        <v>0</v>
      </c>
      <c r="BH125" s="40">
        <f t="shared" si="67"/>
        <v>0</v>
      </c>
      <c r="BI125" s="40">
        <f t="shared" si="68"/>
        <v>0</v>
      </c>
      <c r="BJ125" s="40">
        <f t="shared" si="69"/>
        <v>1</v>
      </c>
      <c r="BK125" s="40">
        <f t="shared" si="70"/>
        <v>0</v>
      </c>
      <c r="BL125" s="40">
        <f t="shared" si="71"/>
        <v>1</v>
      </c>
      <c r="BM125" s="40">
        <f t="shared" si="72"/>
        <v>0</v>
      </c>
      <c r="BN125" s="40">
        <f t="shared" si="73"/>
        <v>0</v>
      </c>
      <c r="BO125" s="40">
        <f t="shared" si="74"/>
        <v>0</v>
      </c>
      <c r="BP125" s="40">
        <f t="shared" si="75"/>
        <v>0</v>
      </c>
      <c r="BQ125" s="40">
        <f t="shared" si="76"/>
        <v>0</v>
      </c>
      <c r="BR125" s="40">
        <f t="shared" si="77"/>
        <v>0</v>
      </c>
      <c r="BT125" s="63">
        <f t="shared" si="41"/>
        <v>5</v>
      </c>
      <c r="BV125" s="4">
        <f t="shared" si="78"/>
        <v>0.12309981684981686</v>
      </c>
    </row>
    <row r="126" spans="1:74" s="15" customFormat="1">
      <c r="A126" s="25">
        <f>A125+1</f>
        <v>122</v>
      </c>
      <c r="B126" s="26" t="s">
        <v>30</v>
      </c>
      <c r="C126" s="12">
        <v>40847</v>
      </c>
      <c r="D126" s="12">
        <v>40848</v>
      </c>
      <c r="E126" s="12">
        <v>40877</v>
      </c>
      <c r="F126" s="14">
        <v>1.4167000000000001</v>
      </c>
      <c r="G126" s="14"/>
      <c r="H126" s="14"/>
      <c r="I126" s="14">
        <v>1.3826000000000001</v>
      </c>
      <c r="J126" s="14">
        <v>1.3418000000000001</v>
      </c>
      <c r="K126" s="5" t="s">
        <v>2</v>
      </c>
      <c r="M126" s="16">
        <f>(F126-I126)*10000</f>
        <v>341.00000000000017</v>
      </c>
      <c r="O126" s="16">
        <f>(I126-J126)*10000</f>
        <v>407.99999999999949</v>
      </c>
      <c r="Q126" s="22">
        <f>((S125*U126)/M126)*O126</f>
        <v>20009.051418278737</v>
      </c>
      <c r="S126" s="3">
        <f>Q126+S125</f>
        <v>755832.10896694206</v>
      </c>
      <c r="T126" s="3"/>
      <c r="U126" s="4">
        <f>$AE$4/W126</f>
        <v>2.2727272727272728E-2</v>
      </c>
      <c r="V126" s="4"/>
      <c r="W126" s="16">
        <v>11</v>
      </c>
      <c r="Y126" s="30">
        <f>E126-D126+1</f>
        <v>30</v>
      </c>
      <c r="Z126" s="30"/>
      <c r="AA126" s="30">
        <f>(D126-C126)</f>
        <v>1</v>
      </c>
      <c r="AB126" s="30"/>
      <c r="AC126" s="4">
        <f>(S126-S125)/S125</f>
        <v>2.719274860037316E-2</v>
      </c>
      <c r="AD126" s="3"/>
      <c r="AE126" s="38"/>
      <c r="AF126" s="40">
        <f>IF(E125&gt;D126,IF(E125&gt;E126,Y126,E125-D126+1),0)</f>
        <v>30</v>
      </c>
      <c r="AG126" s="3"/>
      <c r="AH126" s="40">
        <f t="shared" si="40"/>
        <v>1</v>
      </c>
      <c r="AI126" s="40">
        <f t="shared" si="42"/>
        <v>1</v>
      </c>
      <c r="AJ126" s="40">
        <f t="shared" si="43"/>
        <v>0</v>
      </c>
      <c r="AK126" s="40">
        <f t="shared" si="44"/>
        <v>0</v>
      </c>
      <c r="AL126" s="40">
        <f t="shared" si="45"/>
        <v>0</v>
      </c>
      <c r="AM126" s="40">
        <f t="shared" si="46"/>
        <v>0</v>
      </c>
      <c r="AN126" s="40">
        <f t="shared" si="47"/>
        <v>1</v>
      </c>
      <c r="AO126" s="40">
        <f t="shared" si="48"/>
        <v>0</v>
      </c>
      <c r="AP126" s="40">
        <f t="shared" si="49"/>
        <v>0</v>
      </c>
      <c r="AQ126" s="40">
        <f t="shared" si="50"/>
        <v>0</v>
      </c>
      <c r="AR126" s="40">
        <f t="shared" si="51"/>
        <v>0</v>
      </c>
      <c r="AS126" s="40">
        <f t="shared" si="52"/>
        <v>0</v>
      </c>
      <c r="AT126" s="40">
        <f t="shared" si="53"/>
        <v>0</v>
      </c>
      <c r="AU126" s="40">
        <f t="shared" si="54"/>
        <v>0</v>
      </c>
      <c r="AV126" s="40">
        <f t="shared" si="55"/>
        <v>0</v>
      </c>
      <c r="AW126" s="40">
        <f t="shared" si="56"/>
        <v>0</v>
      </c>
      <c r="AX126" s="40">
        <f t="shared" si="57"/>
        <v>0</v>
      </c>
      <c r="AY126" s="40">
        <f t="shared" si="58"/>
        <v>0</v>
      </c>
      <c r="AZ126" s="40">
        <f t="shared" si="59"/>
        <v>0</v>
      </c>
      <c r="BA126" s="40">
        <f t="shared" si="60"/>
        <v>0</v>
      </c>
      <c r="BB126" s="40">
        <f t="shared" si="61"/>
        <v>0</v>
      </c>
      <c r="BC126" s="40">
        <f t="shared" si="62"/>
        <v>0</v>
      </c>
      <c r="BD126" s="40">
        <f t="shared" si="63"/>
        <v>0</v>
      </c>
      <c r="BE126" s="40">
        <f t="shared" si="64"/>
        <v>0</v>
      </c>
      <c r="BF126" s="40">
        <f t="shared" si="65"/>
        <v>0</v>
      </c>
      <c r="BG126" s="40">
        <f t="shared" si="66"/>
        <v>0</v>
      </c>
      <c r="BH126" s="40">
        <f t="shared" si="67"/>
        <v>0</v>
      </c>
      <c r="BI126" s="40">
        <f t="shared" si="68"/>
        <v>0</v>
      </c>
      <c r="BJ126" s="40">
        <f t="shared" si="69"/>
        <v>0</v>
      </c>
      <c r="BK126" s="40">
        <f t="shared" si="70"/>
        <v>1</v>
      </c>
      <c r="BL126" s="40">
        <f t="shared" si="71"/>
        <v>0</v>
      </c>
      <c r="BM126" s="40">
        <f t="shared" si="72"/>
        <v>1</v>
      </c>
      <c r="BN126" s="40">
        <f t="shared" si="73"/>
        <v>0</v>
      </c>
      <c r="BO126" s="40">
        <f t="shared" si="74"/>
        <v>0</v>
      </c>
      <c r="BP126" s="40">
        <f t="shared" si="75"/>
        <v>0</v>
      </c>
      <c r="BQ126" s="40">
        <f t="shared" si="76"/>
        <v>0</v>
      </c>
      <c r="BR126" s="40">
        <f t="shared" si="77"/>
        <v>0</v>
      </c>
      <c r="BT126" s="63">
        <f t="shared" si="41"/>
        <v>6</v>
      </c>
      <c r="BV126" s="4">
        <f t="shared" si="78"/>
        <v>0.14582708957708959</v>
      </c>
    </row>
    <row r="127" spans="1:74" s="15" customFormat="1">
      <c r="A127" s="25">
        <f>A126+1</f>
        <v>123</v>
      </c>
      <c r="B127" s="26" t="s">
        <v>32</v>
      </c>
      <c r="C127" s="12">
        <v>40848</v>
      </c>
      <c r="D127" s="12">
        <v>40849</v>
      </c>
      <c r="E127" s="12">
        <v>40875</v>
      </c>
      <c r="F127" s="14">
        <v>0.81140000000000001</v>
      </c>
      <c r="G127" s="14"/>
      <c r="H127" s="14"/>
      <c r="I127" s="14">
        <v>0.79320000000000002</v>
      </c>
      <c r="J127" s="14">
        <v>0.75090000000000001</v>
      </c>
      <c r="K127" s="5" t="s">
        <v>2</v>
      </c>
      <c r="L127"/>
      <c r="M127" s="46">
        <f>(F127-I127)*10000</f>
        <v>181.99999999999994</v>
      </c>
      <c r="N127" s="47"/>
      <c r="O127" s="46">
        <f>(I127-J127)*10000</f>
        <v>423.00000000000006</v>
      </c>
      <c r="P127"/>
      <c r="Q127" s="22">
        <f>((S126*U127)/M127)*O127</f>
        <v>33782.436823015283</v>
      </c>
      <c r="S127" s="3">
        <f>Q127+S126</f>
        <v>789614.5457899574</v>
      </c>
      <c r="T127" s="3"/>
      <c r="U127" s="4">
        <f>$AE$4/W127</f>
        <v>1.9230769230769232E-2</v>
      </c>
      <c r="V127" s="3"/>
      <c r="W127" s="2">
        <v>13</v>
      </c>
      <c r="X127"/>
      <c r="Y127" s="30">
        <f>E127-D127+1</f>
        <v>27</v>
      </c>
      <c r="Z127" s="30"/>
      <c r="AA127" s="30">
        <f>(D127-C127)</f>
        <v>1</v>
      </c>
      <c r="AB127" s="30"/>
      <c r="AC127" s="4">
        <f>(S127-S126)/S126</f>
        <v>4.4695688926458248E-2</v>
      </c>
      <c r="AD127" s="3"/>
      <c r="AE127" s="38"/>
      <c r="AF127" s="40">
        <f>IF(E126&gt;D127,IF(E126&gt;E127,Y127,E126-D127+1),0)</f>
        <v>27</v>
      </c>
      <c r="AG127" s="3"/>
      <c r="AH127" s="40">
        <f t="shared" si="40"/>
        <v>1</v>
      </c>
      <c r="AI127" s="40">
        <f t="shared" si="42"/>
        <v>1</v>
      </c>
      <c r="AJ127" s="40">
        <f t="shared" si="43"/>
        <v>0</v>
      </c>
      <c r="AK127" s="40">
        <f t="shared" si="44"/>
        <v>0</v>
      </c>
      <c r="AL127" s="40">
        <f t="shared" si="45"/>
        <v>0</v>
      </c>
      <c r="AM127" s="40">
        <f t="shared" si="46"/>
        <v>0</v>
      </c>
      <c r="AN127" s="40">
        <f t="shared" si="47"/>
        <v>0</v>
      </c>
      <c r="AO127" s="40">
        <f t="shared" si="48"/>
        <v>0</v>
      </c>
      <c r="AP127" s="40">
        <f t="shared" si="49"/>
        <v>0</v>
      </c>
      <c r="AQ127" s="40">
        <f t="shared" si="50"/>
        <v>0</v>
      </c>
      <c r="AR127" s="40">
        <f t="shared" si="51"/>
        <v>0</v>
      </c>
      <c r="AS127" s="40">
        <f t="shared" si="52"/>
        <v>0</v>
      </c>
      <c r="AT127" s="40">
        <f t="shared" si="53"/>
        <v>0</v>
      </c>
      <c r="AU127" s="40">
        <f t="shared" si="54"/>
        <v>0</v>
      </c>
      <c r="AV127" s="40">
        <f t="shared" si="55"/>
        <v>0</v>
      </c>
      <c r="AW127" s="40">
        <f t="shared" si="56"/>
        <v>0</v>
      </c>
      <c r="AX127" s="40">
        <f t="shared" si="57"/>
        <v>0</v>
      </c>
      <c r="AY127" s="40">
        <f t="shared" si="58"/>
        <v>0</v>
      </c>
      <c r="AZ127" s="40">
        <f t="shared" si="59"/>
        <v>0</v>
      </c>
      <c r="BA127" s="40">
        <f t="shared" si="60"/>
        <v>0</v>
      </c>
      <c r="BB127" s="40">
        <f t="shared" si="61"/>
        <v>0</v>
      </c>
      <c r="BC127" s="40">
        <f t="shared" si="62"/>
        <v>0</v>
      </c>
      <c r="BD127" s="40">
        <f t="shared" si="63"/>
        <v>0</v>
      </c>
      <c r="BE127" s="40">
        <f t="shared" si="64"/>
        <v>0</v>
      </c>
      <c r="BF127" s="40">
        <f t="shared" si="65"/>
        <v>0</v>
      </c>
      <c r="BG127" s="40">
        <f t="shared" si="66"/>
        <v>0</v>
      </c>
      <c r="BH127" s="40">
        <f t="shared" si="67"/>
        <v>0</v>
      </c>
      <c r="BI127" s="40">
        <f t="shared" si="68"/>
        <v>0</v>
      </c>
      <c r="BJ127" s="40">
        <f t="shared" si="69"/>
        <v>0</v>
      </c>
      <c r="BK127" s="40">
        <f t="shared" si="70"/>
        <v>0</v>
      </c>
      <c r="BL127" s="40">
        <f t="shared" si="71"/>
        <v>1</v>
      </c>
      <c r="BM127" s="40">
        <f t="shared" si="72"/>
        <v>0</v>
      </c>
      <c r="BN127" s="40">
        <f t="shared" si="73"/>
        <v>1</v>
      </c>
      <c r="BO127" s="40">
        <f t="shared" si="74"/>
        <v>0</v>
      </c>
      <c r="BP127" s="40">
        <f t="shared" si="75"/>
        <v>0</v>
      </c>
      <c r="BQ127" s="40">
        <f t="shared" si="76"/>
        <v>0</v>
      </c>
      <c r="BR127" s="40">
        <f t="shared" si="77"/>
        <v>0</v>
      </c>
      <c r="BT127" s="63">
        <f t="shared" si="41"/>
        <v>5</v>
      </c>
      <c r="BV127" s="4">
        <f t="shared" si="78"/>
        <v>0.1339223276723277</v>
      </c>
    </row>
    <row r="128" spans="1:74" s="15" customFormat="1">
      <c r="A128" s="25">
        <f>A127+1</f>
        <v>124</v>
      </c>
      <c r="B128" s="26" t="s">
        <v>24</v>
      </c>
      <c r="C128" s="12">
        <v>40848</v>
      </c>
      <c r="D128" s="13">
        <v>40850</v>
      </c>
      <c r="E128" s="13">
        <v>40875</v>
      </c>
      <c r="F128" s="36">
        <v>83.03</v>
      </c>
      <c r="G128" s="36"/>
      <c r="H128" s="36"/>
      <c r="I128" s="36">
        <v>80.31</v>
      </c>
      <c r="J128" s="36">
        <v>76.22</v>
      </c>
      <c r="K128" s="5" t="s">
        <v>2</v>
      </c>
      <c r="M128" s="16">
        <f>(F128-I128)*100</f>
        <v>271.99999999999989</v>
      </c>
      <c r="O128" s="16">
        <f>(I128-J128)*100</f>
        <v>409.00000000000034</v>
      </c>
      <c r="Q128" s="22">
        <f>((S127*U128)/M128)*O128</f>
        <v>29683.120333464427</v>
      </c>
      <c r="S128" s="3">
        <f>Q128+S127</f>
        <v>819297.66612342186</v>
      </c>
      <c r="T128" s="3"/>
      <c r="U128" s="4">
        <f>$AE$4/W128</f>
        <v>2.5000000000000001E-2</v>
      </c>
      <c r="V128" s="4"/>
      <c r="W128" s="2">
        <v>10</v>
      </c>
      <c r="X128" s="3"/>
      <c r="Y128" s="30">
        <f>E128-D128+1</f>
        <v>26</v>
      </c>
      <c r="Z128" s="30"/>
      <c r="AA128" s="30">
        <f>(D128-C128)</f>
        <v>2</v>
      </c>
      <c r="AB128" s="30"/>
      <c r="AC128" s="4">
        <f>(S128-S127)/S127</f>
        <v>3.7591911764705978E-2</v>
      </c>
      <c r="AD128" s="3"/>
      <c r="AE128" s="38"/>
      <c r="AF128" s="40">
        <f>IF(E127&gt;D128,IF(E127&gt;E128,Y128,E127-D128+1),0)</f>
        <v>26</v>
      </c>
      <c r="AG128" s="3"/>
      <c r="AH128" s="40">
        <f t="shared" si="40"/>
        <v>1</v>
      </c>
      <c r="AI128" s="40">
        <f t="shared" si="42"/>
        <v>1</v>
      </c>
      <c r="AJ128" s="40">
        <f t="shared" si="43"/>
        <v>1</v>
      </c>
      <c r="AK128" s="40">
        <f t="shared" si="44"/>
        <v>0</v>
      </c>
      <c r="AL128" s="40">
        <f t="shared" si="45"/>
        <v>0</v>
      </c>
      <c r="AM128" s="40">
        <f t="shared" si="46"/>
        <v>0</v>
      </c>
      <c r="AN128" s="40">
        <f t="shared" si="47"/>
        <v>0</v>
      </c>
      <c r="AO128" s="40">
        <f t="shared" si="48"/>
        <v>0</v>
      </c>
      <c r="AP128" s="40">
        <f t="shared" si="49"/>
        <v>0</v>
      </c>
      <c r="AQ128" s="40">
        <f t="shared" si="50"/>
        <v>0</v>
      </c>
      <c r="AR128" s="40">
        <f t="shared" si="51"/>
        <v>0</v>
      </c>
      <c r="AS128" s="40">
        <f t="shared" si="52"/>
        <v>0</v>
      </c>
      <c r="AT128" s="40">
        <f t="shared" si="53"/>
        <v>0</v>
      </c>
      <c r="AU128" s="40">
        <f t="shared" si="54"/>
        <v>0</v>
      </c>
      <c r="AV128" s="40">
        <f t="shared" si="55"/>
        <v>0</v>
      </c>
      <c r="AW128" s="40">
        <f t="shared" si="56"/>
        <v>0</v>
      </c>
      <c r="AX128" s="40">
        <f t="shared" si="57"/>
        <v>0</v>
      </c>
      <c r="AY128" s="40">
        <f t="shared" si="58"/>
        <v>0</v>
      </c>
      <c r="AZ128" s="40">
        <f t="shared" si="59"/>
        <v>0</v>
      </c>
      <c r="BA128" s="40">
        <f t="shared" si="60"/>
        <v>0</v>
      </c>
      <c r="BB128" s="40">
        <f t="shared" si="61"/>
        <v>0</v>
      </c>
      <c r="BC128" s="40">
        <f t="shared" si="62"/>
        <v>0</v>
      </c>
      <c r="BD128" s="40">
        <f t="shared" si="63"/>
        <v>0</v>
      </c>
      <c r="BE128" s="40">
        <f t="shared" si="64"/>
        <v>0</v>
      </c>
      <c r="BF128" s="40">
        <f t="shared" si="65"/>
        <v>0</v>
      </c>
      <c r="BG128" s="40">
        <f t="shared" si="66"/>
        <v>0</v>
      </c>
      <c r="BH128" s="40">
        <f t="shared" si="67"/>
        <v>0</v>
      </c>
      <c r="BI128" s="40">
        <f t="shared" si="68"/>
        <v>0</v>
      </c>
      <c r="BJ128" s="40">
        <f t="shared" si="69"/>
        <v>0</v>
      </c>
      <c r="BK128" s="40">
        <f t="shared" si="70"/>
        <v>0</v>
      </c>
      <c r="BL128" s="40">
        <f t="shared" si="71"/>
        <v>0</v>
      </c>
      <c r="BM128" s="40">
        <f t="shared" si="72"/>
        <v>1</v>
      </c>
      <c r="BN128" s="40">
        <f t="shared" si="73"/>
        <v>0</v>
      </c>
      <c r="BO128" s="40">
        <f t="shared" si="74"/>
        <v>1</v>
      </c>
      <c r="BP128" s="40">
        <f t="shared" si="75"/>
        <v>0</v>
      </c>
      <c r="BQ128" s="40">
        <f t="shared" si="76"/>
        <v>0</v>
      </c>
      <c r="BR128" s="40">
        <f t="shared" si="77"/>
        <v>0</v>
      </c>
      <c r="BT128" s="63">
        <f t="shared" si="41"/>
        <v>6</v>
      </c>
      <c r="BV128" s="4">
        <f t="shared" si="78"/>
        <v>0.1589223276723277</v>
      </c>
    </row>
    <row r="129" spans="1:74" s="15" customFormat="1">
      <c r="A129" s="25">
        <f>A128+1</f>
        <v>125</v>
      </c>
      <c r="B129" s="26" t="s">
        <v>38</v>
      </c>
      <c r="C129" s="12">
        <v>40848</v>
      </c>
      <c r="D129" s="52">
        <v>40850</v>
      </c>
      <c r="E129" s="52">
        <v>40875</v>
      </c>
      <c r="F129" s="36">
        <v>108.786</v>
      </c>
      <c r="G129" s="36"/>
      <c r="H129" s="36"/>
      <c r="I129" s="36">
        <v>106.54900000000001</v>
      </c>
      <c r="J129" s="36">
        <v>104.06</v>
      </c>
      <c r="K129" s="5" t="s">
        <v>2</v>
      </c>
      <c r="L129"/>
      <c r="M129" s="16">
        <f>(F129-I129)*100</f>
        <v>223.69999999999948</v>
      </c>
      <c r="O129" s="16">
        <f>(I129-J129)*100</f>
        <v>248.90000000000043</v>
      </c>
      <c r="P129"/>
      <c r="Q129" s="22">
        <f>((S128*U129)/M129)*O129</f>
        <v>10852.288838054819</v>
      </c>
      <c r="S129" s="3">
        <f>Q129+S128</f>
        <v>830149.95496147673</v>
      </c>
      <c r="T129" s="3"/>
      <c r="U129" s="4">
        <f>$AE$4/W129</f>
        <v>1.1904761904761904E-2</v>
      </c>
      <c r="V129" s="3"/>
      <c r="W129" s="2">
        <v>21</v>
      </c>
      <c r="X129"/>
      <c r="Y129" s="30">
        <f>E129-D129+1</f>
        <v>26</v>
      </c>
      <c r="Z129" s="30"/>
      <c r="AA129" s="30">
        <f>(D129-C129)</f>
        <v>2</v>
      </c>
      <c r="AB129" s="30"/>
      <c r="AC129" s="4">
        <f>(S129-S128)/S128</f>
        <v>1.3245843710752181E-2</v>
      </c>
      <c r="AD129" s="3"/>
      <c r="AE129" s="38"/>
      <c r="AF129" s="40">
        <f>IF(E128&gt;D129,IF(E128&gt;E129,Y129,E128-D129+1),0)</f>
        <v>26</v>
      </c>
      <c r="AG129" s="3"/>
      <c r="AH129" s="40">
        <f t="shared" si="40"/>
        <v>1</v>
      </c>
      <c r="AI129" s="40">
        <f t="shared" si="42"/>
        <v>1</v>
      </c>
      <c r="AJ129" s="40">
        <f t="shared" si="43"/>
        <v>1</v>
      </c>
      <c r="AK129" s="40">
        <f t="shared" si="44"/>
        <v>1</v>
      </c>
      <c r="AL129" s="40">
        <f t="shared" si="45"/>
        <v>0</v>
      </c>
      <c r="AM129" s="40">
        <f t="shared" si="46"/>
        <v>0</v>
      </c>
      <c r="AN129" s="40">
        <f t="shared" si="47"/>
        <v>0</v>
      </c>
      <c r="AO129" s="40">
        <f t="shared" si="48"/>
        <v>0</v>
      </c>
      <c r="AP129" s="40">
        <f t="shared" si="49"/>
        <v>0</v>
      </c>
      <c r="AQ129" s="40">
        <f t="shared" si="50"/>
        <v>0</v>
      </c>
      <c r="AR129" s="40">
        <f t="shared" si="51"/>
        <v>0</v>
      </c>
      <c r="AS129" s="40">
        <f t="shared" si="52"/>
        <v>0</v>
      </c>
      <c r="AT129" s="40">
        <f t="shared" si="53"/>
        <v>0</v>
      </c>
      <c r="AU129" s="40">
        <f t="shared" si="54"/>
        <v>0</v>
      </c>
      <c r="AV129" s="40">
        <f t="shared" si="55"/>
        <v>0</v>
      </c>
      <c r="AW129" s="40">
        <f t="shared" si="56"/>
        <v>0</v>
      </c>
      <c r="AX129" s="40">
        <f t="shared" si="57"/>
        <v>0</v>
      </c>
      <c r="AY129" s="40">
        <f t="shared" si="58"/>
        <v>0</v>
      </c>
      <c r="AZ129" s="40">
        <f t="shared" si="59"/>
        <v>0</v>
      </c>
      <c r="BA129" s="40">
        <f t="shared" si="60"/>
        <v>0</v>
      </c>
      <c r="BB129" s="40">
        <f t="shared" si="61"/>
        <v>0</v>
      </c>
      <c r="BC129" s="40">
        <f t="shared" si="62"/>
        <v>0</v>
      </c>
      <c r="BD129" s="40">
        <f t="shared" si="63"/>
        <v>0</v>
      </c>
      <c r="BE129" s="40">
        <f t="shared" si="64"/>
        <v>0</v>
      </c>
      <c r="BF129" s="40">
        <f t="shared" si="65"/>
        <v>0</v>
      </c>
      <c r="BG129" s="40">
        <f t="shared" si="66"/>
        <v>0</v>
      </c>
      <c r="BH129" s="40">
        <f t="shared" si="67"/>
        <v>0</v>
      </c>
      <c r="BI129" s="40">
        <f t="shared" si="68"/>
        <v>0</v>
      </c>
      <c r="BJ129" s="40">
        <f t="shared" si="69"/>
        <v>0</v>
      </c>
      <c r="BK129" s="40">
        <f t="shared" si="70"/>
        <v>0</v>
      </c>
      <c r="BL129" s="40">
        <f t="shared" si="71"/>
        <v>0</v>
      </c>
      <c r="BM129" s="40">
        <f t="shared" si="72"/>
        <v>0</v>
      </c>
      <c r="BN129" s="40">
        <f t="shared" si="73"/>
        <v>1</v>
      </c>
      <c r="BO129" s="40">
        <f t="shared" si="74"/>
        <v>0</v>
      </c>
      <c r="BP129" s="40">
        <f t="shared" si="75"/>
        <v>1</v>
      </c>
      <c r="BQ129" s="40">
        <f t="shared" si="76"/>
        <v>0</v>
      </c>
      <c r="BR129" s="40">
        <f t="shared" si="77"/>
        <v>0</v>
      </c>
      <c r="BT129" s="63">
        <f t="shared" si="41"/>
        <v>7</v>
      </c>
      <c r="BV129" s="4">
        <f t="shared" si="78"/>
        <v>0.17082708957708959</v>
      </c>
    </row>
    <row r="130" spans="1:74" s="15" customFormat="1">
      <c r="A130" s="25">
        <f>A129+1</f>
        <v>126</v>
      </c>
      <c r="B130" s="26" t="s">
        <v>37</v>
      </c>
      <c r="C130" s="12">
        <v>40861</v>
      </c>
      <c r="D130" s="13">
        <v>40862</v>
      </c>
      <c r="E130" s="13">
        <v>40875</v>
      </c>
      <c r="F130" s="14">
        <v>1.01051</v>
      </c>
      <c r="G130" s="14">
        <v>1.01979</v>
      </c>
      <c r="H130" s="14">
        <v>1.0341199999999999</v>
      </c>
      <c r="I130" s="14"/>
      <c r="J130" s="14"/>
      <c r="K130" s="5" t="s">
        <v>2</v>
      </c>
      <c r="L130"/>
      <c r="M130" s="16">
        <f>(G130-F130)*10000</f>
        <v>92.799999999999557</v>
      </c>
      <c r="O130" s="16">
        <f>(H130-G130)*10000</f>
        <v>143.29999999999953</v>
      </c>
      <c r="P130"/>
      <c r="Q130" s="22">
        <f>((S129*U130)/M130)*O130</f>
        <v>45782.207722436804</v>
      </c>
      <c r="S130" s="3">
        <f>Q130+S129</f>
        <v>875932.16268391348</v>
      </c>
      <c r="T130" s="3"/>
      <c r="U130" s="4">
        <f>$AE$4/W130</f>
        <v>3.5714285714285712E-2</v>
      </c>
      <c r="V130" s="3"/>
      <c r="W130" s="2">
        <v>7</v>
      </c>
      <c r="X130"/>
      <c r="Y130" s="30">
        <f>E130-D130+1</f>
        <v>14</v>
      </c>
      <c r="Z130" s="30"/>
      <c r="AA130" s="30">
        <f>(D130-C130)</f>
        <v>1</v>
      </c>
      <c r="AB130" s="30"/>
      <c r="AC130" s="4">
        <f>(S130-S129)/S129</f>
        <v>5.5149322660098546E-2</v>
      </c>
      <c r="AD130" s="3"/>
      <c r="AE130" s="38"/>
      <c r="AF130" s="40">
        <f>IF(E129&gt;D130,IF(E129&gt;E130,Y130,E129-D130+1),0)</f>
        <v>14</v>
      </c>
      <c r="AG130" s="3"/>
      <c r="AH130" s="40">
        <f t="shared" si="40"/>
        <v>1</v>
      </c>
      <c r="AI130" s="40">
        <f t="shared" si="42"/>
        <v>1</v>
      </c>
      <c r="AJ130" s="40">
        <f t="shared" si="43"/>
        <v>1</v>
      </c>
      <c r="AK130" s="40">
        <f t="shared" si="44"/>
        <v>1</v>
      </c>
      <c r="AL130" s="40">
        <f t="shared" si="45"/>
        <v>1</v>
      </c>
      <c r="AM130" s="40">
        <f t="shared" si="46"/>
        <v>0</v>
      </c>
      <c r="AN130" s="40">
        <f t="shared" si="47"/>
        <v>0</v>
      </c>
      <c r="AO130" s="40">
        <f t="shared" si="48"/>
        <v>0</v>
      </c>
      <c r="AP130" s="40">
        <f t="shared" si="49"/>
        <v>0</v>
      </c>
      <c r="AQ130" s="40">
        <f t="shared" si="50"/>
        <v>0</v>
      </c>
      <c r="AR130" s="40">
        <f t="shared" si="51"/>
        <v>0</v>
      </c>
      <c r="AS130" s="40">
        <f t="shared" si="52"/>
        <v>0</v>
      </c>
      <c r="AT130" s="40">
        <f t="shared" si="53"/>
        <v>0</v>
      </c>
      <c r="AU130" s="40">
        <f t="shared" si="54"/>
        <v>0</v>
      </c>
      <c r="AV130" s="40">
        <f t="shared" si="55"/>
        <v>0</v>
      </c>
      <c r="AW130" s="40">
        <f t="shared" si="56"/>
        <v>0</v>
      </c>
      <c r="AX130" s="40">
        <f t="shared" si="57"/>
        <v>0</v>
      </c>
      <c r="AY130" s="40">
        <f t="shared" si="58"/>
        <v>0</v>
      </c>
      <c r="AZ130" s="40">
        <f t="shared" si="59"/>
        <v>0</v>
      </c>
      <c r="BA130" s="40">
        <f t="shared" si="60"/>
        <v>0</v>
      </c>
      <c r="BB130" s="40">
        <f t="shared" si="61"/>
        <v>0</v>
      </c>
      <c r="BC130" s="40">
        <f t="shared" si="62"/>
        <v>0</v>
      </c>
      <c r="BD130" s="40">
        <f t="shared" si="63"/>
        <v>0</v>
      </c>
      <c r="BE130" s="40">
        <f t="shared" si="64"/>
        <v>0</v>
      </c>
      <c r="BF130" s="40">
        <f t="shared" si="65"/>
        <v>0</v>
      </c>
      <c r="BG130" s="40">
        <f t="shared" si="66"/>
        <v>0</v>
      </c>
      <c r="BH130" s="40">
        <f t="shared" si="67"/>
        <v>0</v>
      </c>
      <c r="BI130" s="40">
        <f t="shared" si="68"/>
        <v>0</v>
      </c>
      <c r="BJ130" s="40">
        <f t="shared" si="69"/>
        <v>0</v>
      </c>
      <c r="BK130" s="40">
        <f t="shared" si="70"/>
        <v>0</v>
      </c>
      <c r="BL130" s="40">
        <f t="shared" si="71"/>
        <v>0</v>
      </c>
      <c r="BM130" s="40">
        <f t="shared" si="72"/>
        <v>0</v>
      </c>
      <c r="BN130" s="40">
        <f t="shared" si="73"/>
        <v>0</v>
      </c>
      <c r="BO130" s="40">
        <f t="shared" si="74"/>
        <v>1</v>
      </c>
      <c r="BP130" s="40">
        <f t="shared" si="75"/>
        <v>0</v>
      </c>
      <c r="BQ130" s="40">
        <f t="shared" si="76"/>
        <v>1</v>
      </c>
      <c r="BR130" s="40">
        <f t="shared" si="77"/>
        <v>0</v>
      </c>
      <c r="BT130" s="63">
        <f t="shared" si="41"/>
        <v>8</v>
      </c>
      <c r="BV130" s="4">
        <f t="shared" si="78"/>
        <v>0.20654137529137528</v>
      </c>
    </row>
    <row r="131" spans="1:74" s="15" customFormat="1">
      <c r="A131" s="25">
        <f>A130+1</f>
        <v>127</v>
      </c>
      <c r="B131" s="26" t="s">
        <v>31</v>
      </c>
      <c r="C131" s="12">
        <v>40863</v>
      </c>
      <c r="D131" s="12">
        <v>40864</v>
      </c>
      <c r="E131" s="12">
        <v>40869</v>
      </c>
      <c r="F131" s="14">
        <v>1.5518000000000001</v>
      </c>
      <c r="G131" s="14">
        <v>1.5669</v>
      </c>
      <c r="H131" s="14">
        <v>1.5932999999999999</v>
      </c>
      <c r="I131" s="14"/>
      <c r="J131" s="14"/>
      <c r="K131" s="5" t="s">
        <v>1</v>
      </c>
      <c r="L131"/>
      <c r="M131" s="16">
        <f>(G131-F131)*10000</f>
        <v>150.99999999999892</v>
      </c>
      <c r="O131" s="16">
        <f>(H131-G131)*10000</f>
        <v>263.99999999999977</v>
      </c>
      <c r="P131"/>
      <c r="Q131" s="22">
        <f>((S130*U131)/M131)*O131</f>
        <v>42539.751830124093</v>
      </c>
      <c r="S131" s="3">
        <f>Q131+S130</f>
        <v>918471.91451403755</v>
      </c>
      <c r="T131" s="3"/>
      <c r="U131" s="4">
        <f>$AE$4/W131</f>
        <v>2.7777777777777776E-2</v>
      </c>
      <c r="V131"/>
      <c r="W131" s="2">
        <v>9</v>
      </c>
      <c r="X131"/>
      <c r="Y131" s="30">
        <f>E131-D131+1</f>
        <v>6</v>
      </c>
      <c r="Z131" s="30"/>
      <c r="AA131" s="30">
        <f>(D131-C131)</f>
        <v>1</v>
      </c>
      <c r="AB131" s="30"/>
      <c r="AC131" s="4">
        <f>(S131-S130)/S130</f>
        <v>4.8565121412803794E-2</v>
      </c>
      <c r="AD131" s="3"/>
      <c r="AE131" s="38"/>
      <c r="AF131" s="40">
        <f>IF(E130&gt;D131,IF(E130&gt;E131,Y131,E130-D131+1),0)</f>
        <v>6</v>
      </c>
      <c r="AG131" s="3"/>
      <c r="AH131" s="40">
        <f t="shared" si="40"/>
        <v>1</v>
      </c>
      <c r="AI131" s="40">
        <f t="shared" si="42"/>
        <v>1</v>
      </c>
      <c r="AJ131" s="40">
        <f t="shared" si="43"/>
        <v>1</v>
      </c>
      <c r="AK131" s="40">
        <f t="shared" si="44"/>
        <v>1</v>
      </c>
      <c r="AL131" s="40">
        <f t="shared" si="45"/>
        <v>1</v>
      </c>
      <c r="AM131" s="40">
        <f t="shared" si="46"/>
        <v>1</v>
      </c>
      <c r="AN131" s="40">
        <f t="shared" si="47"/>
        <v>0</v>
      </c>
      <c r="AO131" s="40">
        <f t="shared" si="48"/>
        <v>0</v>
      </c>
      <c r="AP131" s="40">
        <f t="shared" si="49"/>
        <v>0</v>
      </c>
      <c r="AQ131" s="40">
        <f t="shared" si="50"/>
        <v>0</v>
      </c>
      <c r="AR131" s="40">
        <f t="shared" si="51"/>
        <v>0</v>
      </c>
      <c r="AS131" s="40">
        <f t="shared" si="52"/>
        <v>0</v>
      </c>
      <c r="AT131" s="40">
        <f t="shared" si="53"/>
        <v>0</v>
      </c>
      <c r="AU131" s="40">
        <f t="shared" si="54"/>
        <v>0</v>
      </c>
      <c r="AV131" s="40">
        <f t="shared" si="55"/>
        <v>0</v>
      </c>
      <c r="AW131" s="40">
        <f t="shared" si="56"/>
        <v>0</v>
      </c>
      <c r="AX131" s="40">
        <f t="shared" si="57"/>
        <v>0</v>
      </c>
      <c r="AY131" s="40">
        <f t="shared" si="58"/>
        <v>0</v>
      </c>
      <c r="AZ131" s="40">
        <f t="shared" si="59"/>
        <v>0</v>
      </c>
      <c r="BA131" s="40">
        <f t="shared" si="60"/>
        <v>0</v>
      </c>
      <c r="BB131" s="40">
        <f t="shared" si="61"/>
        <v>0</v>
      </c>
      <c r="BC131" s="40">
        <f t="shared" si="62"/>
        <v>0</v>
      </c>
      <c r="BD131" s="40">
        <f t="shared" si="63"/>
        <v>0</v>
      </c>
      <c r="BE131" s="40">
        <f t="shared" si="64"/>
        <v>0</v>
      </c>
      <c r="BF131" s="40">
        <f t="shared" si="65"/>
        <v>0</v>
      </c>
      <c r="BG131" s="40">
        <f t="shared" si="66"/>
        <v>0</v>
      </c>
      <c r="BH131" s="40">
        <f t="shared" si="67"/>
        <v>0</v>
      </c>
      <c r="BI131" s="40">
        <f t="shared" si="68"/>
        <v>0</v>
      </c>
      <c r="BJ131" s="40">
        <f t="shared" si="69"/>
        <v>0</v>
      </c>
      <c r="BK131" s="40">
        <f t="shared" si="70"/>
        <v>0</v>
      </c>
      <c r="BL131" s="40">
        <f t="shared" si="71"/>
        <v>0</v>
      </c>
      <c r="BM131" s="40">
        <f t="shared" si="72"/>
        <v>0</v>
      </c>
      <c r="BN131" s="40">
        <f t="shared" si="73"/>
        <v>0</v>
      </c>
      <c r="BO131" s="40">
        <f t="shared" si="74"/>
        <v>0</v>
      </c>
      <c r="BP131" s="40">
        <f t="shared" si="75"/>
        <v>1</v>
      </c>
      <c r="BQ131" s="40">
        <f t="shared" si="76"/>
        <v>0</v>
      </c>
      <c r="BR131" s="60">
        <f t="shared" si="77"/>
        <v>1</v>
      </c>
      <c r="BT131" s="63">
        <f t="shared" si="41"/>
        <v>9</v>
      </c>
      <c r="BV131" s="4">
        <f t="shared" si="78"/>
        <v>0.23431915306915307</v>
      </c>
    </row>
    <row r="132" spans="1:74" s="15" customFormat="1">
      <c r="A132" s="25">
        <f>A131+1</f>
        <v>128</v>
      </c>
      <c r="B132" s="26" t="s">
        <v>33</v>
      </c>
      <c r="C132" s="12">
        <v>40864</v>
      </c>
      <c r="D132" s="12">
        <v>40865</v>
      </c>
      <c r="E132" s="12">
        <v>40868</v>
      </c>
      <c r="F132" s="36">
        <v>77.099999999999994</v>
      </c>
      <c r="G132" s="36"/>
      <c r="H132" s="36"/>
      <c r="I132" s="36">
        <v>76.89</v>
      </c>
      <c r="J132" s="36">
        <v>76.89</v>
      </c>
      <c r="K132" s="5" t="s">
        <v>17</v>
      </c>
      <c r="L132"/>
      <c r="M132" s="16">
        <f>(F132-I132)*100</f>
        <v>20.999999999999375</v>
      </c>
      <c r="O132" s="16">
        <f>(I132-J132)*100</f>
        <v>0</v>
      </c>
      <c r="P132"/>
      <c r="Q132" s="22">
        <f>((S131*U132)/M132)*O132</f>
        <v>0</v>
      </c>
      <c r="S132" s="3">
        <f>Q132+S131</f>
        <v>918471.91451403755</v>
      </c>
      <c r="T132" s="3"/>
      <c r="U132" s="4">
        <f>$AE$4/W132</f>
        <v>2.7777777777777776E-2</v>
      </c>
      <c r="V132" s="3"/>
      <c r="W132" s="2">
        <v>9</v>
      </c>
      <c r="X132"/>
      <c r="Y132" s="30">
        <f>E132-D132+1</f>
        <v>4</v>
      </c>
      <c r="Z132" s="30"/>
      <c r="AA132" s="30">
        <f>(D132-C132)</f>
        <v>1</v>
      </c>
      <c r="AB132" s="30"/>
      <c r="AC132" s="4">
        <f>(S132-S131)/S131</f>
        <v>0</v>
      </c>
      <c r="AD132" s="3"/>
      <c r="AE132" s="38"/>
      <c r="AF132" s="40">
        <f>IF(E131&gt;D132,IF(E131&gt;E132,Y132,E131-D132+1),0)</f>
        <v>4</v>
      </c>
      <c r="AG132" s="3"/>
      <c r="AH132" s="40">
        <f t="shared" si="40"/>
        <v>1</v>
      </c>
      <c r="AI132" s="40">
        <f t="shared" si="42"/>
        <v>1</v>
      </c>
      <c r="AJ132" s="40">
        <f t="shared" si="43"/>
        <v>1</v>
      </c>
      <c r="AK132" s="40">
        <f t="shared" si="44"/>
        <v>1</v>
      </c>
      <c r="AL132" s="40">
        <f t="shared" si="45"/>
        <v>1</v>
      </c>
      <c r="AM132" s="40">
        <f t="shared" si="46"/>
        <v>1</v>
      </c>
      <c r="AN132" s="40">
        <f t="shared" si="47"/>
        <v>1</v>
      </c>
      <c r="AO132" s="40">
        <f t="shared" si="48"/>
        <v>0</v>
      </c>
      <c r="AP132" s="40">
        <f t="shared" si="49"/>
        <v>0</v>
      </c>
      <c r="AQ132" s="40">
        <f t="shared" si="50"/>
        <v>0</v>
      </c>
      <c r="AR132" s="40">
        <f t="shared" si="51"/>
        <v>0</v>
      </c>
      <c r="AS132" s="40">
        <f t="shared" si="52"/>
        <v>0</v>
      </c>
      <c r="AT132" s="40">
        <f t="shared" si="53"/>
        <v>0</v>
      </c>
      <c r="AU132" s="40">
        <f t="shared" si="54"/>
        <v>0</v>
      </c>
      <c r="AV132" s="40">
        <f t="shared" si="55"/>
        <v>0</v>
      </c>
      <c r="AW132" s="40">
        <f t="shared" si="56"/>
        <v>0</v>
      </c>
      <c r="AX132" s="40">
        <f t="shared" si="57"/>
        <v>0</v>
      </c>
      <c r="AY132" s="40">
        <f t="shared" si="58"/>
        <v>0</v>
      </c>
      <c r="AZ132" s="40">
        <f t="shared" si="59"/>
        <v>0</v>
      </c>
      <c r="BA132" s="40">
        <f t="shared" si="60"/>
        <v>0</v>
      </c>
      <c r="BB132" s="40">
        <f t="shared" si="61"/>
        <v>0</v>
      </c>
      <c r="BC132" s="40">
        <f t="shared" si="62"/>
        <v>0</v>
      </c>
      <c r="BD132" s="40">
        <f t="shared" si="63"/>
        <v>0</v>
      </c>
      <c r="BE132" s="40">
        <f t="shared" si="64"/>
        <v>0</v>
      </c>
      <c r="BF132" s="40">
        <f t="shared" si="65"/>
        <v>0</v>
      </c>
      <c r="BG132" s="40">
        <f t="shared" si="66"/>
        <v>0</v>
      </c>
      <c r="BH132" s="40">
        <f t="shared" si="67"/>
        <v>0</v>
      </c>
      <c r="BI132" s="40">
        <f t="shared" si="68"/>
        <v>0</v>
      </c>
      <c r="BJ132" s="40">
        <f t="shared" si="69"/>
        <v>0</v>
      </c>
      <c r="BK132" s="40">
        <f t="shared" si="70"/>
        <v>0</v>
      </c>
      <c r="BL132" s="40">
        <f t="shared" si="71"/>
        <v>0</v>
      </c>
      <c r="BM132" s="40">
        <f t="shared" si="72"/>
        <v>0</v>
      </c>
      <c r="BN132" s="40">
        <f t="shared" si="73"/>
        <v>0</v>
      </c>
      <c r="BO132" s="40">
        <f t="shared" si="74"/>
        <v>0</v>
      </c>
      <c r="BP132" s="40">
        <f t="shared" si="75"/>
        <v>0</v>
      </c>
      <c r="BQ132" s="40">
        <f t="shared" si="76"/>
        <v>1</v>
      </c>
      <c r="BR132" s="40">
        <f t="shared" si="77"/>
        <v>0</v>
      </c>
      <c r="BS132" s="15">
        <v>1</v>
      </c>
      <c r="BT132" s="63">
        <f t="shared" si="41"/>
        <v>10</v>
      </c>
      <c r="BV132" s="4">
        <f>(BR132*U95)+(BQ132*U96)+(BP132*U97)+(BO132*U98)+(BN132*U99)+(BM132*U100)+(BL132*U101)+(BK132*U102)+(BJ132*U103)+(BI132*U104)+(BH132*U105)+(BG132*U106)+(BF132*U107)+(BE132*U108)+(BD132*U109)+(BC132*U110)+(BB132*U111)+(BA132*U112)+(AZ132*U113)+(AY132*U114)+(AX132*U115)+(AW132*U116)+(AV132*U117)+(AU132*U118)+(AT132*U119)+(AS132*U120)+(AR132*U121)+(AQ132*U122)+(AP132*U123)+(AO132*U124)+(AN132*U125)+(AM132*U126)+(AL132*U127)+(AK132*U128)+(AJ132*U129)+(AI132*U130)+(AH132*U131)+($U$94)+U132</f>
        <v>0.26209693084693086</v>
      </c>
    </row>
    <row r="133" spans="1:74" s="15" customFormat="1">
      <c r="A133" s="25">
        <f>A132+1</f>
        <v>129</v>
      </c>
      <c r="B133" s="26" t="s">
        <v>28</v>
      </c>
      <c r="C133" s="12">
        <v>40872</v>
      </c>
      <c r="D133" s="12">
        <v>40875</v>
      </c>
      <c r="E133" s="12">
        <v>40877</v>
      </c>
      <c r="F133" s="14">
        <v>1.3979999999999999</v>
      </c>
      <c r="G133" s="14"/>
      <c r="H133" s="14"/>
      <c r="I133" s="14">
        <v>1.3831</v>
      </c>
      <c r="J133" s="14">
        <v>1.3662000000000001</v>
      </c>
      <c r="K133" s="5" t="s">
        <v>1</v>
      </c>
      <c r="M133" s="16">
        <f>(F133-I133)*10000</f>
        <v>148.99999999999915</v>
      </c>
      <c r="O133" s="16">
        <f>(I133-J133)*10000</f>
        <v>168.99999999999915</v>
      </c>
      <c r="Q133" s="22">
        <f>((S132*U133)/M133)*O133</f>
        <v>37205.597687649191</v>
      </c>
      <c r="S133" s="3">
        <f>Q133+S132</f>
        <v>955677.51220168674</v>
      </c>
      <c r="T133" s="3"/>
      <c r="U133" s="4">
        <f>$AE$4/W133</f>
        <v>3.5714285714285712E-2</v>
      </c>
      <c r="V133" s="4"/>
      <c r="W133" s="2">
        <v>7</v>
      </c>
      <c r="X133" s="3"/>
      <c r="Y133" s="30">
        <f>E133-D133+1</f>
        <v>3</v>
      </c>
      <c r="Z133" s="30"/>
      <c r="AA133" s="30">
        <f>(D133-C133)</f>
        <v>3</v>
      </c>
      <c r="AB133" s="30"/>
      <c r="AC133" s="4">
        <f>(S133-S132)/S132</f>
        <v>4.0508149568552275E-2</v>
      </c>
      <c r="AD133" s="3"/>
      <c r="AE133" s="38"/>
      <c r="AF133" s="40">
        <f>IF(E132&gt;D133,IF(E132&gt;E133,Y133,E132-D133+1),0)</f>
        <v>0</v>
      </c>
      <c r="AG133" s="3"/>
      <c r="AH133" s="40">
        <f t="shared" si="40"/>
        <v>0</v>
      </c>
      <c r="AI133" s="40">
        <f t="shared" si="42"/>
        <v>0</v>
      </c>
      <c r="AJ133" s="40">
        <f t="shared" si="43"/>
        <v>1</v>
      </c>
      <c r="AK133" s="40">
        <f t="shared" si="44"/>
        <v>1</v>
      </c>
      <c r="AL133" s="40">
        <f t="shared" si="45"/>
        <v>1</v>
      </c>
      <c r="AM133" s="40">
        <f t="shared" si="46"/>
        <v>1</v>
      </c>
      <c r="AN133" s="40">
        <f t="shared" si="47"/>
        <v>1</v>
      </c>
      <c r="AO133" s="40">
        <f t="shared" si="48"/>
        <v>1</v>
      </c>
      <c r="AP133" s="40">
        <f t="shared" si="49"/>
        <v>0</v>
      </c>
      <c r="AQ133" s="40">
        <f t="shared" si="50"/>
        <v>0</v>
      </c>
      <c r="AR133" s="40">
        <f t="shared" si="51"/>
        <v>0</v>
      </c>
      <c r="AS133" s="40">
        <f t="shared" si="52"/>
        <v>0</v>
      </c>
      <c r="AT133" s="40">
        <f t="shared" si="53"/>
        <v>0</v>
      </c>
      <c r="AU133" s="40">
        <f t="shared" si="54"/>
        <v>0</v>
      </c>
      <c r="AV133" s="40">
        <f t="shared" si="55"/>
        <v>0</v>
      </c>
      <c r="AW133" s="40">
        <f t="shared" si="56"/>
        <v>0</v>
      </c>
      <c r="AX133" s="40">
        <f t="shared" si="57"/>
        <v>0</v>
      </c>
      <c r="AY133" s="40">
        <f t="shared" si="58"/>
        <v>0</v>
      </c>
      <c r="AZ133" s="40">
        <f t="shared" si="59"/>
        <v>0</v>
      </c>
      <c r="BA133" s="40">
        <f t="shared" si="60"/>
        <v>0</v>
      </c>
      <c r="BB133" s="40">
        <f t="shared" si="61"/>
        <v>0</v>
      </c>
      <c r="BC133" s="40">
        <f t="shared" si="62"/>
        <v>0</v>
      </c>
      <c r="BD133" s="40">
        <f t="shared" si="63"/>
        <v>0</v>
      </c>
      <c r="BE133" s="40">
        <f t="shared" si="64"/>
        <v>0</v>
      </c>
      <c r="BF133" s="40">
        <f t="shared" si="65"/>
        <v>0</v>
      </c>
      <c r="BG133" s="40">
        <f t="shared" si="66"/>
        <v>0</v>
      </c>
      <c r="BH133" s="40">
        <f t="shared" si="67"/>
        <v>0</v>
      </c>
      <c r="BI133" s="40">
        <f t="shared" si="68"/>
        <v>0</v>
      </c>
      <c r="BJ133" s="40">
        <f t="shared" si="69"/>
        <v>0</v>
      </c>
      <c r="BK133" s="40">
        <f t="shared" si="70"/>
        <v>0</v>
      </c>
      <c r="BL133" s="40">
        <f t="shared" si="71"/>
        <v>0</v>
      </c>
      <c r="BM133" s="40">
        <f t="shared" si="72"/>
        <v>0</v>
      </c>
      <c r="BN133" s="40">
        <f t="shared" si="73"/>
        <v>0</v>
      </c>
      <c r="BO133" s="40">
        <f t="shared" si="74"/>
        <v>0</v>
      </c>
      <c r="BP133" s="40">
        <f t="shared" si="75"/>
        <v>0</v>
      </c>
      <c r="BQ133" s="40">
        <f t="shared" si="76"/>
        <v>0</v>
      </c>
      <c r="BR133" s="60">
        <f t="shared" si="77"/>
        <v>1</v>
      </c>
      <c r="BS133" s="15">
        <v>1</v>
      </c>
      <c r="BT133" s="63">
        <f t="shared" si="41"/>
        <v>9</v>
      </c>
      <c r="BV133" s="4">
        <f>(BR133*U96)+(BQ133*U97)+(BP133*U98)+(BO133*U99)+(BN133*U100)+(BM133*U101)+(BL133*U102)+(BK133*U103)+(BJ133*U104)+(BI133*U105)+(BH133*U106)+(BG133*U107)+(BF133*U108)+(BE133*U109)+(BD133*U110)+(BC133*U111)+(BB133*U112)+(BA133*U113)+(AZ133*U114)+(AY133*U115)+(AX133*U116)+(AW133*U117)+(AV133*U118)+(AU133*U119)+(AT133*U120)+(AS133*U121)+(AR133*U122)+(AQ133*U123)+(AP133*U124)+(AO133*U125)+(AN133*U126)+(AM133*U127)+(AL133*U128)+(AK133*U129)+(AJ133*U130)+(AI133*U131)+(AH133*U132)+($U$94)+U133</f>
        <v>0.24225566100566098</v>
      </c>
    </row>
    <row r="134" spans="1:74" s="15" customFormat="1">
      <c r="A134" s="25">
        <f>A133+1</f>
        <v>130</v>
      </c>
      <c r="B134" s="26" t="s">
        <v>24</v>
      </c>
      <c r="C134" s="12">
        <v>40875</v>
      </c>
      <c r="D134" s="13">
        <v>40876</v>
      </c>
      <c r="E134" s="13">
        <v>40885</v>
      </c>
      <c r="F134" s="36">
        <v>76.02</v>
      </c>
      <c r="G134" s="36">
        <v>77.78</v>
      </c>
      <c r="H134" s="36">
        <v>78.900000000000006</v>
      </c>
      <c r="I134" s="36"/>
      <c r="J134" s="36"/>
      <c r="K134" s="5" t="s">
        <v>2</v>
      </c>
      <c r="M134" s="16">
        <f>(G134-F134)*100</f>
        <v>176.00000000000051</v>
      </c>
      <c r="O134" s="16">
        <f>(H134-G134)*100</f>
        <v>112.00000000000045</v>
      </c>
      <c r="Q134" s="22">
        <f>((S133*U134)/M134)*O134</f>
        <v>15203.960421390488</v>
      </c>
      <c r="S134" s="3">
        <f>Q134+S133</f>
        <v>970881.47262307722</v>
      </c>
      <c r="T134" s="3"/>
      <c r="U134" s="4">
        <f>$AE$4/W134</f>
        <v>2.5000000000000001E-2</v>
      </c>
      <c r="V134" s="4"/>
      <c r="W134" s="2">
        <v>10</v>
      </c>
      <c r="X134" s="3"/>
      <c r="Y134" s="30">
        <f>E134-D134+1</f>
        <v>10</v>
      </c>
      <c r="Z134" s="30"/>
      <c r="AA134" s="30">
        <f>(D134-C134)</f>
        <v>1</v>
      </c>
      <c r="AB134" s="30"/>
      <c r="AC134" s="4">
        <f>(S134-S133)/S133</f>
        <v>1.5909090909090921E-2</v>
      </c>
      <c r="AD134" s="3"/>
      <c r="AE134" s="38"/>
      <c r="AF134" s="40">
        <f>IF(E133&gt;D134,IF(E133&gt;E134,Y134,E133-D134+1),0)</f>
        <v>2</v>
      </c>
      <c r="AG134" s="3"/>
      <c r="AH134" s="40">
        <f t="shared" si="40"/>
        <v>1</v>
      </c>
      <c r="AI134" s="40">
        <f t="shared" si="42"/>
        <v>0</v>
      </c>
      <c r="AJ134" s="40">
        <f t="shared" si="43"/>
        <v>0</v>
      </c>
      <c r="AK134" s="40">
        <f t="shared" si="44"/>
        <v>0</v>
      </c>
      <c r="AL134" s="40">
        <f t="shared" si="45"/>
        <v>0</v>
      </c>
      <c r="AM134" s="40">
        <f t="shared" si="46"/>
        <v>0</v>
      </c>
      <c r="AN134" s="40">
        <f t="shared" si="47"/>
        <v>0</v>
      </c>
      <c r="AO134" s="40">
        <f t="shared" si="48"/>
        <v>1</v>
      </c>
      <c r="AP134" s="40">
        <f t="shared" si="49"/>
        <v>1</v>
      </c>
      <c r="AQ134" s="40">
        <f t="shared" si="50"/>
        <v>0</v>
      </c>
      <c r="AR134" s="40">
        <f t="shared" si="51"/>
        <v>0</v>
      </c>
      <c r="AS134" s="40">
        <f t="shared" si="52"/>
        <v>0</v>
      </c>
      <c r="AT134" s="40">
        <f t="shared" si="53"/>
        <v>0</v>
      </c>
      <c r="AU134" s="40">
        <f t="shared" si="54"/>
        <v>0</v>
      </c>
      <c r="AV134" s="40">
        <f t="shared" si="55"/>
        <v>0</v>
      </c>
      <c r="AW134" s="40">
        <f t="shared" si="56"/>
        <v>0</v>
      </c>
      <c r="AX134" s="40">
        <f t="shared" si="57"/>
        <v>0</v>
      </c>
      <c r="AY134" s="40">
        <f t="shared" si="58"/>
        <v>0</v>
      </c>
      <c r="AZ134" s="40">
        <f t="shared" si="59"/>
        <v>0</v>
      </c>
      <c r="BA134" s="40">
        <f t="shared" si="60"/>
        <v>0</v>
      </c>
      <c r="BB134" s="40">
        <f t="shared" si="61"/>
        <v>0</v>
      </c>
      <c r="BC134" s="40">
        <f t="shared" si="62"/>
        <v>0</v>
      </c>
      <c r="BD134" s="40">
        <f t="shared" si="63"/>
        <v>0</v>
      </c>
      <c r="BE134" s="40">
        <f t="shared" si="64"/>
        <v>0</v>
      </c>
      <c r="BF134" s="40">
        <f t="shared" si="65"/>
        <v>0</v>
      </c>
      <c r="BG134" s="40">
        <f t="shared" si="66"/>
        <v>0</v>
      </c>
      <c r="BH134" s="40">
        <f t="shared" si="67"/>
        <v>0</v>
      </c>
      <c r="BI134" s="40">
        <f t="shared" si="68"/>
        <v>0</v>
      </c>
      <c r="BJ134" s="40">
        <f t="shared" si="69"/>
        <v>0</v>
      </c>
      <c r="BK134" s="40">
        <f t="shared" si="70"/>
        <v>0</v>
      </c>
      <c r="BL134" s="40">
        <f t="shared" si="71"/>
        <v>0</v>
      </c>
      <c r="BM134" s="40">
        <f t="shared" si="72"/>
        <v>0</v>
      </c>
      <c r="BN134" s="40">
        <f t="shared" si="73"/>
        <v>0</v>
      </c>
      <c r="BO134" s="40">
        <f t="shared" si="74"/>
        <v>0</v>
      </c>
      <c r="BP134" s="40">
        <f t="shared" si="75"/>
        <v>0</v>
      </c>
      <c r="BQ134" s="40">
        <f t="shared" si="76"/>
        <v>0</v>
      </c>
      <c r="BR134" s="40">
        <f t="shared" si="77"/>
        <v>0</v>
      </c>
      <c r="BS134" s="15">
        <v>2</v>
      </c>
      <c r="BT134" s="63">
        <f t="shared" si="41"/>
        <v>6</v>
      </c>
      <c r="BV134" s="4">
        <f>(BR134*U97)+(BQ134*U98)+(BP134*U99)+(BO134*U100)+(BN134*U101)+(BM134*U102)+(BL134*U103)+(BK134*U104)+(BJ134*U105)+(BI134*U106)+(BH134*U107)+(BG134*U108)+(BF134*U109)+(BE134*U110)+(BD134*U111)+(BC134*U112)+(BB134*U113)+(BA134*U114)+(AZ134*U115)+(AY134*U116)+(AX134*U117)+(AW134*U118)+(AV134*U119)+(AU134*U120)+(AT134*U121)+(AS134*U122)+(AR134*U123)+(AQ134*U124)+(AP134*U125)+(AO134*U126)+(AN134*U127)+(AM134*U128)+(AL134*U129)+(AK134*U130)+(AJ134*U131)+(AI134*U132)+(AH134*U133)+($U$94)+($U$96)+U134</f>
        <v>0.17540584415584415</v>
      </c>
    </row>
    <row r="135" spans="1:74" s="15" customFormat="1">
      <c r="A135" s="25">
        <f>A134+1</f>
        <v>131</v>
      </c>
      <c r="B135" s="26" t="s">
        <v>36</v>
      </c>
      <c r="C135" s="12">
        <v>40875</v>
      </c>
      <c r="D135" s="12">
        <v>40876</v>
      </c>
      <c r="E135" s="12">
        <v>40906</v>
      </c>
      <c r="F135" s="36">
        <v>119.965</v>
      </c>
      <c r="G135" s="36">
        <v>121.83799999999999</v>
      </c>
      <c r="H135" s="36">
        <v>119.965</v>
      </c>
      <c r="I135" s="36"/>
      <c r="J135" s="36"/>
      <c r="K135" s="5" t="s">
        <v>0</v>
      </c>
      <c r="L135"/>
      <c r="M135" s="16">
        <f>(G135-F135)*100</f>
        <v>187.29999999999905</v>
      </c>
      <c r="O135" s="16">
        <f>(H135-G135)*100</f>
        <v>-187.29999999999905</v>
      </c>
      <c r="P135"/>
      <c r="Q135" s="22">
        <f>((S134*U135)/M135)*O135</f>
        <v>-26968.929795085478</v>
      </c>
      <c r="S135" s="3">
        <f>Q135+S134</f>
        <v>943912.54282799177</v>
      </c>
      <c r="T135" s="3"/>
      <c r="U135" s="4">
        <f>$AE$4/W135</f>
        <v>2.7777777777777776E-2</v>
      </c>
      <c r="V135" s="3"/>
      <c r="W135" s="2">
        <v>9</v>
      </c>
      <c r="X135"/>
      <c r="Y135" s="30">
        <f>E135-D135+1</f>
        <v>31</v>
      </c>
      <c r="Z135" s="30"/>
      <c r="AA135" s="30">
        <f>(D135-C135)</f>
        <v>1</v>
      </c>
      <c r="AB135" s="30"/>
      <c r="AC135" s="4">
        <f>(S135-S134)/S134</f>
        <v>-2.7777777777777752E-2</v>
      </c>
      <c r="AD135" s="3"/>
      <c r="AE135" s="38"/>
      <c r="AF135" s="40">
        <f>IF(E134&gt;D135,IF(E134&gt;E135,Y135,E134-D135+1),0)</f>
        <v>10</v>
      </c>
      <c r="AG135" s="3"/>
      <c r="AH135" s="40">
        <f t="shared" ref="AH135:AH198" si="79">IF(E134&gt;=D135,1,0)</f>
        <v>1</v>
      </c>
      <c r="AI135" s="40">
        <f t="shared" si="42"/>
        <v>1</v>
      </c>
      <c r="AJ135" s="40">
        <f t="shared" si="43"/>
        <v>0</v>
      </c>
      <c r="AK135" s="40">
        <f t="shared" si="44"/>
        <v>0</v>
      </c>
      <c r="AL135" s="40">
        <f t="shared" si="45"/>
        <v>0</v>
      </c>
      <c r="AM135" s="40">
        <f t="shared" si="46"/>
        <v>0</v>
      </c>
      <c r="AN135" s="40">
        <f t="shared" si="47"/>
        <v>0</v>
      </c>
      <c r="AO135" s="40">
        <f t="shared" si="48"/>
        <v>0</v>
      </c>
      <c r="AP135" s="40">
        <f t="shared" si="49"/>
        <v>1</v>
      </c>
      <c r="AQ135" s="40">
        <f t="shared" si="50"/>
        <v>1</v>
      </c>
      <c r="AR135" s="40">
        <f t="shared" si="51"/>
        <v>0</v>
      </c>
      <c r="AS135" s="40">
        <f t="shared" si="52"/>
        <v>0</v>
      </c>
      <c r="AT135" s="40">
        <f t="shared" si="53"/>
        <v>0</v>
      </c>
      <c r="AU135" s="40">
        <f t="shared" si="54"/>
        <v>0</v>
      </c>
      <c r="AV135" s="40">
        <f t="shared" si="55"/>
        <v>0</v>
      </c>
      <c r="AW135" s="40">
        <f t="shared" si="56"/>
        <v>0</v>
      </c>
      <c r="AX135" s="40">
        <f t="shared" si="57"/>
        <v>0</v>
      </c>
      <c r="AY135" s="40">
        <f t="shared" si="58"/>
        <v>0</v>
      </c>
      <c r="AZ135" s="40">
        <f t="shared" si="59"/>
        <v>0</v>
      </c>
      <c r="BA135" s="40">
        <f t="shared" si="60"/>
        <v>0</v>
      </c>
      <c r="BB135" s="40">
        <f t="shared" si="61"/>
        <v>0</v>
      </c>
      <c r="BC135" s="40">
        <f t="shared" si="62"/>
        <v>0</v>
      </c>
      <c r="BD135" s="40">
        <f t="shared" si="63"/>
        <v>0</v>
      </c>
      <c r="BE135" s="40">
        <f t="shared" si="64"/>
        <v>0</v>
      </c>
      <c r="BF135" s="40">
        <f t="shared" si="65"/>
        <v>0</v>
      </c>
      <c r="BG135" s="40">
        <f t="shared" si="66"/>
        <v>0</v>
      </c>
      <c r="BH135" s="40">
        <f t="shared" si="67"/>
        <v>0</v>
      </c>
      <c r="BI135" s="40">
        <f t="shared" si="68"/>
        <v>0</v>
      </c>
      <c r="BJ135" s="40">
        <f t="shared" si="69"/>
        <v>0</v>
      </c>
      <c r="BK135" s="40">
        <f t="shared" si="70"/>
        <v>0</v>
      </c>
      <c r="BL135" s="40">
        <f t="shared" si="71"/>
        <v>0</v>
      </c>
      <c r="BM135" s="40">
        <f t="shared" si="72"/>
        <v>0</v>
      </c>
      <c r="BN135" s="40">
        <f t="shared" si="73"/>
        <v>0</v>
      </c>
      <c r="BO135" s="40">
        <f t="shared" si="74"/>
        <v>0</v>
      </c>
      <c r="BP135" s="40">
        <f t="shared" si="75"/>
        <v>0</v>
      </c>
      <c r="BQ135" s="40">
        <f t="shared" si="76"/>
        <v>0</v>
      </c>
      <c r="BR135" s="40">
        <f t="shared" si="77"/>
        <v>0</v>
      </c>
      <c r="BS135" s="15">
        <v>2</v>
      </c>
      <c r="BT135" s="63">
        <f t="shared" ref="BT135:BT198" si="80">SUM(AH135:BS135)+1</f>
        <v>7</v>
      </c>
      <c r="BV135" s="4">
        <f t="shared" ref="BV135:BV145" si="81">(BR135*U98)+(BQ135*U99)+(BP135*U100)+(BO135*U101)+(BN135*U102)+(BM135*U103)+(BL135*U104)+(BK135*U105)+(BJ135*U106)+(BI135*U107)+(BH135*U108)+(BG135*U109)+(BF135*U110)+(BE135*U111)+(BD135*U112)+(BC135*U113)+(BB135*U114)+(BA135*U115)+(AZ135*U116)+(AY135*U117)+(AX135*U118)+(AW135*U119)+(AV135*U120)+(AU135*U121)+(AT135*U122)+(AS135*U123)+(AR135*U124)+(AQ135*U125)+(AP135*U126)+(AO135*U127)+(AN135*U128)+(AM135*U129)+(AL135*U130)+(AK135*U131)+(AJ135*U132)+(AI135*U133)+(AH135*U134)+($U$94)+($U$96)+U135</f>
        <v>0.20318362193362194</v>
      </c>
    </row>
    <row r="136" spans="1:74" s="15" customFormat="1">
      <c r="A136" s="25">
        <f>A135+1</f>
        <v>132</v>
      </c>
      <c r="B136" s="26" t="s">
        <v>32</v>
      </c>
      <c r="C136" s="12">
        <v>40876</v>
      </c>
      <c r="D136" s="12">
        <v>40877</v>
      </c>
      <c r="E136" s="12">
        <v>40886</v>
      </c>
      <c r="F136" s="14">
        <v>0.75029999999999997</v>
      </c>
      <c r="G136" s="14">
        <v>0.76380000000000003</v>
      </c>
      <c r="H136" s="14">
        <v>0.76380000000000003</v>
      </c>
      <c r="I136" s="14"/>
      <c r="J136" s="14"/>
      <c r="K136" s="5" t="s">
        <v>17</v>
      </c>
      <c r="L136"/>
      <c r="M136" s="16">
        <f>(G136-F136)*10000</f>
        <v>135.00000000000068</v>
      </c>
      <c r="O136" s="16">
        <f>(H136-G136)*10000</f>
        <v>0</v>
      </c>
      <c r="P136"/>
      <c r="Q136" s="22">
        <f>((S135*U136)/M136)*O136</f>
        <v>0</v>
      </c>
      <c r="S136" s="3">
        <f>Q136+S135</f>
        <v>943912.54282799177</v>
      </c>
      <c r="T136" s="3"/>
      <c r="U136" s="4">
        <f>$AE$4/W136</f>
        <v>1.9230769230769232E-2</v>
      </c>
      <c r="V136" s="3"/>
      <c r="W136" s="2">
        <v>13</v>
      </c>
      <c r="X136"/>
      <c r="Y136" s="30">
        <f>E136-D136+1</f>
        <v>10</v>
      </c>
      <c r="Z136" s="30"/>
      <c r="AA136" s="30">
        <f>(D136-C136)</f>
        <v>1</v>
      </c>
      <c r="AB136" s="30"/>
      <c r="AC136" s="4">
        <f>(S136-S135)/S135</f>
        <v>0</v>
      </c>
      <c r="AD136" s="3"/>
      <c r="AE136" s="38"/>
      <c r="AF136" s="40">
        <f>IF(E135&gt;D136,IF(E135&gt;E136,Y136,E135-D136+1),0)</f>
        <v>10</v>
      </c>
      <c r="AG136" s="3"/>
      <c r="AH136" s="40">
        <f t="shared" si="79"/>
        <v>1</v>
      </c>
      <c r="AI136" s="40">
        <f t="shared" ref="AI136:AI199" si="82">IF(E134&gt;=D136,1,0)</f>
        <v>1</v>
      </c>
      <c r="AJ136" s="40">
        <f t="shared" si="43"/>
        <v>1</v>
      </c>
      <c r="AK136" s="40">
        <f t="shared" si="44"/>
        <v>0</v>
      </c>
      <c r="AL136" s="40">
        <f t="shared" si="45"/>
        <v>0</v>
      </c>
      <c r="AM136" s="40">
        <f t="shared" si="46"/>
        <v>0</v>
      </c>
      <c r="AN136" s="40">
        <f t="shared" si="47"/>
        <v>0</v>
      </c>
      <c r="AO136" s="40">
        <f t="shared" si="48"/>
        <v>0</v>
      </c>
      <c r="AP136" s="40">
        <f t="shared" si="49"/>
        <v>0</v>
      </c>
      <c r="AQ136" s="40">
        <f t="shared" si="50"/>
        <v>1</v>
      </c>
      <c r="AR136" s="40">
        <f t="shared" si="51"/>
        <v>1</v>
      </c>
      <c r="AS136" s="40">
        <f t="shared" si="52"/>
        <v>0</v>
      </c>
      <c r="AT136" s="40">
        <f t="shared" si="53"/>
        <v>0</v>
      </c>
      <c r="AU136" s="40">
        <f t="shared" si="54"/>
        <v>0</v>
      </c>
      <c r="AV136" s="40">
        <f t="shared" si="55"/>
        <v>0</v>
      </c>
      <c r="AW136" s="40">
        <f t="shared" si="56"/>
        <v>0</v>
      </c>
      <c r="AX136" s="40">
        <f t="shared" si="57"/>
        <v>0</v>
      </c>
      <c r="AY136" s="40">
        <f t="shared" si="58"/>
        <v>0</v>
      </c>
      <c r="AZ136" s="40">
        <f t="shared" si="59"/>
        <v>0</v>
      </c>
      <c r="BA136" s="40">
        <f t="shared" si="60"/>
        <v>0</v>
      </c>
      <c r="BB136" s="40">
        <f t="shared" si="61"/>
        <v>0</v>
      </c>
      <c r="BC136" s="40">
        <f t="shared" si="62"/>
        <v>0</v>
      </c>
      <c r="BD136" s="40">
        <f t="shared" si="63"/>
        <v>0</v>
      </c>
      <c r="BE136" s="40">
        <f t="shared" si="64"/>
        <v>0</v>
      </c>
      <c r="BF136" s="40">
        <f t="shared" si="65"/>
        <v>0</v>
      </c>
      <c r="BG136" s="40">
        <f t="shared" si="66"/>
        <v>0</v>
      </c>
      <c r="BH136" s="40">
        <f t="shared" si="67"/>
        <v>0</v>
      </c>
      <c r="BI136" s="40">
        <f t="shared" si="68"/>
        <v>0</v>
      </c>
      <c r="BJ136" s="40">
        <f t="shared" si="69"/>
        <v>0</v>
      </c>
      <c r="BK136" s="40">
        <f t="shared" si="70"/>
        <v>0</v>
      </c>
      <c r="BL136" s="40">
        <f t="shared" si="71"/>
        <v>0</v>
      </c>
      <c r="BM136" s="40">
        <f t="shared" si="72"/>
        <v>0</v>
      </c>
      <c r="BN136" s="40">
        <f t="shared" si="73"/>
        <v>0</v>
      </c>
      <c r="BO136" s="40">
        <f t="shared" si="74"/>
        <v>0</v>
      </c>
      <c r="BP136" s="40">
        <f t="shared" si="75"/>
        <v>0</v>
      </c>
      <c r="BQ136" s="40">
        <f t="shared" si="76"/>
        <v>0</v>
      </c>
      <c r="BR136" s="40">
        <f t="shared" si="77"/>
        <v>0</v>
      </c>
      <c r="BS136" s="15">
        <v>2</v>
      </c>
      <c r="BT136" s="63">
        <f t="shared" si="80"/>
        <v>8</v>
      </c>
      <c r="BV136" s="4">
        <f t="shared" si="81"/>
        <v>0.22241439116439116</v>
      </c>
    </row>
    <row r="137" spans="1:74" s="15" customFormat="1">
      <c r="A137" s="25">
        <f>A136+1</f>
        <v>133</v>
      </c>
      <c r="B137" s="26" t="s">
        <v>38</v>
      </c>
      <c r="C137" s="12">
        <v>40875</v>
      </c>
      <c r="D137" s="52">
        <v>40877</v>
      </c>
      <c r="E137" s="52">
        <v>40877</v>
      </c>
      <c r="F137" s="36">
        <v>103.51900000000001</v>
      </c>
      <c r="G137" s="36">
        <v>104.458</v>
      </c>
      <c r="H137" s="36">
        <v>103.51900000000001</v>
      </c>
      <c r="I137" s="36"/>
      <c r="J137" s="36"/>
      <c r="K137" s="5" t="s">
        <v>0</v>
      </c>
      <c r="L137"/>
      <c r="M137" s="16">
        <f>(G137-F137)*100</f>
        <v>93.899999999999295</v>
      </c>
      <c r="O137" s="16">
        <f>(H137-G137)*100</f>
        <v>-93.899999999999295</v>
      </c>
      <c r="P137"/>
      <c r="Q137" s="22">
        <f>((S136*U137)/M137)*O137</f>
        <v>-11237.054081285616</v>
      </c>
      <c r="S137" s="3">
        <f>Q137+S136</f>
        <v>932675.48874670616</v>
      </c>
      <c r="T137" s="3"/>
      <c r="U137" s="4">
        <f>$AE$4/W137</f>
        <v>1.1904761904761904E-2</v>
      </c>
      <c r="V137" s="3"/>
      <c r="W137" s="2">
        <v>21</v>
      </c>
      <c r="X137"/>
      <c r="Y137" s="30">
        <f>E137-D137+1</f>
        <v>1</v>
      </c>
      <c r="Z137" s="30"/>
      <c r="AA137" s="30">
        <f>(D137-C137)</f>
        <v>2</v>
      </c>
      <c r="AB137" s="30"/>
      <c r="AC137" s="4">
        <f>(S137-S136)/S136</f>
        <v>-1.1904761904761894E-2</v>
      </c>
      <c r="AD137" s="3"/>
      <c r="AE137" s="38"/>
      <c r="AF137" s="40">
        <f>IF(E136&gt;D137,IF(E136&gt;E137,Y137,E136-D137+1),0)</f>
        <v>1</v>
      </c>
      <c r="AG137" s="3"/>
      <c r="AH137" s="40">
        <f t="shared" si="79"/>
        <v>1</v>
      </c>
      <c r="AI137" s="40">
        <f t="shared" si="82"/>
        <v>1</v>
      </c>
      <c r="AJ137" s="40">
        <f t="shared" ref="AJ137:AJ200" si="83">IF(E134&gt;=D137,1,0)</f>
        <v>1</v>
      </c>
      <c r="AK137" s="40">
        <f t="shared" si="44"/>
        <v>1</v>
      </c>
      <c r="AL137" s="40">
        <f t="shared" si="45"/>
        <v>0</v>
      </c>
      <c r="AM137" s="40">
        <f t="shared" si="46"/>
        <v>0</v>
      </c>
      <c r="AN137" s="40">
        <f t="shared" si="47"/>
        <v>0</v>
      </c>
      <c r="AO137" s="40">
        <f t="shared" si="48"/>
        <v>0</v>
      </c>
      <c r="AP137" s="40">
        <f t="shared" si="49"/>
        <v>0</v>
      </c>
      <c r="AQ137" s="40">
        <f t="shared" si="50"/>
        <v>0</v>
      </c>
      <c r="AR137" s="40">
        <f t="shared" si="51"/>
        <v>1</v>
      </c>
      <c r="AS137" s="40">
        <f t="shared" si="52"/>
        <v>1</v>
      </c>
      <c r="AT137" s="40">
        <f t="shared" si="53"/>
        <v>0</v>
      </c>
      <c r="AU137" s="40">
        <f t="shared" si="54"/>
        <v>0</v>
      </c>
      <c r="AV137" s="40">
        <f t="shared" si="55"/>
        <v>0</v>
      </c>
      <c r="AW137" s="40">
        <f t="shared" si="56"/>
        <v>0</v>
      </c>
      <c r="AX137" s="40">
        <f t="shared" si="57"/>
        <v>0</v>
      </c>
      <c r="AY137" s="40">
        <f t="shared" si="58"/>
        <v>0</v>
      </c>
      <c r="AZ137" s="40">
        <f t="shared" si="59"/>
        <v>0</v>
      </c>
      <c r="BA137" s="40">
        <f t="shared" si="60"/>
        <v>0</v>
      </c>
      <c r="BB137" s="40">
        <f t="shared" si="61"/>
        <v>0</v>
      </c>
      <c r="BC137" s="40">
        <f t="shared" si="62"/>
        <v>0</v>
      </c>
      <c r="BD137" s="40">
        <f t="shared" si="63"/>
        <v>0</v>
      </c>
      <c r="BE137" s="40">
        <f t="shared" si="64"/>
        <v>0</v>
      </c>
      <c r="BF137" s="40">
        <f t="shared" si="65"/>
        <v>0</v>
      </c>
      <c r="BG137" s="40">
        <f t="shared" si="66"/>
        <v>0</v>
      </c>
      <c r="BH137" s="40">
        <f t="shared" si="67"/>
        <v>0</v>
      </c>
      <c r="BI137" s="40">
        <f t="shared" si="68"/>
        <v>0</v>
      </c>
      <c r="BJ137" s="40">
        <f t="shared" si="69"/>
        <v>0</v>
      </c>
      <c r="BK137" s="40">
        <f t="shared" si="70"/>
        <v>0</v>
      </c>
      <c r="BL137" s="40">
        <f t="shared" si="71"/>
        <v>0</v>
      </c>
      <c r="BM137" s="40">
        <f t="shared" si="72"/>
        <v>0</v>
      </c>
      <c r="BN137" s="40">
        <f t="shared" si="73"/>
        <v>0</v>
      </c>
      <c r="BO137" s="40">
        <f t="shared" si="74"/>
        <v>0</v>
      </c>
      <c r="BP137" s="40">
        <f t="shared" si="75"/>
        <v>0</v>
      </c>
      <c r="BQ137" s="40">
        <f t="shared" si="76"/>
        <v>0</v>
      </c>
      <c r="BR137" s="40">
        <f t="shared" si="77"/>
        <v>0</v>
      </c>
      <c r="BS137" s="15">
        <v>2</v>
      </c>
      <c r="BT137" s="63">
        <f t="shared" si="80"/>
        <v>9</v>
      </c>
      <c r="BV137" s="4">
        <f t="shared" si="81"/>
        <v>0.23431915306915307</v>
      </c>
    </row>
    <row r="138" spans="1:74" s="15" customFormat="1">
      <c r="A138" s="25">
        <f>A137+1</f>
        <v>134</v>
      </c>
      <c r="B138" s="26" t="s">
        <v>39</v>
      </c>
      <c r="C138" s="12">
        <v>40876</v>
      </c>
      <c r="D138" s="12">
        <v>40877</v>
      </c>
      <c r="E138" s="12">
        <v>40886</v>
      </c>
      <c r="F138" s="14">
        <v>0.98814999999999997</v>
      </c>
      <c r="G138" s="14">
        <v>1.0041800000000001</v>
      </c>
      <c r="H138" s="14">
        <v>1.0121899999999999</v>
      </c>
      <c r="I138" s="14"/>
      <c r="J138" s="14"/>
      <c r="K138" s="5" t="s">
        <v>2</v>
      </c>
      <c r="L138"/>
      <c r="M138" s="16">
        <f>(G138-F138)*10000</f>
        <v>160.30000000000101</v>
      </c>
      <c r="O138" s="16">
        <f>(H138-G138)*10000</f>
        <v>80.099999999998502</v>
      </c>
      <c r="P138"/>
      <c r="Q138" s="22">
        <f>((S137*U138)/M138)*O138</f>
        <v>8962.4390144211939</v>
      </c>
      <c r="S138" s="3">
        <f>Q138+S137</f>
        <v>941637.92776112736</v>
      </c>
      <c r="T138" s="3"/>
      <c r="U138" s="4">
        <f>$AE$4/W138</f>
        <v>1.9230769230769232E-2</v>
      </c>
      <c r="V138" s="3"/>
      <c r="W138" s="2">
        <v>13</v>
      </c>
      <c r="X138"/>
      <c r="Y138" s="30">
        <f>E138-D138+1</f>
        <v>10</v>
      </c>
      <c r="Z138" s="30"/>
      <c r="AA138" s="30">
        <f>(D138-C138)</f>
        <v>1</v>
      </c>
      <c r="AB138" s="30"/>
      <c r="AC138" s="4">
        <f>(S138-S137)/S137</f>
        <v>9.6093862469405922E-3</v>
      </c>
      <c r="AD138" s="3"/>
      <c r="AE138" s="38"/>
      <c r="AF138" s="40">
        <f>IF(E137&gt;D138,IF(E137&gt;E138,Y138,E137-D138+1),0)</f>
        <v>0</v>
      </c>
      <c r="AG138" s="3"/>
      <c r="AH138" s="40">
        <f t="shared" si="79"/>
        <v>1</v>
      </c>
      <c r="AI138" s="40">
        <f t="shared" si="82"/>
        <v>1</v>
      </c>
      <c r="AJ138" s="40">
        <f t="shared" si="83"/>
        <v>1</v>
      </c>
      <c r="AK138" s="40">
        <f t="shared" ref="AK138:AK201" si="84">IF(E134&gt;=D138,1,0)</f>
        <v>1</v>
      </c>
      <c r="AL138" s="40">
        <f t="shared" si="45"/>
        <v>1</v>
      </c>
      <c r="AM138" s="40">
        <f t="shared" si="46"/>
        <v>0</v>
      </c>
      <c r="AN138" s="40">
        <f t="shared" si="47"/>
        <v>0</v>
      </c>
      <c r="AO138" s="40">
        <f t="shared" si="48"/>
        <v>0</v>
      </c>
      <c r="AP138" s="40">
        <f t="shared" si="49"/>
        <v>0</v>
      </c>
      <c r="AQ138" s="40">
        <f t="shared" si="50"/>
        <v>0</v>
      </c>
      <c r="AR138" s="40">
        <f t="shared" si="51"/>
        <v>0</v>
      </c>
      <c r="AS138" s="40">
        <f t="shared" si="52"/>
        <v>1</v>
      </c>
      <c r="AT138" s="40">
        <f t="shared" si="53"/>
        <v>1</v>
      </c>
      <c r="AU138" s="40">
        <f t="shared" si="54"/>
        <v>0</v>
      </c>
      <c r="AV138" s="40">
        <f t="shared" si="55"/>
        <v>0</v>
      </c>
      <c r="AW138" s="40">
        <f t="shared" si="56"/>
        <v>0</v>
      </c>
      <c r="AX138" s="40">
        <f t="shared" si="57"/>
        <v>0</v>
      </c>
      <c r="AY138" s="40">
        <f t="shared" si="58"/>
        <v>0</v>
      </c>
      <c r="AZ138" s="40">
        <f t="shared" si="59"/>
        <v>0</v>
      </c>
      <c r="BA138" s="40">
        <f t="shared" si="60"/>
        <v>0</v>
      </c>
      <c r="BB138" s="40">
        <f t="shared" si="61"/>
        <v>0</v>
      </c>
      <c r="BC138" s="40">
        <f t="shared" si="62"/>
        <v>0</v>
      </c>
      <c r="BD138" s="40">
        <f t="shared" si="63"/>
        <v>0</v>
      </c>
      <c r="BE138" s="40">
        <f t="shared" si="64"/>
        <v>0</v>
      </c>
      <c r="BF138" s="40">
        <f t="shared" si="65"/>
        <v>0</v>
      </c>
      <c r="BG138" s="40">
        <f t="shared" si="66"/>
        <v>0</v>
      </c>
      <c r="BH138" s="40">
        <f t="shared" si="67"/>
        <v>0</v>
      </c>
      <c r="BI138" s="40">
        <f t="shared" si="68"/>
        <v>0</v>
      </c>
      <c r="BJ138" s="40">
        <f t="shared" si="69"/>
        <v>0</v>
      </c>
      <c r="BK138" s="40">
        <f t="shared" si="70"/>
        <v>0</v>
      </c>
      <c r="BL138" s="40">
        <f t="shared" si="71"/>
        <v>0</v>
      </c>
      <c r="BM138" s="40">
        <f t="shared" si="72"/>
        <v>0</v>
      </c>
      <c r="BN138" s="40">
        <f t="shared" si="73"/>
        <v>0</v>
      </c>
      <c r="BO138" s="40">
        <f t="shared" si="74"/>
        <v>0</v>
      </c>
      <c r="BP138" s="40">
        <f t="shared" si="75"/>
        <v>0</v>
      </c>
      <c r="BQ138" s="40">
        <f t="shared" si="76"/>
        <v>0</v>
      </c>
      <c r="BR138" s="40">
        <f t="shared" si="77"/>
        <v>0</v>
      </c>
      <c r="BS138" s="15">
        <v>2</v>
      </c>
      <c r="BT138" s="63">
        <f t="shared" si="80"/>
        <v>10</v>
      </c>
      <c r="BV138" s="4">
        <f t="shared" si="81"/>
        <v>0.25354992229992229</v>
      </c>
    </row>
    <row r="139" spans="1:74" s="15" customFormat="1">
      <c r="A139" s="25">
        <f>A138+1</f>
        <v>135</v>
      </c>
      <c r="B139" s="26" t="s">
        <v>30</v>
      </c>
      <c r="C139" s="12">
        <v>40877</v>
      </c>
      <c r="D139" s="12">
        <v>40879</v>
      </c>
      <c r="E139" s="12">
        <v>40889</v>
      </c>
      <c r="F139" s="14">
        <v>1.3262</v>
      </c>
      <c r="G139" s="14">
        <v>1.3534999999999999</v>
      </c>
      <c r="H139" s="14">
        <v>1.3262</v>
      </c>
      <c r="I139" s="14"/>
      <c r="J139" s="14"/>
      <c r="K139" s="5" t="s">
        <v>0</v>
      </c>
      <c r="M139" s="16">
        <f>(G139-F139)*10000</f>
        <v>272.99999999999881</v>
      </c>
      <c r="O139" s="16">
        <f>(H139-G139)*10000</f>
        <v>-272.99999999999881</v>
      </c>
      <c r="Q139" s="22">
        <f>((S138*U139)/M139)*O139</f>
        <v>-21400.861994571078</v>
      </c>
      <c r="S139" s="3">
        <f>Q139+S138</f>
        <v>920237.0657665563</v>
      </c>
      <c r="T139" s="3"/>
      <c r="U139" s="4">
        <f>$AE$4/W139</f>
        <v>2.2727272727272728E-2</v>
      </c>
      <c r="V139" s="4"/>
      <c r="W139" s="16">
        <v>11</v>
      </c>
      <c r="Y139" s="30">
        <f>E139-D139+1</f>
        <v>11</v>
      </c>
      <c r="Z139" s="30"/>
      <c r="AA139" s="30">
        <f>(D139-C139)</f>
        <v>2</v>
      </c>
      <c r="AB139" s="30"/>
      <c r="AC139" s="4">
        <f>(S139-S138)/S138</f>
        <v>-2.2727272727272704E-2</v>
      </c>
      <c r="AD139" s="3"/>
      <c r="AE139" s="38"/>
      <c r="AF139" s="40">
        <f>IF(E138&gt;D139,IF(E138&gt;E139,Y139,E138-D139+1),0)</f>
        <v>8</v>
      </c>
      <c r="AG139" s="3"/>
      <c r="AH139" s="40">
        <f t="shared" si="79"/>
        <v>1</v>
      </c>
      <c r="AI139" s="40">
        <f t="shared" si="82"/>
        <v>0</v>
      </c>
      <c r="AJ139" s="40">
        <f t="shared" si="83"/>
        <v>1</v>
      </c>
      <c r="AK139" s="40">
        <f t="shared" si="84"/>
        <v>1</v>
      </c>
      <c r="AL139" s="40">
        <f t="shared" ref="AL139:AL202" si="85">IF(E134&gt;=D139,1,0)</f>
        <v>1</v>
      </c>
      <c r="AM139" s="40">
        <f t="shared" si="46"/>
        <v>0</v>
      </c>
      <c r="AN139" s="40">
        <f t="shared" si="47"/>
        <v>0</v>
      </c>
      <c r="AO139" s="40">
        <f t="shared" si="48"/>
        <v>0</v>
      </c>
      <c r="AP139" s="40">
        <f t="shared" si="49"/>
        <v>0</v>
      </c>
      <c r="AQ139" s="40">
        <f t="shared" si="50"/>
        <v>0</v>
      </c>
      <c r="AR139" s="40">
        <f t="shared" si="51"/>
        <v>0</v>
      </c>
      <c r="AS139" s="40">
        <f t="shared" si="52"/>
        <v>0</v>
      </c>
      <c r="AT139" s="40">
        <f t="shared" si="53"/>
        <v>0</v>
      </c>
      <c r="AU139" s="40">
        <f t="shared" si="54"/>
        <v>1</v>
      </c>
      <c r="AV139" s="40">
        <f t="shared" si="55"/>
        <v>0</v>
      </c>
      <c r="AW139" s="40">
        <f t="shared" si="56"/>
        <v>0</v>
      </c>
      <c r="AX139" s="40">
        <f t="shared" si="57"/>
        <v>0</v>
      </c>
      <c r="AY139" s="40">
        <f t="shared" si="58"/>
        <v>0</v>
      </c>
      <c r="AZ139" s="40">
        <f t="shared" si="59"/>
        <v>0</v>
      </c>
      <c r="BA139" s="40">
        <f t="shared" si="60"/>
        <v>0</v>
      </c>
      <c r="BB139" s="40">
        <f t="shared" si="61"/>
        <v>0</v>
      </c>
      <c r="BC139" s="40">
        <f t="shared" si="62"/>
        <v>0</v>
      </c>
      <c r="BD139" s="40">
        <f t="shared" si="63"/>
        <v>0</v>
      </c>
      <c r="BE139" s="40">
        <f t="shared" si="64"/>
        <v>0</v>
      </c>
      <c r="BF139" s="40">
        <f t="shared" si="65"/>
        <v>0</v>
      </c>
      <c r="BG139" s="40">
        <f t="shared" si="66"/>
        <v>0</v>
      </c>
      <c r="BH139" s="40">
        <f t="shared" si="67"/>
        <v>0</v>
      </c>
      <c r="BI139" s="40">
        <f t="shared" si="68"/>
        <v>0</v>
      </c>
      <c r="BJ139" s="40">
        <f t="shared" si="69"/>
        <v>0</v>
      </c>
      <c r="BK139" s="40">
        <f t="shared" si="70"/>
        <v>0</v>
      </c>
      <c r="BL139" s="40">
        <f t="shared" si="71"/>
        <v>0</v>
      </c>
      <c r="BM139" s="40">
        <f t="shared" si="72"/>
        <v>0</v>
      </c>
      <c r="BN139" s="40">
        <f t="shared" si="73"/>
        <v>0</v>
      </c>
      <c r="BO139" s="40">
        <f t="shared" si="74"/>
        <v>0</v>
      </c>
      <c r="BP139" s="40">
        <f t="shared" si="75"/>
        <v>0</v>
      </c>
      <c r="BQ139" s="40">
        <f t="shared" si="76"/>
        <v>0</v>
      </c>
      <c r="BR139" s="40">
        <f t="shared" si="77"/>
        <v>0</v>
      </c>
      <c r="BS139" s="15">
        <v>2</v>
      </c>
      <c r="BT139" s="63">
        <f t="shared" si="80"/>
        <v>8</v>
      </c>
      <c r="BV139" s="4">
        <f t="shared" si="81"/>
        <v>0.2059308746808747</v>
      </c>
    </row>
    <row r="140" spans="1:74" s="15" customFormat="1">
      <c r="A140" s="25">
        <f>A139+1</f>
        <v>136</v>
      </c>
      <c r="B140" s="26" t="s">
        <v>33</v>
      </c>
      <c r="C140" s="12">
        <v>40879</v>
      </c>
      <c r="D140" s="12">
        <v>40882</v>
      </c>
      <c r="E140" s="12">
        <v>40883</v>
      </c>
      <c r="F140" s="36">
        <v>77.66</v>
      </c>
      <c r="G140" s="36">
        <v>78.09</v>
      </c>
      <c r="H140" s="36">
        <v>77.66</v>
      </c>
      <c r="I140" s="36"/>
      <c r="J140" s="36"/>
      <c r="K140" s="5" t="s">
        <v>0</v>
      </c>
      <c r="L140"/>
      <c r="M140" s="16">
        <f>(G140-F140)*100</f>
        <v>43.000000000000682</v>
      </c>
      <c r="O140" s="16">
        <f>(H140-G140)*100</f>
        <v>-43.000000000000682</v>
      </c>
      <c r="P140"/>
      <c r="Q140" s="22">
        <f>((S139*U140)/M140)*O140</f>
        <v>-25562.140715737674</v>
      </c>
      <c r="S140" s="3">
        <f>Q140+S139</f>
        <v>894674.92505081859</v>
      </c>
      <c r="T140" s="3"/>
      <c r="U140" s="4">
        <f>$AE$4/W140</f>
        <v>2.7777777777777776E-2</v>
      </c>
      <c r="V140" s="3"/>
      <c r="W140" s="2">
        <v>9</v>
      </c>
      <c r="X140"/>
      <c r="Y140" s="30">
        <f>E140-D140+1</f>
        <v>2</v>
      </c>
      <c r="Z140" s="30"/>
      <c r="AA140" s="30">
        <f>(D140-C140)</f>
        <v>3</v>
      </c>
      <c r="AB140" s="30"/>
      <c r="AC140" s="4">
        <f>(S140-S139)/S139</f>
        <v>-2.7777777777777818E-2</v>
      </c>
      <c r="AD140" s="3"/>
      <c r="AE140" s="38"/>
      <c r="AF140" s="40">
        <f>IF(E139&gt;D140,IF(E139&gt;E140,Y140,E139-D140+1),0)</f>
        <v>2</v>
      </c>
      <c r="AG140" s="3"/>
      <c r="AH140" s="40">
        <f t="shared" si="79"/>
        <v>1</v>
      </c>
      <c r="AI140" s="40">
        <f t="shared" si="82"/>
        <v>1</v>
      </c>
      <c r="AJ140" s="40">
        <f t="shared" si="83"/>
        <v>0</v>
      </c>
      <c r="AK140" s="40">
        <f t="shared" si="84"/>
        <v>1</v>
      </c>
      <c r="AL140" s="40">
        <f t="shared" si="85"/>
        <v>1</v>
      </c>
      <c r="AM140" s="40">
        <f t="shared" ref="AM140:AM203" si="86">IF(E134&gt;=D140,1,0)</f>
        <v>1</v>
      </c>
      <c r="AN140" s="40">
        <f t="shared" si="47"/>
        <v>0</v>
      </c>
      <c r="AO140" s="40">
        <f t="shared" si="48"/>
        <v>0</v>
      </c>
      <c r="AP140" s="40">
        <f t="shared" si="49"/>
        <v>0</v>
      </c>
      <c r="AQ140" s="40">
        <f t="shared" si="50"/>
        <v>0</v>
      </c>
      <c r="AR140" s="40">
        <f t="shared" si="51"/>
        <v>0</v>
      </c>
      <c r="AS140" s="40">
        <f t="shared" si="52"/>
        <v>0</v>
      </c>
      <c r="AT140" s="40">
        <f t="shared" si="53"/>
        <v>0</v>
      </c>
      <c r="AU140" s="40">
        <f t="shared" si="54"/>
        <v>0</v>
      </c>
      <c r="AV140" s="40">
        <f t="shared" si="55"/>
        <v>1</v>
      </c>
      <c r="AW140" s="40">
        <f t="shared" si="56"/>
        <v>0</v>
      </c>
      <c r="AX140" s="40">
        <f t="shared" si="57"/>
        <v>0</v>
      </c>
      <c r="AY140" s="40">
        <f t="shared" si="58"/>
        <v>0</v>
      </c>
      <c r="AZ140" s="40">
        <f t="shared" si="59"/>
        <v>0</v>
      </c>
      <c r="BA140" s="40">
        <f t="shared" si="60"/>
        <v>0</v>
      </c>
      <c r="BB140" s="40">
        <f t="shared" si="61"/>
        <v>0</v>
      </c>
      <c r="BC140" s="40">
        <f t="shared" si="62"/>
        <v>0</v>
      </c>
      <c r="BD140" s="40">
        <f t="shared" si="63"/>
        <v>0</v>
      </c>
      <c r="BE140" s="40">
        <f t="shared" si="64"/>
        <v>0</v>
      </c>
      <c r="BF140" s="40">
        <f t="shared" si="65"/>
        <v>0</v>
      </c>
      <c r="BG140" s="40">
        <f t="shared" si="66"/>
        <v>0</v>
      </c>
      <c r="BH140" s="40">
        <f t="shared" si="67"/>
        <v>0</v>
      </c>
      <c r="BI140" s="40">
        <f t="shared" si="68"/>
        <v>0</v>
      </c>
      <c r="BJ140" s="40">
        <f t="shared" si="69"/>
        <v>0</v>
      </c>
      <c r="BK140" s="40">
        <f t="shared" si="70"/>
        <v>0</v>
      </c>
      <c r="BL140" s="40">
        <f t="shared" si="71"/>
        <v>0</v>
      </c>
      <c r="BM140" s="40">
        <f t="shared" si="72"/>
        <v>0</v>
      </c>
      <c r="BN140" s="40">
        <f t="shared" si="73"/>
        <v>0</v>
      </c>
      <c r="BO140" s="40">
        <f t="shared" si="74"/>
        <v>0</v>
      </c>
      <c r="BP140" s="40">
        <f t="shared" si="75"/>
        <v>0</v>
      </c>
      <c r="BQ140" s="40">
        <f t="shared" si="76"/>
        <v>0</v>
      </c>
      <c r="BR140" s="40">
        <f t="shared" si="77"/>
        <v>0</v>
      </c>
      <c r="BS140" s="15">
        <v>2</v>
      </c>
      <c r="BT140" s="63">
        <f t="shared" si="80"/>
        <v>9</v>
      </c>
      <c r="BV140" s="4">
        <f t="shared" si="81"/>
        <v>0.23370865245865247</v>
      </c>
    </row>
    <row r="141" spans="1:74" s="15" customFormat="1">
      <c r="A141" s="25">
        <f>A140+1</f>
        <v>137</v>
      </c>
      <c r="B141" s="26" t="s">
        <v>38</v>
      </c>
      <c r="C141" s="12">
        <v>40882</v>
      </c>
      <c r="D141" s="52">
        <v>40883</v>
      </c>
      <c r="E141" s="52">
        <v>40884</v>
      </c>
      <c r="F141" s="36">
        <v>104.527</v>
      </c>
      <c r="G141" s="36"/>
      <c r="H141" s="36"/>
      <c r="I141" s="36">
        <v>104.056</v>
      </c>
      <c r="J141" s="36">
        <v>104.527</v>
      </c>
      <c r="K141" s="5" t="s">
        <v>0</v>
      </c>
      <c r="L141"/>
      <c r="M141" s="16">
        <f>(F141-I141)*100</f>
        <v>47.100000000000364</v>
      </c>
      <c r="O141" s="16">
        <f>(I141-J141)*100</f>
        <v>-47.100000000000364</v>
      </c>
      <c r="P141"/>
      <c r="Q141" s="22">
        <f>((S140*U141)/M141)*O141</f>
        <v>-10650.891964890698</v>
      </c>
      <c r="S141" s="3">
        <f>Q141+S140</f>
        <v>884024.03308592795</v>
      </c>
      <c r="T141" s="3"/>
      <c r="U141" s="4">
        <f>$AE$4/W141</f>
        <v>1.1904761904761904E-2</v>
      </c>
      <c r="V141" s="3"/>
      <c r="W141" s="2">
        <v>21</v>
      </c>
      <c r="X141"/>
      <c r="Y141" s="30">
        <f>E141-D141+1</f>
        <v>2</v>
      </c>
      <c r="Z141" s="30"/>
      <c r="AA141" s="30">
        <f>(D141-C141)</f>
        <v>1</v>
      </c>
      <c r="AB141" s="30"/>
      <c r="AC141" s="4">
        <f>(S141-S140)/S140</f>
        <v>-1.1904761904761845E-2</v>
      </c>
      <c r="AD141" s="3"/>
      <c r="AE141" s="38"/>
      <c r="AF141" s="40">
        <f>IF(E140&gt;D141,IF(E140&gt;E141,Y141,E140-D141+1),0)</f>
        <v>0</v>
      </c>
      <c r="AG141" s="3"/>
      <c r="AH141" s="40">
        <f t="shared" si="79"/>
        <v>1</v>
      </c>
      <c r="AI141" s="40">
        <f t="shared" si="82"/>
        <v>1</v>
      </c>
      <c r="AJ141" s="40">
        <f t="shared" si="83"/>
        <v>1</v>
      </c>
      <c r="AK141" s="40">
        <f t="shared" si="84"/>
        <v>0</v>
      </c>
      <c r="AL141" s="40">
        <f t="shared" si="85"/>
        <v>1</v>
      </c>
      <c r="AM141" s="40">
        <f t="shared" si="86"/>
        <v>1</v>
      </c>
      <c r="AN141" s="40">
        <f t="shared" ref="AN141:AN204" si="87">IF(E134&gt;=D141,1,0)</f>
        <v>1</v>
      </c>
      <c r="AO141" s="40">
        <f t="shared" si="48"/>
        <v>0</v>
      </c>
      <c r="AP141" s="40">
        <f t="shared" si="49"/>
        <v>0</v>
      </c>
      <c r="AQ141" s="40">
        <f t="shared" si="50"/>
        <v>0</v>
      </c>
      <c r="AR141" s="40">
        <f t="shared" si="51"/>
        <v>0</v>
      </c>
      <c r="AS141" s="40">
        <f t="shared" si="52"/>
        <v>0</v>
      </c>
      <c r="AT141" s="40">
        <f t="shared" si="53"/>
        <v>0</v>
      </c>
      <c r="AU141" s="40">
        <f t="shared" si="54"/>
        <v>0</v>
      </c>
      <c r="AV141" s="40">
        <f t="shared" si="55"/>
        <v>0</v>
      </c>
      <c r="AW141" s="40">
        <f t="shared" si="56"/>
        <v>1</v>
      </c>
      <c r="AX141" s="40">
        <f t="shared" si="57"/>
        <v>0</v>
      </c>
      <c r="AY141" s="40">
        <f t="shared" si="58"/>
        <v>0</v>
      </c>
      <c r="AZ141" s="40">
        <f t="shared" si="59"/>
        <v>0</v>
      </c>
      <c r="BA141" s="40">
        <f t="shared" si="60"/>
        <v>0</v>
      </c>
      <c r="BB141" s="40">
        <f t="shared" si="61"/>
        <v>0</v>
      </c>
      <c r="BC141" s="40">
        <f t="shared" si="62"/>
        <v>0</v>
      </c>
      <c r="BD141" s="40">
        <f t="shared" si="63"/>
        <v>0</v>
      </c>
      <c r="BE141" s="40">
        <f t="shared" si="64"/>
        <v>0</v>
      </c>
      <c r="BF141" s="40">
        <f t="shared" si="65"/>
        <v>0</v>
      </c>
      <c r="BG141" s="40">
        <f t="shared" si="66"/>
        <v>0</v>
      </c>
      <c r="BH141" s="40">
        <f t="shared" si="67"/>
        <v>0</v>
      </c>
      <c r="BI141" s="40">
        <f t="shared" si="68"/>
        <v>0</v>
      </c>
      <c r="BJ141" s="40">
        <f t="shared" si="69"/>
        <v>0</v>
      </c>
      <c r="BK141" s="40">
        <f t="shared" si="70"/>
        <v>0</v>
      </c>
      <c r="BL141" s="40">
        <f t="shared" si="71"/>
        <v>0</v>
      </c>
      <c r="BM141" s="40">
        <f t="shared" si="72"/>
        <v>0</v>
      </c>
      <c r="BN141" s="40">
        <f t="shared" si="73"/>
        <v>0</v>
      </c>
      <c r="BO141" s="40">
        <f t="shared" si="74"/>
        <v>0</v>
      </c>
      <c r="BP141" s="40">
        <f t="shared" si="75"/>
        <v>0</v>
      </c>
      <c r="BQ141" s="40">
        <f t="shared" si="76"/>
        <v>0</v>
      </c>
      <c r="BR141" s="40">
        <f t="shared" si="77"/>
        <v>0</v>
      </c>
      <c r="BS141" s="15">
        <v>2</v>
      </c>
      <c r="BT141" s="63">
        <f t="shared" si="80"/>
        <v>10</v>
      </c>
      <c r="BV141" s="4">
        <f t="shared" si="81"/>
        <v>0.24561341436341438</v>
      </c>
    </row>
    <row r="142" spans="1:74" s="15" customFormat="1">
      <c r="A142" s="25">
        <f>A141+1</f>
        <v>138</v>
      </c>
      <c r="B142" s="26" t="s">
        <v>24</v>
      </c>
      <c r="C142" s="12">
        <v>40885</v>
      </c>
      <c r="D142" s="13">
        <v>40886</v>
      </c>
      <c r="E142" s="13">
        <v>40897</v>
      </c>
      <c r="F142" s="36">
        <v>79.97</v>
      </c>
      <c r="G142" s="36"/>
      <c r="H142" s="36"/>
      <c r="I142" s="36">
        <v>78.86</v>
      </c>
      <c r="J142" s="36">
        <v>78.040000000000006</v>
      </c>
      <c r="K142" s="5" t="s">
        <v>2</v>
      </c>
      <c r="M142" s="16">
        <f>(F142-I142)*100</f>
        <v>110.99999999999994</v>
      </c>
      <c r="O142" s="16">
        <f>(I142-J142)*100</f>
        <v>81.999999999999318</v>
      </c>
      <c r="Q142" s="22">
        <f>((S141*U142)/M142)*O142</f>
        <v>16326.569980415657</v>
      </c>
      <c r="S142" s="3">
        <f>Q142+S141</f>
        <v>900350.60306634358</v>
      </c>
      <c r="T142" s="3"/>
      <c r="U142" s="4">
        <f>$AE$4/W142</f>
        <v>2.5000000000000001E-2</v>
      </c>
      <c r="V142" s="4"/>
      <c r="W142" s="2">
        <v>10</v>
      </c>
      <c r="X142" s="3"/>
      <c r="Y142" s="30">
        <f>E142-D142+1</f>
        <v>12</v>
      </c>
      <c r="Z142" s="30"/>
      <c r="AA142" s="30">
        <f>(D142-C142)</f>
        <v>1</v>
      </c>
      <c r="AB142" s="30"/>
      <c r="AC142" s="4">
        <f>(S142-S141)/S141</f>
        <v>1.8468468468468294E-2</v>
      </c>
      <c r="AD142" s="3"/>
      <c r="AE142" s="38"/>
      <c r="AF142" s="40">
        <f>IF(E141&gt;D142,IF(E141&gt;E142,Y142,E141-D142+1),0)</f>
        <v>0</v>
      </c>
      <c r="AG142" s="3"/>
      <c r="AH142" s="40">
        <f t="shared" si="79"/>
        <v>0</v>
      </c>
      <c r="AI142" s="40">
        <f t="shared" si="82"/>
        <v>0</v>
      </c>
      <c r="AJ142" s="40">
        <f t="shared" si="83"/>
        <v>1</v>
      </c>
      <c r="AK142" s="40">
        <f t="shared" si="84"/>
        <v>1</v>
      </c>
      <c r="AL142" s="40">
        <f t="shared" si="85"/>
        <v>0</v>
      </c>
      <c r="AM142" s="40">
        <f t="shared" si="86"/>
        <v>1</v>
      </c>
      <c r="AN142" s="40">
        <f t="shared" si="87"/>
        <v>1</v>
      </c>
      <c r="AO142" s="40">
        <f t="shared" ref="AO142:AO205" si="88">IF(E134&gt;=D142,1,0)</f>
        <v>0</v>
      </c>
      <c r="AP142" s="40">
        <f t="shared" si="49"/>
        <v>0</v>
      </c>
      <c r="AQ142" s="40">
        <f t="shared" si="50"/>
        <v>0</v>
      </c>
      <c r="AR142" s="40">
        <f t="shared" si="51"/>
        <v>0</v>
      </c>
      <c r="AS142" s="40">
        <f t="shared" si="52"/>
        <v>0</v>
      </c>
      <c r="AT142" s="40">
        <f t="shared" si="53"/>
        <v>0</v>
      </c>
      <c r="AU142" s="40">
        <f t="shared" si="54"/>
        <v>0</v>
      </c>
      <c r="AV142" s="40">
        <f t="shared" si="55"/>
        <v>0</v>
      </c>
      <c r="AW142" s="40">
        <f t="shared" si="56"/>
        <v>0</v>
      </c>
      <c r="AX142" s="40">
        <f t="shared" si="57"/>
        <v>1</v>
      </c>
      <c r="AY142" s="40">
        <f t="shared" si="58"/>
        <v>0</v>
      </c>
      <c r="AZ142" s="40">
        <f t="shared" si="59"/>
        <v>0</v>
      </c>
      <c r="BA142" s="40">
        <f t="shared" si="60"/>
        <v>0</v>
      </c>
      <c r="BB142" s="40">
        <f t="shared" si="61"/>
        <v>0</v>
      </c>
      <c r="BC142" s="40">
        <f t="shared" si="62"/>
        <v>0</v>
      </c>
      <c r="BD142" s="40">
        <f t="shared" si="63"/>
        <v>0</v>
      </c>
      <c r="BE142" s="40">
        <f t="shared" si="64"/>
        <v>0</v>
      </c>
      <c r="BF142" s="40">
        <f t="shared" si="65"/>
        <v>0</v>
      </c>
      <c r="BG142" s="40">
        <f t="shared" si="66"/>
        <v>0</v>
      </c>
      <c r="BH142" s="40">
        <f t="shared" si="67"/>
        <v>0</v>
      </c>
      <c r="BI142" s="40">
        <f t="shared" si="68"/>
        <v>0</v>
      </c>
      <c r="BJ142" s="40">
        <f t="shared" si="69"/>
        <v>0</v>
      </c>
      <c r="BK142" s="40">
        <f t="shared" si="70"/>
        <v>0</v>
      </c>
      <c r="BL142" s="40">
        <f t="shared" si="71"/>
        <v>0</v>
      </c>
      <c r="BM142" s="40">
        <f t="shared" si="72"/>
        <v>0</v>
      </c>
      <c r="BN142" s="40">
        <f t="shared" si="73"/>
        <v>0</v>
      </c>
      <c r="BO142" s="40">
        <f t="shared" si="74"/>
        <v>0</v>
      </c>
      <c r="BP142" s="40">
        <f t="shared" si="75"/>
        <v>0</v>
      </c>
      <c r="BQ142" s="40">
        <f t="shared" si="76"/>
        <v>0</v>
      </c>
      <c r="BR142" s="40">
        <f t="shared" si="77"/>
        <v>0</v>
      </c>
      <c r="BS142" s="15">
        <v>2</v>
      </c>
      <c r="BT142" s="63">
        <f t="shared" si="80"/>
        <v>8</v>
      </c>
      <c r="BV142" s="4">
        <f t="shared" si="81"/>
        <v>0.20593087468087465</v>
      </c>
    </row>
    <row r="143" spans="1:74" s="15" customFormat="1">
      <c r="A143" s="25">
        <f>A142+1</f>
        <v>139</v>
      </c>
      <c r="B143" s="26" t="s">
        <v>32</v>
      </c>
      <c r="C143" s="12">
        <v>40889</v>
      </c>
      <c r="D143" s="12">
        <v>40890</v>
      </c>
      <c r="E143" s="12">
        <v>40898</v>
      </c>
      <c r="F143" s="14">
        <v>0.77549999999999997</v>
      </c>
      <c r="G143" s="14"/>
      <c r="H143" s="14"/>
      <c r="I143" s="14">
        <v>0.76229999999999998</v>
      </c>
      <c r="J143" s="14">
        <v>0.77549999999999997</v>
      </c>
      <c r="K143" s="5" t="s">
        <v>0</v>
      </c>
      <c r="L143"/>
      <c r="M143" s="46">
        <f>(F143-I143)*10000</f>
        <v>131.99999999999989</v>
      </c>
      <c r="N143" s="47"/>
      <c r="O143" s="46">
        <f>(I143-J143)*10000</f>
        <v>-131.99999999999989</v>
      </c>
      <c r="P143"/>
      <c r="Q143" s="22">
        <f>((S142*U143)/M143)*O143</f>
        <v>-17314.43467435276</v>
      </c>
      <c r="S143" s="3">
        <f>Q143+S142</f>
        <v>883036.16839199082</v>
      </c>
      <c r="T143" s="3"/>
      <c r="U143" s="4">
        <f>$AE$4/W143</f>
        <v>1.9230769230769232E-2</v>
      </c>
      <c r="V143" s="3"/>
      <c r="W143" s="2">
        <v>13</v>
      </c>
      <c r="X143"/>
      <c r="Y143" s="30">
        <f>E143-D143+1</f>
        <v>9</v>
      </c>
      <c r="Z143" s="30"/>
      <c r="AA143" s="30">
        <f>(D143-C143)</f>
        <v>1</v>
      </c>
      <c r="AB143" s="30"/>
      <c r="AC143" s="4">
        <f>(S143-S142)/S142</f>
        <v>-1.9230769230769225E-2</v>
      </c>
      <c r="AD143" s="3"/>
      <c r="AE143" s="38"/>
      <c r="AF143" s="40">
        <f>IF(E142&gt;D143,IF(E142&gt;E143,Y143,E142-D143+1),0)</f>
        <v>8</v>
      </c>
      <c r="AG143" s="3"/>
      <c r="AH143" s="40">
        <f t="shared" si="79"/>
        <v>1</v>
      </c>
      <c r="AI143" s="40">
        <f t="shared" si="82"/>
        <v>0</v>
      </c>
      <c r="AJ143" s="40">
        <f t="shared" si="83"/>
        <v>0</v>
      </c>
      <c r="AK143" s="40">
        <f t="shared" si="84"/>
        <v>0</v>
      </c>
      <c r="AL143" s="40">
        <f t="shared" si="85"/>
        <v>0</v>
      </c>
      <c r="AM143" s="40">
        <f t="shared" si="86"/>
        <v>0</v>
      </c>
      <c r="AN143" s="40">
        <f t="shared" si="87"/>
        <v>0</v>
      </c>
      <c r="AO143" s="40">
        <f t="shared" si="88"/>
        <v>1</v>
      </c>
      <c r="AP143" s="40">
        <f t="shared" ref="AP143:AP206" si="89">IF(E134&gt;=D143,1,0)</f>
        <v>0</v>
      </c>
      <c r="AQ143" s="40">
        <f t="shared" si="50"/>
        <v>0</v>
      </c>
      <c r="AR143" s="40">
        <f t="shared" si="51"/>
        <v>0</v>
      </c>
      <c r="AS143" s="40">
        <f t="shared" si="52"/>
        <v>0</v>
      </c>
      <c r="AT143" s="40">
        <f t="shared" si="53"/>
        <v>0</v>
      </c>
      <c r="AU143" s="40">
        <f t="shared" si="54"/>
        <v>0</v>
      </c>
      <c r="AV143" s="40">
        <f t="shared" si="55"/>
        <v>0</v>
      </c>
      <c r="AW143" s="40">
        <f t="shared" si="56"/>
        <v>0</v>
      </c>
      <c r="AX143" s="40">
        <f t="shared" si="57"/>
        <v>0</v>
      </c>
      <c r="AY143" s="40">
        <f t="shared" si="58"/>
        <v>1</v>
      </c>
      <c r="AZ143" s="40">
        <f t="shared" si="59"/>
        <v>0</v>
      </c>
      <c r="BA143" s="40">
        <f t="shared" si="60"/>
        <v>0</v>
      </c>
      <c r="BB143" s="40">
        <f t="shared" si="61"/>
        <v>0</v>
      </c>
      <c r="BC143" s="40">
        <f t="shared" si="62"/>
        <v>0</v>
      </c>
      <c r="BD143" s="40">
        <f t="shared" si="63"/>
        <v>0</v>
      </c>
      <c r="BE143" s="40">
        <f t="shared" si="64"/>
        <v>0</v>
      </c>
      <c r="BF143" s="40">
        <f t="shared" si="65"/>
        <v>0</v>
      </c>
      <c r="BG143" s="40">
        <f t="shared" si="66"/>
        <v>0</v>
      </c>
      <c r="BH143" s="40">
        <f t="shared" si="67"/>
        <v>0</v>
      </c>
      <c r="BI143" s="40">
        <f t="shared" si="68"/>
        <v>0</v>
      </c>
      <c r="BJ143" s="40">
        <f t="shared" si="69"/>
        <v>0</v>
      </c>
      <c r="BK143" s="40">
        <f t="shared" si="70"/>
        <v>0</v>
      </c>
      <c r="BL143" s="40">
        <f t="shared" si="71"/>
        <v>0</v>
      </c>
      <c r="BM143" s="40">
        <f t="shared" si="72"/>
        <v>0</v>
      </c>
      <c r="BN143" s="40">
        <f t="shared" si="73"/>
        <v>0</v>
      </c>
      <c r="BO143" s="40">
        <f t="shared" si="74"/>
        <v>0</v>
      </c>
      <c r="BP143" s="40">
        <f t="shared" si="75"/>
        <v>0</v>
      </c>
      <c r="BQ143" s="40">
        <f t="shared" si="76"/>
        <v>0</v>
      </c>
      <c r="BR143" s="40">
        <f t="shared" si="77"/>
        <v>0</v>
      </c>
      <c r="BS143" s="15">
        <v>2</v>
      </c>
      <c r="BT143" s="63">
        <f t="shared" si="80"/>
        <v>6</v>
      </c>
      <c r="BV143" s="4">
        <f t="shared" si="81"/>
        <v>0.1639728327228327</v>
      </c>
    </row>
    <row r="144" spans="1:74" s="15" customFormat="1">
      <c r="A144" s="25">
        <f>A143+1</f>
        <v>140</v>
      </c>
      <c r="B144" s="26" t="s">
        <v>38</v>
      </c>
      <c r="C144" s="12">
        <v>40889</v>
      </c>
      <c r="D144" s="52">
        <v>40890</v>
      </c>
      <c r="E144" s="52">
        <v>40906</v>
      </c>
      <c r="F144" s="36">
        <v>103.41799999999999</v>
      </c>
      <c r="G144" s="36"/>
      <c r="H144" s="36"/>
      <c r="I144" s="36">
        <v>102.68</v>
      </c>
      <c r="J144" s="36">
        <v>100.249</v>
      </c>
      <c r="K144" s="5" t="s">
        <v>1</v>
      </c>
      <c r="L144"/>
      <c r="M144" s="16">
        <f>(F144-I144)*100</f>
        <v>73.799999999998533</v>
      </c>
      <c r="O144" s="16">
        <f>(I144-J144)*100</f>
        <v>243.10000000000116</v>
      </c>
      <c r="P144"/>
      <c r="Q144" s="22">
        <f>((S143*U144)/M144)*O144</f>
        <v>34628.031445363631</v>
      </c>
      <c r="S144" s="3">
        <f>Q144+S143</f>
        <v>917664.19983735448</v>
      </c>
      <c r="T144" s="3"/>
      <c r="U144" s="4">
        <f>$AE$4/W144</f>
        <v>1.1904761904761904E-2</v>
      </c>
      <c r="V144" s="3"/>
      <c r="W144" s="2">
        <v>21</v>
      </c>
      <c r="X144"/>
      <c r="Y144" s="30">
        <f>E144-D144+1</f>
        <v>17</v>
      </c>
      <c r="Z144" s="30"/>
      <c r="AA144" s="30">
        <f>(D144-C144)</f>
        <v>1</v>
      </c>
      <c r="AB144" s="30"/>
      <c r="AC144" s="4">
        <f>(S144-S143)/S143</f>
        <v>3.9214737385470079E-2</v>
      </c>
      <c r="AD144" s="3"/>
      <c r="AE144" s="38"/>
      <c r="AF144" s="40">
        <f>IF(E143&gt;D144,IF(E143&gt;E144,Y144,E143-D144+1),0)</f>
        <v>9</v>
      </c>
      <c r="AG144" s="3"/>
      <c r="AH144" s="40">
        <f t="shared" si="79"/>
        <v>1</v>
      </c>
      <c r="AI144" s="40">
        <f t="shared" si="82"/>
        <v>1</v>
      </c>
      <c r="AJ144" s="40">
        <f t="shared" si="83"/>
        <v>0</v>
      </c>
      <c r="AK144" s="40">
        <f t="shared" si="84"/>
        <v>0</v>
      </c>
      <c r="AL144" s="40">
        <f t="shared" si="85"/>
        <v>0</v>
      </c>
      <c r="AM144" s="40">
        <f t="shared" si="86"/>
        <v>0</v>
      </c>
      <c r="AN144" s="40">
        <f t="shared" si="87"/>
        <v>0</v>
      </c>
      <c r="AO144" s="40">
        <f t="shared" si="88"/>
        <v>0</v>
      </c>
      <c r="AP144" s="40">
        <f t="shared" si="89"/>
        <v>1</v>
      </c>
      <c r="AQ144" s="40">
        <f t="shared" ref="AQ144:AQ207" si="90">IF(E134&gt;=D144,1,0)</f>
        <v>0</v>
      </c>
      <c r="AR144" s="40">
        <f t="shared" si="51"/>
        <v>0</v>
      </c>
      <c r="AS144" s="40">
        <f t="shared" si="52"/>
        <v>0</v>
      </c>
      <c r="AT144" s="40">
        <f t="shared" si="53"/>
        <v>0</v>
      </c>
      <c r="AU144" s="40">
        <f t="shared" si="54"/>
        <v>0</v>
      </c>
      <c r="AV144" s="40">
        <f t="shared" si="55"/>
        <v>0</v>
      </c>
      <c r="AW144" s="40">
        <f t="shared" si="56"/>
        <v>0</v>
      </c>
      <c r="AX144" s="40">
        <f t="shared" si="57"/>
        <v>0</v>
      </c>
      <c r="AY144" s="40">
        <f t="shared" si="58"/>
        <v>0</v>
      </c>
      <c r="AZ144" s="40">
        <f t="shared" si="59"/>
        <v>1</v>
      </c>
      <c r="BA144" s="40">
        <f t="shared" si="60"/>
        <v>0</v>
      </c>
      <c r="BB144" s="40">
        <f t="shared" si="61"/>
        <v>0</v>
      </c>
      <c r="BC144" s="40">
        <f t="shared" si="62"/>
        <v>0</v>
      </c>
      <c r="BD144" s="40">
        <f t="shared" si="63"/>
        <v>0</v>
      </c>
      <c r="BE144" s="40">
        <f t="shared" si="64"/>
        <v>0</v>
      </c>
      <c r="BF144" s="40">
        <f t="shared" si="65"/>
        <v>0</v>
      </c>
      <c r="BG144" s="40">
        <f t="shared" si="66"/>
        <v>0</v>
      </c>
      <c r="BH144" s="40">
        <f t="shared" si="67"/>
        <v>0</v>
      </c>
      <c r="BI144" s="40">
        <f t="shared" si="68"/>
        <v>0</v>
      </c>
      <c r="BJ144" s="40">
        <f t="shared" si="69"/>
        <v>0</v>
      </c>
      <c r="BK144" s="40">
        <f t="shared" si="70"/>
        <v>0</v>
      </c>
      <c r="BL144" s="40">
        <f t="shared" si="71"/>
        <v>0</v>
      </c>
      <c r="BM144" s="40">
        <f t="shared" si="72"/>
        <v>0</v>
      </c>
      <c r="BN144" s="40">
        <f t="shared" si="73"/>
        <v>0</v>
      </c>
      <c r="BO144" s="40">
        <f t="shared" si="74"/>
        <v>0</v>
      </c>
      <c r="BP144" s="40">
        <f t="shared" si="75"/>
        <v>0</v>
      </c>
      <c r="BQ144" s="40">
        <f t="shared" si="76"/>
        <v>0</v>
      </c>
      <c r="BR144" s="40">
        <f t="shared" si="77"/>
        <v>0</v>
      </c>
      <c r="BS144" s="15">
        <v>2</v>
      </c>
      <c r="BT144" s="63">
        <f t="shared" si="80"/>
        <v>7</v>
      </c>
      <c r="BV144" s="4">
        <f t="shared" si="81"/>
        <v>0.17587759462759461</v>
      </c>
    </row>
    <row r="145" spans="1:74" s="15" customFormat="1">
      <c r="A145" s="25">
        <f>A144+1</f>
        <v>141</v>
      </c>
      <c r="B145" s="26" t="s">
        <v>39</v>
      </c>
      <c r="C145" s="12">
        <v>40891</v>
      </c>
      <c r="D145" s="12">
        <v>40892</v>
      </c>
      <c r="E145" s="12">
        <v>40893</v>
      </c>
      <c r="F145" s="14">
        <v>1.00217</v>
      </c>
      <c r="G145" s="14"/>
      <c r="H145" s="14"/>
      <c r="I145" s="14">
        <v>0.99057000000000006</v>
      </c>
      <c r="J145" s="14">
        <v>1.00217</v>
      </c>
      <c r="K145" s="5" t="s">
        <v>0</v>
      </c>
      <c r="L145"/>
      <c r="M145" s="46">
        <f>(F145-I145)*10000</f>
        <v>115.99999999999943</v>
      </c>
      <c r="N145" s="47"/>
      <c r="O145" s="46">
        <f>(I145-J145)*10000</f>
        <v>-115.99999999999943</v>
      </c>
      <c r="P145"/>
      <c r="Q145" s="22">
        <f>((S144*U145)/M145)*O145</f>
        <v>-17647.388458410664</v>
      </c>
      <c r="S145" s="3">
        <f>Q145+S144</f>
        <v>900016.81137894385</v>
      </c>
      <c r="T145" s="3"/>
      <c r="U145" s="4">
        <f>$AE$4/W145</f>
        <v>1.9230769230769232E-2</v>
      </c>
      <c r="V145" s="3"/>
      <c r="W145" s="2">
        <v>13</v>
      </c>
      <c r="X145"/>
      <c r="Y145" s="30">
        <f>E145-D145+1</f>
        <v>2</v>
      </c>
      <c r="Z145" s="30"/>
      <c r="AA145" s="30">
        <f>(D145-C145)</f>
        <v>1</v>
      </c>
      <c r="AB145" s="30"/>
      <c r="AC145" s="4">
        <f>(S145-S144)/S144</f>
        <v>-1.923076923076919E-2</v>
      </c>
      <c r="AD145" s="3"/>
      <c r="AE145" s="38"/>
      <c r="AF145" s="40">
        <f>IF(E144&gt;D145,IF(E144&gt;E145,Y145,E144-D145+1),0)</f>
        <v>2</v>
      </c>
      <c r="AG145" s="3"/>
      <c r="AH145" s="40">
        <f t="shared" si="79"/>
        <v>1</v>
      </c>
      <c r="AI145" s="40">
        <f t="shared" si="82"/>
        <v>1</v>
      </c>
      <c r="AJ145" s="40">
        <f t="shared" si="83"/>
        <v>1</v>
      </c>
      <c r="AK145" s="40">
        <f t="shared" si="84"/>
        <v>0</v>
      </c>
      <c r="AL145" s="40">
        <f t="shared" si="85"/>
        <v>0</v>
      </c>
      <c r="AM145" s="40">
        <f t="shared" si="86"/>
        <v>0</v>
      </c>
      <c r="AN145" s="40">
        <f t="shared" si="87"/>
        <v>0</v>
      </c>
      <c r="AO145" s="40">
        <f t="shared" si="88"/>
        <v>0</v>
      </c>
      <c r="AP145" s="40">
        <f t="shared" si="89"/>
        <v>0</v>
      </c>
      <c r="AQ145" s="40">
        <f t="shared" si="90"/>
        <v>1</v>
      </c>
      <c r="AR145" s="40">
        <f t="shared" ref="AR145:AR208" si="91">IF(E134&gt;=D145,1,0)</f>
        <v>0</v>
      </c>
      <c r="AS145" s="40">
        <f t="shared" si="52"/>
        <v>0</v>
      </c>
      <c r="AT145" s="40">
        <f t="shared" si="53"/>
        <v>0</v>
      </c>
      <c r="AU145" s="40">
        <f t="shared" si="54"/>
        <v>0</v>
      </c>
      <c r="AV145" s="40">
        <f t="shared" si="55"/>
        <v>0</v>
      </c>
      <c r="AW145" s="40">
        <f t="shared" si="56"/>
        <v>0</v>
      </c>
      <c r="AX145" s="40">
        <f t="shared" si="57"/>
        <v>0</v>
      </c>
      <c r="AY145" s="40">
        <f t="shared" si="58"/>
        <v>0</v>
      </c>
      <c r="AZ145" s="40">
        <f t="shared" si="59"/>
        <v>0</v>
      </c>
      <c r="BA145" s="40">
        <f t="shared" si="60"/>
        <v>1</v>
      </c>
      <c r="BB145" s="40">
        <f t="shared" si="61"/>
        <v>0</v>
      </c>
      <c r="BC145" s="40">
        <f t="shared" si="62"/>
        <v>0</v>
      </c>
      <c r="BD145" s="40">
        <f t="shared" si="63"/>
        <v>0</v>
      </c>
      <c r="BE145" s="40">
        <f t="shared" si="64"/>
        <v>0</v>
      </c>
      <c r="BF145" s="40">
        <f t="shared" si="65"/>
        <v>0</v>
      </c>
      <c r="BG145" s="40">
        <f t="shared" si="66"/>
        <v>0</v>
      </c>
      <c r="BH145" s="40">
        <f t="shared" si="67"/>
        <v>0</v>
      </c>
      <c r="BI145" s="40">
        <f t="shared" si="68"/>
        <v>0</v>
      </c>
      <c r="BJ145" s="40">
        <f t="shared" si="69"/>
        <v>0</v>
      </c>
      <c r="BK145" s="40">
        <f t="shared" si="70"/>
        <v>0</v>
      </c>
      <c r="BL145" s="40">
        <f t="shared" si="71"/>
        <v>0</v>
      </c>
      <c r="BM145" s="40">
        <f t="shared" si="72"/>
        <v>0</v>
      </c>
      <c r="BN145" s="40">
        <f t="shared" si="73"/>
        <v>0</v>
      </c>
      <c r="BO145" s="40">
        <f t="shared" si="74"/>
        <v>0</v>
      </c>
      <c r="BP145" s="40">
        <f t="shared" si="75"/>
        <v>0</v>
      </c>
      <c r="BQ145" s="40">
        <f t="shared" si="76"/>
        <v>0</v>
      </c>
      <c r="BR145" s="40">
        <f t="shared" si="77"/>
        <v>0</v>
      </c>
      <c r="BS145" s="15">
        <v>2</v>
      </c>
      <c r="BT145" s="63">
        <f t="shared" si="80"/>
        <v>8</v>
      </c>
      <c r="BV145" s="4">
        <f t="shared" si="81"/>
        <v>0.19510836385836383</v>
      </c>
    </row>
    <row r="146" spans="1:74" s="15" customFormat="1">
      <c r="A146" s="25">
        <f>A145+1</f>
        <v>142</v>
      </c>
      <c r="B146" s="26" t="s">
        <v>24</v>
      </c>
      <c r="C146" s="12">
        <v>40897</v>
      </c>
      <c r="D146" s="13">
        <v>40898</v>
      </c>
      <c r="E146" s="13">
        <v>40932</v>
      </c>
      <c r="F146" s="36">
        <v>77.33</v>
      </c>
      <c r="G146" s="36">
        <v>78.489999999999995</v>
      </c>
      <c r="H146" s="36">
        <v>81.47</v>
      </c>
      <c r="I146" s="36"/>
      <c r="J146" s="36"/>
      <c r="K146" s="5" t="s">
        <v>1</v>
      </c>
      <c r="M146" s="16">
        <f>(G146-F146)*100</f>
        <v>115.99999999999966</v>
      </c>
      <c r="O146" s="16">
        <f>(H146-G146)*100</f>
        <v>298.0000000000004</v>
      </c>
      <c r="Q146" s="22">
        <f>((S145*U146)/M146)*O146</f>
        <v>57802.80383425139</v>
      </c>
      <c r="S146" s="3">
        <f>Q146+S145</f>
        <v>957819.61521319521</v>
      </c>
      <c r="T146" s="3"/>
      <c r="U146" s="4">
        <f>$AE$4/W146</f>
        <v>2.5000000000000001E-2</v>
      </c>
      <c r="V146" s="4"/>
      <c r="W146" s="2">
        <v>10</v>
      </c>
      <c r="X146" s="3"/>
      <c r="Y146" s="30">
        <f>E146-D146+1</f>
        <v>35</v>
      </c>
      <c r="Z146" s="30"/>
      <c r="AA146" s="30">
        <f>(D146-C146)</f>
        <v>1</v>
      </c>
      <c r="AB146" s="30"/>
      <c r="AC146" s="4">
        <f>(S146-S145)/S145</f>
        <v>6.4224137931034736E-2</v>
      </c>
      <c r="AD146" s="3"/>
      <c r="AE146" s="38"/>
      <c r="AF146" s="40">
        <f>IF(E145&gt;D146,IF(E145&gt;E146,Y146,E145-D146+1),0)</f>
        <v>0</v>
      </c>
      <c r="AG146" s="3"/>
      <c r="AH146" s="40">
        <f t="shared" si="79"/>
        <v>0</v>
      </c>
      <c r="AI146" s="40">
        <f t="shared" si="82"/>
        <v>1</v>
      </c>
      <c r="AJ146" s="40">
        <f t="shared" si="83"/>
        <v>1</v>
      </c>
      <c r="AK146" s="40">
        <f t="shared" si="84"/>
        <v>0</v>
      </c>
      <c r="AL146" s="40">
        <f t="shared" si="85"/>
        <v>0</v>
      </c>
      <c r="AM146" s="40">
        <f t="shared" si="86"/>
        <v>0</v>
      </c>
      <c r="AN146" s="40">
        <f t="shared" si="87"/>
        <v>0</v>
      </c>
      <c r="AO146" s="40">
        <f t="shared" si="88"/>
        <v>0</v>
      </c>
      <c r="AP146" s="40">
        <f t="shared" si="89"/>
        <v>0</v>
      </c>
      <c r="AQ146" s="40">
        <f t="shared" si="90"/>
        <v>0</v>
      </c>
      <c r="AR146" s="40">
        <f t="shared" si="91"/>
        <v>1</v>
      </c>
      <c r="AS146" s="40">
        <f t="shared" ref="AS146:AS209" si="92">IF(E134&gt;=D146,1,0)</f>
        <v>0</v>
      </c>
      <c r="AT146" s="40">
        <f t="shared" si="53"/>
        <v>0</v>
      </c>
      <c r="AU146" s="40">
        <f t="shared" si="54"/>
        <v>0</v>
      </c>
      <c r="AV146" s="40">
        <f t="shared" si="55"/>
        <v>0</v>
      </c>
      <c r="AW146" s="40">
        <f t="shared" si="56"/>
        <v>0</v>
      </c>
      <c r="AX146" s="40">
        <f t="shared" si="57"/>
        <v>0</v>
      </c>
      <c r="AY146" s="40">
        <f t="shared" si="58"/>
        <v>0</v>
      </c>
      <c r="AZ146" s="40">
        <f t="shared" si="59"/>
        <v>0</v>
      </c>
      <c r="BA146" s="40">
        <f t="shared" si="60"/>
        <v>0</v>
      </c>
      <c r="BB146" s="40">
        <f t="shared" si="61"/>
        <v>1</v>
      </c>
      <c r="BC146" s="40">
        <f t="shared" si="62"/>
        <v>0</v>
      </c>
      <c r="BD146" s="40">
        <f t="shared" si="63"/>
        <v>0</v>
      </c>
      <c r="BE146" s="40">
        <f t="shared" si="64"/>
        <v>0</v>
      </c>
      <c r="BF146" s="40">
        <f t="shared" si="65"/>
        <v>0</v>
      </c>
      <c r="BG146" s="40">
        <f t="shared" si="66"/>
        <v>0</v>
      </c>
      <c r="BH146" s="40">
        <f t="shared" si="67"/>
        <v>0</v>
      </c>
      <c r="BI146" s="40">
        <f t="shared" si="68"/>
        <v>0</v>
      </c>
      <c r="BJ146" s="40">
        <f t="shared" si="69"/>
        <v>0</v>
      </c>
      <c r="BK146" s="40">
        <f t="shared" si="70"/>
        <v>0</v>
      </c>
      <c r="BL146" s="40">
        <f t="shared" si="71"/>
        <v>0</v>
      </c>
      <c r="BM146" s="40">
        <f t="shared" si="72"/>
        <v>0</v>
      </c>
      <c r="BN146" s="40">
        <f t="shared" si="73"/>
        <v>0</v>
      </c>
      <c r="BO146" s="40">
        <f t="shared" si="74"/>
        <v>0</v>
      </c>
      <c r="BP146" s="40">
        <f t="shared" si="75"/>
        <v>0</v>
      </c>
      <c r="BQ146" s="40">
        <f t="shared" si="76"/>
        <v>0</v>
      </c>
      <c r="BR146" s="40">
        <f t="shared" si="77"/>
        <v>0</v>
      </c>
      <c r="BS146" s="15">
        <v>1</v>
      </c>
      <c r="BT146" s="63">
        <f t="shared" si="80"/>
        <v>6</v>
      </c>
      <c r="BV146" s="4">
        <f>(BR146*U109)+(BQ146*U110)+(BP146*U111)+(BO146*U112)+(BN146*U113)+(BM146*U114)+(BL146*U115)+(BK146*U116)+(BJ146*U117)+(BI146*U118)+(BH146*U119)+(BG146*U120)+(BF146*U121)+(BE146*U122)+(BD146*U123)+(BC146*U124)+(BB146*U125)+(BA146*U126)+(AZ146*U127)+(AY146*U128)+(AX146*U129)+(AW146*U130)+(AV146*U131)+(AU146*U132)+(AT146*U133)+(AS146*U134)+(AR146*U135)+(AQ146*U136)+(AP146*U137)+(AO146*U138)+(AN146*U139)+(AM146*U140)+(AL146*U141)+(AK146*U142)+(AJ146*U143)+(AI146*U144)+(AH146*U145)+($U$96)+U146</f>
        <v>0.14016330891330891</v>
      </c>
    </row>
    <row r="147" spans="1:74" s="15" customFormat="1">
      <c r="A147" s="25">
        <f>A146+1</f>
        <v>143</v>
      </c>
      <c r="B147" s="26" t="s">
        <v>30</v>
      </c>
      <c r="C147" s="12">
        <v>40897</v>
      </c>
      <c r="D147" s="12">
        <v>40898</v>
      </c>
      <c r="E147" s="12">
        <v>40905</v>
      </c>
      <c r="F147" s="14">
        <v>1.2995000000000001</v>
      </c>
      <c r="G147" s="14">
        <v>1.3132999999999999</v>
      </c>
      <c r="H147" s="14">
        <v>1.2995000000000001</v>
      </c>
      <c r="I147" s="14"/>
      <c r="J147" s="14"/>
      <c r="K147" s="5" t="s">
        <v>0</v>
      </c>
      <c r="M147" s="16">
        <f>(G147-F147)*10000</f>
        <v>137.99999999999812</v>
      </c>
      <c r="O147" s="16">
        <f>(H147-G147)*10000</f>
        <v>-137.99999999999812</v>
      </c>
      <c r="Q147" s="22">
        <f>((S146*U147)/M147)*O147</f>
        <v>-21768.627618481711</v>
      </c>
      <c r="S147" s="3">
        <f>Q147+S146</f>
        <v>936050.98759471346</v>
      </c>
      <c r="T147" s="3"/>
      <c r="U147" s="4">
        <f>$AE$4/W147</f>
        <v>2.2727272727272728E-2</v>
      </c>
      <c r="V147" s="4"/>
      <c r="W147" s="16">
        <v>11</v>
      </c>
      <c r="Y147" s="30">
        <f>E147-D147+1</f>
        <v>8</v>
      </c>
      <c r="Z147" s="30"/>
      <c r="AA147" s="30">
        <f>(D147-C147)</f>
        <v>1</v>
      </c>
      <c r="AB147" s="30"/>
      <c r="AC147" s="4">
        <f>(S147-S146)/S146</f>
        <v>-2.2727272727272773E-2</v>
      </c>
      <c r="AD147" s="3"/>
      <c r="AE147" s="38"/>
      <c r="AF147" s="40">
        <f>IF(E146&gt;D147,IF(E146&gt;E147,Y147,E146-D147+1),0)</f>
        <v>8</v>
      </c>
      <c r="AG147" s="3"/>
      <c r="AH147" s="40">
        <f t="shared" si="79"/>
        <v>1</v>
      </c>
      <c r="AI147" s="40">
        <f t="shared" si="82"/>
        <v>0</v>
      </c>
      <c r="AJ147" s="40">
        <f t="shared" si="83"/>
        <v>1</v>
      </c>
      <c r="AK147" s="40">
        <f t="shared" si="84"/>
        <v>1</v>
      </c>
      <c r="AL147" s="40">
        <f t="shared" si="85"/>
        <v>0</v>
      </c>
      <c r="AM147" s="40">
        <f t="shared" si="86"/>
        <v>0</v>
      </c>
      <c r="AN147" s="40">
        <f t="shared" si="87"/>
        <v>0</v>
      </c>
      <c r="AO147" s="40">
        <f t="shared" si="88"/>
        <v>0</v>
      </c>
      <c r="AP147" s="40">
        <f t="shared" si="89"/>
        <v>0</v>
      </c>
      <c r="AQ147" s="40">
        <f t="shared" si="90"/>
        <v>0</v>
      </c>
      <c r="AR147" s="40">
        <f t="shared" si="91"/>
        <v>0</v>
      </c>
      <c r="AS147" s="40">
        <f t="shared" si="92"/>
        <v>1</v>
      </c>
      <c r="AT147" s="40">
        <f t="shared" ref="AT147:AT210" si="93">IF(E134&gt;=D147,1,0)</f>
        <v>0</v>
      </c>
      <c r="AU147" s="40">
        <f t="shared" si="54"/>
        <v>0</v>
      </c>
      <c r="AV147" s="40">
        <f t="shared" si="55"/>
        <v>0</v>
      </c>
      <c r="AW147" s="40">
        <f t="shared" si="56"/>
        <v>0</v>
      </c>
      <c r="AX147" s="40">
        <f t="shared" si="57"/>
        <v>0</v>
      </c>
      <c r="AY147" s="40">
        <f t="shared" si="58"/>
        <v>0</v>
      </c>
      <c r="AZ147" s="40">
        <f t="shared" si="59"/>
        <v>0</v>
      </c>
      <c r="BA147" s="40">
        <f t="shared" si="60"/>
        <v>0</v>
      </c>
      <c r="BB147" s="40">
        <f t="shared" si="61"/>
        <v>0</v>
      </c>
      <c r="BC147" s="40">
        <f t="shared" si="62"/>
        <v>1</v>
      </c>
      <c r="BD147" s="40">
        <f t="shared" si="63"/>
        <v>0</v>
      </c>
      <c r="BE147" s="40">
        <f t="shared" si="64"/>
        <v>0</v>
      </c>
      <c r="BF147" s="40">
        <f t="shared" si="65"/>
        <v>0</v>
      </c>
      <c r="BG147" s="40">
        <f t="shared" si="66"/>
        <v>0</v>
      </c>
      <c r="BH147" s="40">
        <f t="shared" si="67"/>
        <v>0</v>
      </c>
      <c r="BI147" s="40">
        <f t="shared" si="68"/>
        <v>0</v>
      </c>
      <c r="BJ147" s="40">
        <f t="shared" si="69"/>
        <v>0</v>
      </c>
      <c r="BK147" s="40">
        <f t="shared" si="70"/>
        <v>0</v>
      </c>
      <c r="BL147" s="40">
        <f t="shared" si="71"/>
        <v>0</v>
      </c>
      <c r="BM147" s="40">
        <f t="shared" si="72"/>
        <v>0</v>
      </c>
      <c r="BN147" s="40">
        <f t="shared" si="73"/>
        <v>0</v>
      </c>
      <c r="BO147" s="40">
        <f t="shared" si="74"/>
        <v>0</v>
      </c>
      <c r="BP147" s="40">
        <f t="shared" si="75"/>
        <v>0</v>
      </c>
      <c r="BQ147" s="40">
        <f t="shared" si="76"/>
        <v>0</v>
      </c>
      <c r="BR147" s="40">
        <f t="shared" si="77"/>
        <v>0</v>
      </c>
      <c r="BS147" s="15">
        <v>1</v>
      </c>
      <c r="BT147" s="63">
        <f t="shared" si="80"/>
        <v>7</v>
      </c>
      <c r="BV147" s="4">
        <f t="shared" ref="BV147:BV210" si="94">(BR147*U110)+(BQ147*U111)+(BP147*U112)+(BO147*U113)+(BN147*U114)+(BM147*U115)+(BL147*U116)+(BK147*U117)+(BJ147*U118)+(BI147*U119)+(BH147*U120)+(BG147*U121)+(BF147*U122)+(BE147*U123)+(BD147*U124)+(BC147*U125)+(BB147*U126)+(BA147*U127)+(AZ147*U128)+(AY147*U129)+(AX147*U130)+(AW147*U131)+(AV147*U132)+(AU147*U133)+(AT147*U134)+(AS147*U135)+(AR147*U136)+(AQ147*U137)+(AP147*U138)+(AO147*U139)+(AN147*U140)+(AM147*U141)+(AL147*U142)+(AK147*U143)+(AJ147*U144)+(AI147*U145)+(AH147*U146)+($U$96)+U147</f>
        <v>0.16289058164058165</v>
      </c>
    </row>
    <row r="148" spans="1:74" s="15" customFormat="1">
      <c r="A148" s="25">
        <f>A147+1</f>
        <v>144</v>
      </c>
      <c r="B148" s="26" t="s">
        <v>37</v>
      </c>
      <c r="C148" s="12">
        <v>40898</v>
      </c>
      <c r="D148" s="13">
        <v>40899</v>
      </c>
      <c r="E148" s="13">
        <v>40913</v>
      </c>
      <c r="F148" s="14">
        <v>1.0282800000000001</v>
      </c>
      <c r="G148" s="14"/>
      <c r="H148" s="14"/>
      <c r="I148" s="14">
        <v>1.0204500000000001</v>
      </c>
      <c r="J148" s="14">
        <v>1.01779</v>
      </c>
      <c r="K148" s="5" t="s">
        <v>2</v>
      </c>
      <c r="L148"/>
      <c r="M148" s="46">
        <f>(F148-I148)*10000</f>
        <v>78.30000000000004</v>
      </c>
      <c r="N148" s="47"/>
      <c r="O148" s="46">
        <f>(I148-J148)*10000</f>
        <v>26.600000000001067</v>
      </c>
      <c r="P148"/>
      <c r="Q148" s="22">
        <f>((S147*U148)/M148)*O148</f>
        <v>11356.94046251613</v>
      </c>
      <c r="S148" s="3">
        <f>Q148+S147</f>
        <v>947407.92805722961</v>
      </c>
      <c r="T148" s="3"/>
      <c r="U148" s="4">
        <f>$AE$4/W148</f>
        <v>3.5714285714285712E-2</v>
      </c>
      <c r="V148" s="3"/>
      <c r="W148" s="2">
        <v>7</v>
      </c>
      <c r="X148"/>
      <c r="Y148" s="30">
        <f>E148-D148+1</f>
        <v>15</v>
      </c>
      <c r="Z148" s="30"/>
      <c r="AA148" s="30">
        <f>(D148-C148)</f>
        <v>1</v>
      </c>
      <c r="AB148" s="30"/>
      <c r="AC148" s="4">
        <f>(S148-S147)/S147</f>
        <v>1.2132822477650572E-2</v>
      </c>
      <c r="AD148" s="3"/>
      <c r="AE148" s="38"/>
      <c r="AF148" s="40">
        <f>IF(E147&gt;D148,IF(E147&gt;E148,Y148,E147-D148+1),0)</f>
        <v>7</v>
      </c>
      <c r="AG148" s="3"/>
      <c r="AH148" s="40">
        <f t="shared" si="79"/>
        <v>1</v>
      </c>
      <c r="AI148" s="40">
        <f t="shared" si="82"/>
        <v>1</v>
      </c>
      <c r="AJ148" s="40">
        <f t="shared" si="83"/>
        <v>0</v>
      </c>
      <c r="AK148" s="40">
        <f t="shared" si="84"/>
        <v>1</v>
      </c>
      <c r="AL148" s="40">
        <f t="shared" si="85"/>
        <v>0</v>
      </c>
      <c r="AM148" s="40">
        <f t="shared" si="86"/>
        <v>0</v>
      </c>
      <c r="AN148" s="40">
        <f t="shared" si="87"/>
        <v>0</v>
      </c>
      <c r="AO148" s="40">
        <f t="shared" si="88"/>
        <v>0</v>
      </c>
      <c r="AP148" s="40">
        <f t="shared" si="89"/>
        <v>0</v>
      </c>
      <c r="AQ148" s="40">
        <f t="shared" si="90"/>
        <v>0</v>
      </c>
      <c r="AR148" s="40">
        <f t="shared" si="91"/>
        <v>0</v>
      </c>
      <c r="AS148" s="40">
        <f t="shared" si="92"/>
        <v>0</v>
      </c>
      <c r="AT148" s="40">
        <f t="shared" si="93"/>
        <v>1</v>
      </c>
      <c r="AU148" s="40">
        <f t="shared" ref="AU148:AU211" si="95">IF(E134&gt;=D148,1,0)</f>
        <v>0</v>
      </c>
      <c r="AV148" s="40">
        <f t="shared" si="55"/>
        <v>0</v>
      </c>
      <c r="AW148" s="40">
        <f t="shared" si="56"/>
        <v>0</v>
      </c>
      <c r="AX148" s="40">
        <f t="shared" si="57"/>
        <v>0</v>
      </c>
      <c r="AY148" s="40">
        <f t="shared" si="58"/>
        <v>0</v>
      </c>
      <c r="AZ148" s="40">
        <f t="shared" si="59"/>
        <v>0</v>
      </c>
      <c r="BA148" s="40">
        <f t="shared" si="60"/>
        <v>0</v>
      </c>
      <c r="BB148" s="40">
        <f t="shared" si="61"/>
        <v>0</v>
      </c>
      <c r="BC148" s="40">
        <f t="shared" si="62"/>
        <v>0</v>
      </c>
      <c r="BD148" s="40">
        <f t="shared" si="63"/>
        <v>0</v>
      </c>
      <c r="BE148" s="40">
        <f t="shared" si="64"/>
        <v>0</v>
      </c>
      <c r="BF148" s="40">
        <f t="shared" si="65"/>
        <v>0</v>
      </c>
      <c r="BG148" s="40">
        <f t="shared" si="66"/>
        <v>0</v>
      </c>
      <c r="BH148" s="40">
        <f t="shared" si="67"/>
        <v>0</v>
      </c>
      <c r="BI148" s="40">
        <f t="shared" si="68"/>
        <v>0</v>
      </c>
      <c r="BJ148" s="40">
        <f t="shared" si="69"/>
        <v>0</v>
      </c>
      <c r="BK148" s="40">
        <f t="shared" si="70"/>
        <v>0</v>
      </c>
      <c r="BL148" s="40">
        <f t="shared" si="71"/>
        <v>0</v>
      </c>
      <c r="BM148" s="40">
        <f t="shared" si="72"/>
        <v>0</v>
      </c>
      <c r="BN148" s="40">
        <f t="shared" si="73"/>
        <v>0</v>
      </c>
      <c r="BO148" s="40">
        <f t="shared" si="74"/>
        <v>0</v>
      </c>
      <c r="BP148" s="40">
        <f t="shared" si="75"/>
        <v>0</v>
      </c>
      <c r="BQ148" s="40">
        <f t="shared" si="76"/>
        <v>0</v>
      </c>
      <c r="BR148" s="40">
        <f t="shared" si="77"/>
        <v>0</v>
      </c>
      <c r="BS148" s="15">
        <v>1</v>
      </c>
      <c r="BT148" s="63">
        <f t="shared" si="80"/>
        <v>6</v>
      </c>
      <c r="BV148" s="4">
        <f t="shared" si="94"/>
        <v>0.15437409812409814</v>
      </c>
    </row>
    <row r="149" spans="1:74" s="15" customFormat="1">
      <c r="A149" s="25">
        <f>A148+1</f>
        <v>145</v>
      </c>
      <c r="B149" s="26" t="s">
        <v>31</v>
      </c>
      <c r="C149" s="12">
        <v>40890</v>
      </c>
      <c r="D149" s="12">
        <v>40900</v>
      </c>
      <c r="E149" s="12">
        <v>40911</v>
      </c>
      <c r="F149" s="14">
        <v>1.5508999999999999</v>
      </c>
      <c r="G149" s="14"/>
      <c r="H149" s="14"/>
      <c r="I149" s="14">
        <v>1.5341</v>
      </c>
      <c r="J149" s="14">
        <v>1.5051000000000001</v>
      </c>
      <c r="K149" s="5" t="s">
        <v>1</v>
      </c>
      <c r="L149"/>
      <c r="M149" s="46">
        <f>(F149-I149)*10000</f>
        <v>167.99999999999926</v>
      </c>
      <c r="N149" s="47"/>
      <c r="O149" s="46">
        <f>(I149-J149)*10000</f>
        <v>289.99999999999915</v>
      </c>
      <c r="P149"/>
      <c r="Q149" s="22">
        <f>((S148*U149)/M149)*O149</f>
        <v>45427.959513326219</v>
      </c>
      <c r="S149" s="3">
        <f>Q149+S148</f>
        <v>992835.88757055579</v>
      </c>
      <c r="T149" s="3"/>
      <c r="U149" s="4">
        <f>$AE$4/W149</f>
        <v>2.7777777777777776E-2</v>
      </c>
      <c r="V149"/>
      <c r="W149" s="2">
        <v>9</v>
      </c>
      <c r="X149"/>
      <c r="Y149" s="30">
        <f>E149-D149+1</f>
        <v>12</v>
      </c>
      <c r="Z149" s="30"/>
      <c r="AA149" s="30">
        <f>(D149-C149)</f>
        <v>10</v>
      </c>
      <c r="AB149" s="30"/>
      <c r="AC149" s="4">
        <f>(S149-S148)/S148</f>
        <v>4.7949735449735471E-2</v>
      </c>
      <c r="AD149" s="3"/>
      <c r="AE149" s="38"/>
      <c r="AF149" s="40">
        <f>IF(E148&gt;D149,IF(E148&gt;E149,Y149,E148-D149+1),0)</f>
        <v>12</v>
      </c>
      <c r="AG149" s="3"/>
      <c r="AH149" s="40">
        <f t="shared" si="79"/>
        <v>1</v>
      </c>
      <c r="AI149" s="40">
        <f t="shared" si="82"/>
        <v>1</v>
      </c>
      <c r="AJ149" s="40">
        <f t="shared" si="83"/>
        <v>1</v>
      </c>
      <c r="AK149" s="40">
        <f t="shared" si="84"/>
        <v>0</v>
      </c>
      <c r="AL149" s="40">
        <f t="shared" si="85"/>
        <v>1</v>
      </c>
      <c r="AM149" s="40">
        <f t="shared" si="86"/>
        <v>0</v>
      </c>
      <c r="AN149" s="40">
        <f t="shared" si="87"/>
        <v>0</v>
      </c>
      <c r="AO149" s="40">
        <f t="shared" si="88"/>
        <v>0</v>
      </c>
      <c r="AP149" s="40">
        <f t="shared" si="89"/>
        <v>0</v>
      </c>
      <c r="AQ149" s="40">
        <f t="shared" si="90"/>
        <v>0</v>
      </c>
      <c r="AR149" s="40">
        <f t="shared" si="91"/>
        <v>0</v>
      </c>
      <c r="AS149" s="40">
        <f t="shared" si="92"/>
        <v>0</v>
      </c>
      <c r="AT149" s="40">
        <f t="shared" si="93"/>
        <v>0</v>
      </c>
      <c r="AU149" s="40">
        <f t="shared" si="95"/>
        <v>1</v>
      </c>
      <c r="AV149" s="40">
        <f t="shared" ref="AV149:AV212" si="96">IF(E134&gt;=D149,1,0)</f>
        <v>0</v>
      </c>
      <c r="AW149" s="40">
        <f t="shared" si="56"/>
        <v>0</v>
      </c>
      <c r="AX149" s="40">
        <f t="shared" si="57"/>
        <v>0</v>
      </c>
      <c r="AY149" s="40">
        <f t="shared" si="58"/>
        <v>0</v>
      </c>
      <c r="AZ149" s="40">
        <f t="shared" si="59"/>
        <v>0</v>
      </c>
      <c r="BA149" s="40">
        <f t="shared" si="60"/>
        <v>0</v>
      </c>
      <c r="BB149" s="40">
        <f t="shared" si="61"/>
        <v>0</v>
      </c>
      <c r="BC149" s="40">
        <f t="shared" si="62"/>
        <v>0</v>
      </c>
      <c r="BD149" s="40">
        <f t="shared" si="63"/>
        <v>0</v>
      </c>
      <c r="BE149" s="40">
        <f t="shared" si="64"/>
        <v>0</v>
      </c>
      <c r="BF149" s="40">
        <f t="shared" si="65"/>
        <v>0</v>
      </c>
      <c r="BG149" s="40">
        <f t="shared" si="66"/>
        <v>0</v>
      </c>
      <c r="BH149" s="40">
        <f t="shared" si="67"/>
        <v>0</v>
      </c>
      <c r="BI149" s="40">
        <f t="shared" si="68"/>
        <v>0</v>
      </c>
      <c r="BJ149" s="40">
        <f t="shared" si="69"/>
        <v>0</v>
      </c>
      <c r="BK149" s="40">
        <f t="shared" si="70"/>
        <v>0</v>
      </c>
      <c r="BL149" s="40">
        <f t="shared" si="71"/>
        <v>0</v>
      </c>
      <c r="BM149" s="40">
        <f t="shared" si="72"/>
        <v>0</v>
      </c>
      <c r="BN149" s="40">
        <f t="shared" si="73"/>
        <v>0</v>
      </c>
      <c r="BO149" s="40">
        <f t="shared" si="74"/>
        <v>0</v>
      </c>
      <c r="BP149" s="40">
        <f t="shared" si="75"/>
        <v>0</v>
      </c>
      <c r="BQ149" s="40">
        <f t="shared" si="76"/>
        <v>0</v>
      </c>
      <c r="BR149" s="40">
        <f t="shared" si="77"/>
        <v>0</v>
      </c>
      <c r="BS149" s="15">
        <v>1</v>
      </c>
      <c r="BT149" s="63">
        <f t="shared" si="80"/>
        <v>7</v>
      </c>
      <c r="BV149" s="4">
        <f t="shared" si="94"/>
        <v>0.18215187590187593</v>
      </c>
    </row>
    <row r="150" spans="1:74" s="15" customFormat="1">
      <c r="A150" s="25">
        <f>A149+1</f>
        <v>146</v>
      </c>
      <c r="B150" s="26" t="s">
        <v>33</v>
      </c>
      <c r="C150" s="12">
        <v>40899</v>
      </c>
      <c r="D150" s="12">
        <v>40900</v>
      </c>
      <c r="E150" s="12">
        <v>40900</v>
      </c>
      <c r="F150" s="36">
        <v>77.989999999999995</v>
      </c>
      <c r="G150" s="36">
        <v>78.22</v>
      </c>
      <c r="H150" s="36">
        <v>77.989999999999995</v>
      </c>
      <c r="I150" s="36"/>
      <c r="J150" s="36"/>
      <c r="K150" s="5" t="s">
        <v>0</v>
      </c>
      <c r="L150"/>
      <c r="M150" s="16">
        <f>(G150-F150)*100</f>
        <v>23.000000000000398</v>
      </c>
      <c r="O150" s="16">
        <f>(H150-G150)*100</f>
        <v>-23.000000000000398</v>
      </c>
      <c r="P150"/>
      <c r="Q150" s="22">
        <f>((S149*U150)/M150)*O150</f>
        <v>-27578.774654737663</v>
      </c>
      <c r="S150" s="3">
        <f>Q150+S149</f>
        <v>965257.11291581811</v>
      </c>
      <c r="T150" s="3"/>
      <c r="U150" s="4">
        <f>$AE$4/W150</f>
        <v>2.7777777777777776E-2</v>
      </c>
      <c r="V150" s="3"/>
      <c r="W150" s="2">
        <v>9</v>
      </c>
      <c r="X150"/>
      <c r="Y150" s="30">
        <f>E150-D150+1</f>
        <v>1</v>
      </c>
      <c r="Z150" s="30"/>
      <c r="AA150" s="30">
        <f>(D150-C150)</f>
        <v>1</v>
      </c>
      <c r="AB150" s="30"/>
      <c r="AC150" s="4">
        <f>(S150-S149)/S149</f>
        <v>-2.777777777777779E-2</v>
      </c>
      <c r="AD150" s="3"/>
      <c r="AE150" s="38"/>
      <c r="AF150" s="40">
        <f>IF(E149&gt;D150,IF(E149&gt;E150,Y150,E149-D150+1),0)</f>
        <v>1</v>
      </c>
      <c r="AG150" s="3"/>
      <c r="AH150" s="40">
        <f t="shared" si="79"/>
        <v>1</v>
      </c>
      <c r="AI150" s="40">
        <f t="shared" si="82"/>
        <v>1</v>
      </c>
      <c r="AJ150" s="40">
        <f t="shared" si="83"/>
        <v>1</v>
      </c>
      <c r="AK150" s="40">
        <f t="shared" si="84"/>
        <v>1</v>
      </c>
      <c r="AL150" s="40">
        <f t="shared" si="85"/>
        <v>0</v>
      </c>
      <c r="AM150" s="40">
        <f t="shared" si="86"/>
        <v>1</v>
      </c>
      <c r="AN150" s="40">
        <f t="shared" si="87"/>
        <v>0</v>
      </c>
      <c r="AO150" s="40">
        <f t="shared" si="88"/>
        <v>0</v>
      </c>
      <c r="AP150" s="40">
        <f t="shared" si="89"/>
        <v>0</v>
      </c>
      <c r="AQ150" s="40">
        <f t="shared" si="90"/>
        <v>0</v>
      </c>
      <c r="AR150" s="40">
        <f t="shared" si="91"/>
        <v>0</v>
      </c>
      <c r="AS150" s="40">
        <f t="shared" si="92"/>
        <v>0</v>
      </c>
      <c r="AT150" s="40">
        <f t="shared" si="93"/>
        <v>0</v>
      </c>
      <c r="AU150" s="40">
        <f t="shared" si="95"/>
        <v>0</v>
      </c>
      <c r="AV150" s="40">
        <f t="shared" si="96"/>
        <v>1</v>
      </c>
      <c r="AW150" s="40">
        <f t="shared" ref="AW150:AW213" si="97">IF(E134&gt;=D150,1,0)</f>
        <v>0</v>
      </c>
      <c r="AX150" s="40">
        <f t="shared" si="57"/>
        <v>0</v>
      </c>
      <c r="AY150" s="40">
        <f t="shared" si="58"/>
        <v>0</v>
      </c>
      <c r="AZ150" s="40">
        <f t="shared" si="59"/>
        <v>0</v>
      </c>
      <c r="BA150" s="40">
        <f t="shared" si="60"/>
        <v>0</v>
      </c>
      <c r="BB150" s="40">
        <f t="shared" si="61"/>
        <v>0</v>
      </c>
      <c r="BC150" s="40">
        <f t="shared" si="62"/>
        <v>0</v>
      </c>
      <c r="BD150" s="40">
        <f t="shared" si="63"/>
        <v>0</v>
      </c>
      <c r="BE150" s="40">
        <f t="shared" si="64"/>
        <v>0</v>
      </c>
      <c r="BF150" s="40">
        <f t="shared" si="65"/>
        <v>0</v>
      </c>
      <c r="BG150" s="40">
        <f t="shared" si="66"/>
        <v>0</v>
      </c>
      <c r="BH150" s="40">
        <f t="shared" si="67"/>
        <v>0</v>
      </c>
      <c r="BI150" s="40">
        <f t="shared" si="68"/>
        <v>0</v>
      </c>
      <c r="BJ150" s="40">
        <f t="shared" si="69"/>
        <v>0</v>
      </c>
      <c r="BK150" s="40">
        <f t="shared" si="70"/>
        <v>0</v>
      </c>
      <c r="BL150" s="40">
        <f t="shared" si="71"/>
        <v>0</v>
      </c>
      <c r="BM150" s="40">
        <f t="shared" si="72"/>
        <v>0</v>
      </c>
      <c r="BN150" s="40">
        <f t="shared" si="73"/>
        <v>0</v>
      </c>
      <c r="BO150" s="40">
        <f t="shared" si="74"/>
        <v>0</v>
      </c>
      <c r="BP150" s="40">
        <f t="shared" si="75"/>
        <v>0</v>
      </c>
      <c r="BQ150" s="40">
        <f t="shared" si="76"/>
        <v>0</v>
      </c>
      <c r="BR150" s="40">
        <f t="shared" si="77"/>
        <v>0</v>
      </c>
      <c r="BS150" s="15">
        <v>1</v>
      </c>
      <c r="BT150" s="63">
        <f t="shared" si="80"/>
        <v>8</v>
      </c>
      <c r="BV150" s="4">
        <f t="shared" si="94"/>
        <v>0.20992965367965366</v>
      </c>
    </row>
    <row r="151" spans="1:74" s="15" customFormat="1">
      <c r="A151" s="25">
        <f>A150+1</f>
        <v>147</v>
      </c>
      <c r="B151" s="26" t="s">
        <v>35</v>
      </c>
      <c r="C151" s="12">
        <v>40900</v>
      </c>
      <c r="D151" s="13">
        <v>40904</v>
      </c>
      <c r="E151" s="13">
        <v>40914</v>
      </c>
      <c r="F151" s="36">
        <v>83.554999999999993</v>
      </c>
      <c r="G151" s="36"/>
      <c r="H151" s="36"/>
      <c r="I151" s="36">
        <v>82.97</v>
      </c>
      <c r="J151" s="36">
        <v>80.587999999999994</v>
      </c>
      <c r="K151" s="5" t="s">
        <v>1</v>
      </c>
      <c r="L151"/>
      <c r="M151" s="16">
        <f>(F151-I151)*100</f>
        <v>58.499999999999375</v>
      </c>
      <c r="O151" s="16">
        <f>(I151-J151)*100</f>
        <v>238.2000000000005</v>
      </c>
      <c r="P151"/>
      <c r="Q151" s="22">
        <f>((S150*U151)/M151)*O151</f>
        <v>122822.7800729438</v>
      </c>
      <c r="S151" s="3">
        <f>Q151+S150</f>
        <v>1088079.8929887619</v>
      </c>
      <c r="T151" s="3"/>
      <c r="U151" s="4">
        <f>$AE$4/W151</f>
        <v>3.125E-2</v>
      </c>
      <c r="V151" s="3"/>
      <c r="W151" s="2">
        <v>8</v>
      </c>
      <c r="X151"/>
      <c r="Y151" s="30">
        <f>E151-D151+1</f>
        <v>11</v>
      </c>
      <c r="Z151" s="30"/>
      <c r="AA151" s="30">
        <f>(D151-C151)</f>
        <v>4</v>
      </c>
      <c r="AB151" s="30"/>
      <c r="AC151" s="4">
        <f>(S151-S150)/S150</f>
        <v>0.12724358974359132</v>
      </c>
      <c r="AD151" s="3"/>
      <c r="AE151" s="38"/>
      <c r="AF151" s="40">
        <f>IF(E150&gt;D151,IF(E150&gt;E151,Y151,E150-D151+1),0)</f>
        <v>0</v>
      </c>
      <c r="AG151" s="3"/>
      <c r="AH151" s="40">
        <f t="shared" si="79"/>
        <v>0</v>
      </c>
      <c r="AI151" s="40">
        <f t="shared" si="82"/>
        <v>1</v>
      </c>
      <c r="AJ151" s="40">
        <f t="shared" si="83"/>
        <v>1</v>
      </c>
      <c r="AK151" s="40">
        <f t="shared" si="84"/>
        <v>1</v>
      </c>
      <c r="AL151" s="40">
        <f t="shared" si="85"/>
        <v>1</v>
      </c>
      <c r="AM151" s="40">
        <f t="shared" si="86"/>
        <v>0</v>
      </c>
      <c r="AN151" s="40">
        <f t="shared" si="87"/>
        <v>1</v>
      </c>
      <c r="AO151" s="40">
        <f t="shared" si="88"/>
        <v>0</v>
      </c>
      <c r="AP151" s="40">
        <f t="shared" si="89"/>
        <v>0</v>
      </c>
      <c r="AQ151" s="40">
        <f t="shared" si="90"/>
        <v>0</v>
      </c>
      <c r="AR151" s="40">
        <f t="shared" si="91"/>
        <v>0</v>
      </c>
      <c r="AS151" s="40">
        <f t="shared" si="92"/>
        <v>0</v>
      </c>
      <c r="AT151" s="40">
        <f t="shared" si="93"/>
        <v>0</v>
      </c>
      <c r="AU151" s="40">
        <f t="shared" si="95"/>
        <v>0</v>
      </c>
      <c r="AV151" s="40">
        <f t="shared" si="96"/>
        <v>0</v>
      </c>
      <c r="AW151" s="40">
        <f t="shared" si="97"/>
        <v>1</v>
      </c>
      <c r="AX151" s="40">
        <f t="shared" ref="AX151:AX214" si="98">IF(E134&gt;=D151,1,0)</f>
        <v>0</v>
      </c>
      <c r="AY151" s="40">
        <f t="shared" si="58"/>
        <v>0</v>
      </c>
      <c r="AZ151" s="40">
        <f t="shared" si="59"/>
        <v>0</v>
      </c>
      <c r="BA151" s="40">
        <f t="shared" si="60"/>
        <v>0</v>
      </c>
      <c r="BB151" s="40">
        <f t="shared" si="61"/>
        <v>0</v>
      </c>
      <c r="BC151" s="40">
        <f t="shared" si="62"/>
        <v>0</v>
      </c>
      <c r="BD151" s="40">
        <f t="shared" si="63"/>
        <v>0</v>
      </c>
      <c r="BE151" s="40">
        <f t="shared" si="64"/>
        <v>0</v>
      </c>
      <c r="BF151" s="40">
        <f t="shared" si="65"/>
        <v>0</v>
      </c>
      <c r="BG151" s="40">
        <f t="shared" si="66"/>
        <v>0</v>
      </c>
      <c r="BH151" s="40">
        <f t="shared" si="67"/>
        <v>0</v>
      </c>
      <c r="BI151" s="40">
        <f t="shared" si="68"/>
        <v>0</v>
      </c>
      <c r="BJ151" s="40">
        <f t="shared" si="69"/>
        <v>0</v>
      </c>
      <c r="BK151" s="40">
        <f t="shared" si="70"/>
        <v>0</v>
      </c>
      <c r="BL151" s="40">
        <f t="shared" si="71"/>
        <v>0</v>
      </c>
      <c r="BM151" s="40">
        <f t="shared" si="72"/>
        <v>0</v>
      </c>
      <c r="BN151" s="40">
        <f t="shared" si="73"/>
        <v>0</v>
      </c>
      <c r="BO151" s="40">
        <f t="shared" si="74"/>
        <v>0</v>
      </c>
      <c r="BP151" s="40">
        <f t="shared" si="75"/>
        <v>0</v>
      </c>
      <c r="BQ151" s="40">
        <f t="shared" si="76"/>
        <v>0</v>
      </c>
      <c r="BR151" s="40">
        <f t="shared" si="77"/>
        <v>0</v>
      </c>
      <c r="BS151" s="15">
        <v>1</v>
      </c>
      <c r="BT151" s="63">
        <f t="shared" si="80"/>
        <v>8</v>
      </c>
      <c r="BV151" s="4">
        <f t="shared" si="94"/>
        <v>0.2134018759018759</v>
      </c>
    </row>
    <row r="152" spans="1:74" s="15" customFormat="1">
      <c r="A152" s="25">
        <f>A151+1</f>
        <v>148</v>
      </c>
      <c r="B152" s="26" t="s">
        <v>39</v>
      </c>
      <c r="C152" s="12">
        <v>40898</v>
      </c>
      <c r="D152" s="12">
        <v>40905</v>
      </c>
      <c r="E152" s="12">
        <v>40906</v>
      </c>
      <c r="F152" s="14">
        <v>1.0069699999999999</v>
      </c>
      <c r="G152" s="14">
        <v>1.0183500000000001</v>
      </c>
      <c r="H152" s="14">
        <v>1.0069699999999999</v>
      </c>
      <c r="I152" s="14"/>
      <c r="J152" s="14"/>
      <c r="K152" s="5" t="s">
        <v>0</v>
      </c>
      <c r="L152"/>
      <c r="M152" s="16">
        <f>(G152-F152)*10000</f>
        <v>113.80000000000167</v>
      </c>
      <c r="O152" s="16">
        <f>(H152-G152)*10000</f>
        <v>-113.80000000000167</v>
      </c>
      <c r="P152"/>
      <c r="Q152" s="22">
        <f>((S151*U152)/M152)*O152</f>
        <v>-20924.61332670696</v>
      </c>
      <c r="S152" s="3">
        <f>Q152+S151</f>
        <v>1067155.279662055</v>
      </c>
      <c r="T152" s="3"/>
      <c r="U152" s="4">
        <f>$AE$4/W152</f>
        <v>1.9230769230769232E-2</v>
      </c>
      <c r="V152" s="3"/>
      <c r="W152" s="2">
        <v>13</v>
      </c>
      <c r="X152"/>
      <c r="Y152" s="30">
        <f>E152-D152+1</f>
        <v>2</v>
      </c>
      <c r="Z152" s="30"/>
      <c r="AA152" s="30">
        <f>(D152-C152)</f>
        <v>7</v>
      </c>
      <c r="AB152" s="30"/>
      <c r="AC152" s="4">
        <f>(S152-S151)/S151</f>
        <v>-1.9230769230769197E-2</v>
      </c>
      <c r="AD152" s="3"/>
      <c r="AE152" s="38"/>
      <c r="AF152" s="40">
        <f>IF(E151&gt;D152,IF(E151&gt;E152,Y152,E151-D152+1),0)</f>
        <v>2</v>
      </c>
      <c r="AG152" s="3"/>
      <c r="AH152" s="40">
        <f t="shared" si="79"/>
        <v>1</v>
      </c>
      <c r="AI152" s="40">
        <f t="shared" si="82"/>
        <v>0</v>
      </c>
      <c r="AJ152" s="40">
        <f t="shared" si="83"/>
        <v>1</v>
      </c>
      <c r="AK152" s="40">
        <f t="shared" si="84"/>
        <v>1</v>
      </c>
      <c r="AL152" s="40">
        <f t="shared" si="85"/>
        <v>1</v>
      </c>
      <c r="AM152" s="40">
        <f t="shared" si="86"/>
        <v>1</v>
      </c>
      <c r="AN152" s="40">
        <f t="shared" si="87"/>
        <v>0</v>
      </c>
      <c r="AO152" s="40">
        <f t="shared" si="88"/>
        <v>1</v>
      </c>
      <c r="AP152" s="40">
        <f t="shared" si="89"/>
        <v>0</v>
      </c>
      <c r="AQ152" s="40">
        <f t="shared" si="90"/>
        <v>0</v>
      </c>
      <c r="AR152" s="40">
        <f t="shared" si="91"/>
        <v>0</v>
      </c>
      <c r="AS152" s="40">
        <f t="shared" si="92"/>
        <v>0</v>
      </c>
      <c r="AT152" s="40">
        <f t="shared" si="93"/>
        <v>0</v>
      </c>
      <c r="AU152" s="40">
        <f t="shared" si="95"/>
        <v>0</v>
      </c>
      <c r="AV152" s="40">
        <f t="shared" si="96"/>
        <v>0</v>
      </c>
      <c r="AW152" s="40">
        <f t="shared" si="97"/>
        <v>0</v>
      </c>
      <c r="AX152" s="40">
        <f t="shared" si="98"/>
        <v>1</v>
      </c>
      <c r="AY152" s="40">
        <f t="shared" ref="AY152:AY215" si="99">IF(E134&gt;=D152,1,0)</f>
        <v>0</v>
      </c>
      <c r="AZ152" s="40">
        <f t="shared" si="59"/>
        <v>0</v>
      </c>
      <c r="BA152" s="40">
        <f t="shared" si="60"/>
        <v>0</v>
      </c>
      <c r="BB152" s="40">
        <f t="shared" si="61"/>
        <v>0</v>
      </c>
      <c r="BC152" s="40">
        <f t="shared" si="62"/>
        <v>0</v>
      </c>
      <c r="BD152" s="40">
        <f t="shared" si="63"/>
        <v>0</v>
      </c>
      <c r="BE152" s="40">
        <f t="shared" si="64"/>
        <v>0</v>
      </c>
      <c r="BF152" s="40">
        <f t="shared" si="65"/>
        <v>0</v>
      </c>
      <c r="BG152" s="40">
        <f t="shared" si="66"/>
        <v>0</v>
      </c>
      <c r="BH152" s="40">
        <f t="shared" si="67"/>
        <v>0</v>
      </c>
      <c r="BI152" s="40">
        <f t="shared" si="68"/>
        <v>0</v>
      </c>
      <c r="BJ152" s="40">
        <f t="shared" si="69"/>
        <v>0</v>
      </c>
      <c r="BK152" s="40">
        <f t="shared" si="70"/>
        <v>0</v>
      </c>
      <c r="BL152" s="40">
        <f t="shared" si="71"/>
        <v>0</v>
      </c>
      <c r="BM152" s="40">
        <f t="shared" si="72"/>
        <v>0</v>
      </c>
      <c r="BN152" s="40">
        <f t="shared" si="73"/>
        <v>0</v>
      </c>
      <c r="BO152" s="40">
        <f t="shared" si="74"/>
        <v>0</v>
      </c>
      <c r="BP152" s="40">
        <f t="shared" si="75"/>
        <v>0</v>
      </c>
      <c r="BQ152" s="40">
        <f t="shared" si="76"/>
        <v>0</v>
      </c>
      <c r="BR152" s="40">
        <f t="shared" si="77"/>
        <v>0</v>
      </c>
      <c r="BS152" s="15">
        <v>1</v>
      </c>
      <c r="BT152" s="63">
        <f t="shared" si="80"/>
        <v>9</v>
      </c>
      <c r="BV152" s="4">
        <f t="shared" si="94"/>
        <v>0.23263264513264514</v>
      </c>
    </row>
    <row r="153" spans="1:74" s="15" customFormat="1">
      <c r="A153" s="25">
        <f>A152+1</f>
        <v>149</v>
      </c>
      <c r="B153" s="26" t="s">
        <v>32</v>
      </c>
      <c r="C153" s="12">
        <v>40906</v>
      </c>
      <c r="D153" s="12">
        <v>40907</v>
      </c>
      <c r="E153" s="12">
        <v>40914</v>
      </c>
      <c r="F153" s="14">
        <v>0.76449999999999996</v>
      </c>
      <c r="G153" s="14">
        <v>0.77049999999999996</v>
      </c>
      <c r="H153" s="14">
        <v>0.77800000000000002</v>
      </c>
      <c r="I153" s="14"/>
      <c r="J153" s="14"/>
      <c r="K153" s="5" t="s">
        <v>2</v>
      </c>
      <c r="L153"/>
      <c r="M153" s="16">
        <f>(G153-F153)*10000</f>
        <v>60.000000000000057</v>
      </c>
      <c r="O153" s="16">
        <f>(H153-G153)*10000</f>
        <v>75.000000000000625</v>
      </c>
      <c r="P153"/>
      <c r="Q153" s="22">
        <f>((S152*U153)/M153)*O153</f>
        <v>25652.771145722665</v>
      </c>
      <c r="S153" s="3">
        <f>Q153+S152</f>
        <v>1092808.0508077776</v>
      </c>
      <c r="T153" s="3"/>
      <c r="U153" s="4">
        <f>$AE$4/W153</f>
        <v>1.9230769230769232E-2</v>
      </c>
      <c r="V153" s="3"/>
      <c r="W153" s="2">
        <v>13</v>
      </c>
      <c r="X153"/>
      <c r="Y153" s="30">
        <f>E153-D153+1</f>
        <v>8</v>
      </c>
      <c r="Z153" s="30"/>
      <c r="AA153" s="30">
        <f>(D153-C153)</f>
        <v>1</v>
      </c>
      <c r="AB153" s="30"/>
      <c r="AC153" s="4">
        <f>(S153-S152)/S152</f>
        <v>2.4038461538461651E-2</v>
      </c>
      <c r="AD153" s="3"/>
      <c r="AE153" s="38"/>
      <c r="AF153" s="40">
        <f>IF(E152&gt;D153,IF(E152&gt;E153,Y153,E152-D153+1),0)</f>
        <v>0</v>
      </c>
      <c r="AG153" s="3"/>
      <c r="AH153" s="40">
        <f t="shared" si="79"/>
        <v>0</v>
      </c>
      <c r="AI153" s="40">
        <f t="shared" si="82"/>
        <v>1</v>
      </c>
      <c r="AJ153" s="40">
        <f t="shared" si="83"/>
        <v>0</v>
      </c>
      <c r="AK153" s="40">
        <f t="shared" si="84"/>
        <v>1</v>
      </c>
      <c r="AL153" s="40">
        <f t="shared" si="85"/>
        <v>1</v>
      </c>
      <c r="AM153" s="40">
        <f t="shared" si="86"/>
        <v>0</v>
      </c>
      <c r="AN153" s="40">
        <f t="shared" si="87"/>
        <v>1</v>
      </c>
      <c r="AO153" s="40">
        <f t="shared" si="88"/>
        <v>0</v>
      </c>
      <c r="AP153" s="40">
        <f t="shared" si="89"/>
        <v>0</v>
      </c>
      <c r="AQ153" s="40">
        <f t="shared" si="90"/>
        <v>0</v>
      </c>
      <c r="AR153" s="40">
        <f t="shared" si="91"/>
        <v>0</v>
      </c>
      <c r="AS153" s="40">
        <f t="shared" si="92"/>
        <v>0</v>
      </c>
      <c r="AT153" s="40">
        <f t="shared" si="93"/>
        <v>0</v>
      </c>
      <c r="AU153" s="40">
        <f t="shared" si="95"/>
        <v>0</v>
      </c>
      <c r="AV153" s="40">
        <f t="shared" si="96"/>
        <v>0</v>
      </c>
      <c r="AW153" s="40">
        <f t="shared" si="97"/>
        <v>0</v>
      </c>
      <c r="AX153" s="40">
        <f t="shared" si="98"/>
        <v>0</v>
      </c>
      <c r="AY153" s="40">
        <f t="shared" si="99"/>
        <v>0</v>
      </c>
      <c r="AZ153" s="40">
        <f t="shared" ref="AZ153:AZ216" si="100">IF(E134&gt;=D153,1,0)</f>
        <v>0</v>
      </c>
      <c r="BA153" s="40">
        <f t="shared" si="60"/>
        <v>0</v>
      </c>
      <c r="BB153" s="40">
        <f t="shared" si="61"/>
        <v>0</v>
      </c>
      <c r="BC153" s="40">
        <f t="shared" si="62"/>
        <v>0</v>
      </c>
      <c r="BD153" s="40">
        <f t="shared" si="63"/>
        <v>0</v>
      </c>
      <c r="BE153" s="40">
        <f t="shared" si="64"/>
        <v>0</v>
      </c>
      <c r="BF153" s="40">
        <f t="shared" si="65"/>
        <v>0</v>
      </c>
      <c r="BG153" s="40">
        <f t="shared" si="66"/>
        <v>0</v>
      </c>
      <c r="BH153" s="40">
        <f t="shared" si="67"/>
        <v>0</v>
      </c>
      <c r="BI153" s="40">
        <f t="shared" si="68"/>
        <v>0</v>
      </c>
      <c r="BJ153" s="40">
        <f t="shared" si="69"/>
        <v>0</v>
      </c>
      <c r="BK153" s="40">
        <f t="shared" si="70"/>
        <v>0</v>
      </c>
      <c r="BL153" s="40">
        <f t="shared" si="71"/>
        <v>0</v>
      </c>
      <c r="BM153" s="40">
        <f t="shared" si="72"/>
        <v>0</v>
      </c>
      <c r="BN153" s="40">
        <f t="shared" si="73"/>
        <v>0</v>
      </c>
      <c r="BO153" s="40">
        <f t="shared" si="74"/>
        <v>0</v>
      </c>
      <c r="BP153" s="40">
        <f t="shared" si="75"/>
        <v>0</v>
      </c>
      <c r="BQ153" s="40">
        <f t="shared" si="76"/>
        <v>0</v>
      </c>
      <c r="BR153" s="40">
        <f t="shared" si="77"/>
        <v>0</v>
      </c>
      <c r="BS153" s="15">
        <v>1</v>
      </c>
      <c r="BT153" s="63">
        <f t="shared" si="80"/>
        <v>6</v>
      </c>
      <c r="BV153" s="4">
        <f t="shared" si="94"/>
        <v>0.17022283272283273</v>
      </c>
    </row>
    <row r="154" spans="1:74" s="15" customFormat="1">
      <c r="A154" s="25">
        <f>A153+1</f>
        <v>150</v>
      </c>
      <c r="B154" s="26" t="s">
        <v>29</v>
      </c>
      <c r="C154" s="12">
        <v>40907</v>
      </c>
      <c r="D154" s="12">
        <v>40912</v>
      </c>
      <c r="E154" s="12">
        <v>40918</v>
      </c>
      <c r="F154" s="14">
        <v>0.84119999999999995</v>
      </c>
      <c r="G154" s="14"/>
      <c r="H154" s="14"/>
      <c r="I154" s="14">
        <v>0.83199999999999996</v>
      </c>
      <c r="J154" s="14">
        <v>0.82830000000000004</v>
      </c>
      <c r="K154" s="5" t="s">
        <v>2</v>
      </c>
      <c r="M154" s="16">
        <f>(F154-I154)*10000</f>
        <v>91.999999999999858</v>
      </c>
      <c r="O154" s="16">
        <f>(I154-J154)*10000</f>
        <v>36.999999999999254</v>
      </c>
      <c r="Q154" s="22">
        <f>((S153*U154)/M154)*O154</f>
        <v>10987.472249969298</v>
      </c>
      <c r="S154" s="3">
        <f>Q154+S153</f>
        <v>1103795.5230577469</v>
      </c>
      <c r="T154" s="3"/>
      <c r="U154" s="4">
        <f>$AE$4/W154</f>
        <v>2.5000000000000001E-2</v>
      </c>
      <c r="V154" s="4"/>
      <c r="W154" s="2">
        <v>10</v>
      </c>
      <c r="X154" s="3"/>
      <c r="Y154" s="30">
        <f>E154-D154+1</f>
        <v>7</v>
      </c>
      <c r="Z154" s="30"/>
      <c r="AA154" s="30">
        <f>(D154-C154)</f>
        <v>5</v>
      </c>
      <c r="AB154" s="30"/>
      <c r="AC154" s="4">
        <f>(S154-S153)/S153</f>
        <v>1.0054347826086839E-2</v>
      </c>
      <c r="AD154" s="3"/>
      <c r="AE154" s="38"/>
      <c r="AF154" s="40">
        <f>IF(E153&gt;D154,IF(E153&gt;E154,Y154,E153-D154+1),0)</f>
        <v>3</v>
      </c>
      <c r="AG154" s="3"/>
      <c r="AH154" s="40">
        <f t="shared" si="79"/>
        <v>1</v>
      </c>
      <c r="AI154" s="40">
        <f t="shared" si="82"/>
        <v>0</v>
      </c>
      <c r="AJ154" s="40">
        <f t="shared" si="83"/>
        <v>1</v>
      </c>
      <c r="AK154" s="40">
        <f t="shared" si="84"/>
        <v>0</v>
      </c>
      <c r="AL154" s="40">
        <f t="shared" si="85"/>
        <v>0</v>
      </c>
      <c r="AM154" s="40">
        <f t="shared" si="86"/>
        <v>1</v>
      </c>
      <c r="AN154" s="40">
        <f t="shared" si="87"/>
        <v>0</v>
      </c>
      <c r="AO154" s="40">
        <f t="shared" si="88"/>
        <v>1</v>
      </c>
      <c r="AP154" s="40">
        <f t="shared" si="89"/>
        <v>0</v>
      </c>
      <c r="AQ154" s="40">
        <f t="shared" si="90"/>
        <v>0</v>
      </c>
      <c r="AR154" s="40">
        <f t="shared" si="91"/>
        <v>0</v>
      </c>
      <c r="AS154" s="40">
        <f t="shared" si="92"/>
        <v>0</v>
      </c>
      <c r="AT154" s="40">
        <f t="shared" si="93"/>
        <v>0</v>
      </c>
      <c r="AU154" s="40">
        <f t="shared" si="95"/>
        <v>0</v>
      </c>
      <c r="AV154" s="40">
        <f t="shared" si="96"/>
        <v>0</v>
      </c>
      <c r="AW154" s="40">
        <f t="shared" si="97"/>
        <v>0</v>
      </c>
      <c r="AX154" s="40">
        <f t="shared" si="98"/>
        <v>0</v>
      </c>
      <c r="AY154" s="40">
        <f t="shared" si="99"/>
        <v>0</v>
      </c>
      <c r="AZ154" s="40">
        <f t="shared" si="100"/>
        <v>0</v>
      </c>
      <c r="BA154" s="40">
        <f t="shared" ref="BA154:BA217" si="101">IF(E134&gt;=D154,1,0)</f>
        <v>0</v>
      </c>
      <c r="BB154" s="40">
        <f t="shared" si="61"/>
        <v>0</v>
      </c>
      <c r="BC154" s="40">
        <f t="shared" si="62"/>
        <v>0</v>
      </c>
      <c r="BD154" s="40">
        <f t="shared" si="63"/>
        <v>0</v>
      </c>
      <c r="BE154" s="40">
        <f t="shared" si="64"/>
        <v>0</v>
      </c>
      <c r="BF154" s="40">
        <f t="shared" si="65"/>
        <v>0</v>
      </c>
      <c r="BG154" s="40">
        <f t="shared" si="66"/>
        <v>0</v>
      </c>
      <c r="BH154" s="40">
        <f t="shared" si="67"/>
        <v>0</v>
      </c>
      <c r="BI154" s="40">
        <f t="shared" si="68"/>
        <v>0</v>
      </c>
      <c r="BJ154" s="40">
        <f t="shared" si="69"/>
        <v>0</v>
      </c>
      <c r="BK154" s="40">
        <f t="shared" si="70"/>
        <v>0</v>
      </c>
      <c r="BL154" s="40">
        <f t="shared" si="71"/>
        <v>0</v>
      </c>
      <c r="BM154" s="40">
        <f t="shared" si="72"/>
        <v>0</v>
      </c>
      <c r="BN154" s="40">
        <f t="shared" si="73"/>
        <v>0</v>
      </c>
      <c r="BO154" s="40">
        <f t="shared" si="74"/>
        <v>0</v>
      </c>
      <c r="BP154" s="40">
        <f t="shared" si="75"/>
        <v>0</v>
      </c>
      <c r="BQ154" s="40">
        <f t="shared" si="76"/>
        <v>0</v>
      </c>
      <c r="BR154" s="40">
        <f t="shared" si="77"/>
        <v>0</v>
      </c>
      <c r="BS154" s="15">
        <v>1</v>
      </c>
      <c r="BT154" s="63">
        <f t="shared" si="80"/>
        <v>6</v>
      </c>
      <c r="BV154" s="4">
        <f t="shared" si="94"/>
        <v>0.16744505494505493</v>
      </c>
    </row>
    <row r="155" spans="1:74" s="15" customFormat="1">
      <c r="A155" s="25">
        <f>A154+1</f>
        <v>151</v>
      </c>
      <c r="B155" s="26" t="s">
        <v>30</v>
      </c>
      <c r="C155" s="12">
        <v>40912</v>
      </c>
      <c r="D155" s="12">
        <v>40913</v>
      </c>
      <c r="E155" s="12">
        <v>40926</v>
      </c>
      <c r="F155" s="14">
        <v>1.3069</v>
      </c>
      <c r="G155" s="14"/>
      <c r="H155" s="14"/>
      <c r="I155" s="14">
        <v>1.2895000000000001</v>
      </c>
      <c r="J155" s="14">
        <v>1.2841</v>
      </c>
      <c r="K155" s="5" t="s">
        <v>2</v>
      </c>
      <c r="M155" s="16">
        <f>(F155-I155)*10000</f>
        <v>173.99999999999861</v>
      </c>
      <c r="O155" s="16">
        <f>(I155-J155)*10000</f>
        <v>54.000000000000711</v>
      </c>
      <c r="Q155" s="22">
        <f>((S154*U155)/M155)*O155</f>
        <v>7785.3916203134277</v>
      </c>
      <c r="S155" s="3">
        <f>Q155+S154</f>
        <v>1111580.9146780604</v>
      </c>
      <c r="T155" s="3"/>
      <c r="U155" s="4">
        <f>$AE$4/W155</f>
        <v>2.2727272727272728E-2</v>
      </c>
      <c r="V155" s="4"/>
      <c r="W155" s="16">
        <v>11</v>
      </c>
      <c r="Y155" s="30">
        <f>E155-D155+1</f>
        <v>14</v>
      </c>
      <c r="Z155" s="30"/>
      <c r="AA155" s="30">
        <f>(D155-C155)</f>
        <v>1</v>
      </c>
      <c r="AB155" s="30"/>
      <c r="AC155" s="4">
        <f>(S155-S154)/S154</f>
        <v>7.053291536050387E-3</v>
      </c>
      <c r="AD155" s="3"/>
      <c r="AE155" s="38"/>
      <c r="AF155" s="40">
        <f>IF(E154&gt;D155,IF(E154&gt;E155,Y155,E154-D155+1),0)</f>
        <v>6</v>
      </c>
      <c r="AG155" s="3"/>
      <c r="AH155" s="40">
        <f t="shared" si="79"/>
        <v>1</v>
      </c>
      <c r="AI155" s="40">
        <f t="shared" si="82"/>
        <v>1</v>
      </c>
      <c r="AJ155" s="40">
        <f t="shared" si="83"/>
        <v>0</v>
      </c>
      <c r="AK155" s="40">
        <f t="shared" si="84"/>
        <v>1</v>
      </c>
      <c r="AL155" s="40">
        <f t="shared" si="85"/>
        <v>0</v>
      </c>
      <c r="AM155" s="40">
        <f t="shared" si="86"/>
        <v>0</v>
      </c>
      <c r="AN155" s="40">
        <f t="shared" si="87"/>
        <v>1</v>
      </c>
      <c r="AO155" s="40">
        <f t="shared" si="88"/>
        <v>0</v>
      </c>
      <c r="AP155" s="40">
        <f t="shared" si="89"/>
        <v>1</v>
      </c>
      <c r="AQ155" s="40">
        <f t="shared" si="90"/>
        <v>0</v>
      </c>
      <c r="AR155" s="40">
        <f t="shared" si="91"/>
        <v>0</v>
      </c>
      <c r="AS155" s="40">
        <f t="shared" si="92"/>
        <v>0</v>
      </c>
      <c r="AT155" s="40">
        <f t="shared" si="93"/>
        <v>0</v>
      </c>
      <c r="AU155" s="40">
        <f t="shared" si="95"/>
        <v>0</v>
      </c>
      <c r="AV155" s="40">
        <f t="shared" si="96"/>
        <v>0</v>
      </c>
      <c r="AW155" s="40">
        <f t="shared" si="97"/>
        <v>0</v>
      </c>
      <c r="AX155" s="40">
        <f t="shared" si="98"/>
        <v>0</v>
      </c>
      <c r="AY155" s="40">
        <f t="shared" si="99"/>
        <v>0</v>
      </c>
      <c r="AZ155" s="40">
        <f t="shared" si="100"/>
        <v>0</v>
      </c>
      <c r="BA155" s="40">
        <f t="shared" si="101"/>
        <v>0</v>
      </c>
      <c r="BB155" s="40">
        <f t="shared" ref="BB155:BB218" si="102">IF(E134&gt;=D155,1,0)</f>
        <v>0</v>
      </c>
      <c r="BC155" s="40">
        <f t="shared" si="62"/>
        <v>0</v>
      </c>
      <c r="BD155" s="40">
        <f t="shared" si="63"/>
        <v>0</v>
      </c>
      <c r="BE155" s="40">
        <f t="shared" si="64"/>
        <v>0</v>
      </c>
      <c r="BF155" s="40">
        <f t="shared" si="65"/>
        <v>0</v>
      </c>
      <c r="BG155" s="40">
        <f t="shared" si="66"/>
        <v>0</v>
      </c>
      <c r="BH155" s="40">
        <f t="shared" si="67"/>
        <v>0</v>
      </c>
      <c r="BI155" s="40">
        <f t="shared" si="68"/>
        <v>0</v>
      </c>
      <c r="BJ155" s="40">
        <f t="shared" si="69"/>
        <v>0</v>
      </c>
      <c r="BK155" s="40">
        <f t="shared" si="70"/>
        <v>0</v>
      </c>
      <c r="BL155" s="40">
        <f t="shared" si="71"/>
        <v>0</v>
      </c>
      <c r="BM155" s="40">
        <f t="shared" si="72"/>
        <v>0</v>
      </c>
      <c r="BN155" s="40">
        <f t="shared" si="73"/>
        <v>0</v>
      </c>
      <c r="BO155" s="40">
        <f t="shared" si="74"/>
        <v>0</v>
      </c>
      <c r="BP155" s="40">
        <f t="shared" si="75"/>
        <v>0</v>
      </c>
      <c r="BQ155" s="40">
        <f t="shared" si="76"/>
        <v>0</v>
      </c>
      <c r="BR155" s="40">
        <f t="shared" si="77"/>
        <v>0</v>
      </c>
      <c r="BS155" s="15">
        <v>1</v>
      </c>
      <c r="BT155" s="63">
        <f t="shared" si="80"/>
        <v>7</v>
      </c>
      <c r="BV155" s="4">
        <f t="shared" si="94"/>
        <v>0.1901723276723277</v>
      </c>
    </row>
    <row r="156" spans="1:74" s="15" customFormat="1">
      <c r="A156" s="25">
        <f>A155+1</f>
        <v>152</v>
      </c>
      <c r="B156" s="26" t="s">
        <v>38</v>
      </c>
      <c r="C156" s="12">
        <v>40912</v>
      </c>
      <c r="D156" s="52">
        <v>40913</v>
      </c>
      <c r="E156" s="52">
        <v>40926</v>
      </c>
      <c r="F156" s="36">
        <v>99.778999999999996</v>
      </c>
      <c r="G156" s="36"/>
      <c r="H156" s="36"/>
      <c r="I156" s="36">
        <v>99.097000000000008</v>
      </c>
      <c r="J156" s="36">
        <v>98.225999999999999</v>
      </c>
      <c r="K156" s="5" t="s">
        <v>2</v>
      </c>
      <c r="L156"/>
      <c r="M156" s="16">
        <f>(F156-I156)*100</f>
        <v>68.199999999998795</v>
      </c>
      <c r="O156" s="16">
        <f>(I156-J156)*100</f>
        <v>87.100000000000932</v>
      </c>
      <c r="P156"/>
      <c r="Q156" s="22">
        <f>((S155*U156)/M156)*O156</f>
        <v>16900.345215134377</v>
      </c>
      <c r="S156" s="3">
        <f>Q156+S155</f>
        <v>1128481.2598931948</v>
      </c>
      <c r="T156" s="3"/>
      <c r="U156" s="4">
        <f>$AE$4/W156</f>
        <v>1.1904761904761904E-2</v>
      </c>
      <c r="V156" s="3"/>
      <c r="W156" s="2">
        <v>21</v>
      </c>
      <c r="X156"/>
      <c r="Y156" s="30">
        <f>E156-D156+1</f>
        <v>14</v>
      </c>
      <c r="Z156" s="30"/>
      <c r="AA156" s="30">
        <f>(D156-C156)</f>
        <v>1</v>
      </c>
      <c r="AB156" s="30"/>
      <c r="AC156" s="4">
        <f>(S156-S155)/S155</f>
        <v>1.5203882139366394E-2</v>
      </c>
      <c r="AD156" s="3"/>
      <c r="AE156" s="38"/>
      <c r="AF156" s="40">
        <f>IF(E155&gt;D156,IF(E155&gt;E156,Y156,E155-D156+1),0)</f>
        <v>14</v>
      </c>
      <c r="AG156" s="3"/>
      <c r="AH156" s="40">
        <f t="shared" si="79"/>
        <v>1</v>
      </c>
      <c r="AI156" s="40">
        <f t="shared" si="82"/>
        <v>1</v>
      </c>
      <c r="AJ156" s="40">
        <f t="shared" si="83"/>
        <v>1</v>
      </c>
      <c r="AK156" s="40">
        <f t="shared" si="84"/>
        <v>0</v>
      </c>
      <c r="AL156" s="40">
        <f t="shared" si="85"/>
        <v>1</v>
      </c>
      <c r="AM156" s="40">
        <f t="shared" si="86"/>
        <v>0</v>
      </c>
      <c r="AN156" s="40">
        <f t="shared" si="87"/>
        <v>0</v>
      </c>
      <c r="AO156" s="40">
        <f t="shared" si="88"/>
        <v>1</v>
      </c>
      <c r="AP156" s="40">
        <f t="shared" si="89"/>
        <v>0</v>
      </c>
      <c r="AQ156" s="40">
        <f t="shared" si="90"/>
        <v>1</v>
      </c>
      <c r="AR156" s="40">
        <f t="shared" si="91"/>
        <v>0</v>
      </c>
      <c r="AS156" s="40">
        <f t="shared" si="92"/>
        <v>0</v>
      </c>
      <c r="AT156" s="40">
        <f t="shared" si="93"/>
        <v>0</v>
      </c>
      <c r="AU156" s="40">
        <f t="shared" si="95"/>
        <v>0</v>
      </c>
      <c r="AV156" s="40">
        <f t="shared" si="96"/>
        <v>0</v>
      </c>
      <c r="AW156" s="40">
        <f t="shared" si="97"/>
        <v>0</v>
      </c>
      <c r="AX156" s="40">
        <f t="shared" si="98"/>
        <v>0</v>
      </c>
      <c r="AY156" s="40">
        <f t="shared" si="99"/>
        <v>0</v>
      </c>
      <c r="AZ156" s="40">
        <f t="shared" si="100"/>
        <v>0</v>
      </c>
      <c r="BA156" s="40">
        <f t="shared" si="101"/>
        <v>0</v>
      </c>
      <c r="BB156" s="40">
        <f t="shared" si="102"/>
        <v>0</v>
      </c>
      <c r="BC156" s="40">
        <f t="shared" ref="BC156:BC219" si="103">IF(E134&gt;=D156,1,0)</f>
        <v>0</v>
      </c>
      <c r="BD156" s="40">
        <f t="shared" si="63"/>
        <v>0</v>
      </c>
      <c r="BE156" s="40">
        <f t="shared" si="64"/>
        <v>0</v>
      </c>
      <c r="BF156" s="40">
        <f t="shared" si="65"/>
        <v>0</v>
      </c>
      <c r="BG156" s="40">
        <f t="shared" si="66"/>
        <v>0</v>
      </c>
      <c r="BH156" s="40">
        <f t="shared" si="67"/>
        <v>0</v>
      </c>
      <c r="BI156" s="40">
        <f t="shared" si="68"/>
        <v>0</v>
      </c>
      <c r="BJ156" s="40">
        <f t="shared" si="69"/>
        <v>0</v>
      </c>
      <c r="BK156" s="40">
        <f t="shared" si="70"/>
        <v>0</v>
      </c>
      <c r="BL156" s="40">
        <f t="shared" si="71"/>
        <v>0</v>
      </c>
      <c r="BM156" s="40">
        <f t="shared" si="72"/>
        <v>0</v>
      </c>
      <c r="BN156" s="40">
        <f t="shared" si="73"/>
        <v>0</v>
      </c>
      <c r="BO156" s="40">
        <f t="shared" si="74"/>
        <v>0</v>
      </c>
      <c r="BP156" s="40">
        <f t="shared" si="75"/>
        <v>0</v>
      </c>
      <c r="BQ156" s="40">
        <f t="shared" si="76"/>
        <v>0</v>
      </c>
      <c r="BR156" s="40">
        <f t="shared" si="77"/>
        <v>0</v>
      </c>
      <c r="BS156" s="15">
        <v>1</v>
      </c>
      <c r="BT156" s="63">
        <f t="shared" si="80"/>
        <v>8</v>
      </c>
      <c r="BV156" s="4">
        <f t="shared" si="94"/>
        <v>0.20207708957708959</v>
      </c>
    </row>
    <row r="157" spans="1:74" s="15" customFormat="1">
      <c r="A157" s="25">
        <f>A156+1</f>
        <v>153</v>
      </c>
      <c r="B157" s="26" t="s">
        <v>34</v>
      </c>
      <c r="C157" s="12">
        <v>40913</v>
      </c>
      <c r="D157" s="12">
        <v>40914</v>
      </c>
      <c r="E157" s="12">
        <v>40926</v>
      </c>
      <c r="F157" s="14">
        <v>1.3163799999999999</v>
      </c>
      <c r="G157" s="14"/>
      <c r="H157" s="14"/>
      <c r="I157" s="14">
        <v>1.3106800000000001</v>
      </c>
      <c r="J157" s="14">
        <v>1.2879400000000001</v>
      </c>
      <c r="K157" s="5" t="s">
        <v>1</v>
      </c>
      <c r="L157"/>
      <c r="M157" s="46">
        <f>(F157-I157)*10000</f>
        <v>56.999999999998167</v>
      </c>
      <c r="N157" s="47"/>
      <c r="O157" s="46">
        <f>(I157-J157)*10000</f>
        <v>227.39999999999984</v>
      </c>
      <c r="P157"/>
      <c r="Q157" s="22">
        <f>((S156*U157)/M157)*O157</f>
        <v>160787.3674810279</v>
      </c>
      <c r="S157" s="3">
        <f>Q157+S156</f>
        <v>1289268.6273742227</v>
      </c>
      <c r="T157" s="3"/>
      <c r="U157" s="4">
        <f>$AE$4/W157</f>
        <v>3.5714285714285712E-2</v>
      </c>
      <c r="V157" s="3"/>
      <c r="W157" s="2">
        <v>7</v>
      </c>
      <c r="X157"/>
      <c r="Y157" s="30">
        <f>E157-D157+1</f>
        <v>13</v>
      </c>
      <c r="Z157" s="30"/>
      <c r="AA157" s="30">
        <f>(D157-C157)</f>
        <v>1</v>
      </c>
      <c r="AB157" s="30"/>
      <c r="AC157" s="4">
        <f>(S157-S156)/S156</f>
        <v>0.14248120300752332</v>
      </c>
      <c r="AD157" s="3"/>
      <c r="AE157" s="38"/>
      <c r="AF157" s="40">
        <f>IF(E156&gt;D157,IF(E156&gt;E157,Y157,E156-D157+1),0)</f>
        <v>13</v>
      </c>
      <c r="AG157" s="3"/>
      <c r="AH157" s="40">
        <f t="shared" si="79"/>
        <v>1</v>
      </c>
      <c r="AI157" s="40">
        <f t="shared" si="82"/>
        <v>1</v>
      </c>
      <c r="AJ157" s="40">
        <f t="shared" si="83"/>
        <v>1</v>
      </c>
      <c r="AK157" s="40">
        <f t="shared" si="84"/>
        <v>1</v>
      </c>
      <c r="AL157" s="40">
        <f t="shared" si="85"/>
        <v>0</v>
      </c>
      <c r="AM157" s="40">
        <f t="shared" si="86"/>
        <v>1</v>
      </c>
      <c r="AN157" s="40">
        <f t="shared" si="87"/>
        <v>0</v>
      </c>
      <c r="AO157" s="40">
        <f t="shared" si="88"/>
        <v>0</v>
      </c>
      <c r="AP157" s="40">
        <f t="shared" si="89"/>
        <v>0</v>
      </c>
      <c r="AQ157" s="40">
        <f t="shared" si="90"/>
        <v>0</v>
      </c>
      <c r="AR157" s="40">
        <f t="shared" si="91"/>
        <v>1</v>
      </c>
      <c r="AS157" s="40">
        <f t="shared" si="92"/>
        <v>0</v>
      </c>
      <c r="AT157" s="40">
        <f t="shared" si="93"/>
        <v>0</v>
      </c>
      <c r="AU157" s="40">
        <f t="shared" si="95"/>
        <v>0</v>
      </c>
      <c r="AV157" s="40">
        <f t="shared" si="96"/>
        <v>0</v>
      </c>
      <c r="AW157" s="40">
        <f t="shared" si="97"/>
        <v>0</v>
      </c>
      <c r="AX157" s="40">
        <f t="shared" si="98"/>
        <v>0</v>
      </c>
      <c r="AY157" s="40">
        <f t="shared" si="99"/>
        <v>0</v>
      </c>
      <c r="AZ157" s="40">
        <f t="shared" si="100"/>
        <v>0</v>
      </c>
      <c r="BA157" s="40">
        <f t="shared" si="101"/>
        <v>0</v>
      </c>
      <c r="BB157" s="40">
        <f t="shared" si="102"/>
        <v>0</v>
      </c>
      <c r="BC157" s="40">
        <f t="shared" si="103"/>
        <v>0</v>
      </c>
      <c r="BD157" s="40">
        <f t="shared" ref="BD157:BD220" si="104">IF(E134&gt;=D157,1,0)</f>
        <v>0</v>
      </c>
      <c r="BE157" s="40">
        <f t="shared" si="64"/>
        <v>0</v>
      </c>
      <c r="BF157" s="40">
        <f t="shared" si="65"/>
        <v>0</v>
      </c>
      <c r="BG157" s="40">
        <f t="shared" si="66"/>
        <v>0</v>
      </c>
      <c r="BH157" s="40">
        <f t="shared" si="67"/>
        <v>0</v>
      </c>
      <c r="BI157" s="40">
        <f t="shared" si="68"/>
        <v>0</v>
      </c>
      <c r="BJ157" s="40">
        <f t="shared" si="69"/>
        <v>0</v>
      </c>
      <c r="BK157" s="40">
        <f t="shared" si="70"/>
        <v>0</v>
      </c>
      <c r="BL157" s="40">
        <f t="shared" si="71"/>
        <v>0</v>
      </c>
      <c r="BM157" s="40">
        <f t="shared" si="72"/>
        <v>0</v>
      </c>
      <c r="BN157" s="40">
        <f t="shared" si="73"/>
        <v>0</v>
      </c>
      <c r="BO157" s="40">
        <f t="shared" si="74"/>
        <v>0</v>
      </c>
      <c r="BP157" s="40">
        <f t="shared" si="75"/>
        <v>0</v>
      </c>
      <c r="BQ157" s="40">
        <f t="shared" si="76"/>
        <v>0</v>
      </c>
      <c r="BR157" s="40">
        <f t="shared" si="77"/>
        <v>0</v>
      </c>
      <c r="BS157" s="15">
        <v>1</v>
      </c>
      <c r="BT157" s="63">
        <f t="shared" si="80"/>
        <v>8</v>
      </c>
      <c r="BV157" s="4">
        <f t="shared" si="94"/>
        <v>0.20207708957708959</v>
      </c>
    </row>
    <row r="158" spans="1:74" s="15" customFormat="1">
      <c r="A158" s="25">
        <f>A157+1</f>
        <v>154</v>
      </c>
      <c r="B158" s="26" t="s">
        <v>29</v>
      </c>
      <c r="C158" s="12">
        <v>40917</v>
      </c>
      <c r="D158" s="12">
        <v>40918</v>
      </c>
      <c r="E158" s="12">
        <v>40920</v>
      </c>
      <c r="F158" s="14">
        <v>0.82179999999999997</v>
      </c>
      <c r="G158" s="14">
        <v>0.82840000000000003</v>
      </c>
      <c r="H158" s="14">
        <v>0.83579999999999999</v>
      </c>
      <c r="I158" s="14"/>
      <c r="J158" s="14"/>
      <c r="K158" s="5" t="s">
        <v>1</v>
      </c>
      <c r="M158" s="16">
        <f>(G158-F158)*10000</f>
        <v>66.000000000000497</v>
      </c>
      <c r="O158" s="16">
        <f>(H158-G158)*10000</f>
        <v>73.999999999999616</v>
      </c>
      <c r="Q158" s="22">
        <f>((S157*U158)/M158)*O158</f>
        <v>36138.590312761851</v>
      </c>
      <c r="S158" s="3">
        <f>Q158+S157</f>
        <v>1325407.2176869847</v>
      </c>
      <c r="T158" s="3"/>
      <c r="U158" s="4">
        <f>$AE$4/W158</f>
        <v>2.5000000000000001E-2</v>
      </c>
      <c r="V158" s="4"/>
      <c r="W158" s="2">
        <v>10</v>
      </c>
      <c r="X158" s="3"/>
      <c r="Y158" s="30">
        <f>E158-D158+1</f>
        <v>3</v>
      </c>
      <c r="Z158" s="30"/>
      <c r="AA158" s="30">
        <f>(D158-C158)</f>
        <v>1</v>
      </c>
      <c r="AB158" s="30"/>
      <c r="AC158" s="4">
        <f>(S158-S157)/S157</f>
        <v>2.803030303030276E-2</v>
      </c>
      <c r="AD158" s="3"/>
      <c r="AE158" s="38"/>
      <c r="AF158" s="40">
        <f>IF(E157&gt;D158,IF(E157&gt;E158,Y158,E157-D158+1),0)</f>
        <v>3</v>
      </c>
      <c r="AG158" s="3"/>
      <c r="AH158" s="40">
        <f t="shared" si="79"/>
        <v>1</v>
      </c>
      <c r="AI158" s="40">
        <f t="shared" si="82"/>
        <v>1</v>
      </c>
      <c r="AJ158" s="40">
        <f t="shared" si="83"/>
        <v>1</v>
      </c>
      <c r="AK158" s="40">
        <f t="shared" si="84"/>
        <v>1</v>
      </c>
      <c r="AL158" s="40">
        <f t="shared" si="85"/>
        <v>0</v>
      </c>
      <c r="AM158" s="40">
        <f t="shared" si="86"/>
        <v>0</v>
      </c>
      <c r="AN158" s="40">
        <f t="shared" si="87"/>
        <v>0</v>
      </c>
      <c r="AO158" s="40">
        <f t="shared" si="88"/>
        <v>0</v>
      </c>
      <c r="AP158" s="40">
        <f t="shared" si="89"/>
        <v>0</v>
      </c>
      <c r="AQ158" s="40">
        <f t="shared" si="90"/>
        <v>0</v>
      </c>
      <c r="AR158" s="40">
        <f t="shared" si="91"/>
        <v>0</v>
      </c>
      <c r="AS158" s="40">
        <f t="shared" si="92"/>
        <v>1</v>
      </c>
      <c r="AT158" s="40">
        <f t="shared" si="93"/>
        <v>0</v>
      </c>
      <c r="AU158" s="40">
        <f t="shared" si="95"/>
        <v>0</v>
      </c>
      <c r="AV158" s="40">
        <f t="shared" si="96"/>
        <v>0</v>
      </c>
      <c r="AW158" s="40">
        <f t="shared" si="97"/>
        <v>0</v>
      </c>
      <c r="AX158" s="40">
        <f t="shared" si="98"/>
        <v>0</v>
      </c>
      <c r="AY158" s="40">
        <f t="shared" si="99"/>
        <v>0</v>
      </c>
      <c r="AZ158" s="40">
        <f t="shared" si="100"/>
        <v>0</v>
      </c>
      <c r="BA158" s="40">
        <f t="shared" si="101"/>
        <v>0</v>
      </c>
      <c r="BB158" s="40">
        <f t="shared" si="102"/>
        <v>0</v>
      </c>
      <c r="BC158" s="40">
        <f t="shared" si="103"/>
        <v>0</v>
      </c>
      <c r="BD158" s="40">
        <f t="shared" si="104"/>
        <v>0</v>
      </c>
      <c r="BE158" s="40">
        <f t="shared" ref="BE158:BE221" si="105">IF(E134&gt;=D158,1,0)</f>
        <v>0</v>
      </c>
      <c r="BF158" s="40">
        <f t="shared" si="65"/>
        <v>0</v>
      </c>
      <c r="BG158" s="40">
        <f t="shared" si="66"/>
        <v>0</v>
      </c>
      <c r="BH158" s="40">
        <f t="shared" si="67"/>
        <v>0</v>
      </c>
      <c r="BI158" s="40">
        <f t="shared" si="68"/>
        <v>0</v>
      </c>
      <c r="BJ158" s="40">
        <f t="shared" si="69"/>
        <v>0</v>
      </c>
      <c r="BK158" s="40">
        <f t="shared" si="70"/>
        <v>0</v>
      </c>
      <c r="BL158" s="40">
        <f t="shared" si="71"/>
        <v>0</v>
      </c>
      <c r="BM158" s="40">
        <f t="shared" si="72"/>
        <v>0</v>
      </c>
      <c r="BN158" s="40">
        <f t="shared" si="73"/>
        <v>0</v>
      </c>
      <c r="BO158" s="40">
        <f t="shared" si="74"/>
        <v>0</v>
      </c>
      <c r="BP158" s="40">
        <f t="shared" si="75"/>
        <v>0</v>
      </c>
      <c r="BQ158" s="40">
        <f t="shared" si="76"/>
        <v>0</v>
      </c>
      <c r="BR158" s="40">
        <f t="shared" si="77"/>
        <v>0</v>
      </c>
      <c r="BS158" s="15">
        <v>1</v>
      </c>
      <c r="BT158" s="63">
        <f t="shared" si="80"/>
        <v>7</v>
      </c>
      <c r="BV158" s="4">
        <f t="shared" si="94"/>
        <v>0.17659632034632033</v>
      </c>
    </row>
    <row r="159" spans="1:74" s="15" customFormat="1">
      <c r="A159" s="25">
        <f>A158+1</f>
        <v>155</v>
      </c>
      <c r="B159" s="26" t="s">
        <v>31</v>
      </c>
      <c r="C159" s="12">
        <v>40914</v>
      </c>
      <c r="D159" s="12">
        <v>40918</v>
      </c>
      <c r="E159" s="12">
        <v>40919</v>
      </c>
      <c r="F159" s="14">
        <v>1.5148999999999999</v>
      </c>
      <c r="G159" s="14"/>
      <c r="H159" s="14"/>
      <c r="I159" s="14">
        <v>1.5043</v>
      </c>
      <c r="J159" s="14">
        <v>1.4854000000000001</v>
      </c>
      <c r="K159" s="5" t="s">
        <v>1</v>
      </c>
      <c r="L159"/>
      <c r="M159" s="46">
        <f>(F159-I159)*10000</f>
        <v>105.99999999999943</v>
      </c>
      <c r="N159" s="47"/>
      <c r="O159" s="46">
        <f>(I159-J159)*10000</f>
        <v>188.99999999999918</v>
      </c>
      <c r="P159"/>
      <c r="Q159" s="22">
        <f>((S158*U159)/M159)*O159</f>
        <v>65645.16880053468</v>
      </c>
      <c r="S159" s="3">
        <f>Q159+S158</f>
        <v>1391052.3864875194</v>
      </c>
      <c r="T159" s="3"/>
      <c r="U159" s="4">
        <f>$AE$4/W159</f>
        <v>2.7777777777777776E-2</v>
      </c>
      <c r="V159"/>
      <c r="W159" s="2">
        <v>9</v>
      </c>
      <c r="X159"/>
      <c r="Y159" s="30">
        <f>E159-D159+1</f>
        <v>2</v>
      </c>
      <c r="Z159" s="30"/>
      <c r="AA159" s="30">
        <f>(D159-C159)</f>
        <v>4</v>
      </c>
      <c r="AB159" s="30"/>
      <c r="AC159" s="4">
        <f>(S159-S158)/S158</f>
        <v>4.9528301886792497E-2</v>
      </c>
      <c r="AD159" s="3"/>
      <c r="AE159" s="38"/>
      <c r="AF159" s="40">
        <f>IF(E158&gt;D159,IF(E158&gt;E159,Y159,E158-D159+1),0)</f>
        <v>2</v>
      </c>
      <c r="AG159" s="3"/>
      <c r="AH159" s="40">
        <f t="shared" si="79"/>
        <v>1</v>
      </c>
      <c r="AI159" s="40">
        <f t="shared" si="82"/>
        <v>1</v>
      </c>
      <c r="AJ159" s="40">
        <f t="shared" si="83"/>
        <v>1</v>
      </c>
      <c r="AK159" s="40">
        <f t="shared" si="84"/>
        <v>1</v>
      </c>
      <c r="AL159" s="40">
        <f t="shared" si="85"/>
        <v>1</v>
      </c>
      <c r="AM159" s="40">
        <f t="shared" si="86"/>
        <v>0</v>
      </c>
      <c r="AN159" s="40">
        <f t="shared" si="87"/>
        <v>0</v>
      </c>
      <c r="AO159" s="40">
        <f t="shared" si="88"/>
        <v>0</v>
      </c>
      <c r="AP159" s="40">
        <f t="shared" si="89"/>
        <v>0</v>
      </c>
      <c r="AQ159" s="40">
        <f t="shared" si="90"/>
        <v>0</v>
      </c>
      <c r="AR159" s="40">
        <f t="shared" si="91"/>
        <v>0</v>
      </c>
      <c r="AS159" s="40">
        <f t="shared" si="92"/>
        <v>0</v>
      </c>
      <c r="AT159" s="40">
        <f t="shared" si="93"/>
        <v>1</v>
      </c>
      <c r="AU159" s="40">
        <f t="shared" si="95"/>
        <v>0</v>
      </c>
      <c r="AV159" s="40">
        <f t="shared" si="96"/>
        <v>0</v>
      </c>
      <c r="AW159" s="40">
        <f t="shared" si="97"/>
        <v>0</v>
      </c>
      <c r="AX159" s="40">
        <f t="shared" si="98"/>
        <v>0</v>
      </c>
      <c r="AY159" s="40">
        <f t="shared" si="99"/>
        <v>0</v>
      </c>
      <c r="AZ159" s="40">
        <f t="shared" si="100"/>
        <v>0</v>
      </c>
      <c r="BA159" s="40">
        <f t="shared" si="101"/>
        <v>0</v>
      </c>
      <c r="BB159" s="40">
        <f t="shared" si="102"/>
        <v>0</v>
      </c>
      <c r="BC159" s="40">
        <f t="shared" si="103"/>
        <v>0</v>
      </c>
      <c r="BD159" s="40">
        <f t="shared" si="104"/>
        <v>0</v>
      </c>
      <c r="BE159" s="40">
        <f t="shared" si="105"/>
        <v>0</v>
      </c>
      <c r="BF159" s="40">
        <f t="shared" ref="BF159:BF222" si="106">IF(E134&gt;=D159,1,0)</f>
        <v>0</v>
      </c>
      <c r="BG159" s="40">
        <f t="shared" si="66"/>
        <v>0</v>
      </c>
      <c r="BH159" s="40">
        <f t="shared" si="67"/>
        <v>0</v>
      </c>
      <c r="BI159" s="40">
        <f t="shared" si="68"/>
        <v>0</v>
      </c>
      <c r="BJ159" s="40">
        <f t="shared" si="69"/>
        <v>0</v>
      </c>
      <c r="BK159" s="40">
        <f t="shared" si="70"/>
        <v>0</v>
      </c>
      <c r="BL159" s="40">
        <f t="shared" si="71"/>
        <v>0</v>
      </c>
      <c r="BM159" s="40">
        <f t="shared" si="72"/>
        <v>0</v>
      </c>
      <c r="BN159" s="40">
        <f t="shared" si="73"/>
        <v>0</v>
      </c>
      <c r="BO159" s="40">
        <f t="shared" si="74"/>
        <v>0</v>
      </c>
      <c r="BP159" s="40">
        <f t="shared" si="75"/>
        <v>0</v>
      </c>
      <c r="BQ159" s="40">
        <f t="shared" si="76"/>
        <v>0</v>
      </c>
      <c r="BR159" s="40">
        <f t="shared" si="77"/>
        <v>0</v>
      </c>
      <c r="BS159" s="15">
        <v>1</v>
      </c>
      <c r="BT159" s="63">
        <f t="shared" si="80"/>
        <v>8</v>
      </c>
      <c r="BV159" s="4">
        <f t="shared" si="94"/>
        <v>0.20437409812409812</v>
      </c>
    </row>
    <row r="160" spans="1:74" s="15" customFormat="1">
      <c r="A160" s="25">
        <f>A159+1</f>
        <v>156</v>
      </c>
      <c r="B160" s="26" t="s">
        <v>37</v>
      </c>
      <c r="C160" s="12">
        <v>40917</v>
      </c>
      <c r="D160" s="13">
        <v>40918</v>
      </c>
      <c r="E160" s="13">
        <v>40949</v>
      </c>
      <c r="F160" s="14">
        <v>1.02928</v>
      </c>
      <c r="G160" s="14"/>
      <c r="H160" s="14"/>
      <c r="I160" s="14">
        <v>1.0220899999999999</v>
      </c>
      <c r="J160" s="14">
        <v>0.99946999999999997</v>
      </c>
      <c r="K160" s="5" t="s">
        <v>2</v>
      </c>
      <c r="L160"/>
      <c r="M160" s="46">
        <f>(F160-I160)*10000</f>
        <v>71.90000000000029</v>
      </c>
      <c r="N160" s="47"/>
      <c r="O160" s="46">
        <f>(I160-J160)*10000</f>
        <v>226.19999999999973</v>
      </c>
      <c r="P160"/>
      <c r="Q160" s="22">
        <f>((S159*U160)/M160)*O160</f>
        <v>156296.46822147586</v>
      </c>
      <c r="S160" s="3">
        <f>Q160+S159</f>
        <v>1547348.8547089952</v>
      </c>
      <c r="T160" s="3"/>
      <c r="U160" s="4">
        <f>$AE$4/W160</f>
        <v>3.5714285714285712E-2</v>
      </c>
      <c r="V160" s="3"/>
      <c r="W160" s="2">
        <v>7</v>
      </c>
      <c r="X160"/>
      <c r="Y160" s="30">
        <f>E160-D160+1</f>
        <v>32</v>
      </c>
      <c r="Z160" s="30"/>
      <c r="AA160" s="30">
        <f>(D160-C160)</f>
        <v>1</v>
      </c>
      <c r="AB160" s="30"/>
      <c r="AC160" s="4">
        <f>(S160-S159)/S159</f>
        <v>0.11235843433339894</v>
      </c>
      <c r="AD160" s="3"/>
      <c r="AE160" s="38"/>
      <c r="AF160" s="40">
        <f>IF(E159&gt;D160,IF(E159&gt;E160,Y160,E159-D160+1),0)</f>
        <v>2</v>
      </c>
      <c r="AG160" s="3"/>
      <c r="AH160" s="40">
        <f t="shared" si="79"/>
        <v>1</v>
      </c>
      <c r="AI160" s="40">
        <f t="shared" si="82"/>
        <v>1</v>
      </c>
      <c r="AJ160" s="40">
        <f t="shared" si="83"/>
        <v>1</v>
      </c>
      <c r="AK160" s="40">
        <f t="shared" si="84"/>
        <v>1</v>
      </c>
      <c r="AL160" s="40">
        <f t="shared" si="85"/>
        <v>1</v>
      </c>
      <c r="AM160" s="40">
        <f t="shared" si="86"/>
        <v>1</v>
      </c>
      <c r="AN160" s="40">
        <f t="shared" si="87"/>
        <v>0</v>
      </c>
      <c r="AO160" s="40">
        <f t="shared" si="88"/>
        <v>0</v>
      </c>
      <c r="AP160" s="40">
        <f t="shared" si="89"/>
        <v>0</v>
      </c>
      <c r="AQ160" s="40">
        <f t="shared" si="90"/>
        <v>0</v>
      </c>
      <c r="AR160" s="40">
        <f t="shared" si="91"/>
        <v>0</v>
      </c>
      <c r="AS160" s="40">
        <f t="shared" si="92"/>
        <v>0</v>
      </c>
      <c r="AT160" s="40">
        <f t="shared" si="93"/>
        <v>0</v>
      </c>
      <c r="AU160" s="40">
        <f t="shared" si="95"/>
        <v>1</v>
      </c>
      <c r="AV160" s="40">
        <f t="shared" si="96"/>
        <v>0</v>
      </c>
      <c r="AW160" s="40">
        <f t="shared" si="97"/>
        <v>0</v>
      </c>
      <c r="AX160" s="40">
        <f t="shared" si="98"/>
        <v>0</v>
      </c>
      <c r="AY160" s="40">
        <f t="shared" si="99"/>
        <v>0</v>
      </c>
      <c r="AZ160" s="40">
        <f t="shared" si="100"/>
        <v>0</v>
      </c>
      <c r="BA160" s="40">
        <f t="shared" si="101"/>
        <v>0</v>
      </c>
      <c r="BB160" s="40">
        <f t="shared" si="102"/>
        <v>0</v>
      </c>
      <c r="BC160" s="40">
        <f t="shared" si="103"/>
        <v>0</v>
      </c>
      <c r="BD160" s="40">
        <f t="shared" si="104"/>
        <v>0</v>
      </c>
      <c r="BE160" s="40">
        <f t="shared" si="105"/>
        <v>0</v>
      </c>
      <c r="BF160" s="40">
        <f t="shared" si="106"/>
        <v>0</v>
      </c>
      <c r="BG160" s="40">
        <f t="shared" ref="BG160:BG223" si="107">IF(E134&gt;=D160,1,0)</f>
        <v>0</v>
      </c>
      <c r="BH160" s="40">
        <f t="shared" si="67"/>
        <v>0</v>
      </c>
      <c r="BI160" s="40">
        <f t="shared" si="68"/>
        <v>0</v>
      </c>
      <c r="BJ160" s="40">
        <f t="shared" si="69"/>
        <v>0</v>
      </c>
      <c r="BK160" s="40">
        <f t="shared" si="70"/>
        <v>0</v>
      </c>
      <c r="BL160" s="40">
        <f t="shared" si="71"/>
        <v>0</v>
      </c>
      <c r="BM160" s="40">
        <f t="shared" si="72"/>
        <v>0</v>
      </c>
      <c r="BN160" s="40">
        <f t="shared" si="73"/>
        <v>0</v>
      </c>
      <c r="BO160" s="40">
        <f t="shared" si="74"/>
        <v>0</v>
      </c>
      <c r="BP160" s="40">
        <f t="shared" si="75"/>
        <v>0</v>
      </c>
      <c r="BQ160" s="40">
        <f t="shared" si="76"/>
        <v>0</v>
      </c>
      <c r="BR160" s="40">
        <f t="shared" si="77"/>
        <v>0</v>
      </c>
      <c r="BS160" s="15">
        <v>1</v>
      </c>
      <c r="BT160" s="63">
        <f t="shared" si="80"/>
        <v>9</v>
      </c>
      <c r="BV160" s="4">
        <f t="shared" si="94"/>
        <v>0.24008838383838382</v>
      </c>
    </row>
    <row r="161" spans="1:74" s="15" customFormat="1">
      <c r="A161" s="25">
        <f>A160+1</f>
        <v>157</v>
      </c>
      <c r="B161" s="26" t="s">
        <v>33</v>
      </c>
      <c r="C161" s="12">
        <v>40917</v>
      </c>
      <c r="D161" s="12">
        <v>40920</v>
      </c>
      <c r="E161" s="12">
        <v>40921</v>
      </c>
      <c r="F161" s="36">
        <v>77.010000000000005</v>
      </c>
      <c r="G161" s="36"/>
      <c r="H161" s="36"/>
      <c r="I161" s="36">
        <v>76.75</v>
      </c>
      <c r="J161" s="36">
        <v>77.010000000000005</v>
      </c>
      <c r="K161" s="5" t="s">
        <v>0</v>
      </c>
      <c r="L161"/>
      <c r="M161" s="16">
        <f>(F161-I161)*100</f>
        <v>26.000000000000512</v>
      </c>
      <c r="O161" s="16">
        <f>(I161-J161)*100</f>
        <v>-26.000000000000512</v>
      </c>
      <c r="P161"/>
      <c r="Q161" s="22">
        <f>((S160*U161)/M161)*O161</f>
        <v>-42981.912630805418</v>
      </c>
      <c r="S161" s="3">
        <f>Q161+S160</f>
        <v>1504366.9420781897</v>
      </c>
      <c r="T161" s="3"/>
      <c r="U161" s="4">
        <f>$AE$4/W161</f>
        <v>2.7777777777777776E-2</v>
      </c>
      <c r="V161" s="3"/>
      <c r="W161" s="2">
        <v>9</v>
      </c>
      <c r="X161"/>
      <c r="Y161" s="30">
        <f>E161-D161+1</f>
        <v>2</v>
      </c>
      <c r="Z161" s="30"/>
      <c r="AA161" s="30">
        <f>(D161-C161)</f>
        <v>3</v>
      </c>
      <c r="AB161" s="30"/>
      <c r="AC161" s="4">
        <f>(S161-S160)/S160</f>
        <v>-2.7777777777777835E-2</v>
      </c>
      <c r="AD161" s="3"/>
      <c r="AE161" s="38"/>
      <c r="AF161" s="40">
        <f>IF(E160&gt;D161,IF(E160&gt;E161,Y161,E160-D161+1),0)</f>
        <v>2</v>
      </c>
      <c r="AG161" s="3"/>
      <c r="AH161" s="40">
        <f t="shared" si="79"/>
        <v>1</v>
      </c>
      <c r="AI161" s="40">
        <f t="shared" si="82"/>
        <v>0</v>
      </c>
      <c r="AJ161" s="40">
        <f t="shared" si="83"/>
        <v>1</v>
      </c>
      <c r="AK161" s="40">
        <f t="shared" si="84"/>
        <v>1</v>
      </c>
      <c r="AL161" s="40">
        <f t="shared" si="85"/>
        <v>1</v>
      </c>
      <c r="AM161" s="40">
        <f t="shared" si="86"/>
        <v>1</v>
      </c>
      <c r="AN161" s="40">
        <f t="shared" si="87"/>
        <v>0</v>
      </c>
      <c r="AO161" s="40">
        <f t="shared" si="88"/>
        <v>0</v>
      </c>
      <c r="AP161" s="40">
        <f t="shared" si="89"/>
        <v>0</v>
      </c>
      <c r="AQ161" s="40">
        <f t="shared" si="90"/>
        <v>0</v>
      </c>
      <c r="AR161" s="40">
        <f t="shared" si="91"/>
        <v>0</v>
      </c>
      <c r="AS161" s="40">
        <f t="shared" si="92"/>
        <v>0</v>
      </c>
      <c r="AT161" s="40">
        <f t="shared" si="93"/>
        <v>0</v>
      </c>
      <c r="AU161" s="40">
        <f t="shared" si="95"/>
        <v>0</v>
      </c>
      <c r="AV161" s="40">
        <f t="shared" si="96"/>
        <v>1</v>
      </c>
      <c r="AW161" s="40">
        <f t="shared" si="97"/>
        <v>0</v>
      </c>
      <c r="AX161" s="40">
        <f t="shared" si="98"/>
        <v>0</v>
      </c>
      <c r="AY161" s="40">
        <f t="shared" si="99"/>
        <v>0</v>
      </c>
      <c r="AZ161" s="40">
        <f t="shared" si="100"/>
        <v>0</v>
      </c>
      <c r="BA161" s="40">
        <f t="shared" si="101"/>
        <v>0</v>
      </c>
      <c r="BB161" s="40">
        <f t="shared" si="102"/>
        <v>0</v>
      </c>
      <c r="BC161" s="40">
        <f t="shared" si="103"/>
        <v>0</v>
      </c>
      <c r="BD161" s="40">
        <f t="shared" si="104"/>
        <v>0</v>
      </c>
      <c r="BE161" s="40">
        <f t="shared" si="105"/>
        <v>0</v>
      </c>
      <c r="BF161" s="40">
        <f t="shared" si="106"/>
        <v>0</v>
      </c>
      <c r="BG161" s="40">
        <f t="shared" si="107"/>
        <v>0</v>
      </c>
      <c r="BH161" s="40">
        <f t="shared" ref="BH161:BH224" si="108">IF(E134&gt;=D161,1,0)</f>
        <v>0</v>
      </c>
      <c r="BI161" s="40">
        <f t="shared" si="68"/>
        <v>0</v>
      </c>
      <c r="BJ161" s="40">
        <f t="shared" si="69"/>
        <v>0</v>
      </c>
      <c r="BK161" s="40">
        <f t="shared" si="70"/>
        <v>0</v>
      </c>
      <c r="BL161" s="40">
        <f t="shared" si="71"/>
        <v>0</v>
      </c>
      <c r="BM161" s="40">
        <f t="shared" si="72"/>
        <v>0</v>
      </c>
      <c r="BN161" s="40">
        <f t="shared" si="73"/>
        <v>0</v>
      </c>
      <c r="BO161" s="40">
        <f t="shared" si="74"/>
        <v>0</v>
      </c>
      <c r="BP161" s="40">
        <f t="shared" si="75"/>
        <v>0</v>
      </c>
      <c r="BQ161" s="40">
        <f t="shared" si="76"/>
        <v>0</v>
      </c>
      <c r="BR161" s="40">
        <f t="shared" si="77"/>
        <v>0</v>
      </c>
      <c r="BS161" s="15">
        <v>1</v>
      </c>
      <c r="BT161" s="63">
        <f t="shared" si="80"/>
        <v>8</v>
      </c>
      <c r="BV161" s="4">
        <f t="shared" si="94"/>
        <v>0.21508838383838386</v>
      </c>
    </row>
    <row r="162" spans="1:74" s="15" customFormat="1">
      <c r="A162" s="25">
        <f>A161+1</f>
        <v>158</v>
      </c>
      <c r="B162" s="26" t="s">
        <v>39</v>
      </c>
      <c r="C162" s="12">
        <v>40924</v>
      </c>
      <c r="D162" s="12">
        <v>40925</v>
      </c>
      <c r="E162" s="12">
        <v>40946</v>
      </c>
      <c r="F162" s="14">
        <v>1.0272600000000001</v>
      </c>
      <c r="G162" s="14">
        <v>1.0314099999999999</v>
      </c>
      <c r="H162" s="14">
        <v>1.0811299999999999</v>
      </c>
      <c r="I162" s="14"/>
      <c r="J162" s="14"/>
      <c r="K162" s="5" t="s">
        <v>1</v>
      </c>
      <c r="L162"/>
      <c r="M162" s="16">
        <f>(G162-F162)*10000</f>
        <v>41.499999999998764</v>
      </c>
      <c r="O162" s="16">
        <f>(H162-G162)*10000</f>
        <v>497.19999999999987</v>
      </c>
      <c r="P162"/>
      <c r="Q162" s="22">
        <f>((S161*U162)/M162)*O162</f>
        <v>346603.9126975431</v>
      </c>
      <c r="S162" s="3">
        <f>Q162+S161</f>
        <v>1850970.8547757328</v>
      </c>
      <c r="T162" s="3"/>
      <c r="U162" s="4">
        <f>$AE$4/W162</f>
        <v>1.9230769230769232E-2</v>
      </c>
      <c r="V162" s="3"/>
      <c r="W162" s="2">
        <v>13</v>
      </c>
      <c r="X162"/>
      <c r="Y162" s="30">
        <f>E162-D162+1</f>
        <v>22</v>
      </c>
      <c r="Z162" s="30"/>
      <c r="AA162" s="30">
        <f>(D162-C162)</f>
        <v>1</v>
      </c>
      <c r="AB162" s="30"/>
      <c r="AC162" s="4">
        <f>(S162-S161)/S161</f>
        <v>0.23039851714551193</v>
      </c>
      <c r="AD162" s="3"/>
      <c r="AE162" s="38"/>
      <c r="AF162" s="40">
        <f>IF(E161&gt;D162,IF(E161&gt;E162,Y162,E161-D162+1),0)</f>
        <v>0</v>
      </c>
      <c r="AG162" s="3"/>
      <c r="AH162" s="40">
        <f t="shared" si="79"/>
        <v>0</v>
      </c>
      <c r="AI162" s="40">
        <f t="shared" si="82"/>
        <v>1</v>
      </c>
      <c r="AJ162" s="40">
        <f t="shared" si="83"/>
        <v>0</v>
      </c>
      <c r="AK162" s="40">
        <f t="shared" si="84"/>
        <v>0</v>
      </c>
      <c r="AL162" s="40">
        <f t="shared" si="85"/>
        <v>1</v>
      </c>
      <c r="AM162" s="40">
        <f t="shared" si="86"/>
        <v>1</v>
      </c>
      <c r="AN162" s="40">
        <f t="shared" si="87"/>
        <v>1</v>
      </c>
      <c r="AO162" s="40">
        <f t="shared" si="88"/>
        <v>0</v>
      </c>
      <c r="AP162" s="40">
        <f t="shared" si="89"/>
        <v>0</v>
      </c>
      <c r="AQ162" s="40">
        <f t="shared" si="90"/>
        <v>0</v>
      </c>
      <c r="AR162" s="40">
        <f t="shared" si="91"/>
        <v>0</v>
      </c>
      <c r="AS162" s="40">
        <f t="shared" si="92"/>
        <v>0</v>
      </c>
      <c r="AT162" s="40">
        <f t="shared" si="93"/>
        <v>0</v>
      </c>
      <c r="AU162" s="40">
        <f t="shared" si="95"/>
        <v>0</v>
      </c>
      <c r="AV162" s="40">
        <f t="shared" si="96"/>
        <v>0</v>
      </c>
      <c r="AW162" s="40">
        <f t="shared" si="97"/>
        <v>1</v>
      </c>
      <c r="AX162" s="40">
        <f t="shared" si="98"/>
        <v>0</v>
      </c>
      <c r="AY162" s="40">
        <f t="shared" si="99"/>
        <v>0</v>
      </c>
      <c r="AZ162" s="40">
        <f t="shared" si="100"/>
        <v>0</v>
      </c>
      <c r="BA162" s="40">
        <f t="shared" si="101"/>
        <v>0</v>
      </c>
      <c r="BB162" s="40">
        <f t="shared" si="102"/>
        <v>0</v>
      </c>
      <c r="BC162" s="40">
        <f t="shared" si="103"/>
        <v>0</v>
      </c>
      <c r="BD162" s="40">
        <f t="shared" si="104"/>
        <v>0</v>
      </c>
      <c r="BE162" s="40">
        <f t="shared" si="105"/>
        <v>0</v>
      </c>
      <c r="BF162" s="40">
        <f t="shared" si="106"/>
        <v>0</v>
      </c>
      <c r="BG162" s="40">
        <f t="shared" si="107"/>
        <v>0</v>
      </c>
      <c r="BH162" s="40">
        <f t="shared" si="108"/>
        <v>0</v>
      </c>
      <c r="BI162" s="40">
        <f t="shared" ref="BI162:BI225" si="109">IF(E134&gt;=D162,1,0)</f>
        <v>0</v>
      </c>
      <c r="BJ162" s="40">
        <f t="shared" si="69"/>
        <v>0</v>
      </c>
      <c r="BK162" s="40">
        <f t="shared" si="70"/>
        <v>0</v>
      </c>
      <c r="BL162" s="40">
        <f t="shared" si="71"/>
        <v>0</v>
      </c>
      <c r="BM162" s="40">
        <f t="shared" si="72"/>
        <v>0</v>
      </c>
      <c r="BN162" s="40">
        <f t="shared" si="73"/>
        <v>0</v>
      </c>
      <c r="BO162" s="40">
        <f t="shared" si="74"/>
        <v>0</v>
      </c>
      <c r="BP162" s="40">
        <f t="shared" si="75"/>
        <v>0</v>
      </c>
      <c r="BQ162" s="40">
        <f t="shared" si="76"/>
        <v>0</v>
      </c>
      <c r="BR162" s="40">
        <f t="shared" si="77"/>
        <v>0</v>
      </c>
      <c r="BS162" s="15">
        <v>1</v>
      </c>
      <c r="BT162" s="63">
        <f t="shared" si="80"/>
        <v>7</v>
      </c>
      <c r="BV162" s="4">
        <f t="shared" si="94"/>
        <v>0.18154137529137526</v>
      </c>
    </row>
    <row r="163" spans="1:74" s="15" customFormat="1">
      <c r="A163" s="25">
        <f>A162+1</f>
        <v>159</v>
      </c>
      <c r="B163" s="26" t="s">
        <v>38</v>
      </c>
      <c r="C163" s="12">
        <v>40925</v>
      </c>
      <c r="D163" s="52">
        <v>40926</v>
      </c>
      <c r="E163" s="52">
        <v>40932</v>
      </c>
      <c r="F163" s="36">
        <v>97.600000000000009</v>
      </c>
      <c r="G163" s="36">
        <v>98.259999999999991</v>
      </c>
      <c r="H163" s="36">
        <v>100.545</v>
      </c>
      <c r="I163" s="36"/>
      <c r="J163" s="36"/>
      <c r="K163" s="5" t="s">
        <v>1</v>
      </c>
      <c r="L163"/>
      <c r="M163" s="16">
        <f>(G163-F163)*100</f>
        <v>65.999999999998238</v>
      </c>
      <c r="O163" s="16">
        <f>(H163-G163)*100</f>
        <v>228.50000000000108</v>
      </c>
      <c r="P163"/>
      <c r="Q163" s="22">
        <f>((S162*U163)/M163)*O163</f>
        <v>76289.112611159493</v>
      </c>
      <c r="S163" s="3">
        <f>Q163+S162</f>
        <v>1927259.9673868923</v>
      </c>
      <c r="T163" s="3"/>
      <c r="U163" s="4">
        <f>$AE$4/W163</f>
        <v>1.1904761904761904E-2</v>
      </c>
      <c r="V163" s="3"/>
      <c r="W163" s="2">
        <v>21</v>
      </c>
      <c r="X163"/>
      <c r="Y163" s="30">
        <f>E163-D163+1</f>
        <v>7</v>
      </c>
      <c r="Z163" s="30"/>
      <c r="AA163" s="30">
        <f>(D163-C163)</f>
        <v>1</v>
      </c>
      <c r="AB163" s="30"/>
      <c r="AC163" s="4">
        <f>(S163-S162)/S162</f>
        <v>4.1215728715729982E-2</v>
      </c>
      <c r="AD163" s="3"/>
      <c r="AE163" s="38"/>
      <c r="AF163" s="40">
        <f>IF(E162&gt;D163,IF(E162&gt;E163,Y163,E162-D163+1),0)</f>
        <v>7</v>
      </c>
      <c r="AG163" s="3"/>
      <c r="AH163" s="40">
        <f t="shared" si="79"/>
        <v>1</v>
      </c>
      <c r="AI163" s="40">
        <f t="shared" si="82"/>
        <v>0</v>
      </c>
      <c r="AJ163" s="40">
        <f t="shared" si="83"/>
        <v>1</v>
      </c>
      <c r="AK163" s="40">
        <f t="shared" si="84"/>
        <v>0</v>
      </c>
      <c r="AL163" s="40">
        <f t="shared" si="85"/>
        <v>0</v>
      </c>
      <c r="AM163" s="40">
        <f t="shared" si="86"/>
        <v>1</v>
      </c>
      <c r="AN163" s="40">
        <f t="shared" si="87"/>
        <v>1</v>
      </c>
      <c r="AO163" s="40">
        <f t="shared" si="88"/>
        <v>1</v>
      </c>
      <c r="AP163" s="40">
        <f t="shared" si="89"/>
        <v>0</v>
      </c>
      <c r="AQ163" s="40">
        <f t="shared" si="90"/>
        <v>0</v>
      </c>
      <c r="AR163" s="40">
        <f t="shared" si="91"/>
        <v>0</v>
      </c>
      <c r="AS163" s="40">
        <f t="shared" si="92"/>
        <v>0</v>
      </c>
      <c r="AT163" s="40">
        <f t="shared" si="93"/>
        <v>0</v>
      </c>
      <c r="AU163" s="40">
        <f t="shared" si="95"/>
        <v>0</v>
      </c>
      <c r="AV163" s="40">
        <f t="shared" si="96"/>
        <v>0</v>
      </c>
      <c r="AW163" s="40">
        <f t="shared" si="97"/>
        <v>0</v>
      </c>
      <c r="AX163" s="40">
        <f t="shared" si="98"/>
        <v>1</v>
      </c>
      <c r="AY163" s="40">
        <f t="shared" si="99"/>
        <v>0</v>
      </c>
      <c r="AZ163" s="40">
        <f t="shared" si="100"/>
        <v>0</v>
      </c>
      <c r="BA163" s="40">
        <f t="shared" si="101"/>
        <v>0</v>
      </c>
      <c r="BB163" s="40">
        <f t="shared" si="102"/>
        <v>0</v>
      </c>
      <c r="BC163" s="40">
        <f t="shared" si="103"/>
        <v>0</v>
      </c>
      <c r="BD163" s="40">
        <f t="shared" si="104"/>
        <v>0</v>
      </c>
      <c r="BE163" s="40">
        <f t="shared" si="105"/>
        <v>0</v>
      </c>
      <c r="BF163" s="40">
        <f t="shared" si="106"/>
        <v>0</v>
      </c>
      <c r="BG163" s="40">
        <f t="shared" si="107"/>
        <v>0</v>
      </c>
      <c r="BH163" s="40">
        <f t="shared" si="108"/>
        <v>0</v>
      </c>
      <c r="BI163" s="40">
        <f t="shared" si="109"/>
        <v>0</v>
      </c>
      <c r="BJ163" s="40">
        <f t="shared" ref="BJ163:BJ226" si="110">IF(E134&gt;=D163,1,0)</f>
        <v>0</v>
      </c>
      <c r="BK163" s="40">
        <f t="shared" si="70"/>
        <v>0</v>
      </c>
      <c r="BL163" s="40">
        <f t="shared" si="71"/>
        <v>0</v>
      </c>
      <c r="BM163" s="40">
        <f t="shared" si="72"/>
        <v>0</v>
      </c>
      <c r="BN163" s="40">
        <f t="shared" si="73"/>
        <v>0</v>
      </c>
      <c r="BO163" s="40">
        <f t="shared" si="74"/>
        <v>0</v>
      </c>
      <c r="BP163" s="40">
        <f t="shared" si="75"/>
        <v>0</v>
      </c>
      <c r="BQ163" s="40">
        <f t="shared" si="76"/>
        <v>0</v>
      </c>
      <c r="BR163" s="40">
        <f t="shared" si="77"/>
        <v>0</v>
      </c>
      <c r="BS163" s="15">
        <v>1</v>
      </c>
      <c r="BT163" s="63">
        <f t="shared" si="80"/>
        <v>8</v>
      </c>
      <c r="BV163" s="4">
        <f t="shared" si="94"/>
        <v>0.19344613719613718</v>
      </c>
    </row>
    <row r="164" spans="1:74" s="15" customFormat="1">
      <c r="A164" s="25">
        <f>A163+1</f>
        <v>160</v>
      </c>
      <c r="B164" s="26" t="s">
        <v>30</v>
      </c>
      <c r="C164" s="12">
        <v>40926</v>
      </c>
      <c r="D164" s="12">
        <v>40927</v>
      </c>
      <c r="E164" s="12">
        <v>40935</v>
      </c>
      <c r="F164" s="14">
        <v>1.2736000000000001</v>
      </c>
      <c r="G164" s="14">
        <v>1.2868999999999999</v>
      </c>
      <c r="H164" s="14">
        <v>1.323</v>
      </c>
      <c r="I164" s="14"/>
      <c r="J164" s="14"/>
      <c r="K164" s="5" t="s">
        <v>1</v>
      </c>
      <c r="M164" s="16">
        <f>(G164-F164)*10000</f>
        <v>132.99999999999866</v>
      </c>
      <c r="O164" s="16">
        <f>(H164-G164)*10000</f>
        <v>361.00000000000023</v>
      </c>
      <c r="Q164" s="22">
        <f>((S163*U164)/M164)*O164</f>
        <v>118889.4135725693</v>
      </c>
      <c r="S164" s="3">
        <f>Q164+S163</f>
        <v>2046149.3809594617</v>
      </c>
      <c r="T164" s="3"/>
      <c r="U164" s="4">
        <f>$AE$4/W164</f>
        <v>2.2727272727272728E-2</v>
      </c>
      <c r="V164" s="4"/>
      <c r="W164" s="16">
        <v>11</v>
      </c>
      <c r="Y164" s="30">
        <f>E164-D164+1</f>
        <v>9</v>
      </c>
      <c r="Z164" s="30"/>
      <c r="AA164" s="30">
        <f>(D164-C164)</f>
        <v>1</v>
      </c>
      <c r="AB164" s="30"/>
      <c r="AC164" s="4">
        <f>(S164-S163)/S163</f>
        <v>6.1688311688312389E-2</v>
      </c>
      <c r="AD164" s="3"/>
      <c r="AE164" s="38"/>
      <c r="AF164" s="40">
        <f>IF(E163&gt;D164,IF(E163&gt;E164,Y164,E163-D164+1),0)</f>
        <v>6</v>
      </c>
      <c r="AG164" s="3"/>
      <c r="AH164" s="40">
        <f t="shared" si="79"/>
        <v>1</v>
      </c>
      <c r="AI164" s="40">
        <f t="shared" si="82"/>
        <v>1</v>
      </c>
      <c r="AJ164" s="40">
        <f t="shared" si="83"/>
        <v>0</v>
      </c>
      <c r="AK164" s="40">
        <f t="shared" si="84"/>
        <v>1</v>
      </c>
      <c r="AL164" s="40">
        <f t="shared" si="85"/>
        <v>0</v>
      </c>
      <c r="AM164" s="40">
        <f t="shared" si="86"/>
        <v>0</v>
      </c>
      <c r="AN164" s="40">
        <f t="shared" si="87"/>
        <v>0</v>
      </c>
      <c r="AO164" s="40">
        <f t="shared" si="88"/>
        <v>0</v>
      </c>
      <c r="AP164" s="40">
        <f t="shared" si="89"/>
        <v>0</v>
      </c>
      <c r="AQ164" s="40">
        <f t="shared" si="90"/>
        <v>0</v>
      </c>
      <c r="AR164" s="40">
        <f t="shared" si="91"/>
        <v>0</v>
      </c>
      <c r="AS164" s="40">
        <f t="shared" si="92"/>
        <v>0</v>
      </c>
      <c r="AT164" s="40">
        <f t="shared" si="93"/>
        <v>0</v>
      </c>
      <c r="AU164" s="40">
        <f t="shared" si="95"/>
        <v>0</v>
      </c>
      <c r="AV164" s="40">
        <f t="shared" si="96"/>
        <v>0</v>
      </c>
      <c r="AW164" s="40">
        <f t="shared" si="97"/>
        <v>0</v>
      </c>
      <c r="AX164" s="40">
        <f t="shared" si="98"/>
        <v>0</v>
      </c>
      <c r="AY164" s="40">
        <f t="shared" si="99"/>
        <v>1</v>
      </c>
      <c r="AZ164" s="40">
        <f t="shared" si="100"/>
        <v>0</v>
      </c>
      <c r="BA164" s="40">
        <f t="shared" si="101"/>
        <v>0</v>
      </c>
      <c r="BB164" s="40">
        <f t="shared" si="102"/>
        <v>0</v>
      </c>
      <c r="BC164" s="40">
        <f t="shared" si="103"/>
        <v>0</v>
      </c>
      <c r="BD164" s="40">
        <f t="shared" si="104"/>
        <v>0</v>
      </c>
      <c r="BE164" s="40">
        <f t="shared" si="105"/>
        <v>0</v>
      </c>
      <c r="BF164" s="40">
        <f t="shared" si="106"/>
        <v>0</v>
      </c>
      <c r="BG164" s="40">
        <f t="shared" si="107"/>
        <v>0</v>
      </c>
      <c r="BH164" s="40">
        <f t="shared" si="108"/>
        <v>0</v>
      </c>
      <c r="BI164" s="40">
        <f t="shared" si="109"/>
        <v>0</v>
      </c>
      <c r="BJ164" s="40">
        <f t="shared" si="110"/>
        <v>0</v>
      </c>
      <c r="BK164" s="40">
        <f t="shared" ref="BK164:BK227" si="111">IF(E134&gt;=D164,1,0)</f>
        <v>0</v>
      </c>
      <c r="BL164" s="40">
        <f t="shared" si="71"/>
        <v>0</v>
      </c>
      <c r="BM164" s="40">
        <f t="shared" si="72"/>
        <v>0</v>
      </c>
      <c r="BN164" s="40">
        <f t="shared" si="73"/>
        <v>0</v>
      </c>
      <c r="BO164" s="40">
        <f t="shared" si="74"/>
        <v>0</v>
      </c>
      <c r="BP164" s="40">
        <f t="shared" si="75"/>
        <v>0</v>
      </c>
      <c r="BQ164" s="40">
        <f t="shared" si="76"/>
        <v>0</v>
      </c>
      <c r="BR164" s="40">
        <f t="shared" si="77"/>
        <v>0</v>
      </c>
      <c r="BS164" s="15">
        <v>1</v>
      </c>
      <c r="BT164" s="63">
        <f t="shared" si="80"/>
        <v>6</v>
      </c>
      <c r="BV164" s="4">
        <f t="shared" si="94"/>
        <v>0.14582708957708956</v>
      </c>
    </row>
    <row r="165" spans="1:74" s="15" customFormat="1">
      <c r="A165" s="25">
        <f>A164+1</f>
        <v>161</v>
      </c>
      <c r="B165" s="26" t="s">
        <v>36</v>
      </c>
      <c r="C165" s="12">
        <v>40926</v>
      </c>
      <c r="D165" s="12">
        <v>40927</v>
      </c>
      <c r="E165" s="12">
        <v>40938</v>
      </c>
      <c r="F165" s="36">
        <v>117.60600000000001</v>
      </c>
      <c r="G165" s="36">
        <v>118.785</v>
      </c>
      <c r="H165" s="36">
        <v>119.742</v>
      </c>
      <c r="I165" s="36"/>
      <c r="J165" s="36"/>
      <c r="K165" s="5" t="s">
        <v>2</v>
      </c>
      <c r="L165"/>
      <c r="M165" s="16">
        <f>(G165-F165)*100</f>
        <v>117.89999999999878</v>
      </c>
      <c r="O165" s="16">
        <f>(H165-G165)*100</f>
        <v>95.700000000000784</v>
      </c>
      <c r="P165"/>
      <c r="Q165" s="22">
        <f>((S164*U165)/M165)*O165</f>
        <v>46135.259579168807</v>
      </c>
      <c r="S165" s="3">
        <f>Q165+S164</f>
        <v>2092284.6405386305</v>
      </c>
      <c r="T165" s="3"/>
      <c r="U165" s="4">
        <f>$AE$4/W165</f>
        <v>2.7777777777777776E-2</v>
      </c>
      <c r="V165" s="3"/>
      <c r="W165" s="2">
        <v>9</v>
      </c>
      <c r="X165"/>
      <c r="Y165" s="30">
        <f>E165-D165+1</f>
        <v>12</v>
      </c>
      <c r="Z165" s="30"/>
      <c r="AA165" s="30">
        <f>(D165-C165)</f>
        <v>1</v>
      </c>
      <c r="AB165" s="30"/>
      <c r="AC165" s="4">
        <f>(S165-S164)/S164</f>
        <v>2.254735651682261E-2</v>
      </c>
      <c r="AD165" s="3"/>
      <c r="AE165" s="38"/>
      <c r="AF165" s="40">
        <f>IF(E164&gt;D165,IF(E164&gt;E165,Y165,E164-D165+1),0)</f>
        <v>9</v>
      </c>
      <c r="AG165" s="3"/>
      <c r="AH165" s="40">
        <f t="shared" si="79"/>
        <v>1</v>
      </c>
      <c r="AI165" s="40">
        <f t="shared" si="82"/>
        <v>1</v>
      </c>
      <c r="AJ165" s="40">
        <f t="shared" si="83"/>
        <v>1</v>
      </c>
      <c r="AK165" s="40">
        <f t="shared" si="84"/>
        <v>0</v>
      </c>
      <c r="AL165" s="40">
        <f t="shared" si="85"/>
        <v>1</v>
      </c>
      <c r="AM165" s="40">
        <f t="shared" si="86"/>
        <v>0</v>
      </c>
      <c r="AN165" s="40">
        <f t="shared" si="87"/>
        <v>0</v>
      </c>
      <c r="AO165" s="40">
        <f t="shared" si="88"/>
        <v>0</v>
      </c>
      <c r="AP165" s="40">
        <f t="shared" si="89"/>
        <v>0</v>
      </c>
      <c r="AQ165" s="40">
        <f t="shared" si="90"/>
        <v>0</v>
      </c>
      <c r="AR165" s="40">
        <f t="shared" si="91"/>
        <v>0</v>
      </c>
      <c r="AS165" s="40">
        <f t="shared" si="92"/>
        <v>0</v>
      </c>
      <c r="AT165" s="40">
        <f t="shared" si="93"/>
        <v>0</v>
      </c>
      <c r="AU165" s="40">
        <f t="shared" si="95"/>
        <v>0</v>
      </c>
      <c r="AV165" s="40">
        <f t="shared" si="96"/>
        <v>0</v>
      </c>
      <c r="AW165" s="40">
        <f t="shared" si="97"/>
        <v>0</v>
      </c>
      <c r="AX165" s="40">
        <f t="shared" si="98"/>
        <v>0</v>
      </c>
      <c r="AY165" s="40">
        <f t="shared" si="99"/>
        <v>0</v>
      </c>
      <c r="AZ165" s="40">
        <f t="shared" si="100"/>
        <v>1</v>
      </c>
      <c r="BA165" s="40">
        <f t="shared" si="101"/>
        <v>0</v>
      </c>
      <c r="BB165" s="40">
        <f t="shared" si="102"/>
        <v>0</v>
      </c>
      <c r="BC165" s="40">
        <f t="shared" si="103"/>
        <v>0</v>
      </c>
      <c r="BD165" s="40">
        <f t="shared" si="104"/>
        <v>0</v>
      </c>
      <c r="BE165" s="40">
        <f t="shared" si="105"/>
        <v>0</v>
      </c>
      <c r="BF165" s="40">
        <f t="shared" si="106"/>
        <v>0</v>
      </c>
      <c r="BG165" s="40">
        <f t="shared" si="107"/>
        <v>0</v>
      </c>
      <c r="BH165" s="40">
        <f t="shared" si="108"/>
        <v>0</v>
      </c>
      <c r="BI165" s="40">
        <f t="shared" si="109"/>
        <v>0</v>
      </c>
      <c r="BJ165" s="40">
        <f t="shared" si="110"/>
        <v>0</v>
      </c>
      <c r="BK165" s="40">
        <f t="shared" si="111"/>
        <v>0</v>
      </c>
      <c r="BL165" s="40">
        <f t="shared" ref="BL165:BL228" si="112">IF(E134&gt;=D165,1,0)</f>
        <v>0</v>
      </c>
      <c r="BM165" s="40">
        <f t="shared" si="72"/>
        <v>0</v>
      </c>
      <c r="BN165" s="40">
        <f t="shared" si="73"/>
        <v>0</v>
      </c>
      <c r="BO165" s="40">
        <f t="shared" si="74"/>
        <v>0</v>
      </c>
      <c r="BP165" s="40">
        <f t="shared" si="75"/>
        <v>0</v>
      </c>
      <c r="BQ165" s="40">
        <f t="shared" si="76"/>
        <v>0</v>
      </c>
      <c r="BR165" s="40">
        <f t="shared" si="77"/>
        <v>0</v>
      </c>
      <c r="BS165" s="15">
        <v>1</v>
      </c>
      <c r="BT165" s="63">
        <f t="shared" si="80"/>
        <v>7</v>
      </c>
      <c r="BV165" s="4">
        <f t="shared" si="94"/>
        <v>0.17360486735486735</v>
      </c>
    </row>
    <row r="166" spans="1:74" s="15" customFormat="1">
      <c r="A166" s="25">
        <f>A165+1</f>
        <v>162</v>
      </c>
      <c r="B166" s="26" t="s">
        <v>38</v>
      </c>
      <c r="C166" s="12">
        <v>40935</v>
      </c>
      <c r="D166" s="52">
        <v>40938</v>
      </c>
      <c r="E166" s="52">
        <v>40938</v>
      </c>
      <c r="F166" s="36">
        <v>101.11</v>
      </c>
      <c r="G166" s="36"/>
      <c r="H166" s="36"/>
      <c r="I166" s="36">
        <v>100.65</v>
      </c>
      <c r="J166" s="36">
        <v>101.11</v>
      </c>
      <c r="K166" s="5" t="s">
        <v>0</v>
      </c>
      <c r="L166"/>
      <c r="M166" s="16">
        <f>(F166-I166)*100</f>
        <v>45.999999999999375</v>
      </c>
      <c r="O166" s="16">
        <f>(I166-J166)*100</f>
        <v>-45.999999999999375</v>
      </c>
      <c r="P166"/>
      <c r="Q166" s="22">
        <f>((S165*U166)/M166)*O166</f>
        <v>-24908.150482602745</v>
      </c>
      <c r="S166" s="3">
        <f>Q166+S165</f>
        <v>2067376.4900560279</v>
      </c>
      <c r="T166" s="3"/>
      <c r="U166" s="4">
        <f>$AE$4/W166</f>
        <v>1.1904761904761904E-2</v>
      </c>
      <c r="V166" s="3"/>
      <c r="W166" s="2">
        <v>21</v>
      </c>
      <c r="X166"/>
      <c r="Y166" s="30">
        <f>E166-D166+1</f>
        <v>1</v>
      </c>
      <c r="Z166" s="30"/>
      <c r="AA166" s="30">
        <f>(D166-C166)</f>
        <v>3</v>
      </c>
      <c r="AB166" s="30"/>
      <c r="AC166" s="4">
        <f>(S166-S165)/S165</f>
        <v>-1.1904761904761859E-2</v>
      </c>
      <c r="AD166" s="3"/>
      <c r="AE166" s="38"/>
      <c r="AF166" s="40">
        <f>IF(E165&gt;D166,IF(E165&gt;E166,Y166,E165-D166+1),0)</f>
        <v>0</v>
      </c>
      <c r="AG166" s="3"/>
      <c r="AH166" s="40">
        <f t="shared" si="79"/>
        <v>1</v>
      </c>
      <c r="AI166" s="40">
        <f t="shared" si="82"/>
        <v>0</v>
      </c>
      <c r="AJ166" s="40">
        <f t="shared" si="83"/>
        <v>0</v>
      </c>
      <c r="AK166" s="40">
        <f t="shared" si="84"/>
        <v>1</v>
      </c>
      <c r="AL166" s="40">
        <f t="shared" si="85"/>
        <v>0</v>
      </c>
      <c r="AM166" s="40">
        <f t="shared" si="86"/>
        <v>1</v>
      </c>
      <c r="AN166" s="40">
        <f t="shared" si="87"/>
        <v>0</v>
      </c>
      <c r="AO166" s="40">
        <f t="shared" si="88"/>
        <v>0</v>
      </c>
      <c r="AP166" s="40">
        <f t="shared" si="89"/>
        <v>0</v>
      </c>
      <c r="AQ166" s="40">
        <f t="shared" si="90"/>
        <v>0</v>
      </c>
      <c r="AR166" s="40">
        <f t="shared" si="91"/>
        <v>0</v>
      </c>
      <c r="AS166" s="40">
        <f t="shared" si="92"/>
        <v>0</v>
      </c>
      <c r="AT166" s="40">
        <f t="shared" si="93"/>
        <v>0</v>
      </c>
      <c r="AU166" s="40">
        <f t="shared" si="95"/>
        <v>0</v>
      </c>
      <c r="AV166" s="40">
        <f t="shared" si="96"/>
        <v>0</v>
      </c>
      <c r="AW166" s="40">
        <f t="shared" si="97"/>
        <v>0</v>
      </c>
      <c r="AX166" s="40">
        <f t="shared" si="98"/>
        <v>0</v>
      </c>
      <c r="AY166" s="40">
        <f t="shared" si="99"/>
        <v>0</v>
      </c>
      <c r="AZ166" s="40">
        <f t="shared" si="100"/>
        <v>0</v>
      </c>
      <c r="BA166" s="40">
        <f t="shared" si="101"/>
        <v>0</v>
      </c>
      <c r="BB166" s="40">
        <f t="shared" si="102"/>
        <v>0</v>
      </c>
      <c r="BC166" s="40">
        <f t="shared" si="103"/>
        <v>0</v>
      </c>
      <c r="BD166" s="40">
        <f t="shared" si="104"/>
        <v>0</v>
      </c>
      <c r="BE166" s="40">
        <f t="shared" si="105"/>
        <v>0</v>
      </c>
      <c r="BF166" s="40">
        <f t="shared" si="106"/>
        <v>0</v>
      </c>
      <c r="BG166" s="40">
        <f t="shared" si="107"/>
        <v>0</v>
      </c>
      <c r="BH166" s="40">
        <f t="shared" si="108"/>
        <v>0</v>
      </c>
      <c r="BI166" s="40">
        <f t="shared" si="109"/>
        <v>0</v>
      </c>
      <c r="BJ166" s="40">
        <f t="shared" si="110"/>
        <v>0</v>
      </c>
      <c r="BK166" s="40">
        <f t="shared" si="111"/>
        <v>0</v>
      </c>
      <c r="BL166" s="40">
        <f t="shared" si="112"/>
        <v>0</v>
      </c>
      <c r="BM166" s="40">
        <f t="shared" ref="BM166:BM229" si="113">IF(E134&gt;=D166,1,0)</f>
        <v>0</v>
      </c>
      <c r="BN166" s="40">
        <f t="shared" si="73"/>
        <v>0</v>
      </c>
      <c r="BO166" s="40">
        <f t="shared" si="74"/>
        <v>0</v>
      </c>
      <c r="BP166" s="40">
        <f t="shared" si="75"/>
        <v>0</v>
      </c>
      <c r="BQ166" s="40">
        <f t="shared" si="76"/>
        <v>0</v>
      </c>
      <c r="BR166" s="40">
        <f t="shared" si="77"/>
        <v>0</v>
      </c>
      <c r="BS166" s="15">
        <v>1</v>
      </c>
      <c r="BT166" s="63">
        <f t="shared" si="80"/>
        <v>5</v>
      </c>
      <c r="BV166" s="4">
        <f t="shared" si="94"/>
        <v>0.12587759462759462</v>
      </c>
    </row>
    <row r="167" spans="1:74" s="15" customFormat="1">
      <c r="A167" s="25">
        <f>A166+1</f>
        <v>163</v>
      </c>
      <c r="B167" s="26" t="s">
        <v>30</v>
      </c>
      <c r="C167" s="12">
        <v>40939</v>
      </c>
      <c r="D167" s="12">
        <v>40940</v>
      </c>
      <c r="E167" s="12">
        <v>40946</v>
      </c>
      <c r="F167" s="14">
        <v>1.321</v>
      </c>
      <c r="G167" s="14"/>
      <c r="H167" s="14"/>
      <c r="I167" s="14">
        <v>1.3039000000000001</v>
      </c>
      <c r="J167" s="14">
        <v>1.321</v>
      </c>
      <c r="K167" s="5" t="s">
        <v>0</v>
      </c>
      <c r="M167" s="46">
        <f>(F167-I167)*10000</f>
        <v>170.99999999999892</v>
      </c>
      <c r="N167" s="47"/>
      <c r="O167" s="46">
        <f>(I167-J167)*10000</f>
        <v>-170.99999999999892</v>
      </c>
      <c r="Q167" s="22">
        <f>((S166*U167)/M167)*O167</f>
        <v>-46985.829319455188</v>
      </c>
      <c r="S167" s="3">
        <f>Q167+S166</f>
        <v>2020390.6607365727</v>
      </c>
      <c r="T167" s="3"/>
      <c r="U167" s="4">
        <f>$AE$4/W167</f>
        <v>2.2727272727272728E-2</v>
      </c>
      <c r="V167" s="4"/>
      <c r="W167" s="16">
        <v>11</v>
      </c>
      <c r="Y167" s="30">
        <f>E167-D167+1</f>
        <v>7</v>
      </c>
      <c r="Z167" s="30"/>
      <c r="AA167" s="30">
        <f>(D167-C167)</f>
        <v>1</v>
      </c>
      <c r="AB167" s="30"/>
      <c r="AC167" s="4">
        <f>(S167-S166)/S166</f>
        <v>-2.2727272727272735E-2</v>
      </c>
      <c r="AD167" s="3"/>
      <c r="AE167" s="38"/>
      <c r="AF167" s="40">
        <f>IF(E166&gt;D167,IF(E166&gt;E167,Y167,E166-D167+1),0)</f>
        <v>0</v>
      </c>
      <c r="AG167" s="3"/>
      <c r="AH167" s="40">
        <f t="shared" si="79"/>
        <v>0</v>
      </c>
      <c r="AI167" s="40">
        <f t="shared" si="82"/>
        <v>0</v>
      </c>
      <c r="AJ167" s="40">
        <f t="shared" si="83"/>
        <v>0</v>
      </c>
      <c r="AK167" s="40">
        <f t="shared" si="84"/>
        <v>0</v>
      </c>
      <c r="AL167" s="40">
        <f t="shared" si="85"/>
        <v>1</v>
      </c>
      <c r="AM167" s="40">
        <f t="shared" si="86"/>
        <v>0</v>
      </c>
      <c r="AN167" s="40">
        <f t="shared" si="87"/>
        <v>1</v>
      </c>
      <c r="AO167" s="40">
        <f t="shared" si="88"/>
        <v>0</v>
      </c>
      <c r="AP167" s="40">
        <f t="shared" si="89"/>
        <v>0</v>
      </c>
      <c r="AQ167" s="40">
        <f t="shared" si="90"/>
        <v>0</v>
      </c>
      <c r="AR167" s="40">
        <f t="shared" si="91"/>
        <v>0</v>
      </c>
      <c r="AS167" s="40">
        <f t="shared" si="92"/>
        <v>0</v>
      </c>
      <c r="AT167" s="40">
        <f t="shared" si="93"/>
        <v>0</v>
      </c>
      <c r="AU167" s="40">
        <f t="shared" si="95"/>
        <v>0</v>
      </c>
      <c r="AV167" s="40">
        <f t="shared" si="96"/>
        <v>0</v>
      </c>
      <c r="AW167" s="40">
        <f t="shared" si="97"/>
        <v>0</v>
      </c>
      <c r="AX167" s="40">
        <f t="shared" si="98"/>
        <v>0</v>
      </c>
      <c r="AY167" s="40">
        <f t="shared" si="99"/>
        <v>0</v>
      </c>
      <c r="AZ167" s="40">
        <f t="shared" si="100"/>
        <v>0</v>
      </c>
      <c r="BA167" s="40">
        <f t="shared" si="101"/>
        <v>0</v>
      </c>
      <c r="BB167" s="40">
        <f t="shared" si="102"/>
        <v>0</v>
      </c>
      <c r="BC167" s="40">
        <f t="shared" si="103"/>
        <v>0</v>
      </c>
      <c r="BD167" s="40">
        <f t="shared" si="104"/>
        <v>0</v>
      </c>
      <c r="BE167" s="40">
        <f t="shared" si="105"/>
        <v>0</v>
      </c>
      <c r="BF167" s="40">
        <f t="shared" si="106"/>
        <v>0</v>
      </c>
      <c r="BG167" s="40">
        <f t="shared" si="107"/>
        <v>0</v>
      </c>
      <c r="BH167" s="40">
        <f t="shared" si="108"/>
        <v>0</v>
      </c>
      <c r="BI167" s="40">
        <f t="shared" si="109"/>
        <v>0</v>
      </c>
      <c r="BJ167" s="40">
        <f t="shared" si="110"/>
        <v>0</v>
      </c>
      <c r="BK167" s="40">
        <f t="shared" si="111"/>
        <v>0</v>
      </c>
      <c r="BL167" s="40">
        <f t="shared" si="112"/>
        <v>0</v>
      </c>
      <c r="BM167" s="40">
        <f t="shared" si="113"/>
        <v>0</v>
      </c>
      <c r="BN167" s="40">
        <f t="shared" ref="BN167:BN230" si="114">IF(E134&gt;=D167,1,0)</f>
        <v>0</v>
      </c>
      <c r="BO167" s="40">
        <f t="shared" si="74"/>
        <v>0</v>
      </c>
      <c r="BP167" s="40">
        <f t="shared" si="75"/>
        <v>0</v>
      </c>
      <c r="BQ167" s="40">
        <f t="shared" si="76"/>
        <v>0</v>
      </c>
      <c r="BR167" s="40">
        <f t="shared" si="77"/>
        <v>0</v>
      </c>
      <c r="BS167" s="15">
        <v>1</v>
      </c>
      <c r="BT167" s="63">
        <f t="shared" si="80"/>
        <v>4</v>
      </c>
      <c r="BV167" s="4">
        <f t="shared" si="94"/>
        <v>0.10892232767232768</v>
      </c>
    </row>
    <row r="168" spans="1:74" s="15" customFormat="1">
      <c r="A168" s="25">
        <f>A167+1</f>
        <v>164</v>
      </c>
      <c r="B168" s="26" t="s">
        <v>29</v>
      </c>
      <c r="C168" s="12">
        <v>40942</v>
      </c>
      <c r="D168" s="12">
        <v>40946</v>
      </c>
      <c r="E168" s="12">
        <v>40953</v>
      </c>
      <c r="F168" s="14">
        <v>0.82869999999999999</v>
      </c>
      <c r="G168" s="14">
        <v>0.83460000000000001</v>
      </c>
      <c r="H168" s="14">
        <v>0.8357</v>
      </c>
      <c r="I168" s="14"/>
      <c r="J168" s="14"/>
      <c r="K168" s="5" t="s">
        <v>2</v>
      </c>
      <c r="M168" s="16">
        <f>(G168-F168)*10000</f>
        <v>59.000000000000163</v>
      </c>
      <c r="O168" s="16">
        <f>(H168-G168)*10000</f>
        <v>10.999999999999899</v>
      </c>
      <c r="Q168" s="22">
        <f>((S167*U168)/M168)*O168</f>
        <v>9417.0751136025574</v>
      </c>
      <c r="S168" s="3">
        <f>Q168+S167</f>
        <v>2029807.7358501751</v>
      </c>
      <c r="T168" s="3"/>
      <c r="U168" s="4">
        <f>$AE$4/W168</f>
        <v>2.5000000000000001E-2</v>
      </c>
      <c r="V168" s="4"/>
      <c r="W168" s="2">
        <v>10</v>
      </c>
      <c r="X168" s="3"/>
      <c r="Y168" s="30">
        <f>E168-D168+1</f>
        <v>8</v>
      </c>
      <c r="Z168" s="30"/>
      <c r="AA168" s="30">
        <f>(D168-C168)</f>
        <v>4</v>
      </c>
      <c r="AB168" s="30"/>
      <c r="AC168" s="4">
        <f>(S168-S167)/S167</f>
        <v>4.6610169491524333E-3</v>
      </c>
      <c r="AD168" s="3"/>
      <c r="AE168" s="38"/>
      <c r="AF168" s="40">
        <f>IF(E167&gt;D168,IF(E167&gt;E168,Y168,E167-D168+1),0)</f>
        <v>0</v>
      </c>
      <c r="AG168" s="3"/>
      <c r="AH168" s="40">
        <f t="shared" si="79"/>
        <v>1</v>
      </c>
      <c r="AI168" s="40">
        <f t="shared" si="82"/>
        <v>0</v>
      </c>
      <c r="AJ168" s="40">
        <f t="shared" si="83"/>
        <v>0</v>
      </c>
      <c r="AK168" s="40">
        <f t="shared" si="84"/>
        <v>0</v>
      </c>
      <c r="AL168" s="40">
        <f t="shared" si="85"/>
        <v>0</v>
      </c>
      <c r="AM168" s="40">
        <f t="shared" si="86"/>
        <v>1</v>
      </c>
      <c r="AN168" s="40">
        <f t="shared" si="87"/>
        <v>0</v>
      </c>
      <c r="AO168" s="40">
        <f t="shared" si="88"/>
        <v>1</v>
      </c>
      <c r="AP168" s="40">
        <f t="shared" si="89"/>
        <v>0</v>
      </c>
      <c r="AQ168" s="40">
        <f t="shared" si="90"/>
        <v>0</v>
      </c>
      <c r="AR168" s="40">
        <f t="shared" si="91"/>
        <v>0</v>
      </c>
      <c r="AS168" s="40">
        <f t="shared" si="92"/>
        <v>0</v>
      </c>
      <c r="AT168" s="40">
        <f t="shared" si="93"/>
        <v>0</v>
      </c>
      <c r="AU168" s="40">
        <f t="shared" si="95"/>
        <v>0</v>
      </c>
      <c r="AV168" s="40">
        <f t="shared" si="96"/>
        <v>0</v>
      </c>
      <c r="AW168" s="40">
        <f t="shared" si="97"/>
        <v>0</v>
      </c>
      <c r="AX168" s="40">
        <f t="shared" si="98"/>
        <v>0</v>
      </c>
      <c r="AY168" s="40">
        <f t="shared" si="99"/>
        <v>0</v>
      </c>
      <c r="AZ168" s="40">
        <f t="shared" si="100"/>
        <v>0</v>
      </c>
      <c r="BA168" s="40">
        <f t="shared" si="101"/>
        <v>0</v>
      </c>
      <c r="BB168" s="40">
        <f t="shared" si="102"/>
        <v>0</v>
      </c>
      <c r="BC168" s="40">
        <f t="shared" si="103"/>
        <v>0</v>
      </c>
      <c r="BD168" s="40">
        <f t="shared" si="104"/>
        <v>0</v>
      </c>
      <c r="BE168" s="40">
        <f t="shared" si="105"/>
        <v>0</v>
      </c>
      <c r="BF168" s="40">
        <f t="shared" si="106"/>
        <v>0</v>
      </c>
      <c r="BG168" s="40">
        <f t="shared" si="107"/>
        <v>0</v>
      </c>
      <c r="BH168" s="40">
        <f t="shared" si="108"/>
        <v>0</v>
      </c>
      <c r="BI168" s="40">
        <f t="shared" si="109"/>
        <v>0</v>
      </c>
      <c r="BJ168" s="40">
        <f t="shared" si="110"/>
        <v>0</v>
      </c>
      <c r="BK168" s="40">
        <f t="shared" si="111"/>
        <v>0</v>
      </c>
      <c r="BL168" s="40">
        <f t="shared" si="112"/>
        <v>0</v>
      </c>
      <c r="BM168" s="40">
        <f t="shared" si="113"/>
        <v>0</v>
      </c>
      <c r="BN168" s="40">
        <f t="shared" si="114"/>
        <v>0</v>
      </c>
      <c r="BO168" s="40">
        <f t="shared" ref="BO168:BO231" si="115">IF(E134&gt;=D168,1,0)</f>
        <v>0</v>
      </c>
      <c r="BP168" s="40">
        <f t="shared" si="75"/>
        <v>0</v>
      </c>
      <c r="BQ168" s="40">
        <f t="shared" si="76"/>
        <v>0</v>
      </c>
      <c r="BR168" s="40">
        <f t="shared" si="77"/>
        <v>0</v>
      </c>
      <c r="BS168" s="15">
        <v>1</v>
      </c>
      <c r="BT168" s="63">
        <f t="shared" si="80"/>
        <v>5</v>
      </c>
      <c r="BV168" s="4">
        <f t="shared" si="94"/>
        <v>0.13392232767232767</v>
      </c>
    </row>
    <row r="169" spans="1:74" s="15" customFormat="1">
      <c r="A169" s="25">
        <f>A168+1</f>
        <v>165</v>
      </c>
      <c r="B169" s="26" t="s">
        <v>30</v>
      </c>
      <c r="C169" s="12">
        <v>40946</v>
      </c>
      <c r="D169" s="12">
        <v>40947</v>
      </c>
      <c r="E169" s="12">
        <v>40953</v>
      </c>
      <c r="F169" s="14">
        <v>1.3091999999999999</v>
      </c>
      <c r="G169" s="14">
        <v>1.3270999999999999</v>
      </c>
      <c r="H169" s="14">
        <v>1.3091999999999999</v>
      </c>
      <c r="I169" s="14"/>
      <c r="J169" s="14"/>
      <c r="K169" s="5" t="s">
        <v>0</v>
      </c>
      <c r="M169" s="16">
        <f>(G169-F169)*10000</f>
        <v>179.00000000000028</v>
      </c>
      <c r="O169" s="16">
        <f>(H169-G169)*10000</f>
        <v>-179.00000000000028</v>
      </c>
      <c r="Q169" s="22">
        <f>((S168*U169)/M169)*O169</f>
        <v>-46131.993996594894</v>
      </c>
      <c r="S169" s="3">
        <f>Q169+S168</f>
        <v>1983675.7418535803</v>
      </c>
      <c r="T169" s="3"/>
      <c r="U169" s="4">
        <f>$AE$4/W169</f>
        <v>2.2727272727272728E-2</v>
      </c>
      <c r="V169" s="4"/>
      <c r="W169" s="16">
        <v>11</v>
      </c>
      <c r="Y169" s="30">
        <f>E169-D169+1</f>
        <v>7</v>
      </c>
      <c r="Z169" s="30"/>
      <c r="AA169" s="30">
        <f>(D169-C169)</f>
        <v>1</v>
      </c>
      <c r="AB169" s="30"/>
      <c r="AC169" s="4">
        <f>(S169-S168)/S168</f>
        <v>-2.2727272727272683E-2</v>
      </c>
      <c r="AD169" s="3"/>
      <c r="AE169" s="38"/>
      <c r="AF169" s="40">
        <f>IF(E168&gt;D169,IF(E168&gt;E169,Y169,E168-D169+1),0)</f>
        <v>7</v>
      </c>
      <c r="AG169" s="3"/>
      <c r="AH169" s="40">
        <f t="shared" si="79"/>
        <v>1</v>
      </c>
      <c r="AI169" s="40">
        <f t="shared" si="82"/>
        <v>0</v>
      </c>
      <c r="AJ169" s="40">
        <f t="shared" si="83"/>
        <v>0</v>
      </c>
      <c r="AK169" s="40">
        <f t="shared" si="84"/>
        <v>0</v>
      </c>
      <c r="AL169" s="40">
        <f t="shared" si="85"/>
        <v>0</v>
      </c>
      <c r="AM169" s="40">
        <f t="shared" si="86"/>
        <v>0</v>
      </c>
      <c r="AN169" s="40">
        <f t="shared" si="87"/>
        <v>0</v>
      </c>
      <c r="AO169" s="40">
        <f t="shared" si="88"/>
        <v>0</v>
      </c>
      <c r="AP169" s="40">
        <f t="shared" si="89"/>
        <v>1</v>
      </c>
      <c r="AQ169" s="40">
        <f t="shared" si="90"/>
        <v>0</v>
      </c>
      <c r="AR169" s="40">
        <f t="shared" si="91"/>
        <v>0</v>
      </c>
      <c r="AS169" s="40">
        <f t="shared" si="92"/>
        <v>0</v>
      </c>
      <c r="AT169" s="40">
        <f t="shared" si="93"/>
        <v>0</v>
      </c>
      <c r="AU169" s="40">
        <f t="shared" si="95"/>
        <v>0</v>
      </c>
      <c r="AV169" s="40">
        <f t="shared" si="96"/>
        <v>0</v>
      </c>
      <c r="AW169" s="40">
        <f t="shared" si="97"/>
        <v>0</v>
      </c>
      <c r="AX169" s="40">
        <f t="shared" si="98"/>
        <v>0</v>
      </c>
      <c r="AY169" s="40">
        <f t="shared" si="99"/>
        <v>0</v>
      </c>
      <c r="AZ169" s="40">
        <f t="shared" si="100"/>
        <v>0</v>
      </c>
      <c r="BA169" s="40">
        <f t="shared" si="101"/>
        <v>0</v>
      </c>
      <c r="BB169" s="40">
        <f t="shared" si="102"/>
        <v>0</v>
      </c>
      <c r="BC169" s="40">
        <f t="shared" si="103"/>
        <v>0</v>
      </c>
      <c r="BD169" s="40">
        <f t="shared" si="104"/>
        <v>0</v>
      </c>
      <c r="BE169" s="40">
        <f t="shared" si="105"/>
        <v>0</v>
      </c>
      <c r="BF169" s="40">
        <f t="shared" si="106"/>
        <v>0</v>
      </c>
      <c r="BG169" s="40">
        <f t="shared" si="107"/>
        <v>0</v>
      </c>
      <c r="BH169" s="40">
        <f t="shared" si="108"/>
        <v>0</v>
      </c>
      <c r="BI169" s="40">
        <f t="shared" si="109"/>
        <v>0</v>
      </c>
      <c r="BJ169" s="40">
        <f t="shared" si="110"/>
        <v>0</v>
      </c>
      <c r="BK169" s="40">
        <f t="shared" si="111"/>
        <v>0</v>
      </c>
      <c r="BL169" s="40">
        <f t="shared" si="112"/>
        <v>0</v>
      </c>
      <c r="BM169" s="40">
        <f t="shared" si="113"/>
        <v>0</v>
      </c>
      <c r="BN169" s="40">
        <f t="shared" si="114"/>
        <v>0</v>
      </c>
      <c r="BO169" s="40">
        <f t="shared" si="115"/>
        <v>0</v>
      </c>
      <c r="BP169" s="40">
        <f t="shared" ref="BP169:BP232" si="116">IF(E134&gt;=D169,1,0)</f>
        <v>0</v>
      </c>
      <c r="BQ169" s="40">
        <f t="shared" si="76"/>
        <v>0</v>
      </c>
      <c r="BR169" s="40">
        <f t="shared" si="77"/>
        <v>0</v>
      </c>
      <c r="BS169" s="15">
        <v>1</v>
      </c>
      <c r="BT169" s="63">
        <f t="shared" si="80"/>
        <v>4</v>
      </c>
      <c r="BV169" s="4">
        <f t="shared" si="94"/>
        <v>0.11469155844155846</v>
      </c>
    </row>
    <row r="170" spans="1:74" s="15" customFormat="1">
      <c r="A170" s="25">
        <f>A169+1</f>
        <v>166</v>
      </c>
      <c r="B170" s="26" t="s">
        <v>38</v>
      </c>
      <c r="C170" s="12">
        <v>40946</v>
      </c>
      <c r="D170" s="52">
        <v>40947</v>
      </c>
      <c r="E170" s="52">
        <v>40959</v>
      </c>
      <c r="F170" s="36">
        <v>100.825</v>
      </c>
      <c r="G170" s="36">
        <v>101.91799999999999</v>
      </c>
      <c r="H170" s="36">
        <v>105.024</v>
      </c>
      <c r="I170" s="36"/>
      <c r="J170" s="36"/>
      <c r="K170" s="5" t="s">
        <v>1</v>
      </c>
      <c r="L170"/>
      <c r="M170" s="16">
        <f>(G170-F170)*100</f>
        <v>109.29999999999893</v>
      </c>
      <c r="O170" s="16">
        <f>(H170-G170)*100</f>
        <v>310.60000000000088</v>
      </c>
      <c r="P170"/>
      <c r="Q170" s="22">
        <f>((S169*U170)/M170)*O170</f>
        <v>67107.751211141222</v>
      </c>
      <c r="S170" s="3">
        <f>Q170+S169</f>
        <v>2050783.4930647216</v>
      </c>
      <c r="T170" s="3"/>
      <c r="U170" s="4">
        <f>$AE$4/W170</f>
        <v>1.1904761904761904E-2</v>
      </c>
      <c r="V170" s="3"/>
      <c r="W170" s="2">
        <v>21</v>
      </c>
      <c r="X170"/>
      <c r="Y170" s="30">
        <f>E170-D170+1</f>
        <v>13</v>
      </c>
      <c r="Z170" s="30"/>
      <c r="AA170" s="30">
        <f>(D170-C170)</f>
        <v>1</v>
      </c>
      <c r="AB170" s="30"/>
      <c r="AC170" s="4">
        <f>(S170-S169)/S169</f>
        <v>3.383000043567333E-2</v>
      </c>
      <c r="AD170" s="3"/>
      <c r="AE170" s="38"/>
      <c r="AF170" s="40">
        <f>IF(E169&gt;D170,IF(E169&gt;E170,Y170,E169-D170+1),0)</f>
        <v>7</v>
      </c>
      <c r="AG170" s="3"/>
      <c r="AH170" s="40">
        <f t="shared" si="79"/>
        <v>1</v>
      </c>
      <c r="AI170" s="40">
        <f t="shared" si="82"/>
        <v>1</v>
      </c>
      <c r="AJ170" s="40">
        <f t="shared" si="83"/>
        <v>0</v>
      </c>
      <c r="AK170" s="40">
        <f t="shared" si="84"/>
        <v>0</v>
      </c>
      <c r="AL170" s="40">
        <f t="shared" si="85"/>
        <v>0</v>
      </c>
      <c r="AM170" s="40">
        <f t="shared" si="86"/>
        <v>0</v>
      </c>
      <c r="AN170" s="40">
        <f t="shared" si="87"/>
        <v>0</v>
      </c>
      <c r="AO170" s="40">
        <f t="shared" si="88"/>
        <v>0</v>
      </c>
      <c r="AP170" s="40">
        <f t="shared" si="89"/>
        <v>0</v>
      </c>
      <c r="AQ170" s="40">
        <f t="shared" si="90"/>
        <v>1</v>
      </c>
      <c r="AR170" s="40">
        <f t="shared" si="91"/>
        <v>0</v>
      </c>
      <c r="AS170" s="40">
        <f t="shared" si="92"/>
        <v>0</v>
      </c>
      <c r="AT170" s="40">
        <f t="shared" si="93"/>
        <v>0</v>
      </c>
      <c r="AU170" s="40">
        <f t="shared" si="95"/>
        <v>0</v>
      </c>
      <c r="AV170" s="40">
        <f t="shared" si="96"/>
        <v>0</v>
      </c>
      <c r="AW170" s="40">
        <f t="shared" si="97"/>
        <v>0</v>
      </c>
      <c r="AX170" s="40">
        <f t="shared" si="98"/>
        <v>0</v>
      </c>
      <c r="AY170" s="40">
        <f t="shared" si="99"/>
        <v>0</v>
      </c>
      <c r="AZ170" s="40">
        <f t="shared" si="100"/>
        <v>0</v>
      </c>
      <c r="BA170" s="40">
        <f t="shared" si="101"/>
        <v>0</v>
      </c>
      <c r="BB170" s="40">
        <f t="shared" si="102"/>
        <v>0</v>
      </c>
      <c r="BC170" s="40">
        <f t="shared" si="103"/>
        <v>0</v>
      </c>
      <c r="BD170" s="40">
        <f t="shared" si="104"/>
        <v>0</v>
      </c>
      <c r="BE170" s="40">
        <f t="shared" si="105"/>
        <v>0</v>
      </c>
      <c r="BF170" s="40">
        <f t="shared" si="106"/>
        <v>0</v>
      </c>
      <c r="BG170" s="40">
        <f t="shared" si="107"/>
        <v>0</v>
      </c>
      <c r="BH170" s="40">
        <f t="shared" si="108"/>
        <v>0</v>
      </c>
      <c r="BI170" s="40">
        <f t="shared" si="109"/>
        <v>0</v>
      </c>
      <c r="BJ170" s="40">
        <f t="shared" si="110"/>
        <v>0</v>
      </c>
      <c r="BK170" s="40">
        <f t="shared" si="111"/>
        <v>0</v>
      </c>
      <c r="BL170" s="40">
        <f t="shared" si="112"/>
        <v>0</v>
      </c>
      <c r="BM170" s="40">
        <f t="shared" si="113"/>
        <v>0</v>
      </c>
      <c r="BN170" s="40">
        <f t="shared" si="114"/>
        <v>0</v>
      </c>
      <c r="BO170" s="40">
        <f t="shared" si="115"/>
        <v>0</v>
      </c>
      <c r="BP170" s="40">
        <f t="shared" si="116"/>
        <v>0</v>
      </c>
      <c r="BQ170" s="40">
        <f t="shared" si="76"/>
        <v>0</v>
      </c>
      <c r="BR170" s="40">
        <f t="shared" si="77"/>
        <v>0</v>
      </c>
      <c r="BS170" s="15">
        <v>1</v>
      </c>
      <c r="BT170" s="63">
        <f t="shared" si="80"/>
        <v>5</v>
      </c>
      <c r="BV170" s="4">
        <f t="shared" si="94"/>
        <v>0.12659632034632035</v>
      </c>
    </row>
    <row r="171" spans="1:74" s="15" customFormat="1">
      <c r="A171" s="25">
        <f>A170+1</f>
        <v>167</v>
      </c>
      <c r="B171" s="26" t="s">
        <v>29</v>
      </c>
      <c r="C171" s="12">
        <v>40952</v>
      </c>
      <c r="D171" s="12">
        <v>40953</v>
      </c>
      <c r="E171" s="12">
        <v>40955</v>
      </c>
      <c r="F171" s="14">
        <v>0.84050000000000002</v>
      </c>
      <c r="G171" s="14"/>
      <c r="H171" s="14"/>
      <c r="I171" s="14">
        <v>0.83560000000000001</v>
      </c>
      <c r="J171" s="14">
        <v>0.83069999999999999</v>
      </c>
      <c r="K171" s="5" t="s">
        <v>1</v>
      </c>
      <c r="M171" s="16">
        <f>(F171-I171)*10000</f>
        <v>49.000000000000156</v>
      </c>
      <c r="O171" s="16">
        <f>(I171-J171)*10000</f>
        <v>49.000000000000156</v>
      </c>
      <c r="Q171" s="22">
        <f>((S170*U171)/M171)*O171</f>
        <v>51269.587326618035</v>
      </c>
      <c r="S171" s="3">
        <f>Q171+S170</f>
        <v>2102053.0803913395</v>
      </c>
      <c r="T171" s="3"/>
      <c r="U171" s="4">
        <f>$AE$4/W171</f>
        <v>2.5000000000000001E-2</v>
      </c>
      <c r="V171" s="4"/>
      <c r="W171" s="2">
        <v>10</v>
      </c>
      <c r="X171" s="3"/>
      <c r="Y171" s="30">
        <f>E171-D171+1</f>
        <v>3</v>
      </c>
      <c r="Z171" s="30"/>
      <c r="AA171" s="30">
        <f>(D171-C171)</f>
        <v>1</v>
      </c>
      <c r="AB171" s="30"/>
      <c r="AC171" s="4">
        <f>(S171-S170)/S170</f>
        <v>2.4999999999999939E-2</v>
      </c>
      <c r="AD171" s="3"/>
      <c r="AE171" s="38"/>
      <c r="AF171" s="40">
        <f>IF(E170&gt;D171,IF(E170&gt;E171,Y171,E170-D171+1),0)</f>
        <v>3</v>
      </c>
      <c r="AG171" s="3"/>
      <c r="AH171" s="40">
        <f t="shared" si="79"/>
        <v>1</v>
      </c>
      <c r="AI171" s="40">
        <f t="shared" si="82"/>
        <v>1</v>
      </c>
      <c r="AJ171" s="40">
        <f t="shared" si="83"/>
        <v>1</v>
      </c>
      <c r="AK171" s="40">
        <f t="shared" si="84"/>
        <v>0</v>
      </c>
      <c r="AL171" s="40">
        <f t="shared" si="85"/>
        <v>0</v>
      </c>
      <c r="AM171" s="40">
        <f t="shared" si="86"/>
        <v>0</v>
      </c>
      <c r="AN171" s="40">
        <f t="shared" si="87"/>
        <v>0</v>
      </c>
      <c r="AO171" s="40">
        <f t="shared" si="88"/>
        <v>0</v>
      </c>
      <c r="AP171" s="40">
        <f t="shared" si="89"/>
        <v>0</v>
      </c>
      <c r="AQ171" s="40">
        <f t="shared" si="90"/>
        <v>0</v>
      </c>
      <c r="AR171" s="40">
        <f t="shared" si="91"/>
        <v>0</v>
      </c>
      <c r="AS171" s="40">
        <f t="shared" si="92"/>
        <v>0</v>
      </c>
      <c r="AT171" s="40">
        <f t="shared" si="93"/>
        <v>0</v>
      </c>
      <c r="AU171" s="40">
        <f t="shared" si="95"/>
        <v>0</v>
      </c>
      <c r="AV171" s="40">
        <f t="shared" si="96"/>
        <v>0</v>
      </c>
      <c r="AW171" s="40">
        <f t="shared" si="97"/>
        <v>0</v>
      </c>
      <c r="AX171" s="40">
        <f t="shared" si="98"/>
        <v>0</v>
      </c>
      <c r="AY171" s="40">
        <f t="shared" si="99"/>
        <v>0</v>
      </c>
      <c r="AZ171" s="40">
        <f t="shared" si="100"/>
        <v>0</v>
      </c>
      <c r="BA171" s="40">
        <f t="shared" si="101"/>
        <v>0</v>
      </c>
      <c r="BB171" s="40">
        <f t="shared" si="102"/>
        <v>0</v>
      </c>
      <c r="BC171" s="40">
        <f t="shared" si="103"/>
        <v>0</v>
      </c>
      <c r="BD171" s="40">
        <f t="shared" si="104"/>
        <v>0</v>
      </c>
      <c r="BE171" s="40">
        <f t="shared" si="105"/>
        <v>0</v>
      </c>
      <c r="BF171" s="40">
        <f t="shared" si="106"/>
        <v>0</v>
      </c>
      <c r="BG171" s="40">
        <f t="shared" si="107"/>
        <v>0</v>
      </c>
      <c r="BH171" s="40">
        <f t="shared" si="108"/>
        <v>0</v>
      </c>
      <c r="BI171" s="40">
        <f t="shared" si="109"/>
        <v>0</v>
      </c>
      <c r="BJ171" s="40">
        <f t="shared" si="110"/>
        <v>0</v>
      </c>
      <c r="BK171" s="40">
        <f t="shared" si="111"/>
        <v>0</v>
      </c>
      <c r="BL171" s="40">
        <f t="shared" si="112"/>
        <v>0</v>
      </c>
      <c r="BM171" s="40">
        <f t="shared" si="113"/>
        <v>0</v>
      </c>
      <c r="BN171" s="40">
        <f t="shared" si="114"/>
        <v>0</v>
      </c>
      <c r="BO171" s="40">
        <f t="shared" si="115"/>
        <v>0</v>
      </c>
      <c r="BP171" s="40">
        <f t="shared" si="116"/>
        <v>0</v>
      </c>
      <c r="BQ171" s="40">
        <f t="shared" ref="BQ171:BQ234" si="117">IF(E135&gt;=D171,1,0)</f>
        <v>0</v>
      </c>
      <c r="BR171" s="40">
        <f t="shared" ref="BR171:BR234" si="118">IF(E134&gt;=D171,1,0)</f>
        <v>0</v>
      </c>
      <c r="BS171" s="15">
        <v>1</v>
      </c>
      <c r="BT171" s="63">
        <f t="shared" si="80"/>
        <v>5</v>
      </c>
      <c r="BV171" s="4">
        <f t="shared" si="94"/>
        <v>0.11588203463203464</v>
      </c>
    </row>
    <row r="172" spans="1:74" s="15" customFormat="1">
      <c r="A172" s="25">
        <f>A171+1</f>
        <v>168</v>
      </c>
      <c r="B172" s="26" t="s">
        <v>32</v>
      </c>
      <c r="C172" s="12">
        <v>40949</v>
      </c>
      <c r="D172" s="12">
        <v>40955</v>
      </c>
      <c r="E172" s="12">
        <v>40956</v>
      </c>
      <c r="F172" s="14">
        <v>0.83489999999999998</v>
      </c>
      <c r="G172" s="14"/>
      <c r="H172" s="14"/>
      <c r="I172" s="14">
        <v>0.82620000000000005</v>
      </c>
      <c r="J172" s="14">
        <v>0.83489999999999998</v>
      </c>
      <c r="K172" s="5" t="s">
        <v>0</v>
      </c>
      <c r="L172"/>
      <c r="M172" s="46">
        <f>(F172-I172)*10000</f>
        <v>86.999999999999304</v>
      </c>
      <c r="N172" s="47"/>
      <c r="O172" s="46">
        <f>(I172-J172)*10000</f>
        <v>-86.999999999999304</v>
      </c>
      <c r="P172"/>
      <c r="Q172" s="22">
        <f>((S171*U172)/M172)*O172</f>
        <v>-40424.097699833452</v>
      </c>
      <c r="S172" s="3">
        <f>Q172+S171</f>
        <v>2061628.9826915059</v>
      </c>
      <c r="T172" s="3"/>
      <c r="U172" s="4">
        <f>$AE$4/W172</f>
        <v>1.9230769230769232E-2</v>
      </c>
      <c r="V172" s="3"/>
      <c r="W172" s="2">
        <v>13</v>
      </c>
      <c r="X172"/>
      <c r="Y172" s="30">
        <f>E172-D172+1</f>
        <v>2</v>
      </c>
      <c r="Z172" s="30"/>
      <c r="AA172" s="30">
        <f>(D172-C172)</f>
        <v>6</v>
      </c>
      <c r="AB172" s="30"/>
      <c r="AC172" s="4">
        <f>(S172-S171)/S171</f>
        <v>-1.9230769230769287E-2</v>
      </c>
      <c r="AD172" s="3"/>
      <c r="AE172" s="38"/>
      <c r="AF172" s="40">
        <f>IF(E171&gt;D172,IF(E171&gt;E172,Y172,E171-D172+1),0)</f>
        <v>0</v>
      </c>
      <c r="AG172" s="3"/>
      <c r="AH172" s="40">
        <f t="shared" si="79"/>
        <v>1</v>
      </c>
      <c r="AI172" s="40">
        <f t="shared" si="82"/>
        <v>1</v>
      </c>
      <c r="AJ172" s="40">
        <f t="shared" si="83"/>
        <v>0</v>
      </c>
      <c r="AK172" s="40">
        <f t="shared" si="84"/>
        <v>0</v>
      </c>
      <c r="AL172" s="40">
        <f t="shared" si="85"/>
        <v>0</v>
      </c>
      <c r="AM172" s="40">
        <f t="shared" si="86"/>
        <v>0</v>
      </c>
      <c r="AN172" s="40">
        <f t="shared" si="87"/>
        <v>0</v>
      </c>
      <c r="AO172" s="40">
        <f t="shared" si="88"/>
        <v>0</v>
      </c>
      <c r="AP172" s="40">
        <f t="shared" si="89"/>
        <v>0</v>
      </c>
      <c r="AQ172" s="40">
        <f t="shared" si="90"/>
        <v>0</v>
      </c>
      <c r="AR172" s="40">
        <f t="shared" si="91"/>
        <v>0</v>
      </c>
      <c r="AS172" s="40">
        <f t="shared" si="92"/>
        <v>0</v>
      </c>
      <c r="AT172" s="40">
        <f t="shared" si="93"/>
        <v>0</v>
      </c>
      <c r="AU172" s="40">
        <f t="shared" si="95"/>
        <v>0</v>
      </c>
      <c r="AV172" s="40">
        <f t="shared" si="96"/>
        <v>0</v>
      </c>
      <c r="AW172" s="40">
        <f t="shared" si="97"/>
        <v>0</v>
      </c>
      <c r="AX172" s="40">
        <f t="shared" si="98"/>
        <v>0</v>
      </c>
      <c r="AY172" s="40">
        <f t="shared" si="99"/>
        <v>0</v>
      </c>
      <c r="AZ172" s="40">
        <f t="shared" si="100"/>
        <v>0</v>
      </c>
      <c r="BA172" s="40">
        <f t="shared" si="101"/>
        <v>0</v>
      </c>
      <c r="BB172" s="40">
        <f t="shared" si="102"/>
        <v>0</v>
      </c>
      <c r="BC172" s="40">
        <f t="shared" si="103"/>
        <v>0</v>
      </c>
      <c r="BD172" s="40">
        <f t="shared" si="104"/>
        <v>0</v>
      </c>
      <c r="BE172" s="40">
        <f t="shared" si="105"/>
        <v>0</v>
      </c>
      <c r="BF172" s="40">
        <f t="shared" si="106"/>
        <v>0</v>
      </c>
      <c r="BG172" s="40">
        <f t="shared" si="107"/>
        <v>0</v>
      </c>
      <c r="BH172" s="40">
        <f t="shared" si="108"/>
        <v>0</v>
      </c>
      <c r="BI172" s="40">
        <f t="shared" si="109"/>
        <v>0</v>
      </c>
      <c r="BJ172" s="40">
        <f t="shared" si="110"/>
        <v>0</v>
      </c>
      <c r="BK172" s="40">
        <f t="shared" si="111"/>
        <v>0</v>
      </c>
      <c r="BL172" s="40">
        <f t="shared" si="112"/>
        <v>0</v>
      </c>
      <c r="BM172" s="40">
        <f t="shared" si="113"/>
        <v>0</v>
      </c>
      <c r="BN172" s="40">
        <f t="shared" si="114"/>
        <v>0</v>
      </c>
      <c r="BO172" s="40">
        <f t="shared" si="115"/>
        <v>0</v>
      </c>
      <c r="BP172" s="40">
        <f t="shared" si="116"/>
        <v>0</v>
      </c>
      <c r="BQ172" s="40">
        <f t="shared" si="117"/>
        <v>0</v>
      </c>
      <c r="BR172" s="40">
        <f t="shared" si="118"/>
        <v>0</v>
      </c>
      <c r="BS172" s="15">
        <v>1</v>
      </c>
      <c r="BT172" s="63">
        <f t="shared" si="80"/>
        <v>4</v>
      </c>
      <c r="BV172" s="4">
        <f t="shared" si="94"/>
        <v>8.7385531135531144E-2</v>
      </c>
    </row>
    <row r="173" spans="1:74" s="15" customFormat="1">
      <c r="A173" s="25">
        <f>A172+1</f>
        <v>169</v>
      </c>
      <c r="B173" s="26" t="s">
        <v>33</v>
      </c>
      <c r="C173" s="12">
        <v>40955</v>
      </c>
      <c r="D173" s="12">
        <v>40956</v>
      </c>
      <c r="E173" s="12">
        <v>40982</v>
      </c>
      <c r="F173" s="36">
        <v>78.349999999999994</v>
      </c>
      <c r="G173" s="36">
        <v>78.98</v>
      </c>
      <c r="H173" s="36">
        <v>83.68</v>
      </c>
      <c r="I173" s="36"/>
      <c r="J173" s="36"/>
      <c r="K173" s="5" t="s">
        <v>1</v>
      </c>
      <c r="L173"/>
      <c r="M173" s="16">
        <f>(G173-F173)*100</f>
        <v>63.000000000000966</v>
      </c>
      <c r="O173" s="16">
        <f>(H173-G173)*100</f>
        <v>470.00000000000028</v>
      </c>
      <c r="P173"/>
      <c r="Q173" s="22">
        <f>((S172*U173)/M173)*O173</f>
        <v>427233.51934082602</v>
      </c>
      <c r="S173" s="3">
        <f>Q173+S172</f>
        <v>2488862.5020323321</v>
      </c>
      <c r="T173" s="3"/>
      <c r="U173" s="4">
        <f>$AE$4/W173</f>
        <v>2.7777777777777776E-2</v>
      </c>
      <c r="V173" s="3"/>
      <c r="W173" s="2">
        <v>9</v>
      </c>
      <c r="X173"/>
      <c r="Y173" s="30">
        <f>E173-D173+1</f>
        <v>27</v>
      </c>
      <c r="Z173" s="30"/>
      <c r="AA173" s="30">
        <f>(D173-C173)</f>
        <v>1</v>
      </c>
      <c r="AB173" s="30"/>
      <c r="AC173" s="4">
        <f>(S173-S172)/S172</f>
        <v>0.20723104056437092</v>
      </c>
      <c r="AD173" s="3"/>
      <c r="AE173" s="38"/>
      <c r="AF173" s="40">
        <f>IF(E172&gt;D173,IF(E172&gt;E173,Y173,E172-D173+1),0)</f>
        <v>0</v>
      </c>
      <c r="AG173" s="3"/>
      <c r="AH173" s="40">
        <f t="shared" si="79"/>
        <v>1</v>
      </c>
      <c r="AI173" s="40">
        <f t="shared" si="82"/>
        <v>0</v>
      </c>
      <c r="AJ173" s="40">
        <f t="shared" si="83"/>
        <v>1</v>
      </c>
      <c r="AK173" s="40">
        <f t="shared" si="84"/>
        <v>0</v>
      </c>
      <c r="AL173" s="40">
        <f t="shared" si="85"/>
        <v>0</v>
      </c>
      <c r="AM173" s="40">
        <f t="shared" si="86"/>
        <v>0</v>
      </c>
      <c r="AN173" s="40">
        <f t="shared" si="87"/>
        <v>0</v>
      </c>
      <c r="AO173" s="40">
        <f t="shared" si="88"/>
        <v>0</v>
      </c>
      <c r="AP173" s="40">
        <f t="shared" si="89"/>
        <v>0</v>
      </c>
      <c r="AQ173" s="40">
        <f t="shared" si="90"/>
        <v>0</v>
      </c>
      <c r="AR173" s="40">
        <f t="shared" si="91"/>
        <v>0</v>
      </c>
      <c r="AS173" s="40">
        <f t="shared" si="92"/>
        <v>0</v>
      </c>
      <c r="AT173" s="40">
        <f t="shared" si="93"/>
        <v>0</v>
      </c>
      <c r="AU173" s="40">
        <f t="shared" si="95"/>
        <v>0</v>
      </c>
      <c r="AV173" s="40">
        <f t="shared" si="96"/>
        <v>0</v>
      </c>
      <c r="AW173" s="40">
        <f t="shared" si="97"/>
        <v>0</v>
      </c>
      <c r="AX173" s="40">
        <f t="shared" si="98"/>
        <v>0</v>
      </c>
      <c r="AY173" s="40">
        <f t="shared" si="99"/>
        <v>0</v>
      </c>
      <c r="AZ173" s="40">
        <f t="shared" si="100"/>
        <v>0</v>
      </c>
      <c r="BA173" s="40">
        <f t="shared" si="101"/>
        <v>0</v>
      </c>
      <c r="BB173" s="40">
        <f t="shared" si="102"/>
        <v>0</v>
      </c>
      <c r="BC173" s="40">
        <f t="shared" si="103"/>
        <v>0</v>
      </c>
      <c r="BD173" s="40">
        <f t="shared" si="104"/>
        <v>0</v>
      </c>
      <c r="BE173" s="40">
        <f t="shared" si="105"/>
        <v>0</v>
      </c>
      <c r="BF173" s="40">
        <f t="shared" si="106"/>
        <v>0</v>
      </c>
      <c r="BG173" s="40">
        <f t="shared" si="107"/>
        <v>0</v>
      </c>
      <c r="BH173" s="40">
        <f t="shared" si="108"/>
        <v>0</v>
      </c>
      <c r="BI173" s="40">
        <f t="shared" si="109"/>
        <v>0</v>
      </c>
      <c r="BJ173" s="40">
        <f t="shared" si="110"/>
        <v>0</v>
      </c>
      <c r="BK173" s="40">
        <f t="shared" si="111"/>
        <v>0</v>
      </c>
      <c r="BL173" s="40">
        <f t="shared" si="112"/>
        <v>0</v>
      </c>
      <c r="BM173" s="40">
        <f t="shared" si="113"/>
        <v>0</v>
      </c>
      <c r="BN173" s="40">
        <f t="shared" si="114"/>
        <v>0</v>
      </c>
      <c r="BO173" s="40">
        <f t="shared" si="115"/>
        <v>0</v>
      </c>
      <c r="BP173" s="40">
        <f t="shared" si="116"/>
        <v>0</v>
      </c>
      <c r="BQ173" s="40">
        <f t="shared" si="117"/>
        <v>0</v>
      </c>
      <c r="BR173" s="40">
        <f t="shared" si="118"/>
        <v>0</v>
      </c>
      <c r="BS173" s="15">
        <v>1</v>
      </c>
      <c r="BT173" s="63">
        <f t="shared" si="80"/>
        <v>4</v>
      </c>
      <c r="BV173" s="4">
        <f t="shared" si="94"/>
        <v>9.0163308913308912E-2</v>
      </c>
    </row>
    <row r="174" spans="1:74" s="15" customFormat="1">
      <c r="A174" s="25">
        <f>A173+1</f>
        <v>170</v>
      </c>
      <c r="B174" s="26" t="s">
        <v>30</v>
      </c>
      <c r="C174" s="12">
        <v>40956</v>
      </c>
      <c r="D174" s="12">
        <v>40959</v>
      </c>
      <c r="E174" s="12">
        <v>40963</v>
      </c>
      <c r="F174" s="14">
        <v>1.3118000000000001</v>
      </c>
      <c r="G174" s="14">
        <v>1.3199000000000001</v>
      </c>
      <c r="H174" s="14">
        <v>1.3418000000000001</v>
      </c>
      <c r="I174" s="14"/>
      <c r="J174" s="14"/>
      <c r="K174" s="5" t="s">
        <v>1</v>
      </c>
      <c r="M174" s="16">
        <f>(G174-F174)*10000</f>
        <v>80.999999999999957</v>
      </c>
      <c r="O174" s="16">
        <f>(H174-G174)*10000</f>
        <v>219.00000000000031</v>
      </c>
      <c r="Q174" s="22">
        <f>((S173*U174)/M174)*O174</f>
        <v>152935.15374441131</v>
      </c>
      <c r="S174" s="3">
        <f>Q174+S173</f>
        <v>2641797.6557767433</v>
      </c>
      <c r="T174" s="3"/>
      <c r="U174" s="4">
        <f>$AE$4/W174</f>
        <v>2.2727272727272728E-2</v>
      </c>
      <c r="V174" s="4"/>
      <c r="W174" s="16">
        <v>11</v>
      </c>
      <c r="Y174" s="30">
        <f>E174-D174+1</f>
        <v>5</v>
      </c>
      <c r="Z174" s="30"/>
      <c r="AA174" s="30">
        <f>(D174-C174)</f>
        <v>3</v>
      </c>
      <c r="AB174" s="30"/>
      <c r="AC174" s="4">
        <f>(S174-S173)/S173</f>
        <v>6.1447811447811529E-2</v>
      </c>
      <c r="AD174" s="3"/>
      <c r="AE174" s="38"/>
      <c r="AF174" s="40">
        <f>IF(E173&gt;D174,IF(E173&gt;E174,Y174,E173-D174+1),0)</f>
        <v>5</v>
      </c>
      <c r="AG174" s="3"/>
      <c r="AH174" s="40">
        <f t="shared" si="79"/>
        <v>1</v>
      </c>
      <c r="AI174" s="40">
        <f t="shared" si="82"/>
        <v>0</v>
      </c>
      <c r="AJ174" s="40">
        <f t="shared" si="83"/>
        <v>0</v>
      </c>
      <c r="AK174" s="40">
        <f t="shared" si="84"/>
        <v>1</v>
      </c>
      <c r="AL174" s="40">
        <f t="shared" si="85"/>
        <v>0</v>
      </c>
      <c r="AM174" s="40">
        <f t="shared" si="86"/>
        <v>0</v>
      </c>
      <c r="AN174" s="40">
        <f t="shared" si="87"/>
        <v>0</v>
      </c>
      <c r="AO174" s="40">
        <f t="shared" si="88"/>
        <v>0</v>
      </c>
      <c r="AP174" s="40">
        <f t="shared" si="89"/>
        <v>0</v>
      </c>
      <c r="AQ174" s="40">
        <f t="shared" si="90"/>
        <v>0</v>
      </c>
      <c r="AR174" s="40">
        <f t="shared" si="91"/>
        <v>0</v>
      </c>
      <c r="AS174" s="40">
        <f t="shared" si="92"/>
        <v>0</v>
      </c>
      <c r="AT174" s="40">
        <f t="shared" si="93"/>
        <v>0</v>
      </c>
      <c r="AU174" s="40">
        <f t="shared" si="95"/>
        <v>0</v>
      </c>
      <c r="AV174" s="40">
        <f t="shared" si="96"/>
        <v>0</v>
      </c>
      <c r="AW174" s="40">
        <f t="shared" si="97"/>
        <v>0</v>
      </c>
      <c r="AX174" s="40">
        <f t="shared" si="98"/>
        <v>0</v>
      </c>
      <c r="AY174" s="40">
        <f t="shared" si="99"/>
        <v>0</v>
      </c>
      <c r="AZ174" s="40">
        <f t="shared" si="100"/>
        <v>0</v>
      </c>
      <c r="BA174" s="40">
        <f t="shared" si="101"/>
        <v>0</v>
      </c>
      <c r="BB174" s="40">
        <f t="shared" si="102"/>
        <v>0</v>
      </c>
      <c r="BC174" s="40">
        <f t="shared" si="103"/>
        <v>0</v>
      </c>
      <c r="BD174" s="40">
        <f t="shared" si="104"/>
        <v>0</v>
      </c>
      <c r="BE174" s="40">
        <f t="shared" si="105"/>
        <v>0</v>
      </c>
      <c r="BF174" s="40">
        <f t="shared" si="106"/>
        <v>0</v>
      </c>
      <c r="BG174" s="40">
        <f t="shared" si="107"/>
        <v>0</v>
      </c>
      <c r="BH174" s="40">
        <f t="shared" si="108"/>
        <v>0</v>
      </c>
      <c r="BI174" s="40">
        <f t="shared" si="109"/>
        <v>0</v>
      </c>
      <c r="BJ174" s="40">
        <f t="shared" si="110"/>
        <v>0</v>
      </c>
      <c r="BK174" s="40">
        <f t="shared" si="111"/>
        <v>0</v>
      </c>
      <c r="BL174" s="40">
        <f t="shared" si="112"/>
        <v>0</v>
      </c>
      <c r="BM174" s="40">
        <f t="shared" si="113"/>
        <v>0</v>
      </c>
      <c r="BN174" s="40">
        <f t="shared" si="114"/>
        <v>0</v>
      </c>
      <c r="BO174" s="40">
        <f t="shared" si="115"/>
        <v>0</v>
      </c>
      <c r="BP174" s="40">
        <f t="shared" si="116"/>
        <v>0</v>
      </c>
      <c r="BQ174" s="40">
        <f t="shared" si="117"/>
        <v>0</v>
      </c>
      <c r="BR174" s="40">
        <f t="shared" si="118"/>
        <v>0</v>
      </c>
      <c r="BS174" s="15">
        <v>1</v>
      </c>
      <c r="BT174" s="63">
        <f t="shared" si="80"/>
        <v>4</v>
      </c>
      <c r="BV174" s="4">
        <f t="shared" si="94"/>
        <v>9.3659812409812415E-2</v>
      </c>
    </row>
    <row r="175" spans="1:74" s="15" customFormat="1">
      <c r="A175" s="25">
        <f>A174+1</f>
        <v>171</v>
      </c>
      <c r="B175" s="26" t="s">
        <v>29</v>
      </c>
      <c r="C175" s="12">
        <v>40959</v>
      </c>
      <c r="D175" s="12">
        <v>40960</v>
      </c>
      <c r="E175" s="12">
        <v>40961</v>
      </c>
      <c r="F175" s="14">
        <v>0.8306</v>
      </c>
      <c r="G175" s="14">
        <v>0.83740000000000003</v>
      </c>
      <c r="H175" s="14">
        <v>0.84489999999999998</v>
      </c>
      <c r="I175" s="14"/>
      <c r="J175" s="14"/>
      <c r="K175" s="5" t="s">
        <v>1</v>
      </c>
      <c r="M175" s="16">
        <f>(G175-F175)*10000</f>
        <v>68.000000000000284</v>
      </c>
      <c r="O175" s="16">
        <f>(H175-G175)*10000</f>
        <v>74.999999999999517</v>
      </c>
      <c r="Q175" s="22">
        <f>((S174*U175)/M175)*O175</f>
        <v>72843.685361490308</v>
      </c>
      <c r="S175" s="3">
        <f>Q175+S174</f>
        <v>2714641.3411382334</v>
      </c>
      <c r="T175" s="3"/>
      <c r="U175" s="4">
        <f>$AE$4/W175</f>
        <v>2.5000000000000001E-2</v>
      </c>
      <c r="V175" s="4"/>
      <c r="W175" s="2">
        <v>10</v>
      </c>
      <c r="X175" s="3"/>
      <c r="Y175" s="30">
        <f>E175-D175+1</f>
        <v>2</v>
      </c>
      <c r="Z175" s="30"/>
      <c r="AA175" s="30">
        <f>(D175-C175)</f>
        <v>1</v>
      </c>
      <c r="AB175" s="30"/>
      <c r="AC175" s="4">
        <f>(S175-S174)/S174</f>
        <v>2.7573529411764341E-2</v>
      </c>
      <c r="AD175" s="3"/>
      <c r="AE175" s="38"/>
      <c r="AF175" s="40">
        <f>IF(E174&gt;D175,IF(E174&gt;E175,Y175,E174-D175+1),0)</f>
        <v>2</v>
      </c>
      <c r="AG175" s="3"/>
      <c r="AH175" s="40">
        <f t="shared" si="79"/>
        <v>1</v>
      </c>
      <c r="AI175" s="40">
        <f t="shared" si="82"/>
        <v>1</v>
      </c>
      <c r="AJ175" s="40">
        <f t="shared" si="83"/>
        <v>0</v>
      </c>
      <c r="AK175" s="40">
        <f t="shared" si="84"/>
        <v>0</v>
      </c>
      <c r="AL175" s="40">
        <f t="shared" si="85"/>
        <v>0</v>
      </c>
      <c r="AM175" s="40">
        <f t="shared" si="86"/>
        <v>0</v>
      </c>
      <c r="AN175" s="40">
        <f t="shared" si="87"/>
        <v>0</v>
      </c>
      <c r="AO175" s="40">
        <f t="shared" si="88"/>
        <v>0</v>
      </c>
      <c r="AP175" s="40">
        <f t="shared" si="89"/>
        <v>0</v>
      </c>
      <c r="AQ175" s="40">
        <f t="shared" si="90"/>
        <v>0</v>
      </c>
      <c r="AR175" s="40">
        <f t="shared" si="91"/>
        <v>0</v>
      </c>
      <c r="AS175" s="40">
        <f t="shared" si="92"/>
        <v>0</v>
      </c>
      <c r="AT175" s="40">
        <f t="shared" si="93"/>
        <v>0</v>
      </c>
      <c r="AU175" s="40">
        <f t="shared" si="95"/>
        <v>0</v>
      </c>
      <c r="AV175" s="40">
        <f t="shared" si="96"/>
        <v>0</v>
      </c>
      <c r="AW175" s="40">
        <f t="shared" si="97"/>
        <v>0</v>
      </c>
      <c r="AX175" s="40">
        <f t="shared" si="98"/>
        <v>0</v>
      </c>
      <c r="AY175" s="40">
        <f t="shared" si="99"/>
        <v>0</v>
      </c>
      <c r="AZ175" s="40">
        <f t="shared" si="100"/>
        <v>0</v>
      </c>
      <c r="BA175" s="40">
        <f t="shared" si="101"/>
        <v>0</v>
      </c>
      <c r="BB175" s="40">
        <f t="shared" si="102"/>
        <v>0</v>
      </c>
      <c r="BC175" s="40">
        <f t="shared" si="103"/>
        <v>0</v>
      </c>
      <c r="BD175" s="40">
        <f t="shared" si="104"/>
        <v>0</v>
      </c>
      <c r="BE175" s="40">
        <f t="shared" si="105"/>
        <v>0</v>
      </c>
      <c r="BF175" s="40">
        <f t="shared" si="106"/>
        <v>0</v>
      </c>
      <c r="BG175" s="40">
        <f t="shared" si="107"/>
        <v>0</v>
      </c>
      <c r="BH175" s="40">
        <f t="shared" si="108"/>
        <v>0</v>
      </c>
      <c r="BI175" s="40">
        <f t="shared" si="109"/>
        <v>0</v>
      </c>
      <c r="BJ175" s="40">
        <f t="shared" si="110"/>
        <v>0</v>
      </c>
      <c r="BK175" s="40">
        <f t="shared" si="111"/>
        <v>0</v>
      </c>
      <c r="BL175" s="40">
        <f t="shared" si="112"/>
        <v>0</v>
      </c>
      <c r="BM175" s="40">
        <f t="shared" si="113"/>
        <v>0</v>
      </c>
      <c r="BN175" s="40">
        <f t="shared" si="114"/>
        <v>0</v>
      </c>
      <c r="BO175" s="40">
        <f t="shared" si="115"/>
        <v>0</v>
      </c>
      <c r="BP175" s="40">
        <f t="shared" si="116"/>
        <v>0</v>
      </c>
      <c r="BQ175" s="40">
        <f t="shared" si="117"/>
        <v>0</v>
      </c>
      <c r="BR175" s="40">
        <f t="shared" si="118"/>
        <v>0</v>
      </c>
      <c r="BS175" s="15">
        <v>1</v>
      </c>
      <c r="BT175" s="63">
        <f t="shared" si="80"/>
        <v>4</v>
      </c>
      <c r="BV175" s="4">
        <f t="shared" si="94"/>
        <v>0.10675505050505049</v>
      </c>
    </row>
    <row r="176" spans="1:74" s="15" customFormat="1">
      <c r="A176" s="25">
        <f>A175+1</f>
        <v>172</v>
      </c>
      <c r="B176" s="26" t="s">
        <v>28</v>
      </c>
      <c r="C176" s="12">
        <v>40961</v>
      </c>
      <c r="D176" s="12">
        <v>40962</v>
      </c>
      <c r="E176" s="12">
        <v>40963</v>
      </c>
      <c r="F176" s="14">
        <v>1.3174999999999999</v>
      </c>
      <c r="G176" s="14">
        <v>1.327</v>
      </c>
      <c r="H176" s="14">
        <v>1.3362000000000001</v>
      </c>
      <c r="I176" s="14"/>
      <c r="J176" s="14"/>
      <c r="K176" s="5" t="s">
        <v>1</v>
      </c>
      <c r="M176" s="16">
        <f>(G176-F176)*10000</f>
        <v>95.000000000000639</v>
      </c>
      <c r="O176" s="16">
        <f>(H176-G176)*10000</f>
        <v>92.000000000000966</v>
      </c>
      <c r="Q176" s="22">
        <f>((S175*U176)/M176)*O176</f>
        <v>93889.850896510674</v>
      </c>
      <c r="S176" s="3">
        <f>Q176+S175</f>
        <v>2808531.1920347442</v>
      </c>
      <c r="T176" s="3"/>
      <c r="U176" s="4">
        <f>$AE$4/W176</f>
        <v>3.5714285714285712E-2</v>
      </c>
      <c r="V176" s="4"/>
      <c r="W176" s="2">
        <v>7</v>
      </c>
      <c r="X176" s="3"/>
      <c r="Y176" s="30">
        <f>E176-D176+1</f>
        <v>2</v>
      </c>
      <c r="Z176" s="30"/>
      <c r="AA176" s="30">
        <f>(D176-C176)</f>
        <v>1</v>
      </c>
      <c r="AB176" s="30"/>
      <c r="AC176" s="4">
        <f>(S176-S175)/S175</f>
        <v>3.4586466165413693E-2</v>
      </c>
      <c r="AD176" s="3"/>
      <c r="AE176" s="38"/>
      <c r="AF176" s="40">
        <f>IF(E175&gt;D176,IF(E175&gt;E176,Y176,E175-D176+1),0)</f>
        <v>0</v>
      </c>
      <c r="AG176" s="3"/>
      <c r="AH176" s="40">
        <f t="shared" si="79"/>
        <v>0</v>
      </c>
      <c r="AI176" s="40">
        <f t="shared" si="82"/>
        <v>1</v>
      </c>
      <c r="AJ176" s="40">
        <f t="shared" si="83"/>
        <v>1</v>
      </c>
      <c r="AK176" s="40">
        <f t="shared" si="84"/>
        <v>0</v>
      </c>
      <c r="AL176" s="40">
        <f t="shared" si="85"/>
        <v>0</v>
      </c>
      <c r="AM176" s="40">
        <f t="shared" si="86"/>
        <v>0</v>
      </c>
      <c r="AN176" s="40">
        <f t="shared" si="87"/>
        <v>0</v>
      </c>
      <c r="AO176" s="40">
        <f t="shared" si="88"/>
        <v>0</v>
      </c>
      <c r="AP176" s="40">
        <f t="shared" si="89"/>
        <v>0</v>
      </c>
      <c r="AQ176" s="40">
        <f t="shared" si="90"/>
        <v>0</v>
      </c>
      <c r="AR176" s="40">
        <f t="shared" si="91"/>
        <v>0</v>
      </c>
      <c r="AS176" s="40">
        <f t="shared" si="92"/>
        <v>0</v>
      </c>
      <c r="AT176" s="40">
        <f t="shared" si="93"/>
        <v>0</v>
      </c>
      <c r="AU176" s="40">
        <f t="shared" si="95"/>
        <v>0</v>
      </c>
      <c r="AV176" s="40">
        <f t="shared" si="96"/>
        <v>0</v>
      </c>
      <c r="AW176" s="40">
        <f t="shared" si="97"/>
        <v>0</v>
      </c>
      <c r="AX176" s="40">
        <f t="shared" si="98"/>
        <v>0</v>
      </c>
      <c r="AY176" s="40">
        <f t="shared" si="99"/>
        <v>0</v>
      </c>
      <c r="AZ176" s="40">
        <f t="shared" si="100"/>
        <v>0</v>
      </c>
      <c r="BA176" s="40">
        <f t="shared" si="101"/>
        <v>0</v>
      </c>
      <c r="BB176" s="40">
        <f t="shared" si="102"/>
        <v>0</v>
      </c>
      <c r="BC176" s="40">
        <f t="shared" si="103"/>
        <v>0</v>
      </c>
      <c r="BD176" s="40">
        <f t="shared" si="104"/>
        <v>0</v>
      </c>
      <c r="BE176" s="40">
        <f t="shared" si="105"/>
        <v>0</v>
      </c>
      <c r="BF176" s="40">
        <f t="shared" si="106"/>
        <v>0</v>
      </c>
      <c r="BG176" s="40">
        <f t="shared" si="107"/>
        <v>0</v>
      </c>
      <c r="BH176" s="40">
        <f t="shared" si="108"/>
        <v>0</v>
      </c>
      <c r="BI176" s="40">
        <f t="shared" si="109"/>
        <v>0</v>
      </c>
      <c r="BJ176" s="40">
        <f t="shared" si="110"/>
        <v>0</v>
      </c>
      <c r="BK176" s="40">
        <f t="shared" si="111"/>
        <v>0</v>
      </c>
      <c r="BL176" s="40">
        <f t="shared" si="112"/>
        <v>0</v>
      </c>
      <c r="BM176" s="40">
        <f t="shared" si="113"/>
        <v>0</v>
      </c>
      <c r="BN176" s="40">
        <f t="shared" si="114"/>
        <v>0</v>
      </c>
      <c r="BO176" s="40">
        <f t="shared" si="115"/>
        <v>0</v>
      </c>
      <c r="BP176" s="40">
        <f t="shared" si="116"/>
        <v>0</v>
      </c>
      <c r="BQ176" s="40">
        <f t="shared" si="117"/>
        <v>0</v>
      </c>
      <c r="BR176" s="40">
        <f t="shared" si="118"/>
        <v>0</v>
      </c>
      <c r="BS176" s="15">
        <v>1</v>
      </c>
      <c r="BT176" s="63">
        <f t="shared" si="80"/>
        <v>4</v>
      </c>
      <c r="BV176" s="4">
        <f t="shared" si="94"/>
        <v>0.11746933621933621</v>
      </c>
    </row>
    <row r="177" spans="1:74" s="15" customFormat="1">
      <c r="A177" s="25">
        <f>A176+1</f>
        <v>173</v>
      </c>
      <c r="B177" s="26" t="s">
        <v>39</v>
      </c>
      <c r="C177" s="12">
        <v>40962</v>
      </c>
      <c r="D177" s="12">
        <v>40963</v>
      </c>
      <c r="E177" s="12">
        <v>40973</v>
      </c>
      <c r="F177" s="14">
        <v>1.06159</v>
      </c>
      <c r="G177" s="14">
        <v>1.0717399999999999</v>
      </c>
      <c r="H177" s="14">
        <v>1.0717399999999999</v>
      </c>
      <c r="I177" s="14"/>
      <c r="J177" s="14"/>
      <c r="K177" s="5" t="s">
        <v>17</v>
      </c>
      <c r="L177"/>
      <c r="M177" s="16">
        <f>(G177-F177)*10000</f>
        <v>101.49999999999881</v>
      </c>
      <c r="O177" s="16">
        <f>(H177-G177)*10000</f>
        <v>0</v>
      </c>
      <c r="P177"/>
      <c r="Q177" s="22">
        <f>((S176*U177)/M177)*O177</f>
        <v>0</v>
      </c>
      <c r="S177" s="3">
        <f>Q177+S176</f>
        <v>2808531.1920347442</v>
      </c>
      <c r="T177" s="3"/>
      <c r="U177" s="4">
        <f>$AE$4/W177</f>
        <v>1.9230769230769232E-2</v>
      </c>
      <c r="V177" s="3"/>
      <c r="W177" s="2">
        <v>13</v>
      </c>
      <c r="X177"/>
      <c r="Y177" s="30">
        <f>E177-D177+1</f>
        <v>11</v>
      </c>
      <c r="Z177" s="30"/>
      <c r="AA177" s="30">
        <f>(D177-C177)</f>
        <v>1</v>
      </c>
      <c r="AB177" s="30"/>
      <c r="AC177" s="4">
        <f>(S177-S176)/S176</f>
        <v>0</v>
      </c>
      <c r="AD177" s="3"/>
      <c r="AE177" s="38"/>
      <c r="AF177" s="40">
        <f>IF(E176&gt;D177,IF(E176&gt;E177,Y177,E176-D177+1),0)</f>
        <v>0</v>
      </c>
      <c r="AG177" s="3"/>
      <c r="AH177" s="40">
        <f t="shared" si="79"/>
        <v>1</v>
      </c>
      <c r="AI177" s="40">
        <f t="shared" si="82"/>
        <v>0</v>
      </c>
      <c r="AJ177" s="40">
        <f t="shared" si="83"/>
        <v>1</v>
      </c>
      <c r="AK177" s="40">
        <f t="shared" si="84"/>
        <v>1</v>
      </c>
      <c r="AL177" s="40">
        <f t="shared" si="85"/>
        <v>0</v>
      </c>
      <c r="AM177" s="40">
        <f t="shared" si="86"/>
        <v>0</v>
      </c>
      <c r="AN177" s="40">
        <f t="shared" si="87"/>
        <v>0</v>
      </c>
      <c r="AO177" s="40">
        <f t="shared" si="88"/>
        <v>0</v>
      </c>
      <c r="AP177" s="40">
        <f t="shared" si="89"/>
        <v>0</v>
      </c>
      <c r="AQ177" s="40">
        <f t="shared" si="90"/>
        <v>0</v>
      </c>
      <c r="AR177" s="40">
        <f t="shared" si="91"/>
        <v>0</v>
      </c>
      <c r="AS177" s="40">
        <f t="shared" si="92"/>
        <v>0</v>
      </c>
      <c r="AT177" s="40">
        <f t="shared" si="93"/>
        <v>0</v>
      </c>
      <c r="AU177" s="40">
        <f t="shared" si="95"/>
        <v>0</v>
      </c>
      <c r="AV177" s="40">
        <f t="shared" si="96"/>
        <v>0</v>
      </c>
      <c r="AW177" s="40">
        <f t="shared" si="97"/>
        <v>0</v>
      </c>
      <c r="AX177" s="40">
        <f t="shared" si="98"/>
        <v>0</v>
      </c>
      <c r="AY177" s="40">
        <f t="shared" si="99"/>
        <v>0</v>
      </c>
      <c r="AZ177" s="40">
        <f t="shared" si="100"/>
        <v>0</v>
      </c>
      <c r="BA177" s="40">
        <f t="shared" si="101"/>
        <v>0</v>
      </c>
      <c r="BB177" s="40">
        <f t="shared" si="102"/>
        <v>0</v>
      </c>
      <c r="BC177" s="40">
        <f t="shared" si="103"/>
        <v>0</v>
      </c>
      <c r="BD177" s="40">
        <f t="shared" si="104"/>
        <v>0</v>
      </c>
      <c r="BE177" s="40">
        <f t="shared" si="105"/>
        <v>0</v>
      </c>
      <c r="BF177" s="40">
        <f t="shared" si="106"/>
        <v>0</v>
      </c>
      <c r="BG177" s="40">
        <f t="shared" si="107"/>
        <v>0</v>
      </c>
      <c r="BH177" s="40">
        <f t="shared" si="108"/>
        <v>0</v>
      </c>
      <c r="BI177" s="40">
        <f t="shared" si="109"/>
        <v>0</v>
      </c>
      <c r="BJ177" s="40">
        <f t="shared" si="110"/>
        <v>0</v>
      </c>
      <c r="BK177" s="40">
        <f t="shared" si="111"/>
        <v>0</v>
      </c>
      <c r="BL177" s="40">
        <f t="shared" si="112"/>
        <v>0</v>
      </c>
      <c r="BM177" s="40">
        <f t="shared" si="113"/>
        <v>0</v>
      </c>
      <c r="BN177" s="40">
        <f t="shared" si="114"/>
        <v>0</v>
      </c>
      <c r="BO177" s="40">
        <f t="shared" si="115"/>
        <v>0</v>
      </c>
      <c r="BP177" s="40">
        <f t="shared" si="116"/>
        <v>0</v>
      </c>
      <c r="BQ177" s="40">
        <f t="shared" si="117"/>
        <v>0</v>
      </c>
      <c r="BR177" s="40">
        <f t="shared" si="118"/>
        <v>0</v>
      </c>
      <c r="BS177" s="15">
        <v>1</v>
      </c>
      <c r="BT177" s="63">
        <f t="shared" si="80"/>
        <v>5</v>
      </c>
      <c r="BV177" s="4">
        <f t="shared" si="94"/>
        <v>0.13670010545010547</v>
      </c>
    </row>
    <row r="178" spans="1:74" s="15" customFormat="1">
      <c r="A178" s="25">
        <f>A177+1</f>
        <v>174</v>
      </c>
      <c r="B178" s="26" t="s">
        <v>29</v>
      </c>
      <c r="C178" s="12">
        <v>40966</v>
      </c>
      <c r="D178" s="12">
        <v>40968</v>
      </c>
      <c r="E178" s="12">
        <v>40968</v>
      </c>
      <c r="F178" s="14">
        <v>0.84889999999999999</v>
      </c>
      <c r="G178" s="14"/>
      <c r="H178" s="14"/>
      <c r="I178" s="14">
        <v>0.84330000000000005</v>
      </c>
      <c r="J178" s="14">
        <v>0.83730000000000004</v>
      </c>
      <c r="K178" s="5" t="s">
        <v>1</v>
      </c>
      <c r="M178" s="16">
        <f>(F178-I178)*10000</f>
        <v>55.999999999999382</v>
      </c>
      <c r="O178" s="16">
        <f>(I178-J178)*10000</f>
        <v>60.000000000000057</v>
      </c>
      <c r="Q178" s="22">
        <f>((S177*U178)/M178)*O178</f>
        <v>75228.514072360122</v>
      </c>
      <c r="S178" s="3">
        <f>Q178+S177</f>
        <v>2883759.7061071042</v>
      </c>
      <c r="T178" s="3"/>
      <c r="U178" s="4">
        <f>$AE$4/W178</f>
        <v>2.5000000000000001E-2</v>
      </c>
      <c r="V178" s="4"/>
      <c r="W178" s="2">
        <v>10</v>
      </c>
      <c r="X178" s="3"/>
      <c r="Y178" s="30">
        <f>E178-D178+1</f>
        <v>1</v>
      </c>
      <c r="Z178" s="30"/>
      <c r="AA178" s="30">
        <f>(D178-C178)</f>
        <v>2</v>
      </c>
      <c r="AB178" s="30"/>
      <c r="AC178" s="4">
        <f>(S178-S177)/S177</f>
        <v>2.6785714285714565E-2</v>
      </c>
      <c r="AD178" s="3"/>
      <c r="AE178" s="38"/>
      <c r="AF178" s="40">
        <f>IF(E177&gt;D178,IF(E177&gt;E178,Y178,E177-D178+1),0)</f>
        <v>1</v>
      </c>
      <c r="AG178" s="3"/>
      <c r="AH178" s="40">
        <f t="shared" si="79"/>
        <v>1</v>
      </c>
      <c r="AI178" s="40">
        <f t="shared" si="82"/>
        <v>0</v>
      </c>
      <c r="AJ178" s="40">
        <f t="shared" si="83"/>
        <v>0</v>
      </c>
      <c r="AK178" s="40">
        <f t="shared" si="84"/>
        <v>0</v>
      </c>
      <c r="AL178" s="40">
        <f t="shared" si="85"/>
        <v>1</v>
      </c>
      <c r="AM178" s="40">
        <f t="shared" si="86"/>
        <v>0</v>
      </c>
      <c r="AN178" s="40">
        <f t="shared" si="87"/>
        <v>0</v>
      </c>
      <c r="AO178" s="40">
        <f t="shared" si="88"/>
        <v>0</v>
      </c>
      <c r="AP178" s="40">
        <f t="shared" si="89"/>
        <v>0</v>
      </c>
      <c r="AQ178" s="40">
        <f t="shared" si="90"/>
        <v>0</v>
      </c>
      <c r="AR178" s="40">
        <f t="shared" si="91"/>
        <v>0</v>
      </c>
      <c r="AS178" s="40">
        <f t="shared" si="92"/>
        <v>0</v>
      </c>
      <c r="AT178" s="40">
        <f t="shared" si="93"/>
        <v>0</v>
      </c>
      <c r="AU178" s="40">
        <f t="shared" si="95"/>
        <v>0</v>
      </c>
      <c r="AV178" s="40">
        <f t="shared" si="96"/>
        <v>0</v>
      </c>
      <c r="AW178" s="40">
        <f t="shared" si="97"/>
        <v>0</v>
      </c>
      <c r="AX178" s="40">
        <f t="shared" si="98"/>
        <v>0</v>
      </c>
      <c r="AY178" s="40">
        <f t="shared" si="99"/>
        <v>0</v>
      </c>
      <c r="AZ178" s="40">
        <f t="shared" si="100"/>
        <v>0</v>
      </c>
      <c r="BA178" s="40">
        <f t="shared" si="101"/>
        <v>0</v>
      </c>
      <c r="BB178" s="40">
        <f t="shared" si="102"/>
        <v>0</v>
      </c>
      <c r="BC178" s="40">
        <f t="shared" si="103"/>
        <v>0</v>
      </c>
      <c r="BD178" s="40">
        <f t="shared" si="104"/>
        <v>0</v>
      </c>
      <c r="BE178" s="40">
        <f t="shared" si="105"/>
        <v>0</v>
      </c>
      <c r="BF178" s="40">
        <f t="shared" si="106"/>
        <v>0</v>
      </c>
      <c r="BG178" s="40">
        <f t="shared" si="107"/>
        <v>0</v>
      </c>
      <c r="BH178" s="40">
        <f t="shared" si="108"/>
        <v>0</v>
      </c>
      <c r="BI178" s="40">
        <f t="shared" si="109"/>
        <v>0</v>
      </c>
      <c r="BJ178" s="40">
        <f t="shared" si="110"/>
        <v>0</v>
      </c>
      <c r="BK178" s="40">
        <f t="shared" si="111"/>
        <v>0</v>
      </c>
      <c r="BL178" s="40">
        <f t="shared" si="112"/>
        <v>0</v>
      </c>
      <c r="BM178" s="40">
        <f t="shared" si="113"/>
        <v>0</v>
      </c>
      <c r="BN178" s="40">
        <f t="shared" si="114"/>
        <v>0</v>
      </c>
      <c r="BO178" s="40">
        <f t="shared" si="115"/>
        <v>0</v>
      </c>
      <c r="BP178" s="40">
        <f t="shared" si="116"/>
        <v>0</v>
      </c>
      <c r="BQ178" s="40">
        <f t="shared" si="117"/>
        <v>0</v>
      </c>
      <c r="BR178" s="40">
        <f t="shared" si="118"/>
        <v>0</v>
      </c>
      <c r="BS178" s="15">
        <v>1</v>
      </c>
      <c r="BT178" s="63">
        <f t="shared" si="80"/>
        <v>4</v>
      </c>
      <c r="BV178" s="4">
        <f t="shared" si="94"/>
        <v>0.103258547008547</v>
      </c>
    </row>
    <row r="179" spans="1:74" s="15" customFormat="1">
      <c r="A179" s="25">
        <f>A178+1</f>
        <v>175</v>
      </c>
      <c r="B179" s="26" t="s">
        <v>30</v>
      </c>
      <c r="C179" s="12">
        <v>40968</v>
      </c>
      <c r="D179" s="12">
        <v>40969</v>
      </c>
      <c r="E179" s="12">
        <v>40984</v>
      </c>
      <c r="F179" s="14">
        <v>1.3482000000000001</v>
      </c>
      <c r="G179" s="14"/>
      <c r="H179" s="14"/>
      <c r="I179" s="14">
        <v>1.3311999999999999</v>
      </c>
      <c r="J179" s="14">
        <v>1.3170999999999999</v>
      </c>
      <c r="K179" s="5" t="s">
        <v>2</v>
      </c>
      <c r="M179" s="46">
        <f>(F179-I179)*10000</f>
        <v>170.00000000000125</v>
      </c>
      <c r="N179" s="47"/>
      <c r="O179" s="46">
        <f>(I179-J179)*10000</f>
        <v>141</v>
      </c>
      <c r="Q179" s="22">
        <f>((S178*U179)/M179)*O179</f>
        <v>54359.641518863464</v>
      </c>
      <c r="S179" s="3">
        <f>Q179+S178</f>
        <v>2938119.3476259676</v>
      </c>
      <c r="T179" s="3"/>
      <c r="U179" s="4">
        <f>$AE$4/W179</f>
        <v>2.2727272727272728E-2</v>
      </c>
      <c r="V179" s="4"/>
      <c r="W179" s="16">
        <v>11</v>
      </c>
      <c r="Y179" s="30">
        <f>E179-D179+1</f>
        <v>16</v>
      </c>
      <c r="Z179" s="30"/>
      <c r="AA179" s="30">
        <f>(D179-C179)</f>
        <v>1</v>
      </c>
      <c r="AB179" s="30"/>
      <c r="AC179" s="4">
        <f>(S179-S178)/S178</f>
        <v>1.885026737967898E-2</v>
      </c>
      <c r="AD179" s="3"/>
      <c r="AE179" s="38"/>
      <c r="AF179" s="40">
        <f>IF(E178&gt;D179,IF(E178&gt;E179,Y179,E178-D179+1),0)</f>
        <v>0</v>
      </c>
      <c r="AG179" s="3"/>
      <c r="AH179" s="40">
        <f t="shared" si="79"/>
        <v>0</v>
      </c>
      <c r="AI179" s="40">
        <f t="shared" si="82"/>
        <v>1</v>
      </c>
      <c r="AJ179" s="40">
        <f t="shared" si="83"/>
        <v>0</v>
      </c>
      <c r="AK179" s="40">
        <f t="shared" si="84"/>
        <v>0</v>
      </c>
      <c r="AL179" s="40">
        <f t="shared" si="85"/>
        <v>0</v>
      </c>
      <c r="AM179" s="40">
        <f t="shared" si="86"/>
        <v>1</v>
      </c>
      <c r="AN179" s="40">
        <f t="shared" si="87"/>
        <v>0</v>
      </c>
      <c r="AO179" s="40">
        <f t="shared" si="88"/>
        <v>0</v>
      </c>
      <c r="AP179" s="40">
        <f t="shared" si="89"/>
        <v>0</v>
      </c>
      <c r="AQ179" s="40">
        <f t="shared" si="90"/>
        <v>0</v>
      </c>
      <c r="AR179" s="40">
        <f t="shared" si="91"/>
        <v>0</v>
      </c>
      <c r="AS179" s="40">
        <f t="shared" si="92"/>
        <v>0</v>
      </c>
      <c r="AT179" s="40">
        <f t="shared" si="93"/>
        <v>0</v>
      </c>
      <c r="AU179" s="40">
        <f t="shared" si="95"/>
        <v>0</v>
      </c>
      <c r="AV179" s="40">
        <f t="shared" si="96"/>
        <v>0</v>
      </c>
      <c r="AW179" s="40">
        <f t="shared" si="97"/>
        <v>0</v>
      </c>
      <c r="AX179" s="40">
        <f t="shared" si="98"/>
        <v>0</v>
      </c>
      <c r="AY179" s="40">
        <f t="shared" si="99"/>
        <v>0</v>
      </c>
      <c r="AZ179" s="40">
        <f t="shared" si="100"/>
        <v>0</v>
      </c>
      <c r="BA179" s="40">
        <f t="shared" si="101"/>
        <v>0</v>
      </c>
      <c r="BB179" s="40">
        <f t="shared" si="102"/>
        <v>0</v>
      </c>
      <c r="BC179" s="40">
        <f t="shared" si="103"/>
        <v>0</v>
      </c>
      <c r="BD179" s="40">
        <f t="shared" si="104"/>
        <v>0</v>
      </c>
      <c r="BE179" s="40">
        <f t="shared" si="105"/>
        <v>0</v>
      </c>
      <c r="BF179" s="40">
        <f t="shared" si="106"/>
        <v>0</v>
      </c>
      <c r="BG179" s="40">
        <f t="shared" si="107"/>
        <v>0</v>
      </c>
      <c r="BH179" s="40">
        <f t="shared" si="108"/>
        <v>0</v>
      </c>
      <c r="BI179" s="40">
        <f t="shared" si="109"/>
        <v>0</v>
      </c>
      <c r="BJ179" s="40">
        <f t="shared" si="110"/>
        <v>0</v>
      </c>
      <c r="BK179" s="40">
        <f t="shared" si="111"/>
        <v>0</v>
      </c>
      <c r="BL179" s="40">
        <f t="shared" si="112"/>
        <v>0</v>
      </c>
      <c r="BM179" s="40">
        <f t="shared" si="113"/>
        <v>0</v>
      </c>
      <c r="BN179" s="40">
        <f t="shared" si="114"/>
        <v>0</v>
      </c>
      <c r="BO179" s="40">
        <f t="shared" si="115"/>
        <v>0</v>
      </c>
      <c r="BP179" s="40">
        <f t="shared" si="116"/>
        <v>0</v>
      </c>
      <c r="BQ179" s="40">
        <f t="shared" si="117"/>
        <v>0</v>
      </c>
      <c r="BR179" s="40">
        <f t="shared" si="118"/>
        <v>0</v>
      </c>
      <c r="BS179" s="15">
        <v>1</v>
      </c>
      <c r="BT179" s="63">
        <f t="shared" si="80"/>
        <v>4</v>
      </c>
      <c r="BV179" s="4">
        <f t="shared" si="94"/>
        <v>0.10098581973581974</v>
      </c>
    </row>
    <row r="180" spans="1:74" s="15" customFormat="1">
      <c r="A180" s="25">
        <f>A179+1</f>
        <v>176</v>
      </c>
      <c r="B180" s="26" t="s">
        <v>31</v>
      </c>
      <c r="C180" s="12">
        <v>40973</v>
      </c>
      <c r="D180" s="12">
        <v>40974</v>
      </c>
      <c r="E180" s="12">
        <v>40988</v>
      </c>
      <c r="F180" s="14">
        <v>1.4758</v>
      </c>
      <c r="G180" s="14">
        <v>1.4885999999999999</v>
      </c>
      <c r="H180" s="14">
        <v>1.5112000000000001</v>
      </c>
      <c r="I180" s="14"/>
      <c r="J180" s="14"/>
      <c r="K180" s="5" t="s">
        <v>1</v>
      </c>
      <c r="L180"/>
      <c r="M180" s="16">
        <f>(G180-F180)*10000</f>
        <v>127.99999999999923</v>
      </c>
      <c r="O180" s="16">
        <f>(H180-G180)*10000</f>
        <v>226.00000000000176</v>
      </c>
      <c r="P180"/>
      <c r="Q180" s="22">
        <f>((S179*U180)/M180)*O180</f>
        <v>144100.47147644919</v>
      </c>
      <c r="S180" s="3">
        <f>Q180+S179</f>
        <v>3082219.8191024167</v>
      </c>
      <c r="T180" s="3"/>
      <c r="U180" s="4">
        <f>$AE$4/W180</f>
        <v>2.7777777777777776E-2</v>
      </c>
      <c r="V180"/>
      <c r="W180" s="2">
        <v>9</v>
      </c>
      <c r="X180"/>
      <c r="Y180" s="30">
        <f>E180-D180+1</f>
        <v>15</v>
      </c>
      <c r="Z180" s="30"/>
      <c r="AA180" s="30">
        <f>(D180-C180)</f>
        <v>1</v>
      </c>
      <c r="AB180" s="30"/>
      <c r="AC180" s="4">
        <f>(S180-S179)/S179</f>
        <v>4.9045138888889561E-2</v>
      </c>
      <c r="AD180" s="3"/>
      <c r="AE180" s="38"/>
      <c r="AF180" s="40">
        <f>IF(E179&gt;D180,IF(E179&gt;E180,Y180,E179-D180+1),0)</f>
        <v>11</v>
      </c>
      <c r="AG180" s="3"/>
      <c r="AH180" s="40">
        <f t="shared" si="79"/>
        <v>1</v>
      </c>
      <c r="AI180" s="40">
        <f t="shared" si="82"/>
        <v>0</v>
      </c>
      <c r="AJ180" s="40">
        <f t="shared" si="83"/>
        <v>0</v>
      </c>
      <c r="AK180" s="40">
        <f t="shared" si="84"/>
        <v>0</v>
      </c>
      <c r="AL180" s="40">
        <f t="shared" si="85"/>
        <v>0</v>
      </c>
      <c r="AM180" s="40">
        <f t="shared" si="86"/>
        <v>0</v>
      </c>
      <c r="AN180" s="40">
        <f t="shared" si="87"/>
        <v>1</v>
      </c>
      <c r="AO180" s="40">
        <f t="shared" si="88"/>
        <v>0</v>
      </c>
      <c r="AP180" s="40">
        <f t="shared" si="89"/>
        <v>0</v>
      </c>
      <c r="AQ180" s="40">
        <f t="shared" si="90"/>
        <v>0</v>
      </c>
      <c r="AR180" s="40">
        <f t="shared" si="91"/>
        <v>0</v>
      </c>
      <c r="AS180" s="40">
        <f t="shared" si="92"/>
        <v>0</v>
      </c>
      <c r="AT180" s="40">
        <f t="shared" si="93"/>
        <v>0</v>
      </c>
      <c r="AU180" s="40">
        <f t="shared" si="95"/>
        <v>0</v>
      </c>
      <c r="AV180" s="40">
        <f t="shared" si="96"/>
        <v>0</v>
      </c>
      <c r="AW180" s="40">
        <f t="shared" si="97"/>
        <v>0</v>
      </c>
      <c r="AX180" s="40">
        <f t="shared" si="98"/>
        <v>0</v>
      </c>
      <c r="AY180" s="40">
        <f t="shared" si="99"/>
        <v>0</v>
      </c>
      <c r="AZ180" s="40">
        <f t="shared" si="100"/>
        <v>0</v>
      </c>
      <c r="BA180" s="40">
        <f t="shared" si="101"/>
        <v>0</v>
      </c>
      <c r="BB180" s="40">
        <f t="shared" si="102"/>
        <v>0</v>
      </c>
      <c r="BC180" s="40">
        <f t="shared" si="103"/>
        <v>0</v>
      </c>
      <c r="BD180" s="40">
        <f t="shared" si="104"/>
        <v>0</v>
      </c>
      <c r="BE180" s="40">
        <f t="shared" si="105"/>
        <v>0</v>
      </c>
      <c r="BF180" s="40">
        <f t="shared" si="106"/>
        <v>0</v>
      </c>
      <c r="BG180" s="40">
        <f t="shared" si="107"/>
        <v>0</v>
      </c>
      <c r="BH180" s="40">
        <f t="shared" si="108"/>
        <v>0</v>
      </c>
      <c r="BI180" s="40">
        <f t="shared" si="109"/>
        <v>0</v>
      </c>
      <c r="BJ180" s="40">
        <f t="shared" si="110"/>
        <v>0</v>
      </c>
      <c r="BK180" s="40">
        <f t="shared" si="111"/>
        <v>0</v>
      </c>
      <c r="BL180" s="40">
        <f t="shared" si="112"/>
        <v>0</v>
      </c>
      <c r="BM180" s="40">
        <f t="shared" si="113"/>
        <v>0</v>
      </c>
      <c r="BN180" s="40">
        <f t="shared" si="114"/>
        <v>0</v>
      </c>
      <c r="BO180" s="40">
        <f t="shared" si="115"/>
        <v>0</v>
      </c>
      <c r="BP180" s="40">
        <f t="shared" si="116"/>
        <v>0</v>
      </c>
      <c r="BQ180" s="40">
        <f t="shared" si="117"/>
        <v>0</v>
      </c>
      <c r="BR180" s="40">
        <f t="shared" si="118"/>
        <v>0</v>
      </c>
      <c r="BS180" s="15">
        <v>1</v>
      </c>
      <c r="BT180" s="63">
        <f t="shared" si="80"/>
        <v>4</v>
      </c>
      <c r="BV180" s="4">
        <f t="shared" si="94"/>
        <v>0.10953282828282827</v>
      </c>
    </row>
    <row r="181" spans="1:74" s="15" customFormat="1">
      <c r="A181" s="25">
        <f>A180+1</f>
        <v>177</v>
      </c>
      <c r="B181" s="26" t="s">
        <v>29</v>
      </c>
      <c r="C181" s="12">
        <v>40974</v>
      </c>
      <c r="D181" s="12">
        <v>40975</v>
      </c>
      <c r="E181" s="12">
        <v>40976</v>
      </c>
      <c r="F181" s="14">
        <v>0.83150000000000002</v>
      </c>
      <c r="G181" s="14">
        <v>0.8357</v>
      </c>
      <c r="H181" s="14">
        <v>0.83960000000000001</v>
      </c>
      <c r="I181" s="14"/>
      <c r="J181" s="14"/>
      <c r="K181" s="5" t="s">
        <v>1</v>
      </c>
      <c r="M181" s="16">
        <f>(G181-F181)*10000</f>
        <v>41.999999999999815</v>
      </c>
      <c r="O181" s="16">
        <f>(H181-G181)*10000</f>
        <v>39.000000000000142</v>
      </c>
      <c r="Q181" s="22">
        <f>((S180*U181)/M181)*O181</f>
        <v>71551.531514878123</v>
      </c>
      <c r="S181" s="3">
        <f>Q181+S180</f>
        <v>3153771.3506172947</v>
      </c>
      <c r="T181" s="3"/>
      <c r="U181" s="4">
        <f>$AE$4/W181</f>
        <v>2.5000000000000001E-2</v>
      </c>
      <c r="V181" s="4"/>
      <c r="W181" s="2">
        <v>10</v>
      </c>
      <c r="X181" s="3"/>
      <c r="Y181" s="30">
        <f>E181-D181+1</f>
        <v>2</v>
      </c>
      <c r="Z181" s="30"/>
      <c r="AA181" s="30">
        <f>(D181-C181)</f>
        <v>1</v>
      </c>
      <c r="AB181" s="30"/>
      <c r="AC181" s="4">
        <f>(S181-S180)/S180</f>
        <v>2.321428571428584E-2</v>
      </c>
      <c r="AD181" s="3"/>
      <c r="AE181" s="38"/>
      <c r="AF181" s="40">
        <f>IF(E180&gt;D181,IF(E180&gt;E181,Y181,E180-D181+1),0)</f>
        <v>2</v>
      </c>
      <c r="AG181" s="3"/>
      <c r="AH181" s="40">
        <f t="shared" si="79"/>
        <v>1</v>
      </c>
      <c r="AI181" s="40">
        <f t="shared" si="82"/>
        <v>1</v>
      </c>
      <c r="AJ181" s="40">
        <f t="shared" si="83"/>
        <v>0</v>
      </c>
      <c r="AK181" s="40">
        <f t="shared" si="84"/>
        <v>0</v>
      </c>
      <c r="AL181" s="40">
        <f t="shared" si="85"/>
        <v>0</v>
      </c>
      <c r="AM181" s="40">
        <f t="shared" si="86"/>
        <v>0</v>
      </c>
      <c r="AN181" s="40">
        <f t="shared" si="87"/>
        <v>0</v>
      </c>
      <c r="AO181" s="40">
        <f t="shared" si="88"/>
        <v>1</v>
      </c>
      <c r="AP181" s="40">
        <f t="shared" si="89"/>
        <v>0</v>
      </c>
      <c r="AQ181" s="40">
        <f t="shared" si="90"/>
        <v>0</v>
      </c>
      <c r="AR181" s="40">
        <f t="shared" si="91"/>
        <v>0</v>
      </c>
      <c r="AS181" s="40">
        <f t="shared" si="92"/>
        <v>0</v>
      </c>
      <c r="AT181" s="40">
        <f t="shared" si="93"/>
        <v>0</v>
      </c>
      <c r="AU181" s="40">
        <f t="shared" si="95"/>
        <v>0</v>
      </c>
      <c r="AV181" s="40">
        <f t="shared" si="96"/>
        <v>0</v>
      </c>
      <c r="AW181" s="40">
        <f t="shared" si="97"/>
        <v>0</v>
      </c>
      <c r="AX181" s="40">
        <f t="shared" si="98"/>
        <v>0</v>
      </c>
      <c r="AY181" s="40">
        <f t="shared" si="99"/>
        <v>0</v>
      </c>
      <c r="AZ181" s="40">
        <f t="shared" si="100"/>
        <v>0</v>
      </c>
      <c r="BA181" s="40">
        <f t="shared" si="101"/>
        <v>0</v>
      </c>
      <c r="BB181" s="40">
        <f t="shared" si="102"/>
        <v>0</v>
      </c>
      <c r="BC181" s="40">
        <f t="shared" si="103"/>
        <v>0</v>
      </c>
      <c r="BD181" s="40">
        <f t="shared" si="104"/>
        <v>0</v>
      </c>
      <c r="BE181" s="40">
        <f t="shared" si="105"/>
        <v>0</v>
      </c>
      <c r="BF181" s="40">
        <f t="shared" si="106"/>
        <v>0</v>
      </c>
      <c r="BG181" s="40">
        <f t="shared" si="107"/>
        <v>0</v>
      </c>
      <c r="BH181" s="40">
        <f t="shared" si="108"/>
        <v>0</v>
      </c>
      <c r="BI181" s="40">
        <f t="shared" si="109"/>
        <v>0</v>
      </c>
      <c r="BJ181" s="40">
        <f t="shared" si="110"/>
        <v>0</v>
      </c>
      <c r="BK181" s="40">
        <f t="shared" si="111"/>
        <v>0</v>
      </c>
      <c r="BL181" s="40">
        <f t="shared" si="112"/>
        <v>0</v>
      </c>
      <c r="BM181" s="40">
        <f t="shared" si="113"/>
        <v>0</v>
      </c>
      <c r="BN181" s="40">
        <f t="shared" si="114"/>
        <v>0</v>
      </c>
      <c r="BO181" s="40">
        <f t="shared" si="115"/>
        <v>0</v>
      </c>
      <c r="BP181" s="40">
        <f t="shared" si="116"/>
        <v>0</v>
      </c>
      <c r="BQ181" s="40">
        <f t="shared" si="117"/>
        <v>0</v>
      </c>
      <c r="BR181" s="40">
        <f t="shared" si="118"/>
        <v>0</v>
      </c>
      <c r="BS181" s="15">
        <v>1</v>
      </c>
      <c r="BT181" s="63">
        <f t="shared" si="80"/>
        <v>5</v>
      </c>
      <c r="BV181" s="4">
        <f t="shared" si="94"/>
        <v>0.13453282828282828</v>
      </c>
    </row>
    <row r="182" spans="1:74" s="15" customFormat="1">
      <c r="A182" s="25">
        <f>A181+1</f>
        <v>178</v>
      </c>
      <c r="B182" s="26" t="s">
        <v>39</v>
      </c>
      <c r="C182" s="12">
        <v>40974</v>
      </c>
      <c r="D182" s="12">
        <v>40975</v>
      </c>
      <c r="E182" s="12">
        <v>41001</v>
      </c>
      <c r="F182" s="14">
        <v>1.06715</v>
      </c>
      <c r="G182" s="14"/>
      <c r="H182" s="14"/>
      <c r="I182" s="14">
        <v>1.0547900000000001</v>
      </c>
      <c r="J182" s="14">
        <v>1.04295</v>
      </c>
      <c r="K182" s="5" t="s">
        <v>2</v>
      </c>
      <c r="L182"/>
      <c r="M182" s="46">
        <f>(F182-I182)*10000</f>
        <v>123.59999999999927</v>
      </c>
      <c r="N182" s="47"/>
      <c r="O182" s="46">
        <f>(I182-J182)*10000</f>
        <v>118.40000000000073</v>
      </c>
      <c r="P182"/>
      <c r="Q182" s="22">
        <f>((S181*U182)/M182)*O182</f>
        <v>58097.85410646817</v>
      </c>
      <c r="S182" s="3">
        <f>Q182+S181</f>
        <v>3211869.2047237628</v>
      </c>
      <c r="T182" s="3"/>
      <c r="U182" s="4">
        <f>$AE$4/W182</f>
        <v>1.9230769230769232E-2</v>
      </c>
      <c r="V182" s="3"/>
      <c r="W182" s="2">
        <v>13</v>
      </c>
      <c r="X182"/>
      <c r="Y182" s="30">
        <f>E182-D182+1</f>
        <v>27</v>
      </c>
      <c r="Z182" s="30"/>
      <c r="AA182" s="30">
        <f>(D182-C182)</f>
        <v>1</v>
      </c>
      <c r="AB182" s="30"/>
      <c r="AC182" s="4">
        <f>(S182-S181)/S181</f>
        <v>1.8421707742096307E-2</v>
      </c>
      <c r="AD182" s="3"/>
      <c r="AE182" s="38"/>
      <c r="AF182" s="40">
        <f>IF(E181&gt;D182,IF(E181&gt;E182,Y182,E181-D182+1),0)</f>
        <v>2</v>
      </c>
      <c r="AG182" s="3"/>
      <c r="AH182" s="40">
        <f t="shared" si="79"/>
        <v>1</v>
      </c>
      <c r="AI182" s="40">
        <f t="shared" si="82"/>
        <v>1</v>
      </c>
      <c r="AJ182" s="40">
        <f t="shared" si="83"/>
        <v>1</v>
      </c>
      <c r="AK182" s="40">
        <f t="shared" si="84"/>
        <v>0</v>
      </c>
      <c r="AL182" s="40">
        <f t="shared" si="85"/>
        <v>0</v>
      </c>
      <c r="AM182" s="40">
        <f t="shared" si="86"/>
        <v>0</v>
      </c>
      <c r="AN182" s="40">
        <f t="shared" si="87"/>
        <v>0</v>
      </c>
      <c r="AO182" s="40">
        <f t="shared" si="88"/>
        <v>0</v>
      </c>
      <c r="AP182" s="40">
        <f t="shared" si="89"/>
        <v>1</v>
      </c>
      <c r="AQ182" s="40">
        <f t="shared" si="90"/>
        <v>0</v>
      </c>
      <c r="AR182" s="40">
        <f t="shared" si="91"/>
        <v>0</v>
      </c>
      <c r="AS182" s="40">
        <f t="shared" si="92"/>
        <v>0</v>
      </c>
      <c r="AT182" s="40">
        <f t="shared" si="93"/>
        <v>0</v>
      </c>
      <c r="AU182" s="40">
        <f t="shared" si="95"/>
        <v>0</v>
      </c>
      <c r="AV182" s="40">
        <f t="shared" si="96"/>
        <v>0</v>
      </c>
      <c r="AW182" s="40">
        <f t="shared" si="97"/>
        <v>0</v>
      </c>
      <c r="AX182" s="40">
        <f t="shared" si="98"/>
        <v>0</v>
      </c>
      <c r="AY182" s="40">
        <f t="shared" si="99"/>
        <v>0</v>
      </c>
      <c r="AZ182" s="40">
        <f t="shared" si="100"/>
        <v>0</v>
      </c>
      <c r="BA182" s="40">
        <f t="shared" si="101"/>
        <v>0</v>
      </c>
      <c r="BB182" s="40">
        <f t="shared" si="102"/>
        <v>0</v>
      </c>
      <c r="BC182" s="40">
        <f t="shared" si="103"/>
        <v>0</v>
      </c>
      <c r="BD182" s="40">
        <f t="shared" si="104"/>
        <v>0</v>
      </c>
      <c r="BE182" s="40">
        <f t="shared" si="105"/>
        <v>0</v>
      </c>
      <c r="BF182" s="40">
        <f t="shared" si="106"/>
        <v>0</v>
      </c>
      <c r="BG182" s="40">
        <f t="shared" si="107"/>
        <v>0</v>
      </c>
      <c r="BH182" s="40">
        <f t="shared" si="108"/>
        <v>0</v>
      </c>
      <c r="BI182" s="40">
        <f t="shared" si="109"/>
        <v>0</v>
      </c>
      <c r="BJ182" s="40">
        <f t="shared" si="110"/>
        <v>0</v>
      </c>
      <c r="BK182" s="40">
        <f t="shared" si="111"/>
        <v>0</v>
      </c>
      <c r="BL182" s="40">
        <f t="shared" si="112"/>
        <v>0</v>
      </c>
      <c r="BM182" s="40">
        <f t="shared" si="113"/>
        <v>0</v>
      </c>
      <c r="BN182" s="40">
        <f t="shared" si="114"/>
        <v>0</v>
      </c>
      <c r="BO182" s="40">
        <f t="shared" si="115"/>
        <v>0</v>
      </c>
      <c r="BP182" s="40">
        <f t="shared" si="116"/>
        <v>0</v>
      </c>
      <c r="BQ182" s="40">
        <f t="shared" si="117"/>
        <v>0</v>
      </c>
      <c r="BR182" s="40">
        <f t="shared" si="118"/>
        <v>0</v>
      </c>
      <c r="BS182" s="15">
        <v>1</v>
      </c>
      <c r="BT182" s="63">
        <f t="shared" si="80"/>
        <v>6</v>
      </c>
      <c r="BV182" s="4">
        <f t="shared" si="94"/>
        <v>0.15376359751359753</v>
      </c>
    </row>
    <row r="183" spans="1:74" s="15" customFormat="1">
      <c r="A183" s="25">
        <f>A182+1</f>
        <v>179</v>
      </c>
      <c r="B183" s="26" t="s">
        <v>28</v>
      </c>
      <c r="C183" s="12">
        <v>40970</v>
      </c>
      <c r="D183" s="12">
        <v>40977</v>
      </c>
      <c r="E183" s="12">
        <v>40983</v>
      </c>
      <c r="F183" s="14">
        <v>1.3169</v>
      </c>
      <c r="G183" s="14"/>
      <c r="H183" s="14"/>
      <c r="I183" s="14">
        <v>1.3009999999999999</v>
      </c>
      <c r="J183" s="14">
        <v>1.2966</v>
      </c>
      <c r="K183" s="5" t="s">
        <v>2</v>
      </c>
      <c r="M183" s="16">
        <f>(F183-I183)*10000</f>
        <v>159.00000000000026</v>
      </c>
      <c r="O183" s="16">
        <f>(I183-J183)*10000</f>
        <v>43.999999999999595</v>
      </c>
      <c r="Q183" s="22">
        <f>((S182*U183)/M183)*O183</f>
        <v>31743.541106883204</v>
      </c>
      <c r="S183" s="3">
        <f>Q183+S182</f>
        <v>3243612.7458306458</v>
      </c>
      <c r="T183" s="3"/>
      <c r="U183" s="4">
        <f>$AE$4/W183</f>
        <v>3.5714285714285712E-2</v>
      </c>
      <c r="V183" s="4"/>
      <c r="W183" s="2">
        <v>7</v>
      </c>
      <c r="X183" s="3"/>
      <c r="Y183" s="30">
        <f>E183-D183+1</f>
        <v>7</v>
      </c>
      <c r="Z183" s="30"/>
      <c r="AA183" s="30">
        <f>(D183-C183)</f>
        <v>7</v>
      </c>
      <c r="AB183" s="30"/>
      <c r="AC183" s="4">
        <f>(S183-S182)/S182</f>
        <v>9.8831985624436656E-3</v>
      </c>
      <c r="AD183" s="3"/>
      <c r="AE183" s="38"/>
      <c r="AF183" s="40">
        <f>IF(E182&gt;D183,IF(E182&gt;E183,Y183,E182-D183+1),0)</f>
        <v>7</v>
      </c>
      <c r="AG183" s="3"/>
      <c r="AH183" s="40">
        <f t="shared" si="79"/>
        <v>1</v>
      </c>
      <c r="AI183" s="40">
        <f t="shared" si="82"/>
        <v>0</v>
      </c>
      <c r="AJ183" s="40">
        <f t="shared" si="83"/>
        <v>1</v>
      </c>
      <c r="AK183" s="40">
        <f t="shared" si="84"/>
        <v>1</v>
      </c>
      <c r="AL183" s="40">
        <f t="shared" si="85"/>
        <v>0</v>
      </c>
      <c r="AM183" s="40">
        <f t="shared" si="86"/>
        <v>0</v>
      </c>
      <c r="AN183" s="40">
        <f t="shared" si="87"/>
        <v>0</v>
      </c>
      <c r="AO183" s="40">
        <f t="shared" si="88"/>
        <v>0</v>
      </c>
      <c r="AP183" s="40">
        <f t="shared" si="89"/>
        <v>0</v>
      </c>
      <c r="AQ183" s="40">
        <f t="shared" si="90"/>
        <v>1</v>
      </c>
      <c r="AR183" s="40">
        <f t="shared" si="91"/>
        <v>0</v>
      </c>
      <c r="AS183" s="40">
        <f t="shared" si="92"/>
        <v>0</v>
      </c>
      <c r="AT183" s="40">
        <f t="shared" si="93"/>
        <v>0</v>
      </c>
      <c r="AU183" s="40">
        <f t="shared" si="95"/>
        <v>0</v>
      </c>
      <c r="AV183" s="40">
        <f t="shared" si="96"/>
        <v>0</v>
      </c>
      <c r="AW183" s="40">
        <f t="shared" si="97"/>
        <v>0</v>
      </c>
      <c r="AX183" s="40">
        <f t="shared" si="98"/>
        <v>0</v>
      </c>
      <c r="AY183" s="40">
        <f t="shared" si="99"/>
        <v>0</v>
      </c>
      <c r="AZ183" s="40">
        <f t="shared" si="100"/>
        <v>0</v>
      </c>
      <c r="BA183" s="40">
        <f t="shared" si="101"/>
        <v>0</v>
      </c>
      <c r="BB183" s="40">
        <f t="shared" si="102"/>
        <v>0</v>
      </c>
      <c r="BC183" s="40">
        <f t="shared" si="103"/>
        <v>0</v>
      </c>
      <c r="BD183" s="40">
        <f t="shared" si="104"/>
        <v>0</v>
      </c>
      <c r="BE183" s="40">
        <f t="shared" si="105"/>
        <v>0</v>
      </c>
      <c r="BF183" s="40">
        <f t="shared" si="106"/>
        <v>0</v>
      </c>
      <c r="BG183" s="40">
        <f t="shared" si="107"/>
        <v>0</v>
      </c>
      <c r="BH183" s="40">
        <f t="shared" si="108"/>
        <v>0</v>
      </c>
      <c r="BI183" s="40">
        <f t="shared" si="109"/>
        <v>0</v>
      </c>
      <c r="BJ183" s="40">
        <f t="shared" si="110"/>
        <v>0</v>
      </c>
      <c r="BK183" s="40">
        <f t="shared" si="111"/>
        <v>0</v>
      </c>
      <c r="BL183" s="40">
        <f t="shared" si="112"/>
        <v>0</v>
      </c>
      <c r="BM183" s="40">
        <f t="shared" si="113"/>
        <v>0</v>
      </c>
      <c r="BN183" s="40">
        <f t="shared" si="114"/>
        <v>0</v>
      </c>
      <c r="BO183" s="40">
        <f t="shared" si="115"/>
        <v>0</v>
      </c>
      <c r="BP183" s="40">
        <f t="shared" si="116"/>
        <v>0</v>
      </c>
      <c r="BQ183" s="40">
        <f t="shared" si="117"/>
        <v>0</v>
      </c>
      <c r="BR183" s="40">
        <f t="shared" si="118"/>
        <v>0</v>
      </c>
      <c r="BS183" s="15">
        <v>1</v>
      </c>
      <c r="BT183" s="63">
        <f t="shared" si="80"/>
        <v>6</v>
      </c>
      <c r="BV183" s="4">
        <f t="shared" si="94"/>
        <v>0.1644778832278832</v>
      </c>
    </row>
    <row r="184" spans="1:74" s="15" customFormat="1">
      <c r="A184" s="25">
        <f>A183+1</f>
        <v>180</v>
      </c>
      <c r="B184" s="26" t="s">
        <v>38</v>
      </c>
      <c r="C184" s="12">
        <v>40976</v>
      </c>
      <c r="D184" s="52">
        <v>40977</v>
      </c>
      <c r="E184" s="52">
        <v>40990</v>
      </c>
      <c r="F184" s="36">
        <v>107.047</v>
      </c>
      <c r="G184" s="36">
        <v>108.396</v>
      </c>
      <c r="H184" s="36">
        <v>109.42700000000001</v>
      </c>
      <c r="I184" s="36"/>
      <c r="J184" s="36"/>
      <c r="K184" s="5" t="s">
        <v>2</v>
      </c>
      <c r="L184"/>
      <c r="M184" s="16">
        <f>(G184-F184)*100</f>
        <v>134.90000000000038</v>
      </c>
      <c r="O184" s="16">
        <f>(H184-G184)*100</f>
        <v>103.10000000000059</v>
      </c>
      <c r="P184"/>
      <c r="Q184" s="22">
        <f>((S183*U184)/M184)*O184</f>
        <v>29511.849526557638</v>
      </c>
      <c r="S184" s="3">
        <f>Q184+S183</f>
        <v>3273124.5953572034</v>
      </c>
      <c r="T184" s="3"/>
      <c r="U184" s="4">
        <f>$AE$4/W184</f>
        <v>1.1904761904761904E-2</v>
      </c>
      <c r="V184" s="3"/>
      <c r="W184" s="2">
        <v>21</v>
      </c>
      <c r="X184"/>
      <c r="Y184" s="30">
        <f>E184-D184+1</f>
        <v>14</v>
      </c>
      <c r="Z184" s="30"/>
      <c r="AA184" s="30">
        <f>(D184-C184)</f>
        <v>1</v>
      </c>
      <c r="AB184" s="30"/>
      <c r="AC184" s="4">
        <f>(S184-S183)/S183</f>
        <v>9.0984503512302039E-3</v>
      </c>
      <c r="AD184" s="3"/>
      <c r="AE184" s="38"/>
      <c r="AF184" s="40">
        <f>IF(E183&gt;D184,IF(E183&gt;E184,Y184,E183-D184+1),0)</f>
        <v>7</v>
      </c>
      <c r="AG184" s="3"/>
      <c r="AH184" s="40">
        <f t="shared" si="79"/>
        <v>1</v>
      </c>
      <c r="AI184" s="40">
        <f t="shared" si="82"/>
        <v>1</v>
      </c>
      <c r="AJ184" s="40">
        <f t="shared" si="83"/>
        <v>0</v>
      </c>
      <c r="AK184" s="40">
        <f t="shared" si="84"/>
        <v>1</v>
      </c>
      <c r="AL184" s="40">
        <f t="shared" si="85"/>
        <v>1</v>
      </c>
      <c r="AM184" s="40">
        <f t="shared" si="86"/>
        <v>0</v>
      </c>
      <c r="AN184" s="40">
        <f t="shared" si="87"/>
        <v>0</v>
      </c>
      <c r="AO184" s="40">
        <f t="shared" si="88"/>
        <v>0</v>
      </c>
      <c r="AP184" s="40">
        <f t="shared" si="89"/>
        <v>0</v>
      </c>
      <c r="AQ184" s="40">
        <f t="shared" si="90"/>
        <v>0</v>
      </c>
      <c r="AR184" s="40">
        <f t="shared" si="91"/>
        <v>1</v>
      </c>
      <c r="AS184" s="40">
        <f t="shared" si="92"/>
        <v>0</v>
      </c>
      <c r="AT184" s="40">
        <f t="shared" si="93"/>
        <v>0</v>
      </c>
      <c r="AU184" s="40">
        <f t="shared" si="95"/>
        <v>0</v>
      </c>
      <c r="AV184" s="40">
        <f t="shared" si="96"/>
        <v>0</v>
      </c>
      <c r="AW184" s="40">
        <f t="shared" si="97"/>
        <v>0</v>
      </c>
      <c r="AX184" s="40">
        <f t="shared" si="98"/>
        <v>0</v>
      </c>
      <c r="AY184" s="40">
        <f t="shared" si="99"/>
        <v>0</v>
      </c>
      <c r="AZ184" s="40">
        <f t="shared" si="100"/>
        <v>0</v>
      </c>
      <c r="BA184" s="40">
        <f t="shared" si="101"/>
        <v>0</v>
      </c>
      <c r="BB184" s="40">
        <f t="shared" si="102"/>
        <v>0</v>
      </c>
      <c r="BC184" s="40">
        <f t="shared" si="103"/>
        <v>0</v>
      </c>
      <c r="BD184" s="40">
        <f t="shared" si="104"/>
        <v>0</v>
      </c>
      <c r="BE184" s="40">
        <f t="shared" si="105"/>
        <v>0</v>
      </c>
      <c r="BF184" s="40">
        <f t="shared" si="106"/>
        <v>0</v>
      </c>
      <c r="BG184" s="40">
        <f t="shared" si="107"/>
        <v>0</v>
      </c>
      <c r="BH184" s="40">
        <f t="shared" si="108"/>
        <v>0</v>
      </c>
      <c r="BI184" s="40">
        <f t="shared" si="109"/>
        <v>0</v>
      </c>
      <c r="BJ184" s="40">
        <f t="shared" si="110"/>
        <v>0</v>
      </c>
      <c r="BK184" s="40">
        <f t="shared" si="111"/>
        <v>0</v>
      </c>
      <c r="BL184" s="40">
        <f t="shared" si="112"/>
        <v>0</v>
      </c>
      <c r="BM184" s="40">
        <f t="shared" si="113"/>
        <v>0</v>
      </c>
      <c r="BN184" s="40">
        <f t="shared" si="114"/>
        <v>0</v>
      </c>
      <c r="BO184" s="40">
        <f t="shared" si="115"/>
        <v>0</v>
      </c>
      <c r="BP184" s="40">
        <f t="shared" si="116"/>
        <v>0</v>
      </c>
      <c r="BQ184" s="40">
        <f t="shared" si="117"/>
        <v>0</v>
      </c>
      <c r="BR184" s="40">
        <f t="shared" si="118"/>
        <v>0</v>
      </c>
      <c r="BS184" s="15">
        <v>1</v>
      </c>
      <c r="BT184" s="63">
        <f t="shared" si="80"/>
        <v>7</v>
      </c>
      <c r="BV184" s="4">
        <f t="shared" si="94"/>
        <v>0.17638264513264512</v>
      </c>
    </row>
    <row r="185" spans="1:74" s="15" customFormat="1">
      <c r="A185" s="25">
        <f>A184+1</f>
        <v>181</v>
      </c>
      <c r="B185" s="26" t="s">
        <v>24</v>
      </c>
      <c r="C185" s="12">
        <v>40982</v>
      </c>
      <c r="D185" s="13">
        <v>40983</v>
      </c>
      <c r="E185" s="13">
        <v>40984</v>
      </c>
      <c r="F185" s="36">
        <v>87.36</v>
      </c>
      <c r="G185" s="36">
        <v>87.77</v>
      </c>
      <c r="H185" s="36">
        <v>87.77</v>
      </c>
      <c r="I185" s="36"/>
      <c r="J185" s="36"/>
      <c r="K185" s="26" t="s">
        <v>17</v>
      </c>
      <c r="M185" s="16">
        <f>(G185-F185)*100</f>
        <v>40.999999999999659</v>
      </c>
      <c r="O185" s="16">
        <f>(H185-G185)*100</f>
        <v>0</v>
      </c>
      <c r="Q185" s="22">
        <f>((S184*U185)/M185)*O185</f>
        <v>0</v>
      </c>
      <c r="S185" s="3">
        <f>Q185+S184</f>
        <v>3273124.5953572034</v>
      </c>
      <c r="T185" s="3"/>
      <c r="U185" s="4">
        <f>$AE$4/W185</f>
        <v>2.5000000000000001E-2</v>
      </c>
      <c r="V185" s="4"/>
      <c r="W185" s="2">
        <v>10</v>
      </c>
      <c r="X185" s="3"/>
      <c r="Y185" s="30">
        <f>E185-D185+1</f>
        <v>2</v>
      </c>
      <c r="Z185" s="30"/>
      <c r="AA185" s="30">
        <f>(D185-C185)</f>
        <v>1</v>
      </c>
      <c r="AB185" s="30"/>
      <c r="AC185" s="4">
        <f>(S185-S184)/S184</f>
        <v>0</v>
      </c>
      <c r="AD185" s="3"/>
      <c r="AE185" s="38"/>
      <c r="AF185" s="40">
        <f>IF(E184&gt;D185,IF(E184&gt;E185,Y185,E184-D185+1),0)</f>
        <v>2</v>
      </c>
      <c r="AG185" s="3"/>
      <c r="AH185" s="40">
        <f t="shared" si="79"/>
        <v>1</v>
      </c>
      <c r="AI185" s="40">
        <f t="shared" si="82"/>
        <v>1</v>
      </c>
      <c r="AJ185" s="40">
        <f t="shared" si="83"/>
        <v>1</v>
      </c>
      <c r="AK185" s="40">
        <f t="shared" si="84"/>
        <v>0</v>
      </c>
      <c r="AL185" s="40">
        <f t="shared" si="85"/>
        <v>1</v>
      </c>
      <c r="AM185" s="40">
        <f t="shared" si="86"/>
        <v>1</v>
      </c>
      <c r="AN185" s="40">
        <f t="shared" si="87"/>
        <v>0</v>
      </c>
      <c r="AO185" s="40">
        <f t="shared" si="88"/>
        <v>0</v>
      </c>
      <c r="AP185" s="40">
        <f t="shared" si="89"/>
        <v>0</v>
      </c>
      <c r="AQ185" s="40">
        <f t="shared" si="90"/>
        <v>0</v>
      </c>
      <c r="AR185" s="40">
        <f t="shared" si="91"/>
        <v>0</v>
      </c>
      <c r="AS185" s="40">
        <f t="shared" si="92"/>
        <v>0</v>
      </c>
      <c r="AT185" s="40">
        <f t="shared" si="93"/>
        <v>0</v>
      </c>
      <c r="AU185" s="40">
        <f t="shared" si="95"/>
        <v>0</v>
      </c>
      <c r="AV185" s="40">
        <f t="shared" si="96"/>
        <v>0</v>
      </c>
      <c r="AW185" s="40">
        <f t="shared" si="97"/>
        <v>0</v>
      </c>
      <c r="AX185" s="40">
        <f t="shared" si="98"/>
        <v>0</v>
      </c>
      <c r="AY185" s="40">
        <f t="shared" si="99"/>
        <v>0</v>
      </c>
      <c r="AZ185" s="40">
        <f t="shared" si="100"/>
        <v>0</v>
      </c>
      <c r="BA185" s="40">
        <f t="shared" si="101"/>
        <v>0</v>
      </c>
      <c r="BB185" s="40">
        <f t="shared" si="102"/>
        <v>0</v>
      </c>
      <c r="BC185" s="40">
        <f t="shared" si="103"/>
        <v>0</v>
      </c>
      <c r="BD185" s="40">
        <f t="shared" si="104"/>
        <v>0</v>
      </c>
      <c r="BE185" s="40">
        <f t="shared" si="105"/>
        <v>0</v>
      </c>
      <c r="BF185" s="40">
        <f t="shared" si="106"/>
        <v>0</v>
      </c>
      <c r="BG185" s="40">
        <f t="shared" si="107"/>
        <v>0</v>
      </c>
      <c r="BH185" s="40">
        <f t="shared" si="108"/>
        <v>0</v>
      </c>
      <c r="BI185" s="40">
        <f t="shared" si="109"/>
        <v>0</v>
      </c>
      <c r="BJ185" s="40">
        <f t="shared" si="110"/>
        <v>0</v>
      </c>
      <c r="BK185" s="40">
        <f t="shared" si="111"/>
        <v>0</v>
      </c>
      <c r="BL185" s="40">
        <f t="shared" si="112"/>
        <v>0</v>
      </c>
      <c r="BM185" s="40">
        <f t="shared" si="113"/>
        <v>0</v>
      </c>
      <c r="BN185" s="40">
        <f t="shared" si="114"/>
        <v>0</v>
      </c>
      <c r="BO185" s="40">
        <f t="shared" si="115"/>
        <v>0</v>
      </c>
      <c r="BP185" s="40">
        <f t="shared" si="116"/>
        <v>0</v>
      </c>
      <c r="BQ185" s="40">
        <f t="shared" si="117"/>
        <v>0</v>
      </c>
      <c r="BR185" s="40">
        <f t="shared" si="118"/>
        <v>0</v>
      </c>
      <c r="BS185" s="15">
        <v>1</v>
      </c>
      <c r="BT185" s="63">
        <f t="shared" si="80"/>
        <v>7</v>
      </c>
      <c r="BV185" s="4">
        <f t="shared" si="94"/>
        <v>0.17360486735486735</v>
      </c>
    </row>
    <row r="186" spans="1:74" s="15" customFormat="1">
      <c r="A186" s="25">
        <f>A185+1</f>
        <v>182</v>
      </c>
      <c r="B186" s="26" t="s">
        <v>30</v>
      </c>
      <c r="C186" s="12">
        <v>40984</v>
      </c>
      <c r="D186" s="12">
        <v>40987</v>
      </c>
      <c r="E186" s="12">
        <v>41002</v>
      </c>
      <c r="F186" s="14">
        <v>1.3051999999999999</v>
      </c>
      <c r="G186" s="14">
        <v>1.3189</v>
      </c>
      <c r="H186" s="14">
        <v>1.3268</v>
      </c>
      <c r="I186" s="14"/>
      <c r="J186" s="14"/>
      <c r="K186" s="5" t="s">
        <v>2</v>
      </c>
      <c r="M186" s="16">
        <f>(G186-F186)*10000</f>
        <v>137.00000000000045</v>
      </c>
      <c r="O186" s="16">
        <f>(H186-G186)*10000</f>
        <v>79.000000000000185</v>
      </c>
      <c r="Q186" s="22">
        <f>((S185*U186)/M186)*O186</f>
        <v>42895.959361847847</v>
      </c>
      <c r="S186" s="3">
        <f>Q186+S185</f>
        <v>3316020.5547190513</v>
      </c>
      <c r="T186" s="3"/>
      <c r="U186" s="4">
        <f>$AE$4/W186</f>
        <v>2.2727272727272728E-2</v>
      </c>
      <c r="V186" s="4"/>
      <c r="W186" s="16">
        <v>11</v>
      </c>
      <c r="Y186" s="30">
        <f>E186-D186+1</f>
        <v>16</v>
      </c>
      <c r="Z186" s="30"/>
      <c r="AA186" s="30">
        <f>(D186-C186)</f>
        <v>3</v>
      </c>
      <c r="AB186" s="30"/>
      <c r="AC186" s="4">
        <f>(S186-S185)/S185</f>
        <v>1.3105507631055098E-2</v>
      </c>
      <c r="AD186" s="3"/>
      <c r="AE186" s="38"/>
      <c r="AF186" s="40">
        <f>IF(E185&gt;D186,IF(E185&gt;E186,Y186,E185-D186+1),0)</f>
        <v>0</v>
      </c>
      <c r="AG186" s="3"/>
      <c r="AH186" s="40">
        <f t="shared" si="79"/>
        <v>0</v>
      </c>
      <c r="AI186" s="40">
        <f t="shared" si="82"/>
        <v>1</v>
      </c>
      <c r="AJ186" s="40">
        <f t="shared" si="83"/>
        <v>0</v>
      </c>
      <c r="AK186" s="40">
        <f t="shared" si="84"/>
        <v>1</v>
      </c>
      <c r="AL186" s="40">
        <f t="shared" si="85"/>
        <v>0</v>
      </c>
      <c r="AM186" s="40">
        <f t="shared" si="86"/>
        <v>1</v>
      </c>
      <c r="AN186" s="40">
        <f t="shared" si="87"/>
        <v>0</v>
      </c>
      <c r="AO186" s="40">
        <f t="shared" si="88"/>
        <v>0</v>
      </c>
      <c r="AP186" s="40">
        <f t="shared" si="89"/>
        <v>0</v>
      </c>
      <c r="AQ186" s="40">
        <f t="shared" si="90"/>
        <v>0</v>
      </c>
      <c r="AR186" s="40">
        <f t="shared" si="91"/>
        <v>0</v>
      </c>
      <c r="AS186" s="40">
        <f t="shared" si="92"/>
        <v>0</v>
      </c>
      <c r="AT186" s="40">
        <f t="shared" si="93"/>
        <v>0</v>
      </c>
      <c r="AU186" s="40">
        <f t="shared" si="95"/>
        <v>0</v>
      </c>
      <c r="AV186" s="40">
        <f t="shared" si="96"/>
        <v>0</v>
      </c>
      <c r="AW186" s="40">
        <f t="shared" si="97"/>
        <v>0</v>
      </c>
      <c r="AX186" s="40">
        <f t="shared" si="98"/>
        <v>0</v>
      </c>
      <c r="AY186" s="40">
        <f t="shared" si="99"/>
        <v>0</v>
      </c>
      <c r="AZ186" s="40">
        <f t="shared" si="100"/>
        <v>0</v>
      </c>
      <c r="BA186" s="40">
        <f t="shared" si="101"/>
        <v>0</v>
      </c>
      <c r="BB186" s="40">
        <f t="shared" si="102"/>
        <v>0</v>
      </c>
      <c r="BC186" s="40">
        <f t="shared" si="103"/>
        <v>0</v>
      </c>
      <c r="BD186" s="40">
        <f t="shared" si="104"/>
        <v>0</v>
      </c>
      <c r="BE186" s="40">
        <f t="shared" si="105"/>
        <v>0</v>
      </c>
      <c r="BF186" s="40">
        <f t="shared" si="106"/>
        <v>0</v>
      </c>
      <c r="BG186" s="40">
        <f t="shared" si="107"/>
        <v>0</v>
      </c>
      <c r="BH186" s="40">
        <f t="shared" si="108"/>
        <v>0</v>
      </c>
      <c r="BI186" s="40">
        <f t="shared" si="109"/>
        <v>0</v>
      </c>
      <c r="BJ186" s="40">
        <f t="shared" si="110"/>
        <v>0</v>
      </c>
      <c r="BK186" s="40">
        <f t="shared" si="111"/>
        <v>0</v>
      </c>
      <c r="BL186" s="40">
        <f t="shared" si="112"/>
        <v>0</v>
      </c>
      <c r="BM186" s="40">
        <f t="shared" si="113"/>
        <v>0</v>
      </c>
      <c r="BN186" s="40">
        <f t="shared" si="114"/>
        <v>0</v>
      </c>
      <c r="BO186" s="40">
        <f t="shared" si="115"/>
        <v>0</v>
      </c>
      <c r="BP186" s="40">
        <f t="shared" si="116"/>
        <v>0</v>
      </c>
      <c r="BQ186" s="40">
        <f t="shared" si="117"/>
        <v>0</v>
      </c>
      <c r="BR186" s="40">
        <f t="shared" si="118"/>
        <v>0</v>
      </c>
      <c r="BS186" s="15">
        <v>1</v>
      </c>
      <c r="BT186" s="63">
        <f t="shared" si="80"/>
        <v>5</v>
      </c>
      <c r="BV186" s="4">
        <f t="shared" si="94"/>
        <v>0.11289058164058163</v>
      </c>
    </row>
    <row r="187" spans="1:74" s="15" customFormat="1">
      <c r="A187" s="25">
        <f>A186+1</f>
        <v>183</v>
      </c>
      <c r="B187" s="26" t="s">
        <v>32</v>
      </c>
      <c r="C187" s="12">
        <v>40984</v>
      </c>
      <c r="D187" s="12">
        <v>40987</v>
      </c>
      <c r="E187" s="12">
        <v>40988</v>
      </c>
      <c r="F187" s="14">
        <v>0.81699999999999995</v>
      </c>
      <c r="G187" s="14">
        <v>0.82440000000000002</v>
      </c>
      <c r="H187" s="14">
        <v>0.81699999999999995</v>
      </c>
      <c r="I187" s="14"/>
      <c r="J187" s="14"/>
      <c r="K187" s="5" t="s">
        <v>0</v>
      </c>
      <c r="L187"/>
      <c r="M187" s="16">
        <f>(G187-F187)*10000</f>
        <v>74.000000000000739</v>
      </c>
      <c r="O187" s="16">
        <f>(H187-G187)*10000</f>
        <v>-74.000000000000739</v>
      </c>
      <c r="P187"/>
      <c r="Q187" s="22">
        <f>((S186*U187)/M187)*O187</f>
        <v>-63769.626052289452</v>
      </c>
      <c r="S187" s="3">
        <f>Q187+S186</f>
        <v>3252250.9286667621</v>
      </c>
      <c r="T187" s="3"/>
      <c r="U187" s="4">
        <f>$AE$4/W187</f>
        <v>1.9230769230769232E-2</v>
      </c>
      <c r="V187" s="3"/>
      <c r="W187" s="2">
        <v>13</v>
      </c>
      <c r="X187"/>
      <c r="Y187" s="30">
        <f>E187-D187+1</f>
        <v>2</v>
      </c>
      <c r="Z187" s="30"/>
      <c r="AA187" s="30">
        <f>(D187-C187)</f>
        <v>3</v>
      </c>
      <c r="AB187" s="30"/>
      <c r="AC187" s="4">
        <f>(S187-S186)/S186</f>
        <v>-1.9230769230769176E-2</v>
      </c>
      <c r="AD187" s="3"/>
      <c r="AE187" s="38"/>
      <c r="AF187" s="40">
        <f>IF(E186&gt;D187,IF(E186&gt;E187,Y187,E186-D187+1),0)</f>
        <v>2</v>
      </c>
      <c r="AG187" s="3"/>
      <c r="AH187" s="40">
        <f t="shared" si="79"/>
        <v>1</v>
      </c>
      <c r="AI187" s="40">
        <f t="shared" si="82"/>
        <v>0</v>
      </c>
      <c r="AJ187" s="40">
        <f t="shared" si="83"/>
        <v>1</v>
      </c>
      <c r="AK187" s="40">
        <f t="shared" si="84"/>
        <v>0</v>
      </c>
      <c r="AL187" s="40">
        <f t="shared" si="85"/>
        <v>1</v>
      </c>
      <c r="AM187" s="40">
        <f t="shared" si="86"/>
        <v>0</v>
      </c>
      <c r="AN187" s="40">
        <f t="shared" si="87"/>
        <v>1</v>
      </c>
      <c r="AO187" s="40">
        <f t="shared" si="88"/>
        <v>0</v>
      </c>
      <c r="AP187" s="40">
        <f t="shared" si="89"/>
        <v>0</v>
      </c>
      <c r="AQ187" s="40">
        <f t="shared" si="90"/>
        <v>0</v>
      </c>
      <c r="AR187" s="40">
        <f t="shared" si="91"/>
        <v>0</v>
      </c>
      <c r="AS187" s="40">
        <f t="shared" si="92"/>
        <v>0</v>
      </c>
      <c r="AT187" s="40">
        <f t="shared" si="93"/>
        <v>0</v>
      </c>
      <c r="AU187" s="40">
        <f t="shared" si="95"/>
        <v>0</v>
      </c>
      <c r="AV187" s="40">
        <f t="shared" si="96"/>
        <v>0</v>
      </c>
      <c r="AW187" s="40">
        <f t="shared" si="97"/>
        <v>0</v>
      </c>
      <c r="AX187" s="40">
        <f t="shared" si="98"/>
        <v>0</v>
      </c>
      <c r="AY187" s="40">
        <f t="shared" si="99"/>
        <v>0</v>
      </c>
      <c r="AZ187" s="40">
        <f t="shared" si="100"/>
        <v>0</v>
      </c>
      <c r="BA187" s="40">
        <f t="shared" si="101"/>
        <v>0</v>
      </c>
      <c r="BB187" s="40">
        <f t="shared" si="102"/>
        <v>0</v>
      </c>
      <c r="BC187" s="40">
        <f t="shared" si="103"/>
        <v>0</v>
      </c>
      <c r="BD187" s="40">
        <f t="shared" si="104"/>
        <v>0</v>
      </c>
      <c r="BE187" s="40">
        <f t="shared" si="105"/>
        <v>0</v>
      </c>
      <c r="BF187" s="40">
        <f t="shared" si="106"/>
        <v>0</v>
      </c>
      <c r="BG187" s="40">
        <f t="shared" si="107"/>
        <v>0</v>
      </c>
      <c r="BH187" s="40">
        <f t="shared" si="108"/>
        <v>0</v>
      </c>
      <c r="BI187" s="40">
        <f t="shared" si="109"/>
        <v>0</v>
      </c>
      <c r="BJ187" s="40">
        <f t="shared" si="110"/>
        <v>0</v>
      </c>
      <c r="BK187" s="40">
        <f t="shared" si="111"/>
        <v>0</v>
      </c>
      <c r="BL187" s="40">
        <f t="shared" si="112"/>
        <v>0</v>
      </c>
      <c r="BM187" s="40">
        <f t="shared" si="113"/>
        <v>0</v>
      </c>
      <c r="BN187" s="40">
        <f t="shared" si="114"/>
        <v>0</v>
      </c>
      <c r="BO187" s="40">
        <f t="shared" si="115"/>
        <v>0</v>
      </c>
      <c r="BP187" s="40">
        <f t="shared" si="116"/>
        <v>0</v>
      </c>
      <c r="BQ187" s="40">
        <f t="shared" si="117"/>
        <v>0</v>
      </c>
      <c r="BR187" s="40">
        <f t="shared" si="118"/>
        <v>0</v>
      </c>
      <c r="BS187" s="15">
        <v>1</v>
      </c>
      <c r="BT187" s="63">
        <f t="shared" si="80"/>
        <v>6</v>
      </c>
      <c r="BV187" s="4">
        <f t="shared" si="94"/>
        <v>0.13212135087135085</v>
      </c>
    </row>
    <row r="188" spans="1:74" s="15" customFormat="1">
      <c r="A188" s="25">
        <f>A187+1</f>
        <v>184</v>
      </c>
      <c r="B188" s="26" t="s">
        <v>24</v>
      </c>
      <c r="C188" s="12">
        <v>40989</v>
      </c>
      <c r="D188" s="13">
        <v>40990</v>
      </c>
      <c r="E188" s="13">
        <v>40994</v>
      </c>
      <c r="F188" s="36">
        <v>87.97</v>
      </c>
      <c r="G188" s="36"/>
      <c r="H188" s="36"/>
      <c r="I188" s="36">
        <v>87.11</v>
      </c>
      <c r="J188" s="36">
        <v>86.79</v>
      </c>
      <c r="K188" s="5" t="s">
        <v>2</v>
      </c>
      <c r="M188" s="16">
        <f>(F188-I188)*100</f>
        <v>85.999999999999943</v>
      </c>
      <c r="O188" s="16">
        <f>(I188-J188)*100</f>
        <v>31.999999999999318</v>
      </c>
      <c r="Q188" s="22">
        <f>((S187*U188)/M188)*O188</f>
        <v>30253.497010852978</v>
      </c>
      <c r="S188" s="3">
        <f>Q188+S187</f>
        <v>3282504.4256776152</v>
      </c>
      <c r="T188" s="3"/>
      <c r="U188" s="4">
        <f>$AE$4/W188</f>
        <v>2.5000000000000001E-2</v>
      </c>
      <c r="V188" s="4"/>
      <c r="W188" s="2">
        <v>10</v>
      </c>
      <c r="X188" s="3"/>
      <c r="Y188" s="30">
        <f>E188-D188+1</f>
        <v>5</v>
      </c>
      <c r="Z188" s="30"/>
      <c r="AA188" s="30">
        <f>(D188-C188)</f>
        <v>1</v>
      </c>
      <c r="AB188" s="30"/>
      <c r="AC188" s="4">
        <f>(S188-S187)/S187</f>
        <v>9.3023255813952082E-3</v>
      </c>
      <c r="AD188" s="3"/>
      <c r="AE188" s="38"/>
      <c r="AF188" s="40">
        <f>IF(E187&gt;D188,IF(E187&gt;E188,Y188,E187-D188+1),0)</f>
        <v>0</v>
      </c>
      <c r="AG188" s="3"/>
      <c r="AH188" s="40">
        <f t="shared" si="79"/>
        <v>0</v>
      </c>
      <c r="AI188" s="40">
        <f t="shared" si="82"/>
        <v>1</v>
      </c>
      <c r="AJ188" s="40">
        <f t="shared" si="83"/>
        <v>0</v>
      </c>
      <c r="AK188" s="40">
        <f t="shared" si="84"/>
        <v>1</v>
      </c>
      <c r="AL188" s="40">
        <f t="shared" si="85"/>
        <v>0</v>
      </c>
      <c r="AM188" s="40">
        <f t="shared" si="86"/>
        <v>1</v>
      </c>
      <c r="AN188" s="40">
        <f t="shared" si="87"/>
        <v>0</v>
      </c>
      <c r="AO188" s="40">
        <f t="shared" si="88"/>
        <v>0</v>
      </c>
      <c r="AP188" s="40">
        <f t="shared" si="89"/>
        <v>0</v>
      </c>
      <c r="AQ188" s="40">
        <f t="shared" si="90"/>
        <v>0</v>
      </c>
      <c r="AR188" s="40">
        <f t="shared" si="91"/>
        <v>0</v>
      </c>
      <c r="AS188" s="40">
        <f t="shared" si="92"/>
        <v>0</v>
      </c>
      <c r="AT188" s="40">
        <f t="shared" si="93"/>
        <v>0</v>
      </c>
      <c r="AU188" s="40">
        <f t="shared" si="95"/>
        <v>0</v>
      </c>
      <c r="AV188" s="40">
        <f t="shared" si="96"/>
        <v>0</v>
      </c>
      <c r="AW188" s="40">
        <f t="shared" si="97"/>
        <v>0</v>
      </c>
      <c r="AX188" s="40">
        <f t="shared" si="98"/>
        <v>0</v>
      </c>
      <c r="AY188" s="40">
        <f t="shared" si="99"/>
        <v>0</v>
      </c>
      <c r="AZ188" s="40">
        <f t="shared" si="100"/>
        <v>0</v>
      </c>
      <c r="BA188" s="40">
        <f t="shared" si="101"/>
        <v>0</v>
      </c>
      <c r="BB188" s="40">
        <f t="shared" si="102"/>
        <v>0</v>
      </c>
      <c r="BC188" s="40">
        <f t="shared" si="103"/>
        <v>0</v>
      </c>
      <c r="BD188" s="40">
        <f t="shared" si="104"/>
        <v>0</v>
      </c>
      <c r="BE188" s="40">
        <f t="shared" si="105"/>
        <v>0</v>
      </c>
      <c r="BF188" s="40">
        <f t="shared" si="106"/>
        <v>0</v>
      </c>
      <c r="BG188" s="40">
        <f t="shared" si="107"/>
        <v>0</v>
      </c>
      <c r="BH188" s="40">
        <f t="shared" si="108"/>
        <v>0</v>
      </c>
      <c r="BI188" s="40">
        <f t="shared" si="109"/>
        <v>0</v>
      </c>
      <c r="BJ188" s="40">
        <f t="shared" si="110"/>
        <v>0</v>
      </c>
      <c r="BK188" s="40">
        <f t="shared" si="111"/>
        <v>0</v>
      </c>
      <c r="BL188" s="40">
        <f t="shared" si="112"/>
        <v>0</v>
      </c>
      <c r="BM188" s="40">
        <f t="shared" si="113"/>
        <v>0</v>
      </c>
      <c r="BN188" s="40">
        <f t="shared" si="114"/>
        <v>0</v>
      </c>
      <c r="BO188" s="40">
        <f t="shared" si="115"/>
        <v>0</v>
      </c>
      <c r="BP188" s="40">
        <f t="shared" si="116"/>
        <v>0</v>
      </c>
      <c r="BQ188" s="40">
        <f t="shared" si="117"/>
        <v>0</v>
      </c>
      <c r="BR188" s="40">
        <f t="shared" si="118"/>
        <v>0</v>
      </c>
      <c r="BS188" s="15">
        <v>1</v>
      </c>
      <c r="BT188" s="63">
        <f t="shared" si="80"/>
        <v>5</v>
      </c>
      <c r="BV188" s="4">
        <f t="shared" si="94"/>
        <v>0.11011280386280387</v>
      </c>
    </row>
    <row r="189" spans="1:74" s="15" customFormat="1">
      <c r="A189" s="25">
        <f>A188+1</f>
        <v>185</v>
      </c>
      <c r="B189" s="26" t="s">
        <v>38</v>
      </c>
      <c r="C189" s="12">
        <v>40994</v>
      </c>
      <c r="D189" s="52">
        <v>40995</v>
      </c>
      <c r="E189" s="52">
        <v>40997</v>
      </c>
      <c r="F189" s="36">
        <v>109.629</v>
      </c>
      <c r="G189" s="36">
        <v>110.65599999999999</v>
      </c>
      <c r="H189" s="36">
        <v>109.629</v>
      </c>
      <c r="I189" s="36"/>
      <c r="J189" s="36"/>
      <c r="K189" s="5" t="s">
        <v>0</v>
      </c>
      <c r="L189"/>
      <c r="M189" s="16">
        <f>(G189-F189)*100</f>
        <v>102.69999999999868</v>
      </c>
      <c r="O189" s="16">
        <f>(H189-G189)*100</f>
        <v>-102.69999999999868</v>
      </c>
      <c r="P189"/>
      <c r="Q189" s="22">
        <f>((S188*U189)/M189)*O189</f>
        <v>-39077.433639019226</v>
      </c>
      <c r="S189" s="3">
        <f>Q189+S188</f>
        <v>3243426.992038596</v>
      </c>
      <c r="T189" s="3"/>
      <c r="U189" s="4">
        <f>$AE$4/W189</f>
        <v>1.1904761904761904E-2</v>
      </c>
      <c r="V189" s="3"/>
      <c r="W189" s="2">
        <v>21</v>
      </c>
      <c r="X189"/>
      <c r="Y189" s="30">
        <f>E189-D189+1</f>
        <v>3</v>
      </c>
      <c r="Z189" s="30"/>
      <c r="AA189" s="30">
        <f>(D189-C189)</f>
        <v>1</v>
      </c>
      <c r="AB189" s="30"/>
      <c r="AC189" s="4">
        <f>(S189-S188)/S188</f>
        <v>-1.1904761904761915E-2</v>
      </c>
      <c r="AD189" s="3"/>
      <c r="AE189" s="38"/>
      <c r="AF189" s="40">
        <f>IF(E188&gt;D189,IF(E188&gt;E189,Y189,E188-D189+1),0)</f>
        <v>0</v>
      </c>
      <c r="AG189" s="3"/>
      <c r="AH189" s="40">
        <f t="shared" si="79"/>
        <v>0</v>
      </c>
      <c r="AI189" s="40">
        <f t="shared" si="82"/>
        <v>0</v>
      </c>
      <c r="AJ189" s="40">
        <f t="shared" si="83"/>
        <v>1</v>
      </c>
      <c r="AK189" s="40">
        <f t="shared" si="84"/>
        <v>0</v>
      </c>
      <c r="AL189" s="40">
        <f t="shared" si="85"/>
        <v>0</v>
      </c>
      <c r="AM189" s="40">
        <f t="shared" si="86"/>
        <v>0</v>
      </c>
      <c r="AN189" s="40">
        <f t="shared" si="87"/>
        <v>1</v>
      </c>
      <c r="AO189" s="40">
        <f t="shared" si="88"/>
        <v>0</v>
      </c>
      <c r="AP189" s="40">
        <f t="shared" si="89"/>
        <v>0</v>
      </c>
      <c r="AQ189" s="40">
        <f t="shared" si="90"/>
        <v>0</v>
      </c>
      <c r="AR189" s="40">
        <f t="shared" si="91"/>
        <v>0</v>
      </c>
      <c r="AS189" s="40">
        <f t="shared" si="92"/>
        <v>0</v>
      </c>
      <c r="AT189" s="40">
        <f t="shared" si="93"/>
        <v>0</v>
      </c>
      <c r="AU189" s="40">
        <f t="shared" si="95"/>
        <v>0</v>
      </c>
      <c r="AV189" s="40">
        <f t="shared" si="96"/>
        <v>0</v>
      </c>
      <c r="AW189" s="40">
        <f t="shared" si="97"/>
        <v>0</v>
      </c>
      <c r="AX189" s="40">
        <f t="shared" si="98"/>
        <v>0</v>
      </c>
      <c r="AY189" s="40">
        <f t="shared" si="99"/>
        <v>0</v>
      </c>
      <c r="AZ189" s="40">
        <f t="shared" si="100"/>
        <v>0</v>
      </c>
      <c r="BA189" s="40">
        <f t="shared" si="101"/>
        <v>0</v>
      </c>
      <c r="BB189" s="40">
        <f t="shared" si="102"/>
        <v>0</v>
      </c>
      <c r="BC189" s="40">
        <f t="shared" si="103"/>
        <v>0</v>
      </c>
      <c r="BD189" s="40">
        <f t="shared" si="104"/>
        <v>0</v>
      </c>
      <c r="BE189" s="40">
        <f t="shared" si="105"/>
        <v>0</v>
      </c>
      <c r="BF189" s="40">
        <f t="shared" si="106"/>
        <v>0</v>
      </c>
      <c r="BG189" s="40">
        <f t="shared" si="107"/>
        <v>0</v>
      </c>
      <c r="BH189" s="40">
        <f t="shared" si="108"/>
        <v>0</v>
      </c>
      <c r="BI189" s="40">
        <f t="shared" si="109"/>
        <v>0</v>
      </c>
      <c r="BJ189" s="40">
        <f t="shared" si="110"/>
        <v>0</v>
      </c>
      <c r="BK189" s="40">
        <f t="shared" si="111"/>
        <v>0</v>
      </c>
      <c r="BL189" s="40">
        <f t="shared" si="112"/>
        <v>0</v>
      </c>
      <c r="BM189" s="40">
        <f t="shared" si="113"/>
        <v>0</v>
      </c>
      <c r="BN189" s="40">
        <f t="shared" si="114"/>
        <v>0</v>
      </c>
      <c r="BO189" s="40">
        <f t="shared" si="115"/>
        <v>0</v>
      </c>
      <c r="BP189" s="40">
        <f t="shared" si="116"/>
        <v>0</v>
      </c>
      <c r="BQ189" s="40">
        <f t="shared" si="117"/>
        <v>0</v>
      </c>
      <c r="BR189" s="40">
        <f t="shared" si="118"/>
        <v>0</v>
      </c>
      <c r="BS189" s="15">
        <v>1</v>
      </c>
      <c r="BT189" s="63">
        <f t="shared" si="80"/>
        <v>4</v>
      </c>
      <c r="BV189" s="4">
        <f t="shared" si="94"/>
        <v>8.5112803862803857E-2</v>
      </c>
    </row>
    <row r="190" spans="1:74" s="15" customFormat="1">
      <c r="A190" s="25">
        <f>A189+1</f>
        <v>186</v>
      </c>
      <c r="B190" s="26" t="s">
        <v>34</v>
      </c>
      <c r="C190" s="12">
        <v>40995</v>
      </c>
      <c r="D190" s="12">
        <v>40996</v>
      </c>
      <c r="E190" s="12">
        <v>41011</v>
      </c>
      <c r="F190" s="14">
        <v>1.2802</v>
      </c>
      <c r="G190" s="14"/>
      <c r="H190" s="14"/>
      <c r="I190" s="14">
        <v>1.2734799999999999</v>
      </c>
      <c r="J190" s="14">
        <v>1.26295</v>
      </c>
      <c r="K190" s="5" t="s">
        <v>2</v>
      </c>
      <c r="L190"/>
      <c r="M190" s="46">
        <f>(F190-I190)*10000</f>
        <v>67.200000000000585</v>
      </c>
      <c r="N190" s="47"/>
      <c r="O190" s="46">
        <f>(I190-J190)*10000</f>
        <v>105.29999999999929</v>
      </c>
      <c r="P190"/>
      <c r="Q190" s="22">
        <f>((S189*U190)/M190)*O190</f>
        <v>181511.93785164694</v>
      </c>
      <c r="S190" s="3">
        <f>Q190+S189</f>
        <v>3424938.9298902429</v>
      </c>
      <c r="T190" s="3"/>
      <c r="U190" s="4">
        <f>$AE$4/W190</f>
        <v>3.5714285714285712E-2</v>
      </c>
      <c r="V190" s="3"/>
      <c r="W190" s="2">
        <v>7</v>
      </c>
      <c r="X190"/>
      <c r="Y190" s="30">
        <f>E190-D190+1</f>
        <v>16</v>
      </c>
      <c r="Z190" s="30"/>
      <c r="AA190" s="30">
        <f>(D190-C190)</f>
        <v>1</v>
      </c>
      <c r="AB190" s="30"/>
      <c r="AC190" s="4">
        <f>(S190-S189)/S189</f>
        <v>5.596301020408076E-2</v>
      </c>
      <c r="AD190" s="3"/>
      <c r="AE190" s="38"/>
      <c r="AF190" s="40">
        <f>IF(E189&gt;D190,IF(E189&gt;E190,Y190,E189-D190+1),0)</f>
        <v>2</v>
      </c>
      <c r="AG190" s="3"/>
      <c r="AH190" s="40">
        <f t="shared" si="79"/>
        <v>1</v>
      </c>
      <c r="AI190" s="40">
        <f t="shared" si="82"/>
        <v>0</v>
      </c>
      <c r="AJ190" s="40">
        <f t="shared" si="83"/>
        <v>0</v>
      </c>
      <c r="AK190" s="40">
        <f t="shared" si="84"/>
        <v>1</v>
      </c>
      <c r="AL190" s="40">
        <f t="shared" si="85"/>
        <v>0</v>
      </c>
      <c r="AM190" s="40">
        <f t="shared" si="86"/>
        <v>0</v>
      </c>
      <c r="AN190" s="40">
        <f t="shared" si="87"/>
        <v>0</v>
      </c>
      <c r="AO190" s="40">
        <f t="shared" si="88"/>
        <v>1</v>
      </c>
      <c r="AP190" s="40">
        <f t="shared" si="89"/>
        <v>0</v>
      </c>
      <c r="AQ190" s="40">
        <f t="shared" si="90"/>
        <v>0</v>
      </c>
      <c r="AR190" s="40">
        <f t="shared" si="91"/>
        <v>0</v>
      </c>
      <c r="AS190" s="40">
        <f t="shared" si="92"/>
        <v>0</v>
      </c>
      <c r="AT190" s="40">
        <f t="shared" si="93"/>
        <v>0</v>
      </c>
      <c r="AU190" s="40">
        <f t="shared" si="95"/>
        <v>0</v>
      </c>
      <c r="AV190" s="40">
        <f t="shared" si="96"/>
        <v>0</v>
      </c>
      <c r="AW190" s="40">
        <f t="shared" si="97"/>
        <v>0</v>
      </c>
      <c r="AX190" s="40">
        <f t="shared" si="98"/>
        <v>0</v>
      </c>
      <c r="AY190" s="40">
        <f t="shared" si="99"/>
        <v>0</v>
      </c>
      <c r="AZ190" s="40">
        <f t="shared" si="100"/>
        <v>0</v>
      </c>
      <c r="BA190" s="40">
        <f t="shared" si="101"/>
        <v>0</v>
      </c>
      <c r="BB190" s="40">
        <f t="shared" si="102"/>
        <v>0</v>
      </c>
      <c r="BC190" s="40">
        <f t="shared" si="103"/>
        <v>0</v>
      </c>
      <c r="BD190" s="40">
        <f t="shared" si="104"/>
        <v>0</v>
      </c>
      <c r="BE190" s="40">
        <f t="shared" si="105"/>
        <v>0</v>
      </c>
      <c r="BF190" s="40">
        <f t="shared" si="106"/>
        <v>0</v>
      </c>
      <c r="BG190" s="40">
        <f t="shared" si="107"/>
        <v>0</v>
      </c>
      <c r="BH190" s="40">
        <f t="shared" si="108"/>
        <v>0</v>
      </c>
      <c r="BI190" s="40">
        <f t="shared" si="109"/>
        <v>0</v>
      </c>
      <c r="BJ190" s="40">
        <f t="shared" si="110"/>
        <v>0</v>
      </c>
      <c r="BK190" s="40">
        <f t="shared" si="111"/>
        <v>0</v>
      </c>
      <c r="BL190" s="40">
        <f t="shared" si="112"/>
        <v>0</v>
      </c>
      <c r="BM190" s="40">
        <f t="shared" si="113"/>
        <v>0</v>
      </c>
      <c r="BN190" s="40">
        <f t="shared" si="114"/>
        <v>0</v>
      </c>
      <c r="BO190" s="40">
        <f t="shared" si="115"/>
        <v>0</v>
      </c>
      <c r="BP190" s="40">
        <f t="shared" si="116"/>
        <v>0</v>
      </c>
      <c r="BQ190" s="40">
        <f t="shared" si="117"/>
        <v>0</v>
      </c>
      <c r="BR190" s="40">
        <f t="shared" si="118"/>
        <v>0</v>
      </c>
      <c r="BS190" s="15">
        <v>1</v>
      </c>
      <c r="BT190" s="63">
        <f t="shared" si="80"/>
        <v>5</v>
      </c>
      <c r="BV190" s="4">
        <f t="shared" si="94"/>
        <v>0.12082708957708958</v>
      </c>
    </row>
    <row r="191" spans="1:74" s="15" customFormat="1">
      <c r="A191" s="25">
        <f>A190+1</f>
        <v>187</v>
      </c>
      <c r="B191" s="26" t="s">
        <v>37</v>
      </c>
      <c r="C191" s="12">
        <v>40995</v>
      </c>
      <c r="D191" s="13">
        <v>40996</v>
      </c>
      <c r="E191" s="13">
        <v>40998</v>
      </c>
      <c r="F191" s="14">
        <v>0.99258000000000002</v>
      </c>
      <c r="G191" s="14">
        <v>0.99593999999999994</v>
      </c>
      <c r="H191" s="14">
        <v>0.99593999999999994</v>
      </c>
      <c r="I191" s="14"/>
      <c r="J191" s="14"/>
      <c r="K191" s="5" t="s">
        <v>17</v>
      </c>
      <c r="L191"/>
      <c r="M191" s="16">
        <f>(G191-F191)*10000</f>
        <v>33.599999999999184</v>
      </c>
      <c r="O191" s="16">
        <f>(H191-G191)*10000</f>
        <v>0</v>
      </c>
      <c r="P191"/>
      <c r="Q191" s="22">
        <f>((S190*U191)/M191)*O191</f>
        <v>0</v>
      </c>
      <c r="S191" s="3">
        <f>Q191+S190</f>
        <v>3424938.9298902429</v>
      </c>
      <c r="T191" s="3"/>
      <c r="U191" s="4">
        <f>$AE$4/W191</f>
        <v>3.5714285714285712E-2</v>
      </c>
      <c r="V191" s="3"/>
      <c r="W191" s="2">
        <v>7</v>
      </c>
      <c r="X191"/>
      <c r="Y191" s="30">
        <f>E191-D191+1</f>
        <v>3</v>
      </c>
      <c r="Z191" s="30"/>
      <c r="AA191" s="30">
        <f>(D191-C191)</f>
        <v>1</v>
      </c>
      <c r="AB191" s="30"/>
      <c r="AC191" s="4">
        <f>(S191-S190)/S190</f>
        <v>0</v>
      </c>
      <c r="AD191" s="3"/>
      <c r="AE191" s="38"/>
      <c r="AF191" s="40">
        <f>IF(E190&gt;D191,IF(E190&gt;E191,Y191,E190-D191+1),0)</f>
        <v>3</v>
      </c>
      <c r="AG191" s="3"/>
      <c r="AH191" s="40">
        <f t="shared" si="79"/>
        <v>1</v>
      </c>
      <c r="AI191" s="40">
        <f t="shared" si="82"/>
        <v>1</v>
      </c>
      <c r="AJ191" s="40">
        <f t="shared" si="83"/>
        <v>0</v>
      </c>
      <c r="AK191" s="40">
        <f t="shared" si="84"/>
        <v>0</v>
      </c>
      <c r="AL191" s="40">
        <f t="shared" si="85"/>
        <v>1</v>
      </c>
      <c r="AM191" s="40">
        <f t="shared" si="86"/>
        <v>0</v>
      </c>
      <c r="AN191" s="40">
        <f t="shared" si="87"/>
        <v>0</v>
      </c>
      <c r="AO191" s="40">
        <f t="shared" si="88"/>
        <v>0</v>
      </c>
      <c r="AP191" s="40">
        <f t="shared" si="89"/>
        <v>1</v>
      </c>
      <c r="AQ191" s="40">
        <f t="shared" si="90"/>
        <v>0</v>
      </c>
      <c r="AR191" s="40">
        <f t="shared" si="91"/>
        <v>0</v>
      </c>
      <c r="AS191" s="40">
        <f t="shared" si="92"/>
        <v>0</v>
      </c>
      <c r="AT191" s="40">
        <f t="shared" si="93"/>
        <v>0</v>
      </c>
      <c r="AU191" s="40">
        <f t="shared" si="95"/>
        <v>0</v>
      </c>
      <c r="AV191" s="40">
        <f t="shared" si="96"/>
        <v>0</v>
      </c>
      <c r="AW191" s="40">
        <f t="shared" si="97"/>
        <v>0</v>
      </c>
      <c r="AX191" s="40">
        <f t="shared" si="98"/>
        <v>0</v>
      </c>
      <c r="AY191" s="40">
        <f t="shared" si="99"/>
        <v>0</v>
      </c>
      <c r="AZ191" s="40">
        <f t="shared" si="100"/>
        <v>0</v>
      </c>
      <c r="BA191" s="40">
        <f t="shared" si="101"/>
        <v>0</v>
      </c>
      <c r="BB191" s="40">
        <f t="shared" si="102"/>
        <v>0</v>
      </c>
      <c r="BC191" s="40">
        <f t="shared" si="103"/>
        <v>0</v>
      </c>
      <c r="BD191" s="40">
        <f t="shared" si="104"/>
        <v>0</v>
      </c>
      <c r="BE191" s="40">
        <f t="shared" si="105"/>
        <v>0</v>
      </c>
      <c r="BF191" s="40">
        <f t="shared" si="106"/>
        <v>0</v>
      </c>
      <c r="BG191" s="40">
        <f t="shared" si="107"/>
        <v>0</v>
      </c>
      <c r="BH191" s="40">
        <f t="shared" si="108"/>
        <v>0</v>
      </c>
      <c r="BI191" s="40">
        <f t="shared" si="109"/>
        <v>0</v>
      </c>
      <c r="BJ191" s="40">
        <f t="shared" si="110"/>
        <v>0</v>
      </c>
      <c r="BK191" s="40">
        <f t="shared" si="111"/>
        <v>0</v>
      </c>
      <c r="BL191" s="40">
        <f t="shared" si="112"/>
        <v>0</v>
      </c>
      <c r="BM191" s="40">
        <f t="shared" si="113"/>
        <v>0</v>
      </c>
      <c r="BN191" s="40">
        <f t="shared" si="114"/>
        <v>0</v>
      </c>
      <c r="BO191" s="40">
        <f t="shared" si="115"/>
        <v>0</v>
      </c>
      <c r="BP191" s="40">
        <f t="shared" si="116"/>
        <v>0</v>
      </c>
      <c r="BQ191" s="40">
        <f t="shared" si="117"/>
        <v>0</v>
      </c>
      <c r="BR191" s="40">
        <f t="shared" si="118"/>
        <v>0</v>
      </c>
      <c r="BS191" s="15">
        <v>1</v>
      </c>
      <c r="BT191" s="63">
        <f t="shared" si="80"/>
        <v>6</v>
      </c>
      <c r="BV191" s="4">
        <f t="shared" si="94"/>
        <v>0.1565413752913753</v>
      </c>
    </row>
    <row r="192" spans="1:74" s="15" customFormat="1">
      <c r="A192" s="25">
        <f>A191+1</f>
        <v>188</v>
      </c>
      <c r="B192" s="26" t="s">
        <v>29</v>
      </c>
      <c r="C192" s="12">
        <v>40997</v>
      </c>
      <c r="D192" s="12">
        <v>40998</v>
      </c>
      <c r="E192" s="12">
        <v>41004</v>
      </c>
      <c r="F192" s="14">
        <v>0.83879999999999999</v>
      </c>
      <c r="G192" s="14"/>
      <c r="H192" s="14"/>
      <c r="I192" s="14">
        <v>0.83260000000000001</v>
      </c>
      <c r="J192" s="14">
        <v>0.82569999999999999</v>
      </c>
      <c r="K192" s="5" t="s">
        <v>1</v>
      </c>
      <c r="M192" s="16">
        <f>(F192-I192)*10000</f>
        <v>61.999999999999829</v>
      </c>
      <c r="O192" s="16">
        <f>(I192-J192)*10000</f>
        <v>69.000000000000171</v>
      </c>
      <c r="Q192" s="22">
        <f>((S191*U192)/M192)*O192</f>
        <v>95290.639581624186</v>
      </c>
      <c r="S192" s="3">
        <f>Q192+S191</f>
        <v>3520229.5694718668</v>
      </c>
      <c r="T192" s="3"/>
      <c r="U192" s="4">
        <f>$AE$4/W192</f>
        <v>2.5000000000000001E-2</v>
      </c>
      <c r="V192" s="4"/>
      <c r="W192" s="2">
        <v>10</v>
      </c>
      <c r="X192" s="3"/>
      <c r="Y192" s="30">
        <f>E192-D192+1</f>
        <v>7</v>
      </c>
      <c r="Z192" s="30"/>
      <c r="AA192" s="30">
        <f>(D192-C192)</f>
        <v>1</v>
      </c>
      <c r="AB192" s="30"/>
      <c r="AC192" s="4">
        <f>(S192-S191)/S191</f>
        <v>2.7822580645161365E-2</v>
      </c>
      <c r="AD192" s="3"/>
      <c r="AE192" s="38"/>
      <c r="AF192" s="40">
        <f>IF(E191&gt;D192,IF(E191&gt;E192,Y192,E191-D192+1),0)</f>
        <v>0</v>
      </c>
      <c r="AG192" s="3"/>
      <c r="AH192" s="40">
        <f t="shared" si="79"/>
        <v>1</v>
      </c>
      <c r="AI192" s="40">
        <f t="shared" si="82"/>
        <v>1</v>
      </c>
      <c r="AJ192" s="40">
        <f t="shared" si="83"/>
        <v>0</v>
      </c>
      <c r="AK192" s="40">
        <f t="shared" si="84"/>
        <v>0</v>
      </c>
      <c r="AL192" s="40">
        <f t="shared" si="85"/>
        <v>0</v>
      </c>
      <c r="AM192" s="40">
        <f t="shared" si="86"/>
        <v>1</v>
      </c>
      <c r="AN192" s="40">
        <f t="shared" si="87"/>
        <v>0</v>
      </c>
      <c r="AO192" s="40">
        <f t="shared" si="88"/>
        <v>0</v>
      </c>
      <c r="AP192" s="40">
        <f t="shared" si="89"/>
        <v>0</v>
      </c>
      <c r="AQ192" s="40">
        <f t="shared" si="90"/>
        <v>1</v>
      </c>
      <c r="AR192" s="40">
        <f t="shared" si="91"/>
        <v>0</v>
      </c>
      <c r="AS192" s="40">
        <f t="shared" si="92"/>
        <v>0</v>
      </c>
      <c r="AT192" s="40">
        <f t="shared" si="93"/>
        <v>0</v>
      </c>
      <c r="AU192" s="40">
        <f t="shared" si="95"/>
        <v>0</v>
      </c>
      <c r="AV192" s="40">
        <f t="shared" si="96"/>
        <v>0</v>
      </c>
      <c r="AW192" s="40">
        <f t="shared" si="97"/>
        <v>0</v>
      </c>
      <c r="AX192" s="40">
        <f t="shared" si="98"/>
        <v>0</v>
      </c>
      <c r="AY192" s="40">
        <f t="shared" si="99"/>
        <v>0</v>
      </c>
      <c r="AZ192" s="40">
        <f t="shared" si="100"/>
        <v>0</v>
      </c>
      <c r="BA192" s="40">
        <f t="shared" si="101"/>
        <v>0</v>
      </c>
      <c r="BB192" s="40">
        <f t="shared" si="102"/>
        <v>0</v>
      </c>
      <c r="BC192" s="40">
        <f t="shared" si="103"/>
        <v>0</v>
      </c>
      <c r="BD192" s="40">
        <f t="shared" si="104"/>
        <v>0</v>
      </c>
      <c r="BE192" s="40">
        <f t="shared" si="105"/>
        <v>0</v>
      </c>
      <c r="BF192" s="40">
        <f t="shared" si="106"/>
        <v>0</v>
      </c>
      <c r="BG192" s="40">
        <f t="shared" si="107"/>
        <v>0</v>
      </c>
      <c r="BH192" s="40">
        <f t="shared" si="108"/>
        <v>0</v>
      </c>
      <c r="BI192" s="40">
        <f t="shared" si="109"/>
        <v>0</v>
      </c>
      <c r="BJ192" s="40">
        <f t="shared" si="110"/>
        <v>0</v>
      </c>
      <c r="BK192" s="40">
        <f t="shared" si="111"/>
        <v>0</v>
      </c>
      <c r="BL192" s="40">
        <f t="shared" si="112"/>
        <v>0</v>
      </c>
      <c r="BM192" s="40">
        <f t="shared" si="113"/>
        <v>0</v>
      </c>
      <c r="BN192" s="40">
        <f t="shared" si="114"/>
        <v>0</v>
      </c>
      <c r="BO192" s="40">
        <f t="shared" si="115"/>
        <v>0</v>
      </c>
      <c r="BP192" s="40">
        <f t="shared" si="116"/>
        <v>0</v>
      </c>
      <c r="BQ192" s="40">
        <f t="shared" si="117"/>
        <v>0</v>
      </c>
      <c r="BR192" s="40">
        <f t="shared" si="118"/>
        <v>0</v>
      </c>
      <c r="BS192" s="15">
        <v>1</v>
      </c>
      <c r="BT192" s="63">
        <f t="shared" si="80"/>
        <v>6</v>
      </c>
      <c r="BV192" s="4">
        <f t="shared" si="94"/>
        <v>0.16963661338661337</v>
      </c>
    </row>
    <row r="193" spans="1:74" s="15" customFormat="1">
      <c r="A193" s="25">
        <f>A192+1</f>
        <v>189</v>
      </c>
      <c r="B193" s="26" t="s">
        <v>38</v>
      </c>
      <c r="C193" s="12">
        <v>40998</v>
      </c>
      <c r="D193" s="52">
        <v>41001</v>
      </c>
      <c r="E193" s="52">
        <v>41001</v>
      </c>
      <c r="F193" s="36">
        <v>109.486</v>
      </c>
      <c r="G193" s="36">
        <v>110.898</v>
      </c>
      <c r="H193" s="36">
        <v>109.486</v>
      </c>
      <c r="I193" s="36"/>
      <c r="J193" s="36"/>
      <c r="K193" s="5" t="s">
        <v>0</v>
      </c>
      <c r="L193"/>
      <c r="M193" s="16">
        <f>(G193-F193)*100</f>
        <v>141.19999999999919</v>
      </c>
      <c r="O193" s="16">
        <f>(H193-G193)*100</f>
        <v>-141.19999999999919</v>
      </c>
      <c r="P193"/>
      <c r="Q193" s="22">
        <f>((S192*U193)/M193)*O193</f>
        <v>-41907.494874665077</v>
      </c>
      <c r="S193" s="3">
        <f>Q193+S192</f>
        <v>3478322.0745972018</v>
      </c>
      <c r="T193" s="3"/>
      <c r="U193" s="4">
        <f>$AE$4/W193</f>
        <v>1.1904761904761904E-2</v>
      </c>
      <c r="V193" s="3"/>
      <c r="W193" s="2">
        <v>21</v>
      </c>
      <c r="X193"/>
      <c r="Y193" s="30">
        <f>E193-D193+1</f>
        <v>1</v>
      </c>
      <c r="Z193" s="30"/>
      <c r="AA193" s="30">
        <f>(D193-C193)</f>
        <v>3</v>
      </c>
      <c r="AB193" s="30"/>
      <c r="AC193" s="4">
        <f>(S193-S192)/S192</f>
        <v>-1.1904761904761895E-2</v>
      </c>
      <c r="AD193" s="3"/>
      <c r="AE193" s="38"/>
      <c r="AF193" s="40">
        <f>IF(E192&gt;D193,IF(E192&gt;E193,Y193,E192-D193+1),0)</f>
        <v>1</v>
      </c>
      <c r="AG193" s="3"/>
      <c r="AH193" s="40">
        <f t="shared" si="79"/>
        <v>1</v>
      </c>
      <c r="AI193" s="40">
        <f t="shared" si="82"/>
        <v>0</v>
      </c>
      <c r="AJ193" s="40">
        <f t="shared" si="83"/>
        <v>1</v>
      </c>
      <c r="AK193" s="40">
        <f t="shared" si="84"/>
        <v>0</v>
      </c>
      <c r="AL193" s="40">
        <f t="shared" si="85"/>
        <v>0</v>
      </c>
      <c r="AM193" s="40">
        <f t="shared" si="86"/>
        <v>0</v>
      </c>
      <c r="AN193" s="40">
        <f t="shared" si="87"/>
        <v>1</v>
      </c>
      <c r="AO193" s="40">
        <f t="shared" si="88"/>
        <v>0</v>
      </c>
      <c r="AP193" s="40">
        <f t="shared" si="89"/>
        <v>0</v>
      </c>
      <c r="AQ193" s="40">
        <f t="shared" si="90"/>
        <v>0</v>
      </c>
      <c r="AR193" s="40">
        <f t="shared" si="91"/>
        <v>1</v>
      </c>
      <c r="AS193" s="40">
        <f t="shared" si="92"/>
        <v>0</v>
      </c>
      <c r="AT193" s="40">
        <f t="shared" si="93"/>
        <v>0</v>
      </c>
      <c r="AU193" s="40">
        <f t="shared" si="95"/>
        <v>0</v>
      </c>
      <c r="AV193" s="40">
        <f t="shared" si="96"/>
        <v>0</v>
      </c>
      <c r="AW193" s="40">
        <f t="shared" si="97"/>
        <v>0</v>
      </c>
      <c r="AX193" s="40">
        <f t="shared" si="98"/>
        <v>0</v>
      </c>
      <c r="AY193" s="40">
        <f t="shared" si="99"/>
        <v>0</v>
      </c>
      <c r="AZ193" s="40">
        <f t="shared" si="100"/>
        <v>0</v>
      </c>
      <c r="BA193" s="40">
        <f t="shared" si="101"/>
        <v>0</v>
      </c>
      <c r="BB193" s="40">
        <f t="shared" si="102"/>
        <v>0</v>
      </c>
      <c r="BC193" s="40">
        <f t="shared" si="103"/>
        <v>0</v>
      </c>
      <c r="BD193" s="40">
        <f t="shared" si="104"/>
        <v>0</v>
      </c>
      <c r="BE193" s="40">
        <f t="shared" si="105"/>
        <v>0</v>
      </c>
      <c r="BF193" s="40">
        <f t="shared" si="106"/>
        <v>0</v>
      </c>
      <c r="BG193" s="40">
        <f t="shared" si="107"/>
        <v>0</v>
      </c>
      <c r="BH193" s="40">
        <f t="shared" si="108"/>
        <v>0</v>
      </c>
      <c r="BI193" s="40">
        <f t="shared" si="109"/>
        <v>0</v>
      </c>
      <c r="BJ193" s="40">
        <f t="shared" si="110"/>
        <v>0</v>
      </c>
      <c r="BK193" s="40">
        <f t="shared" si="111"/>
        <v>0</v>
      </c>
      <c r="BL193" s="40">
        <f t="shared" si="112"/>
        <v>0</v>
      </c>
      <c r="BM193" s="40">
        <f t="shared" si="113"/>
        <v>0</v>
      </c>
      <c r="BN193" s="40">
        <f t="shared" si="114"/>
        <v>0</v>
      </c>
      <c r="BO193" s="40">
        <f t="shared" si="115"/>
        <v>0</v>
      </c>
      <c r="BP193" s="40">
        <f t="shared" si="116"/>
        <v>0</v>
      </c>
      <c r="BQ193" s="40">
        <f t="shared" si="117"/>
        <v>0</v>
      </c>
      <c r="BR193" s="40">
        <f t="shared" si="118"/>
        <v>0</v>
      </c>
      <c r="BS193" s="15">
        <v>1</v>
      </c>
      <c r="BT193" s="63">
        <f t="shared" si="80"/>
        <v>6</v>
      </c>
      <c r="BV193" s="4">
        <f t="shared" si="94"/>
        <v>0.14582708957708956</v>
      </c>
    </row>
    <row r="194" spans="1:74" s="15" customFormat="1">
      <c r="A194" s="25">
        <f>A193+1</f>
        <v>190</v>
      </c>
      <c r="B194" s="26" t="s">
        <v>39</v>
      </c>
      <c r="C194" s="12">
        <v>41001</v>
      </c>
      <c r="D194" s="17">
        <v>41002</v>
      </c>
      <c r="E194" s="12">
        <v>41009</v>
      </c>
      <c r="F194" s="14">
        <v>1.04332</v>
      </c>
      <c r="G194" s="14"/>
      <c r="H194" s="14"/>
      <c r="I194" s="14">
        <v>1.0400800000000001</v>
      </c>
      <c r="J194" s="14">
        <v>1.03426</v>
      </c>
      <c r="K194" s="5" t="s">
        <v>2</v>
      </c>
      <c r="L194"/>
      <c r="M194" s="46">
        <f>(F194-I194)*10000</f>
        <v>32.399999999999096</v>
      </c>
      <c r="N194" s="47"/>
      <c r="O194" s="46">
        <f>(I194-J194)*10000</f>
        <v>58.20000000000158</v>
      </c>
      <c r="P194"/>
      <c r="Q194" s="22">
        <f>((S193*U194)/M194)*O194</f>
        <v>120155.71269086435</v>
      </c>
      <c r="S194" s="3">
        <f>Q194+S193</f>
        <v>3598477.787288066</v>
      </c>
      <c r="T194" s="3"/>
      <c r="U194" s="4">
        <f>$AE$4/W194</f>
        <v>1.9230769230769232E-2</v>
      </c>
      <c r="V194" s="3"/>
      <c r="W194" s="2">
        <v>13</v>
      </c>
      <c r="X194"/>
      <c r="Y194" s="30">
        <f>E194-D194+1</f>
        <v>8</v>
      </c>
      <c r="Z194" s="30"/>
      <c r="AA194" s="30">
        <f>(D194-C194)</f>
        <v>1</v>
      </c>
      <c r="AB194" s="30"/>
      <c r="AC194" s="4">
        <f>(S194-S193)/S193</f>
        <v>3.4544159544161401E-2</v>
      </c>
      <c r="AD194" s="3"/>
      <c r="AE194" s="38"/>
      <c r="AF194" s="40">
        <f>IF(E193&gt;D194,IF(E193&gt;E194,Y194,E193-D194+1),0)</f>
        <v>0</v>
      </c>
      <c r="AG194" s="3"/>
      <c r="AH194" s="40">
        <f t="shared" si="79"/>
        <v>0</v>
      </c>
      <c r="AI194" s="40">
        <f t="shared" si="82"/>
        <v>1</v>
      </c>
      <c r="AJ194" s="40">
        <f t="shared" si="83"/>
        <v>0</v>
      </c>
      <c r="AK194" s="40">
        <f t="shared" si="84"/>
        <v>1</v>
      </c>
      <c r="AL194" s="40">
        <f t="shared" si="85"/>
        <v>0</v>
      </c>
      <c r="AM194" s="40">
        <f t="shared" si="86"/>
        <v>0</v>
      </c>
      <c r="AN194" s="40">
        <f t="shared" si="87"/>
        <v>0</v>
      </c>
      <c r="AO194" s="40">
        <f t="shared" si="88"/>
        <v>1</v>
      </c>
      <c r="AP194" s="40">
        <f t="shared" si="89"/>
        <v>0</v>
      </c>
      <c r="AQ194" s="40">
        <f t="shared" si="90"/>
        <v>0</v>
      </c>
      <c r="AR194" s="40">
        <f t="shared" si="91"/>
        <v>0</v>
      </c>
      <c r="AS194" s="40">
        <f t="shared" si="92"/>
        <v>0</v>
      </c>
      <c r="AT194" s="40">
        <f t="shared" si="93"/>
        <v>0</v>
      </c>
      <c r="AU194" s="40">
        <f t="shared" si="95"/>
        <v>0</v>
      </c>
      <c r="AV194" s="40">
        <f t="shared" si="96"/>
        <v>0</v>
      </c>
      <c r="AW194" s="40">
        <f t="shared" si="97"/>
        <v>0</v>
      </c>
      <c r="AX194" s="40">
        <f t="shared" si="98"/>
        <v>0</v>
      </c>
      <c r="AY194" s="40">
        <f t="shared" si="99"/>
        <v>0</v>
      </c>
      <c r="AZ194" s="40">
        <f t="shared" si="100"/>
        <v>0</v>
      </c>
      <c r="BA194" s="40">
        <f t="shared" si="101"/>
        <v>0</v>
      </c>
      <c r="BB194" s="40">
        <f t="shared" si="102"/>
        <v>0</v>
      </c>
      <c r="BC194" s="40">
        <f t="shared" si="103"/>
        <v>0</v>
      </c>
      <c r="BD194" s="40">
        <f t="shared" si="104"/>
        <v>0</v>
      </c>
      <c r="BE194" s="40">
        <f t="shared" si="105"/>
        <v>0</v>
      </c>
      <c r="BF194" s="40">
        <f t="shared" si="106"/>
        <v>0</v>
      </c>
      <c r="BG194" s="40">
        <f t="shared" si="107"/>
        <v>0</v>
      </c>
      <c r="BH194" s="40">
        <f t="shared" si="108"/>
        <v>0</v>
      </c>
      <c r="BI194" s="40">
        <f t="shared" si="109"/>
        <v>0</v>
      </c>
      <c r="BJ194" s="40">
        <f t="shared" si="110"/>
        <v>0</v>
      </c>
      <c r="BK194" s="40">
        <f t="shared" si="111"/>
        <v>0</v>
      </c>
      <c r="BL194" s="40">
        <f t="shared" si="112"/>
        <v>0</v>
      </c>
      <c r="BM194" s="40">
        <f t="shared" si="113"/>
        <v>0</v>
      </c>
      <c r="BN194" s="40">
        <f t="shared" si="114"/>
        <v>0</v>
      </c>
      <c r="BO194" s="40">
        <f t="shared" si="115"/>
        <v>0</v>
      </c>
      <c r="BP194" s="40">
        <f t="shared" si="116"/>
        <v>0</v>
      </c>
      <c r="BQ194" s="40">
        <f t="shared" si="117"/>
        <v>0</v>
      </c>
      <c r="BR194" s="40">
        <f t="shared" si="118"/>
        <v>0</v>
      </c>
      <c r="BS194" s="15">
        <v>1</v>
      </c>
      <c r="BT194" s="63">
        <f t="shared" si="80"/>
        <v>5</v>
      </c>
      <c r="BV194" s="4">
        <f t="shared" si="94"/>
        <v>0.13392232767232767</v>
      </c>
    </row>
    <row r="195" spans="1:74" s="15" customFormat="1">
      <c r="A195" s="25">
        <f>A194+1</f>
        <v>191</v>
      </c>
      <c r="B195" s="26" t="s">
        <v>30</v>
      </c>
      <c r="C195" s="12">
        <v>41002</v>
      </c>
      <c r="D195" s="12">
        <v>41003</v>
      </c>
      <c r="E195" s="12">
        <v>41019</v>
      </c>
      <c r="F195" s="14">
        <v>1.3364</v>
      </c>
      <c r="G195" s="14"/>
      <c r="H195" s="14"/>
      <c r="I195" s="14">
        <v>1.3210999999999999</v>
      </c>
      <c r="J195" s="14">
        <v>1.3170999999999999</v>
      </c>
      <c r="K195" s="5" t="s">
        <v>2</v>
      </c>
      <c r="M195" s="46">
        <f>(F195-I195)*10000</f>
        <v>153.00000000000091</v>
      </c>
      <c r="N195" s="47"/>
      <c r="O195" s="46">
        <f>(I195-J195)*10000</f>
        <v>40.000000000000036</v>
      </c>
      <c r="Q195" s="22">
        <f>((S194*U195)/M195)*O195</f>
        <v>21381.32969273944</v>
      </c>
      <c r="S195" s="3">
        <f>Q195+S194</f>
        <v>3619859.1169808055</v>
      </c>
      <c r="T195" s="3"/>
      <c r="U195" s="4">
        <f>$AE$4/W195</f>
        <v>2.2727272727272728E-2</v>
      </c>
      <c r="V195" s="4"/>
      <c r="W195" s="16">
        <v>11</v>
      </c>
      <c r="Y195" s="30">
        <f>E195-D195+1</f>
        <v>17</v>
      </c>
      <c r="Z195" s="30"/>
      <c r="AA195" s="30">
        <f>(D195-C195)</f>
        <v>1</v>
      </c>
      <c r="AB195" s="30"/>
      <c r="AC195" s="4">
        <f>(S195-S194)/S194</f>
        <v>5.9417706476529945E-3</v>
      </c>
      <c r="AD195" s="3"/>
      <c r="AE195" s="38"/>
      <c r="AF195" s="40">
        <f>IF(E194&gt;D195,IF(E194&gt;E195,Y195,E194-D195+1),0)</f>
        <v>7</v>
      </c>
      <c r="AG195" s="3"/>
      <c r="AH195" s="40">
        <f t="shared" si="79"/>
        <v>1</v>
      </c>
      <c r="AI195" s="40">
        <f t="shared" si="82"/>
        <v>0</v>
      </c>
      <c r="AJ195" s="40">
        <f t="shared" si="83"/>
        <v>1</v>
      </c>
      <c r="AK195" s="40">
        <f t="shared" si="84"/>
        <v>0</v>
      </c>
      <c r="AL195" s="40">
        <f t="shared" si="85"/>
        <v>1</v>
      </c>
      <c r="AM195" s="40">
        <f t="shared" si="86"/>
        <v>0</v>
      </c>
      <c r="AN195" s="40">
        <f t="shared" si="87"/>
        <v>0</v>
      </c>
      <c r="AO195" s="40">
        <f t="shared" si="88"/>
        <v>0</v>
      </c>
      <c r="AP195" s="40">
        <f t="shared" si="89"/>
        <v>0</v>
      </c>
      <c r="AQ195" s="40">
        <f t="shared" si="90"/>
        <v>0</v>
      </c>
      <c r="AR195" s="40">
        <f t="shared" si="91"/>
        <v>0</v>
      </c>
      <c r="AS195" s="40">
        <f t="shared" si="92"/>
        <v>0</v>
      </c>
      <c r="AT195" s="40">
        <f t="shared" si="93"/>
        <v>0</v>
      </c>
      <c r="AU195" s="40">
        <f t="shared" si="95"/>
        <v>0</v>
      </c>
      <c r="AV195" s="40">
        <f t="shared" si="96"/>
        <v>0</v>
      </c>
      <c r="AW195" s="40">
        <f t="shared" si="97"/>
        <v>0</v>
      </c>
      <c r="AX195" s="40">
        <f t="shared" si="98"/>
        <v>0</v>
      </c>
      <c r="AY195" s="40">
        <f t="shared" si="99"/>
        <v>0</v>
      </c>
      <c r="AZ195" s="40">
        <f t="shared" si="100"/>
        <v>0</v>
      </c>
      <c r="BA195" s="40">
        <f t="shared" si="101"/>
        <v>0</v>
      </c>
      <c r="BB195" s="40">
        <f t="shared" si="102"/>
        <v>0</v>
      </c>
      <c r="BC195" s="40">
        <f t="shared" si="103"/>
        <v>0</v>
      </c>
      <c r="BD195" s="40">
        <f t="shared" si="104"/>
        <v>0</v>
      </c>
      <c r="BE195" s="40">
        <f t="shared" si="105"/>
        <v>0</v>
      </c>
      <c r="BF195" s="40">
        <f t="shared" si="106"/>
        <v>0</v>
      </c>
      <c r="BG195" s="40">
        <f t="shared" si="107"/>
        <v>0</v>
      </c>
      <c r="BH195" s="40">
        <f t="shared" si="108"/>
        <v>0</v>
      </c>
      <c r="BI195" s="40">
        <f t="shared" si="109"/>
        <v>0</v>
      </c>
      <c r="BJ195" s="40">
        <f t="shared" si="110"/>
        <v>0</v>
      </c>
      <c r="BK195" s="40">
        <f t="shared" si="111"/>
        <v>0</v>
      </c>
      <c r="BL195" s="40">
        <f t="shared" si="112"/>
        <v>0</v>
      </c>
      <c r="BM195" s="40">
        <f t="shared" si="113"/>
        <v>0</v>
      </c>
      <c r="BN195" s="40">
        <f t="shared" si="114"/>
        <v>0</v>
      </c>
      <c r="BO195" s="40">
        <f t="shared" si="115"/>
        <v>0</v>
      </c>
      <c r="BP195" s="40">
        <f t="shared" si="116"/>
        <v>0</v>
      </c>
      <c r="BQ195" s="40">
        <f t="shared" si="117"/>
        <v>0</v>
      </c>
      <c r="BR195" s="40">
        <f t="shared" si="118"/>
        <v>0</v>
      </c>
      <c r="BS195" s="15">
        <v>1</v>
      </c>
      <c r="BT195" s="63">
        <f t="shared" si="80"/>
        <v>5</v>
      </c>
      <c r="BV195" s="4">
        <f t="shared" si="94"/>
        <v>0.13392232767232767</v>
      </c>
    </row>
    <row r="196" spans="1:74" s="15" customFormat="1">
      <c r="A196" s="25">
        <f>A195+1</f>
        <v>192</v>
      </c>
      <c r="B196" s="26" t="s">
        <v>38</v>
      </c>
      <c r="C196" s="12">
        <v>41003</v>
      </c>
      <c r="D196" s="52">
        <v>41004</v>
      </c>
      <c r="E196" s="52">
        <v>41017</v>
      </c>
      <c r="F196" s="36">
        <v>109.23299999999999</v>
      </c>
      <c r="G196" s="36"/>
      <c r="H196" s="36"/>
      <c r="I196" s="36">
        <v>107.95400000000001</v>
      </c>
      <c r="J196" s="36">
        <v>106.547</v>
      </c>
      <c r="K196" s="5" t="s">
        <v>2</v>
      </c>
      <c r="L196"/>
      <c r="M196" s="16">
        <f>(F196-I196)*100</f>
        <v>127.89999999999822</v>
      </c>
      <c r="O196" s="16">
        <f>(I196-J196)*100</f>
        <v>140.70000000000107</v>
      </c>
      <c r="P196"/>
      <c r="Q196" s="22">
        <f>((S195*U196)/M196)*O196</f>
        <v>47406.286324808287</v>
      </c>
      <c r="S196" s="3">
        <f>Q196+S195</f>
        <v>3667265.4033056139</v>
      </c>
      <c r="T196" s="3"/>
      <c r="U196" s="4">
        <f>$AE$4/W196</f>
        <v>1.1904761904761904E-2</v>
      </c>
      <c r="V196" s="3"/>
      <c r="W196" s="2">
        <v>21</v>
      </c>
      <c r="X196"/>
      <c r="Y196" s="30">
        <f>E196-D196+1</f>
        <v>14</v>
      </c>
      <c r="Z196" s="30"/>
      <c r="AA196" s="30">
        <f>(D196-C196)</f>
        <v>1</v>
      </c>
      <c r="AB196" s="30"/>
      <c r="AC196" s="4">
        <f>(S196-S195)/S195</f>
        <v>1.309616888193932E-2</v>
      </c>
      <c r="AD196" s="3"/>
      <c r="AE196" s="38"/>
      <c r="AF196" s="40">
        <f>IF(E195&gt;D196,IF(E195&gt;E196,Y196,E195-D196+1),0)</f>
        <v>14</v>
      </c>
      <c r="AG196" s="3"/>
      <c r="AH196" s="40">
        <f t="shared" si="79"/>
        <v>1</v>
      </c>
      <c r="AI196" s="40">
        <f t="shared" si="82"/>
        <v>1</v>
      </c>
      <c r="AJ196" s="40">
        <f t="shared" si="83"/>
        <v>0</v>
      </c>
      <c r="AK196" s="40">
        <f t="shared" si="84"/>
        <v>1</v>
      </c>
      <c r="AL196" s="40">
        <f t="shared" si="85"/>
        <v>0</v>
      </c>
      <c r="AM196" s="40">
        <f t="shared" si="86"/>
        <v>1</v>
      </c>
      <c r="AN196" s="40">
        <f t="shared" si="87"/>
        <v>0</v>
      </c>
      <c r="AO196" s="40">
        <f t="shared" si="88"/>
        <v>0</v>
      </c>
      <c r="AP196" s="40">
        <f t="shared" si="89"/>
        <v>0</v>
      </c>
      <c r="AQ196" s="40">
        <f t="shared" si="90"/>
        <v>0</v>
      </c>
      <c r="AR196" s="40">
        <f t="shared" si="91"/>
        <v>0</v>
      </c>
      <c r="AS196" s="40">
        <f t="shared" si="92"/>
        <v>0</v>
      </c>
      <c r="AT196" s="40">
        <f t="shared" si="93"/>
        <v>0</v>
      </c>
      <c r="AU196" s="40">
        <f t="shared" si="95"/>
        <v>0</v>
      </c>
      <c r="AV196" s="40">
        <f t="shared" si="96"/>
        <v>0</v>
      </c>
      <c r="AW196" s="40">
        <f t="shared" si="97"/>
        <v>0</v>
      </c>
      <c r="AX196" s="40">
        <f t="shared" si="98"/>
        <v>0</v>
      </c>
      <c r="AY196" s="40">
        <f t="shared" si="99"/>
        <v>0</v>
      </c>
      <c r="AZ196" s="40">
        <f t="shared" si="100"/>
        <v>0</v>
      </c>
      <c r="BA196" s="40">
        <f t="shared" si="101"/>
        <v>0</v>
      </c>
      <c r="BB196" s="40">
        <f t="shared" si="102"/>
        <v>0</v>
      </c>
      <c r="BC196" s="40">
        <f t="shared" si="103"/>
        <v>0</v>
      </c>
      <c r="BD196" s="40">
        <f t="shared" si="104"/>
        <v>0</v>
      </c>
      <c r="BE196" s="40">
        <f t="shared" si="105"/>
        <v>0</v>
      </c>
      <c r="BF196" s="40">
        <f t="shared" si="106"/>
        <v>0</v>
      </c>
      <c r="BG196" s="40">
        <f t="shared" si="107"/>
        <v>0</v>
      </c>
      <c r="BH196" s="40">
        <f t="shared" si="108"/>
        <v>0</v>
      </c>
      <c r="BI196" s="40">
        <f t="shared" si="109"/>
        <v>0</v>
      </c>
      <c r="BJ196" s="40">
        <f t="shared" si="110"/>
        <v>0</v>
      </c>
      <c r="BK196" s="40">
        <f t="shared" si="111"/>
        <v>0</v>
      </c>
      <c r="BL196" s="40">
        <f t="shared" si="112"/>
        <v>0</v>
      </c>
      <c r="BM196" s="40">
        <f t="shared" si="113"/>
        <v>0</v>
      </c>
      <c r="BN196" s="40">
        <f t="shared" si="114"/>
        <v>0</v>
      </c>
      <c r="BO196" s="40">
        <f t="shared" si="115"/>
        <v>0</v>
      </c>
      <c r="BP196" s="40">
        <f t="shared" si="116"/>
        <v>0</v>
      </c>
      <c r="BQ196" s="40">
        <f t="shared" si="117"/>
        <v>0</v>
      </c>
      <c r="BR196" s="40">
        <f t="shared" si="118"/>
        <v>0</v>
      </c>
      <c r="BS196" s="15">
        <v>1</v>
      </c>
      <c r="BT196" s="63">
        <f t="shared" si="80"/>
        <v>6</v>
      </c>
      <c r="BV196" s="4">
        <f t="shared" si="94"/>
        <v>0.14582708957708956</v>
      </c>
    </row>
    <row r="197" spans="1:74" s="15" customFormat="1">
      <c r="A197" s="25">
        <f>A196+1</f>
        <v>193</v>
      </c>
      <c r="B197" s="26" t="s">
        <v>24</v>
      </c>
      <c r="C197" s="12">
        <v>41011</v>
      </c>
      <c r="D197" s="13">
        <v>41012</v>
      </c>
      <c r="E197" s="13">
        <v>41015</v>
      </c>
      <c r="F197" s="36">
        <v>83.41</v>
      </c>
      <c r="G197" s="36">
        <v>84.55</v>
      </c>
      <c r="H197" s="36">
        <v>83.41</v>
      </c>
      <c r="I197" s="36"/>
      <c r="J197" s="36"/>
      <c r="K197" s="5" t="s">
        <v>0</v>
      </c>
      <c r="M197" s="16">
        <f>(G197-F197)*100</f>
        <v>114.00000000000006</v>
      </c>
      <c r="O197" s="16">
        <f>(H197-G197)*100</f>
        <v>-114.00000000000006</v>
      </c>
      <c r="Q197" s="22">
        <f>((S196*U197)/M197)*O197</f>
        <v>-91681.63508264035</v>
      </c>
      <c r="S197" s="3">
        <f>Q197+S196</f>
        <v>3575583.7682229737</v>
      </c>
      <c r="T197" s="3"/>
      <c r="U197" s="4">
        <f>$AE$4/W197</f>
        <v>2.5000000000000001E-2</v>
      </c>
      <c r="V197" s="4"/>
      <c r="W197" s="2">
        <v>10</v>
      </c>
      <c r="X197" s="3"/>
      <c r="Y197" s="30">
        <f>E197-D197+1</f>
        <v>4</v>
      </c>
      <c r="Z197" s="30"/>
      <c r="AA197" s="30">
        <f>(D197-C197)</f>
        <v>1</v>
      </c>
      <c r="AB197" s="30"/>
      <c r="AC197" s="4">
        <f>(S197-S196)/S196</f>
        <v>-2.4999999999999967E-2</v>
      </c>
      <c r="AD197" s="3"/>
      <c r="AE197" s="38"/>
      <c r="AF197" s="40">
        <f>IF(E196&gt;D197,IF(E196&gt;E197,Y197,E196-D197+1),0)</f>
        <v>4</v>
      </c>
      <c r="AG197" s="3"/>
      <c r="AH197" s="40">
        <f t="shared" si="79"/>
        <v>1</v>
      </c>
      <c r="AI197" s="40">
        <f t="shared" si="82"/>
        <v>1</v>
      </c>
      <c r="AJ197" s="40">
        <f t="shared" si="83"/>
        <v>0</v>
      </c>
      <c r="AK197" s="40">
        <f t="shared" si="84"/>
        <v>0</v>
      </c>
      <c r="AL197" s="40">
        <f t="shared" si="85"/>
        <v>0</v>
      </c>
      <c r="AM197" s="40">
        <f t="shared" si="86"/>
        <v>0</v>
      </c>
      <c r="AN197" s="40">
        <f t="shared" si="87"/>
        <v>0</v>
      </c>
      <c r="AO197" s="40">
        <f t="shared" si="88"/>
        <v>0</v>
      </c>
      <c r="AP197" s="40">
        <f t="shared" si="89"/>
        <v>0</v>
      </c>
      <c r="AQ197" s="40">
        <f t="shared" si="90"/>
        <v>0</v>
      </c>
      <c r="AR197" s="40">
        <f t="shared" si="91"/>
        <v>0</v>
      </c>
      <c r="AS197" s="40">
        <f t="shared" si="92"/>
        <v>0</v>
      </c>
      <c r="AT197" s="40">
        <f t="shared" si="93"/>
        <v>0</v>
      </c>
      <c r="AU197" s="40">
        <f t="shared" si="95"/>
        <v>0</v>
      </c>
      <c r="AV197" s="40">
        <f t="shared" si="96"/>
        <v>0</v>
      </c>
      <c r="AW197" s="40">
        <f t="shared" si="97"/>
        <v>0</v>
      </c>
      <c r="AX197" s="40">
        <f t="shared" si="98"/>
        <v>0</v>
      </c>
      <c r="AY197" s="40">
        <f t="shared" si="99"/>
        <v>0</v>
      </c>
      <c r="AZ197" s="40">
        <f t="shared" si="100"/>
        <v>0</v>
      </c>
      <c r="BA197" s="40">
        <f t="shared" si="101"/>
        <v>0</v>
      </c>
      <c r="BB197" s="40">
        <f t="shared" si="102"/>
        <v>0</v>
      </c>
      <c r="BC197" s="40">
        <f t="shared" si="103"/>
        <v>0</v>
      </c>
      <c r="BD197" s="40">
        <f t="shared" si="104"/>
        <v>0</v>
      </c>
      <c r="BE197" s="40">
        <f t="shared" si="105"/>
        <v>0</v>
      </c>
      <c r="BF197" s="40">
        <f t="shared" si="106"/>
        <v>0</v>
      </c>
      <c r="BG197" s="40">
        <f t="shared" si="107"/>
        <v>0</v>
      </c>
      <c r="BH197" s="40">
        <f t="shared" si="108"/>
        <v>0</v>
      </c>
      <c r="BI197" s="40">
        <f t="shared" si="109"/>
        <v>0</v>
      </c>
      <c r="BJ197" s="40">
        <f t="shared" si="110"/>
        <v>0</v>
      </c>
      <c r="BK197" s="40">
        <f t="shared" si="111"/>
        <v>0</v>
      </c>
      <c r="BL197" s="40">
        <f t="shared" si="112"/>
        <v>0</v>
      </c>
      <c r="BM197" s="40">
        <f t="shared" si="113"/>
        <v>0</v>
      </c>
      <c r="BN197" s="40">
        <f t="shared" si="114"/>
        <v>0</v>
      </c>
      <c r="BO197" s="40">
        <f t="shared" si="115"/>
        <v>0</v>
      </c>
      <c r="BP197" s="40">
        <f t="shared" si="116"/>
        <v>0</v>
      </c>
      <c r="BQ197" s="40">
        <f t="shared" si="117"/>
        <v>0</v>
      </c>
      <c r="BR197" s="40">
        <f t="shared" si="118"/>
        <v>0</v>
      </c>
      <c r="BS197" s="15">
        <v>1</v>
      </c>
      <c r="BT197" s="63">
        <f t="shared" si="80"/>
        <v>4</v>
      </c>
      <c r="BV197" s="4">
        <f t="shared" si="94"/>
        <v>9.088203463203462E-2</v>
      </c>
    </row>
    <row r="198" spans="1:74" s="15" customFormat="1">
      <c r="A198" s="25">
        <f>A197+1</f>
        <v>194</v>
      </c>
      <c r="B198" s="26" t="s">
        <v>28</v>
      </c>
      <c r="C198" s="12">
        <v>41011</v>
      </c>
      <c r="D198" s="12">
        <v>41012</v>
      </c>
      <c r="E198" s="12">
        <v>41015</v>
      </c>
      <c r="F198" s="14">
        <v>1.3171999999999999</v>
      </c>
      <c r="G198" s="14"/>
      <c r="H198" s="14"/>
      <c r="I198" s="14">
        <v>1.3086</v>
      </c>
      <c r="J198" s="14">
        <v>1.3008</v>
      </c>
      <c r="K198" s="5" t="s">
        <v>1</v>
      </c>
      <c r="M198" s="16">
        <f>(F198-I198)*10000</f>
        <v>85.999999999999403</v>
      </c>
      <c r="O198" s="16">
        <f>(I198-J198)*10000</f>
        <v>78.000000000000284</v>
      </c>
      <c r="Q198" s="22">
        <f>((S197*U198)/M198)*O198</f>
        <v>115820.40445240651</v>
      </c>
      <c r="S198" s="3">
        <f>Q198+S197</f>
        <v>3691404.17267538</v>
      </c>
      <c r="T198" s="3"/>
      <c r="U198" s="4">
        <f>$AE$4/W198</f>
        <v>3.5714285714285712E-2</v>
      </c>
      <c r="V198" s="4"/>
      <c r="W198" s="2">
        <v>7</v>
      </c>
      <c r="X198" s="3"/>
      <c r="Y198" s="30">
        <f>E198-D198+1</f>
        <v>4</v>
      </c>
      <c r="Z198" s="30"/>
      <c r="AA198" s="30">
        <f>(D198-C198)</f>
        <v>1</v>
      </c>
      <c r="AB198" s="30"/>
      <c r="AC198" s="4">
        <f>(S198-S197)/S197</f>
        <v>3.2392026578073378E-2</v>
      </c>
      <c r="AD198" s="3"/>
      <c r="AE198" s="38"/>
      <c r="AF198" s="40">
        <f>IF(E197&gt;D198,IF(E197&gt;E198,Y198,E197-D198+1),0)</f>
        <v>4</v>
      </c>
      <c r="AG198" s="3"/>
      <c r="AH198" s="40">
        <f t="shared" si="79"/>
        <v>1</v>
      </c>
      <c r="AI198" s="40">
        <f t="shared" si="82"/>
        <v>1</v>
      </c>
      <c r="AJ198" s="40">
        <f t="shared" si="83"/>
        <v>1</v>
      </c>
      <c r="AK198" s="40">
        <f t="shared" si="84"/>
        <v>0</v>
      </c>
      <c r="AL198" s="40">
        <f t="shared" si="85"/>
        <v>0</v>
      </c>
      <c r="AM198" s="40">
        <f t="shared" si="86"/>
        <v>0</v>
      </c>
      <c r="AN198" s="40">
        <f t="shared" si="87"/>
        <v>0</v>
      </c>
      <c r="AO198" s="40">
        <f t="shared" si="88"/>
        <v>0</v>
      </c>
      <c r="AP198" s="40">
        <f t="shared" si="89"/>
        <v>0</v>
      </c>
      <c r="AQ198" s="40">
        <f t="shared" si="90"/>
        <v>0</v>
      </c>
      <c r="AR198" s="40">
        <f t="shared" si="91"/>
        <v>0</v>
      </c>
      <c r="AS198" s="40">
        <f t="shared" si="92"/>
        <v>0</v>
      </c>
      <c r="AT198" s="40">
        <f t="shared" si="93"/>
        <v>0</v>
      </c>
      <c r="AU198" s="40">
        <f t="shared" si="95"/>
        <v>0</v>
      </c>
      <c r="AV198" s="40">
        <f t="shared" si="96"/>
        <v>0</v>
      </c>
      <c r="AW198" s="40">
        <f t="shared" si="97"/>
        <v>0</v>
      </c>
      <c r="AX198" s="40">
        <f t="shared" si="98"/>
        <v>0</v>
      </c>
      <c r="AY198" s="40">
        <f t="shared" si="99"/>
        <v>0</v>
      </c>
      <c r="AZ198" s="40">
        <f t="shared" si="100"/>
        <v>0</v>
      </c>
      <c r="BA198" s="40">
        <f t="shared" si="101"/>
        <v>0</v>
      </c>
      <c r="BB198" s="40">
        <f t="shared" si="102"/>
        <v>0</v>
      </c>
      <c r="BC198" s="40">
        <f t="shared" si="103"/>
        <v>0</v>
      </c>
      <c r="BD198" s="40">
        <f t="shared" si="104"/>
        <v>0</v>
      </c>
      <c r="BE198" s="40">
        <f t="shared" si="105"/>
        <v>0</v>
      </c>
      <c r="BF198" s="40">
        <f t="shared" si="106"/>
        <v>0</v>
      </c>
      <c r="BG198" s="40">
        <f t="shared" si="107"/>
        <v>0</v>
      </c>
      <c r="BH198" s="40">
        <f t="shared" si="108"/>
        <v>0</v>
      </c>
      <c r="BI198" s="40">
        <f t="shared" si="109"/>
        <v>0</v>
      </c>
      <c r="BJ198" s="40">
        <f t="shared" si="110"/>
        <v>0</v>
      </c>
      <c r="BK198" s="40">
        <f t="shared" si="111"/>
        <v>0</v>
      </c>
      <c r="BL198" s="40">
        <f t="shared" si="112"/>
        <v>0</v>
      </c>
      <c r="BM198" s="40">
        <f t="shared" si="113"/>
        <v>0</v>
      </c>
      <c r="BN198" s="40">
        <f t="shared" si="114"/>
        <v>0</v>
      </c>
      <c r="BO198" s="40">
        <f t="shared" si="115"/>
        <v>0</v>
      </c>
      <c r="BP198" s="40">
        <f t="shared" si="116"/>
        <v>0</v>
      </c>
      <c r="BQ198" s="40">
        <f t="shared" si="117"/>
        <v>0</v>
      </c>
      <c r="BR198" s="40">
        <f t="shared" si="118"/>
        <v>0</v>
      </c>
      <c r="BS198" s="15">
        <v>1</v>
      </c>
      <c r="BT198" s="63">
        <f t="shared" si="80"/>
        <v>5</v>
      </c>
      <c r="BV198" s="4">
        <f t="shared" si="94"/>
        <v>0.12659632034632035</v>
      </c>
    </row>
    <row r="199" spans="1:74" s="15" customFormat="1">
      <c r="A199" s="25">
        <f>A198+1</f>
        <v>195</v>
      </c>
      <c r="B199" s="26" t="s">
        <v>32</v>
      </c>
      <c r="C199" s="12">
        <v>41009</v>
      </c>
      <c r="D199" s="12">
        <v>41018</v>
      </c>
      <c r="E199" s="12">
        <v>41047</v>
      </c>
      <c r="F199" s="14">
        <v>0.8246</v>
      </c>
      <c r="G199" s="14"/>
      <c r="H199" s="14"/>
      <c r="I199" s="14">
        <v>0.81330000000000002</v>
      </c>
      <c r="J199" s="14">
        <v>0.76129999999999998</v>
      </c>
      <c r="K199" s="5" t="s">
        <v>1</v>
      </c>
      <c r="L199"/>
      <c r="M199" s="46">
        <f>(F199-I199)*10000</f>
        <v>112.99999999999977</v>
      </c>
      <c r="N199" s="47"/>
      <c r="O199" s="46">
        <f>(I199-J199)*10000</f>
        <v>520.00000000000045</v>
      </c>
      <c r="P199"/>
      <c r="Q199" s="22">
        <f>((S198*U199)/M199)*O199</f>
        <v>326672.93563499028</v>
      </c>
      <c r="S199" s="3">
        <f>Q199+S198</f>
        <v>4018077.1083103702</v>
      </c>
      <c r="T199" s="3"/>
      <c r="U199" s="4">
        <f>$AE$4/W199</f>
        <v>1.9230769230769232E-2</v>
      </c>
      <c r="V199" s="3"/>
      <c r="W199" s="2">
        <v>13</v>
      </c>
      <c r="X199"/>
      <c r="Y199" s="30">
        <f>E199-D199+1</f>
        <v>30</v>
      </c>
      <c r="Z199" s="30"/>
      <c r="AA199" s="30">
        <f>(D199-C199)</f>
        <v>9</v>
      </c>
      <c r="AB199" s="30"/>
      <c r="AC199" s="4">
        <f>(S199-S198)/S198</f>
        <v>8.8495575221239159E-2</v>
      </c>
      <c r="AD199" s="3"/>
      <c r="AE199" s="38"/>
      <c r="AF199" s="40">
        <f>IF(E198&gt;D199,IF(E198&gt;E199,Y199,E198-D199+1),0)</f>
        <v>0</v>
      </c>
      <c r="AG199" s="3"/>
      <c r="AH199" s="40">
        <f t="shared" ref="AH199:AH262" si="119">IF(E198&gt;=D199,1,0)</f>
        <v>0</v>
      </c>
      <c r="AI199" s="40">
        <f t="shared" si="82"/>
        <v>0</v>
      </c>
      <c r="AJ199" s="40">
        <f t="shared" si="83"/>
        <v>0</v>
      </c>
      <c r="AK199" s="40">
        <f t="shared" si="84"/>
        <v>1</v>
      </c>
      <c r="AL199" s="40">
        <f t="shared" si="85"/>
        <v>0</v>
      </c>
      <c r="AM199" s="40">
        <f t="shared" si="86"/>
        <v>0</v>
      </c>
      <c r="AN199" s="40">
        <f t="shared" si="87"/>
        <v>0</v>
      </c>
      <c r="AO199" s="40">
        <f t="shared" si="88"/>
        <v>0</v>
      </c>
      <c r="AP199" s="40">
        <f t="shared" si="89"/>
        <v>0</v>
      </c>
      <c r="AQ199" s="40">
        <f t="shared" si="90"/>
        <v>0</v>
      </c>
      <c r="AR199" s="40">
        <f t="shared" si="91"/>
        <v>0</v>
      </c>
      <c r="AS199" s="40">
        <f t="shared" si="92"/>
        <v>0</v>
      </c>
      <c r="AT199" s="40">
        <f t="shared" si="93"/>
        <v>0</v>
      </c>
      <c r="AU199" s="40">
        <f t="shared" si="95"/>
        <v>0</v>
      </c>
      <c r="AV199" s="40">
        <f t="shared" si="96"/>
        <v>0</v>
      </c>
      <c r="AW199" s="40">
        <f t="shared" si="97"/>
        <v>0</v>
      </c>
      <c r="AX199" s="40">
        <f t="shared" si="98"/>
        <v>0</v>
      </c>
      <c r="AY199" s="40">
        <f t="shared" si="99"/>
        <v>0</v>
      </c>
      <c r="AZ199" s="40">
        <f t="shared" si="100"/>
        <v>0</v>
      </c>
      <c r="BA199" s="40">
        <f t="shared" si="101"/>
        <v>0</v>
      </c>
      <c r="BB199" s="40">
        <f t="shared" si="102"/>
        <v>0</v>
      </c>
      <c r="BC199" s="40">
        <f t="shared" si="103"/>
        <v>0</v>
      </c>
      <c r="BD199" s="40">
        <f t="shared" si="104"/>
        <v>0</v>
      </c>
      <c r="BE199" s="40">
        <f t="shared" si="105"/>
        <v>0</v>
      </c>
      <c r="BF199" s="40">
        <f t="shared" si="106"/>
        <v>0</v>
      </c>
      <c r="BG199" s="40">
        <f t="shared" si="107"/>
        <v>0</v>
      </c>
      <c r="BH199" s="40">
        <f t="shared" si="108"/>
        <v>0</v>
      </c>
      <c r="BI199" s="40">
        <f t="shared" si="109"/>
        <v>0</v>
      </c>
      <c r="BJ199" s="40">
        <f t="shared" si="110"/>
        <v>0</v>
      </c>
      <c r="BK199" s="40">
        <f t="shared" si="111"/>
        <v>0</v>
      </c>
      <c r="BL199" s="40">
        <f t="shared" si="112"/>
        <v>0</v>
      </c>
      <c r="BM199" s="40">
        <f t="shared" si="113"/>
        <v>0</v>
      </c>
      <c r="BN199" s="40">
        <f t="shared" si="114"/>
        <v>0</v>
      </c>
      <c r="BO199" s="40">
        <f t="shared" si="115"/>
        <v>0</v>
      </c>
      <c r="BP199" s="40">
        <f t="shared" si="116"/>
        <v>0</v>
      </c>
      <c r="BQ199" s="40">
        <f t="shared" si="117"/>
        <v>0</v>
      </c>
      <c r="BR199" s="40">
        <f t="shared" si="118"/>
        <v>0</v>
      </c>
      <c r="BS199" s="15">
        <v>1</v>
      </c>
      <c r="BT199" s="63">
        <f t="shared" ref="BT199:BT262" si="120">SUM(AH199:BS199)+1</f>
        <v>3</v>
      </c>
      <c r="BV199" s="4">
        <f t="shared" si="94"/>
        <v>7.3208041958041953E-2</v>
      </c>
    </row>
    <row r="200" spans="1:74" s="15" customFormat="1">
      <c r="A200" s="25">
        <f>A199+1</f>
        <v>196</v>
      </c>
      <c r="B200" s="26" t="s">
        <v>39</v>
      </c>
      <c r="C200" s="12">
        <v>41018</v>
      </c>
      <c r="D200" s="12">
        <v>41019</v>
      </c>
      <c r="E200" s="12">
        <v>41019</v>
      </c>
      <c r="F200" s="14">
        <v>1.0367200000000001</v>
      </c>
      <c r="G200" s="33"/>
      <c r="H200" s="33"/>
      <c r="I200" s="14">
        <v>1.0331600000000001</v>
      </c>
      <c r="J200" s="14">
        <v>1.0367200000000001</v>
      </c>
      <c r="K200" s="5" t="s">
        <v>0</v>
      </c>
      <c r="L200"/>
      <c r="M200" s="46">
        <f>(F200-I200)*10000</f>
        <v>35.60000000000008</v>
      </c>
      <c r="N200" s="47"/>
      <c r="O200" s="46">
        <f>(I200-J200)*10000</f>
        <v>-35.60000000000008</v>
      </c>
      <c r="P200"/>
      <c r="Q200" s="22">
        <f>((S199*U200)/M200)*O200</f>
        <v>-77270.713621353265</v>
      </c>
      <c r="S200" s="3">
        <f>Q200+S199</f>
        <v>3940806.394689017</v>
      </c>
      <c r="T200" s="3"/>
      <c r="U200" s="4">
        <f>$AE$4/W200</f>
        <v>1.9230769230769232E-2</v>
      </c>
      <c r="V200" s="3"/>
      <c r="W200" s="2">
        <v>13</v>
      </c>
      <c r="X200"/>
      <c r="Y200" s="30">
        <f>E200-D200+1</f>
        <v>1</v>
      </c>
      <c r="Z200" s="30"/>
      <c r="AA200" s="30">
        <f>(D200-C200)</f>
        <v>1</v>
      </c>
      <c r="AB200" s="30"/>
      <c r="AC200" s="4">
        <f>(S200-S199)/S199</f>
        <v>-1.9230769230769228E-2</v>
      </c>
      <c r="AD200" s="3"/>
      <c r="AE200" s="38"/>
      <c r="AF200" s="40">
        <f>IF(E199&gt;D200,IF(E199&gt;E200,Y200,E199-D200+1),0)</f>
        <v>1</v>
      </c>
      <c r="AG200" s="3"/>
      <c r="AH200" s="40">
        <f t="shared" si="119"/>
        <v>1</v>
      </c>
      <c r="AI200" s="40">
        <f t="shared" ref="AI200:AI263" si="121">IF(E198&gt;=D200,1,0)</f>
        <v>0</v>
      </c>
      <c r="AJ200" s="40">
        <f t="shared" si="83"/>
        <v>0</v>
      </c>
      <c r="AK200" s="40">
        <f t="shared" si="84"/>
        <v>0</v>
      </c>
      <c r="AL200" s="40">
        <f t="shared" si="85"/>
        <v>1</v>
      </c>
      <c r="AM200" s="40">
        <f t="shared" si="86"/>
        <v>0</v>
      </c>
      <c r="AN200" s="40">
        <f t="shared" si="87"/>
        <v>0</v>
      </c>
      <c r="AO200" s="40">
        <f t="shared" si="88"/>
        <v>0</v>
      </c>
      <c r="AP200" s="40">
        <f t="shared" si="89"/>
        <v>0</v>
      </c>
      <c r="AQ200" s="40">
        <f t="shared" si="90"/>
        <v>0</v>
      </c>
      <c r="AR200" s="40">
        <f t="shared" si="91"/>
        <v>0</v>
      </c>
      <c r="AS200" s="40">
        <f t="shared" si="92"/>
        <v>0</v>
      </c>
      <c r="AT200" s="40">
        <f t="shared" si="93"/>
        <v>0</v>
      </c>
      <c r="AU200" s="40">
        <f t="shared" si="95"/>
        <v>0</v>
      </c>
      <c r="AV200" s="40">
        <f t="shared" si="96"/>
        <v>0</v>
      </c>
      <c r="AW200" s="40">
        <f t="shared" si="97"/>
        <v>0</v>
      </c>
      <c r="AX200" s="40">
        <f t="shared" si="98"/>
        <v>0</v>
      </c>
      <c r="AY200" s="40">
        <f t="shared" si="99"/>
        <v>0</v>
      </c>
      <c r="AZ200" s="40">
        <f t="shared" si="100"/>
        <v>0</v>
      </c>
      <c r="BA200" s="40">
        <f t="shared" si="101"/>
        <v>0</v>
      </c>
      <c r="BB200" s="40">
        <f t="shared" si="102"/>
        <v>0</v>
      </c>
      <c r="BC200" s="40">
        <f t="shared" si="103"/>
        <v>0</v>
      </c>
      <c r="BD200" s="40">
        <f t="shared" si="104"/>
        <v>0</v>
      </c>
      <c r="BE200" s="40">
        <f t="shared" si="105"/>
        <v>0</v>
      </c>
      <c r="BF200" s="40">
        <f t="shared" si="106"/>
        <v>0</v>
      </c>
      <c r="BG200" s="40">
        <f t="shared" si="107"/>
        <v>0</v>
      </c>
      <c r="BH200" s="40">
        <f t="shared" si="108"/>
        <v>0</v>
      </c>
      <c r="BI200" s="40">
        <f t="shared" si="109"/>
        <v>0</v>
      </c>
      <c r="BJ200" s="40">
        <f t="shared" si="110"/>
        <v>0</v>
      </c>
      <c r="BK200" s="40">
        <f t="shared" si="111"/>
        <v>0</v>
      </c>
      <c r="BL200" s="40">
        <f t="shared" si="112"/>
        <v>0</v>
      </c>
      <c r="BM200" s="40">
        <f t="shared" si="113"/>
        <v>0</v>
      </c>
      <c r="BN200" s="40">
        <f t="shared" si="114"/>
        <v>0</v>
      </c>
      <c r="BO200" s="40">
        <f t="shared" si="115"/>
        <v>0</v>
      </c>
      <c r="BP200" s="40">
        <f t="shared" si="116"/>
        <v>0</v>
      </c>
      <c r="BQ200" s="40">
        <f t="shared" si="117"/>
        <v>0</v>
      </c>
      <c r="BR200" s="40">
        <f t="shared" si="118"/>
        <v>0</v>
      </c>
      <c r="BS200" s="15">
        <v>1</v>
      </c>
      <c r="BT200" s="63">
        <f t="shared" si="120"/>
        <v>4</v>
      </c>
      <c r="BV200" s="4">
        <f t="shared" si="94"/>
        <v>9.2438811188811185E-2</v>
      </c>
    </row>
    <row r="201" spans="1:74" s="15" customFormat="1">
      <c r="A201" s="25">
        <f>A200+1</f>
        <v>197</v>
      </c>
      <c r="B201" s="26" t="s">
        <v>35</v>
      </c>
      <c r="C201" s="12">
        <v>41022</v>
      </c>
      <c r="D201" s="13">
        <v>41023</v>
      </c>
      <c r="E201" s="13">
        <v>41060</v>
      </c>
      <c r="F201" s="36">
        <v>89.631</v>
      </c>
      <c r="G201" s="36"/>
      <c r="H201" s="36"/>
      <c r="I201" s="36">
        <v>88.54</v>
      </c>
      <c r="J201" s="36">
        <v>81.14</v>
      </c>
      <c r="K201" s="5" t="s">
        <v>1</v>
      </c>
      <c r="L201"/>
      <c r="M201" s="16">
        <f>(F201-I201)*100</f>
        <v>109.0999999999994</v>
      </c>
      <c r="O201" s="16">
        <f>(I201-J201)*100</f>
        <v>740.00000000000057</v>
      </c>
      <c r="P201"/>
      <c r="Q201" s="22">
        <f>((S200*U201)/M201)*O201</f>
        <v>835299.24727024825</v>
      </c>
      <c r="S201" s="3">
        <f>Q201+S200</f>
        <v>4776105.6419592649</v>
      </c>
      <c r="T201" s="3"/>
      <c r="U201" s="4">
        <f>$AE$4/W201</f>
        <v>3.125E-2</v>
      </c>
      <c r="V201" s="3"/>
      <c r="W201" s="2">
        <v>8</v>
      </c>
      <c r="X201"/>
      <c r="Y201" s="30">
        <f>E201-D201+1</f>
        <v>38</v>
      </c>
      <c r="Z201" s="30"/>
      <c r="AA201" s="30">
        <f>(D201-C201)</f>
        <v>1</v>
      </c>
      <c r="AB201" s="30"/>
      <c r="AC201" s="4">
        <f>(S201-S200)/S200</f>
        <v>0.21196150320806723</v>
      </c>
      <c r="AD201" s="3"/>
      <c r="AE201" s="38"/>
      <c r="AF201" s="40">
        <f>IF(E200&gt;D201,IF(E200&gt;E201,Y201,E200-D201+1),0)</f>
        <v>0</v>
      </c>
      <c r="AG201" s="3"/>
      <c r="AH201" s="40">
        <f t="shared" si="119"/>
        <v>0</v>
      </c>
      <c r="AI201" s="40">
        <f t="shared" si="121"/>
        <v>1</v>
      </c>
      <c r="AJ201" s="40">
        <f t="shared" ref="AJ201:AJ264" si="122">IF(E198&gt;=D201,1,0)</f>
        <v>0</v>
      </c>
      <c r="AK201" s="40">
        <f t="shared" si="84"/>
        <v>0</v>
      </c>
      <c r="AL201" s="40">
        <f t="shared" si="85"/>
        <v>0</v>
      </c>
      <c r="AM201" s="40">
        <f t="shared" si="86"/>
        <v>0</v>
      </c>
      <c r="AN201" s="40">
        <f t="shared" si="87"/>
        <v>0</v>
      </c>
      <c r="AO201" s="40">
        <f t="shared" si="88"/>
        <v>0</v>
      </c>
      <c r="AP201" s="40">
        <f t="shared" si="89"/>
        <v>0</v>
      </c>
      <c r="AQ201" s="40">
        <f t="shared" si="90"/>
        <v>0</v>
      </c>
      <c r="AR201" s="40">
        <f t="shared" si="91"/>
        <v>0</v>
      </c>
      <c r="AS201" s="40">
        <f t="shared" si="92"/>
        <v>0</v>
      </c>
      <c r="AT201" s="40">
        <f t="shared" si="93"/>
        <v>0</v>
      </c>
      <c r="AU201" s="40">
        <f t="shared" si="95"/>
        <v>0</v>
      </c>
      <c r="AV201" s="40">
        <f t="shared" si="96"/>
        <v>0</v>
      </c>
      <c r="AW201" s="40">
        <f t="shared" si="97"/>
        <v>0</v>
      </c>
      <c r="AX201" s="40">
        <f t="shared" si="98"/>
        <v>0</v>
      </c>
      <c r="AY201" s="40">
        <f t="shared" si="99"/>
        <v>0</v>
      </c>
      <c r="AZ201" s="40">
        <f t="shared" si="100"/>
        <v>0</v>
      </c>
      <c r="BA201" s="40">
        <f t="shared" si="101"/>
        <v>0</v>
      </c>
      <c r="BB201" s="40">
        <f t="shared" si="102"/>
        <v>0</v>
      </c>
      <c r="BC201" s="40">
        <f t="shared" si="103"/>
        <v>0</v>
      </c>
      <c r="BD201" s="40">
        <f t="shared" si="104"/>
        <v>0</v>
      </c>
      <c r="BE201" s="40">
        <f t="shared" si="105"/>
        <v>0</v>
      </c>
      <c r="BF201" s="40">
        <f t="shared" si="106"/>
        <v>0</v>
      </c>
      <c r="BG201" s="40">
        <f t="shared" si="107"/>
        <v>0</v>
      </c>
      <c r="BH201" s="40">
        <f t="shared" si="108"/>
        <v>0</v>
      </c>
      <c r="BI201" s="40">
        <f t="shared" si="109"/>
        <v>0</v>
      </c>
      <c r="BJ201" s="40">
        <f t="shared" si="110"/>
        <v>0</v>
      </c>
      <c r="BK201" s="40">
        <f t="shared" si="111"/>
        <v>0</v>
      </c>
      <c r="BL201" s="40">
        <f t="shared" si="112"/>
        <v>0</v>
      </c>
      <c r="BM201" s="40">
        <f t="shared" si="113"/>
        <v>0</v>
      </c>
      <c r="BN201" s="40">
        <f t="shared" si="114"/>
        <v>0</v>
      </c>
      <c r="BO201" s="40">
        <f t="shared" si="115"/>
        <v>0</v>
      </c>
      <c r="BP201" s="40">
        <f t="shared" si="116"/>
        <v>0</v>
      </c>
      <c r="BQ201" s="40">
        <f t="shared" si="117"/>
        <v>0</v>
      </c>
      <c r="BR201" s="40">
        <f t="shared" si="118"/>
        <v>0</v>
      </c>
      <c r="BS201" s="15">
        <v>1</v>
      </c>
      <c r="BT201" s="63">
        <f t="shared" si="120"/>
        <v>3</v>
      </c>
      <c r="BV201" s="4">
        <f t="shared" si="94"/>
        <v>8.1730769230769232E-2</v>
      </c>
    </row>
    <row r="202" spans="1:74" s="15" customFormat="1">
      <c r="A202" s="25">
        <f t="shared" ref="A202:A265" si="123">A201+1</f>
        <v>198</v>
      </c>
      <c r="B202" s="26" t="s">
        <v>38</v>
      </c>
      <c r="C202" s="12">
        <v>41022</v>
      </c>
      <c r="D202" s="52">
        <v>41023</v>
      </c>
      <c r="E202" s="52">
        <v>41023</v>
      </c>
      <c r="F202" s="36">
        <v>107.33499999999999</v>
      </c>
      <c r="G202" s="36"/>
      <c r="H202" s="36"/>
      <c r="I202" s="36">
        <v>106.37</v>
      </c>
      <c r="J202" s="36">
        <v>107.33499999999999</v>
      </c>
      <c r="K202" s="5" t="s">
        <v>0</v>
      </c>
      <c r="L202"/>
      <c r="M202" s="16">
        <f>(F202-I202)*100</f>
        <v>96.49999999999892</v>
      </c>
      <c r="O202" s="16">
        <f>(I202-J202)*100</f>
        <v>-96.49999999999892</v>
      </c>
      <c r="P202"/>
      <c r="Q202" s="22">
        <f>((S201*U202)/M202)*O202</f>
        <v>-56858.400499515046</v>
      </c>
      <c r="S202" s="3">
        <f>Q202+S201</f>
        <v>4719247.2414597496</v>
      </c>
      <c r="T202" s="3"/>
      <c r="U202" s="4">
        <f>$AE$4/W202</f>
        <v>1.1904761904761904E-2</v>
      </c>
      <c r="V202" s="3"/>
      <c r="W202" s="2">
        <v>21</v>
      </c>
      <c r="X202"/>
      <c r="Y202" s="30">
        <f>E202-D202+1</f>
        <v>1</v>
      </c>
      <c r="Z202" s="30"/>
      <c r="AA202" s="30">
        <f>(D202-C202)</f>
        <v>1</v>
      </c>
      <c r="AB202" s="30"/>
      <c r="AC202" s="4">
        <f>(S202-S201)/S201</f>
        <v>-1.1904761904761942E-2</v>
      </c>
      <c r="AD202" s="3"/>
      <c r="AE202" s="38"/>
      <c r="AF202" s="40">
        <f>IF(E201&gt;D202,IF(E201&gt;E202,Y202,E201-D202+1),0)</f>
        <v>1</v>
      </c>
      <c r="AG202" s="3"/>
      <c r="AH202" s="40">
        <f t="shared" si="119"/>
        <v>1</v>
      </c>
      <c r="AI202" s="40">
        <f t="shared" si="121"/>
        <v>0</v>
      </c>
      <c r="AJ202" s="40">
        <f t="shared" si="122"/>
        <v>1</v>
      </c>
      <c r="AK202" s="40">
        <f t="shared" ref="AK202:AK265" si="124">IF(E198&gt;=D202,1,0)</f>
        <v>0</v>
      </c>
      <c r="AL202" s="40">
        <f t="shared" si="85"/>
        <v>0</v>
      </c>
      <c r="AM202" s="40">
        <f t="shared" si="86"/>
        <v>0</v>
      </c>
      <c r="AN202" s="40">
        <f t="shared" si="87"/>
        <v>0</v>
      </c>
      <c r="AO202" s="40">
        <f t="shared" si="88"/>
        <v>0</v>
      </c>
      <c r="AP202" s="40">
        <f t="shared" si="89"/>
        <v>0</v>
      </c>
      <c r="AQ202" s="40">
        <f t="shared" si="90"/>
        <v>0</v>
      </c>
      <c r="AR202" s="40">
        <f t="shared" si="91"/>
        <v>0</v>
      </c>
      <c r="AS202" s="40">
        <f t="shared" si="92"/>
        <v>0</v>
      </c>
      <c r="AT202" s="40">
        <f t="shared" si="93"/>
        <v>0</v>
      </c>
      <c r="AU202" s="40">
        <f t="shared" si="95"/>
        <v>0</v>
      </c>
      <c r="AV202" s="40">
        <f t="shared" si="96"/>
        <v>0</v>
      </c>
      <c r="AW202" s="40">
        <f t="shared" si="97"/>
        <v>0</v>
      </c>
      <c r="AX202" s="40">
        <f t="shared" si="98"/>
        <v>0</v>
      </c>
      <c r="AY202" s="40">
        <f t="shared" si="99"/>
        <v>0</v>
      </c>
      <c r="AZ202" s="40">
        <f t="shared" si="100"/>
        <v>0</v>
      </c>
      <c r="BA202" s="40">
        <f t="shared" si="101"/>
        <v>0</v>
      </c>
      <c r="BB202" s="40">
        <f t="shared" si="102"/>
        <v>0</v>
      </c>
      <c r="BC202" s="40">
        <f t="shared" si="103"/>
        <v>0</v>
      </c>
      <c r="BD202" s="40">
        <f t="shared" si="104"/>
        <v>0</v>
      </c>
      <c r="BE202" s="40">
        <f t="shared" si="105"/>
        <v>0</v>
      </c>
      <c r="BF202" s="40">
        <f t="shared" si="106"/>
        <v>0</v>
      </c>
      <c r="BG202" s="40">
        <f t="shared" si="107"/>
        <v>0</v>
      </c>
      <c r="BH202" s="40">
        <f t="shared" si="108"/>
        <v>0</v>
      </c>
      <c r="BI202" s="40">
        <f t="shared" si="109"/>
        <v>0</v>
      </c>
      <c r="BJ202" s="40">
        <f t="shared" si="110"/>
        <v>0</v>
      </c>
      <c r="BK202" s="40">
        <f t="shared" si="111"/>
        <v>0</v>
      </c>
      <c r="BL202" s="40">
        <f t="shared" si="112"/>
        <v>0</v>
      </c>
      <c r="BM202" s="40">
        <f t="shared" si="113"/>
        <v>0</v>
      </c>
      <c r="BN202" s="40">
        <f t="shared" si="114"/>
        <v>0</v>
      </c>
      <c r="BO202" s="40">
        <f t="shared" si="115"/>
        <v>0</v>
      </c>
      <c r="BP202" s="40">
        <f t="shared" si="116"/>
        <v>0</v>
      </c>
      <c r="BQ202" s="40">
        <f t="shared" si="117"/>
        <v>0</v>
      </c>
      <c r="BR202" s="40">
        <f t="shared" si="118"/>
        <v>0</v>
      </c>
      <c r="BS202" s="15">
        <v>1</v>
      </c>
      <c r="BT202" s="63">
        <f t="shared" si="120"/>
        <v>4</v>
      </c>
      <c r="BV202" s="4">
        <f t="shared" si="94"/>
        <v>9.3635531135531136E-2</v>
      </c>
    </row>
    <row r="203" spans="1:74" s="15" customFormat="1">
      <c r="A203" s="25">
        <f t="shared" si="123"/>
        <v>199</v>
      </c>
      <c r="B203" s="26" t="s">
        <v>36</v>
      </c>
      <c r="C203" s="12">
        <v>41026</v>
      </c>
      <c r="D203" s="12">
        <v>41029</v>
      </c>
      <c r="E203" s="12">
        <v>41061</v>
      </c>
      <c r="F203" s="36">
        <v>131.68600000000001</v>
      </c>
      <c r="G203" s="36"/>
      <c r="H203" s="36"/>
      <c r="I203" s="36">
        <v>129.99099999999999</v>
      </c>
      <c r="J203" s="36">
        <v>119.443</v>
      </c>
      <c r="K203" s="5" t="s">
        <v>1</v>
      </c>
      <c r="L203"/>
      <c r="M203" s="16">
        <f>(F203-I203)*100</f>
        <v>169.50000000000216</v>
      </c>
      <c r="O203" s="16">
        <f>(I203-J203)*100</f>
        <v>1054.7999999999988</v>
      </c>
      <c r="P203"/>
      <c r="Q203" s="22">
        <f>((S202*U203)/M203)*O203</f>
        <v>815775.48185704276</v>
      </c>
      <c r="S203" s="3">
        <f>Q203+S202</f>
        <v>5535022.7233167924</v>
      </c>
      <c r="T203" s="3"/>
      <c r="U203" s="4">
        <f>$AE$4/W203</f>
        <v>2.7777777777777776E-2</v>
      </c>
      <c r="V203" s="3"/>
      <c r="W203" s="2">
        <v>9</v>
      </c>
      <c r="X203"/>
      <c r="Y203" s="30">
        <f>E203-D203+1</f>
        <v>33</v>
      </c>
      <c r="Z203" s="30"/>
      <c r="AA203" s="30">
        <f>(D203-C203)</f>
        <v>3</v>
      </c>
      <c r="AB203" s="30"/>
      <c r="AC203" s="4">
        <f>(S203-S202)/S202</f>
        <v>0.17286135693215099</v>
      </c>
      <c r="AD203" s="3"/>
      <c r="AE203" s="38"/>
      <c r="AF203" s="40">
        <f>IF(E202&gt;D203,IF(E202&gt;E203,Y203,E202-D203+1),0)</f>
        <v>0</v>
      </c>
      <c r="AG203" s="3"/>
      <c r="AH203" s="40">
        <f t="shared" si="119"/>
        <v>0</v>
      </c>
      <c r="AI203" s="40">
        <f t="shared" si="121"/>
        <v>1</v>
      </c>
      <c r="AJ203" s="40">
        <f t="shared" si="122"/>
        <v>0</v>
      </c>
      <c r="AK203" s="40">
        <f t="shared" si="124"/>
        <v>1</v>
      </c>
      <c r="AL203" s="40">
        <f t="shared" ref="AL203:AL266" si="125">IF(E198&gt;=D203,1,0)</f>
        <v>0</v>
      </c>
      <c r="AM203" s="40">
        <f t="shared" si="86"/>
        <v>0</v>
      </c>
      <c r="AN203" s="40">
        <f t="shared" si="87"/>
        <v>0</v>
      </c>
      <c r="AO203" s="40">
        <f t="shared" si="88"/>
        <v>0</v>
      </c>
      <c r="AP203" s="40">
        <f t="shared" si="89"/>
        <v>0</v>
      </c>
      <c r="AQ203" s="40">
        <f t="shared" si="90"/>
        <v>0</v>
      </c>
      <c r="AR203" s="40">
        <f t="shared" si="91"/>
        <v>0</v>
      </c>
      <c r="AS203" s="40">
        <f t="shared" si="92"/>
        <v>0</v>
      </c>
      <c r="AT203" s="40">
        <f t="shared" si="93"/>
        <v>0</v>
      </c>
      <c r="AU203" s="40">
        <f t="shared" si="95"/>
        <v>0</v>
      </c>
      <c r="AV203" s="40">
        <f t="shared" si="96"/>
        <v>0</v>
      </c>
      <c r="AW203" s="40">
        <f t="shared" si="97"/>
        <v>0</v>
      </c>
      <c r="AX203" s="40">
        <f t="shared" si="98"/>
        <v>0</v>
      </c>
      <c r="AY203" s="40">
        <f t="shared" si="99"/>
        <v>0</v>
      </c>
      <c r="AZ203" s="40">
        <f t="shared" si="100"/>
        <v>0</v>
      </c>
      <c r="BA203" s="40">
        <f t="shared" si="101"/>
        <v>0</v>
      </c>
      <c r="BB203" s="40">
        <f t="shared" si="102"/>
        <v>0</v>
      </c>
      <c r="BC203" s="40">
        <f t="shared" si="103"/>
        <v>0</v>
      </c>
      <c r="BD203" s="40">
        <f t="shared" si="104"/>
        <v>0</v>
      </c>
      <c r="BE203" s="40">
        <f t="shared" si="105"/>
        <v>0</v>
      </c>
      <c r="BF203" s="40">
        <f t="shared" si="106"/>
        <v>0</v>
      </c>
      <c r="BG203" s="40">
        <f t="shared" si="107"/>
        <v>0</v>
      </c>
      <c r="BH203" s="40">
        <f t="shared" si="108"/>
        <v>0</v>
      </c>
      <c r="BI203" s="40">
        <f t="shared" si="109"/>
        <v>0</v>
      </c>
      <c r="BJ203" s="40">
        <f t="shared" si="110"/>
        <v>0</v>
      </c>
      <c r="BK203" s="40">
        <f t="shared" si="111"/>
        <v>0</v>
      </c>
      <c r="BL203" s="40">
        <f t="shared" si="112"/>
        <v>0</v>
      </c>
      <c r="BM203" s="40">
        <f t="shared" si="113"/>
        <v>0</v>
      </c>
      <c r="BN203" s="40">
        <f t="shared" si="114"/>
        <v>0</v>
      </c>
      <c r="BO203" s="40">
        <f t="shared" si="115"/>
        <v>0</v>
      </c>
      <c r="BP203" s="40">
        <f t="shared" si="116"/>
        <v>0</v>
      </c>
      <c r="BQ203" s="40">
        <f t="shared" si="117"/>
        <v>0</v>
      </c>
      <c r="BR203" s="40">
        <f t="shared" si="118"/>
        <v>0</v>
      </c>
      <c r="BS203" s="15">
        <v>1</v>
      </c>
      <c r="BT203" s="63">
        <f t="shared" si="120"/>
        <v>4</v>
      </c>
      <c r="BV203" s="4">
        <f t="shared" si="94"/>
        <v>0.10950854700854701</v>
      </c>
    </row>
    <row r="204" spans="1:74" s="15" customFormat="1">
      <c r="A204" s="25">
        <f t="shared" si="123"/>
        <v>200</v>
      </c>
      <c r="B204" s="26" t="s">
        <v>38</v>
      </c>
      <c r="C204" s="12">
        <v>41026</v>
      </c>
      <c r="D204" s="52">
        <v>41029</v>
      </c>
      <c r="E204" s="52">
        <v>41036</v>
      </c>
      <c r="F204" s="36">
        <v>107.00999999999999</v>
      </c>
      <c r="G204" s="36"/>
      <c r="H204" s="36"/>
      <c r="I204" s="36">
        <v>106.212</v>
      </c>
      <c r="J204" s="36">
        <v>103.66499999999999</v>
      </c>
      <c r="K204" s="5" t="s">
        <v>1</v>
      </c>
      <c r="L204"/>
      <c r="M204" s="16">
        <f>(F204-I204)*100</f>
        <v>79.799999999998761</v>
      </c>
      <c r="O204" s="16">
        <f>(I204-J204)*100</f>
        <v>254.70000000000113</v>
      </c>
      <c r="P204"/>
      <c r="Q204" s="22">
        <f>((S203*U204)/M204)*O204</f>
        <v>210313.02775223996</v>
      </c>
      <c r="S204" s="3">
        <f>Q204+S203</f>
        <v>5745335.7510690326</v>
      </c>
      <c r="T204" s="3"/>
      <c r="U204" s="4">
        <f>$AE$4/W204</f>
        <v>1.1904761904761904E-2</v>
      </c>
      <c r="V204" s="3"/>
      <c r="W204" s="2">
        <v>21</v>
      </c>
      <c r="X204"/>
      <c r="Y204" s="30">
        <f>E204-D204+1</f>
        <v>8</v>
      </c>
      <c r="Z204" s="30"/>
      <c r="AA204" s="30">
        <f>(D204-C204)</f>
        <v>3</v>
      </c>
      <c r="AB204" s="30"/>
      <c r="AC204" s="4">
        <f>(S204-S203)/S203</f>
        <v>3.7996777658432589E-2</v>
      </c>
      <c r="AD204" s="3"/>
      <c r="AE204" s="38"/>
      <c r="AF204" s="40">
        <f>IF(E203&gt;D204,IF(E203&gt;E204,Y204,E203-D204+1),0)</f>
        <v>8</v>
      </c>
      <c r="AG204" s="3"/>
      <c r="AH204" s="40">
        <f t="shared" si="119"/>
        <v>1</v>
      </c>
      <c r="AI204" s="40">
        <f t="shared" si="121"/>
        <v>0</v>
      </c>
      <c r="AJ204" s="40">
        <f t="shared" si="122"/>
        <v>1</v>
      </c>
      <c r="AK204" s="40">
        <f t="shared" si="124"/>
        <v>0</v>
      </c>
      <c r="AL204" s="40">
        <f t="shared" si="125"/>
        <v>1</v>
      </c>
      <c r="AM204" s="40">
        <f t="shared" ref="AM204:AM267" si="126">IF(E198&gt;=D204,1,0)</f>
        <v>0</v>
      </c>
      <c r="AN204" s="40">
        <f t="shared" si="87"/>
        <v>0</v>
      </c>
      <c r="AO204" s="40">
        <f t="shared" si="88"/>
        <v>0</v>
      </c>
      <c r="AP204" s="40">
        <f t="shared" si="89"/>
        <v>0</v>
      </c>
      <c r="AQ204" s="40">
        <f t="shared" si="90"/>
        <v>0</v>
      </c>
      <c r="AR204" s="40">
        <f t="shared" si="91"/>
        <v>0</v>
      </c>
      <c r="AS204" s="40">
        <f t="shared" si="92"/>
        <v>0</v>
      </c>
      <c r="AT204" s="40">
        <f t="shared" si="93"/>
        <v>0</v>
      </c>
      <c r="AU204" s="40">
        <f t="shared" si="95"/>
        <v>0</v>
      </c>
      <c r="AV204" s="40">
        <f t="shared" si="96"/>
        <v>0</v>
      </c>
      <c r="AW204" s="40">
        <f t="shared" si="97"/>
        <v>0</v>
      </c>
      <c r="AX204" s="40">
        <f t="shared" si="98"/>
        <v>0</v>
      </c>
      <c r="AY204" s="40">
        <f t="shared" si="99"/>
        <v>0</v>
      </c>
      <c r="AZ204" s="40">
        <f t="shared" si="100"/>
        <v>0</v>
      </c>
      <c r="BA204" s="40">
        <f t="shared" si="101"/>
        <v>0</v>
      </c>
      <c r="BB204" s="40">
        <f t="shared" si="102"/>
        <v>0</v>
      </c>
      <c r="BC204" s="40">
        <f t="shared" si="103"/>
        <v>0</v>
      </c>
      <c r="BD204" s="40">
        <f t="shared" si="104"/>
        <v>0</v>
      </c>
      <c r="BE204" s="40">
        <f t="shared" si="105"/>
        <v>0</v>
      </c>
      <c r="BF204" s="40">
        <f t="shared" si="106"/>
        <v>0</v>
      </c>
      <c r="BG204" s="40">
        <f t="shared" si="107"/>
        <v>0</v>
      </c>
      <c r="BH204" s="40">
        <f t="shared" si="108"/>
        <v>0</v>
      </c>
      <c r="BI204" s="40">
        <f t="shared" si="109"/>
        <v>0</v>
      </c>
      <c r="BJ204" s="40">
        <f t="shared" si="110"/>
        <v>0</v>
      </c>
      <c r="BK204" s="40">
        <f t="shared" si="111"/>
        <v>0</v>
      </c>
      <c r="BL204" s="40">
        <f t="shared" si="112"/>
        <v>0</v>
      </c>
      <c r="BM204" s="40">
        <f t="shared" si="113"/>
        <v>0</v>
      </c>
      <c r="BN204" s="40">
        <f t="shared" si="114"/>
        <v>0</v>
      </c>
      <c r="BO204" s="40">
        <f t="shared" si="115"/>
        <v>0</v>
      </c>
      <c r="BP204" s="40">
        <f t="shared" si="116"/>
        <v>0</v>
      </c>
      <c r="BQ204" s="40">
        <f t="shared" si="117"/>
        <v>0</v>
      </c>
      <c r="BR204" s="40">
        <f t="shared" si="118"/>
        <v>0</v>
      </c>
      <c r="BS204" s="15">
        <v>1</v>
      </c>
      <c r="BT204" s="63">
        <f t="shared" si="120"/>
        <v>5</v>
      </c>
      <c r="BV204" s="4">
        <f t="shared" si="94"/>
        <v>0.12141330891330891</v>
      </c>
    </row>
    <row r="205" spans="1:74" s="15" customFormat="1">
      <c r="A205" s="25">
        <f t="shared" si="123"/>
        <v>201</v>
      </c>
      <c r="B205" s="26" t="s">
        <v>30</v>
      </c>
      <c r="C205" s="12">
        <v>41031</v>
      </c>
      <c r="D205" s="12">
        <v>41032</v>
      </c>
      <c r="E205" s="12">
        <v>41044</v>
      </c>
      <c r="F205" s="14">
        <v>1.3238000000000001</v>
      </c>
      <c r="G205" s="14"/>
      <c r="H205" s="14"/>
      <c r="I205" s="14">
        <v>1.3119000000000001</v>
      </c>
      <c r="J205" s="14">
        <v>1.28</v>
      </c>
      <c r="K205" s="5" t="s">
        <v>1</v>
      </c>
      <c r="M205" s="46">
        <f>(F205-I205)*10000</f>
        <v>119.00000000000021</v>
      </c>
      <c r="N205" s="47"/>
      <c r="O205" s="46">
        <f>(I205-J205)*10000</f>
        <v>319.0000000000004</v>
      </c>
      <c r="Q205" s="22">
        <f>((S204*U205)/M205)*O205</f>
        <v>350030.9596239535</v>
      </c>
      <c r="S205" s="3">
        <f>Q205+S204</f>
        <v>6095366.7106929859</v>
      </c>
      <c r="T205" s="3"/>
      <c r="U205" s="4">
        <f>$AE$4/W205</f>
        <v>2.2727272727272728E-2</v>
      </c>
      <c r="V205" s="4"/>
      <c r="W205" s="16">
        <v>11</v>
      </c>
      <c r="Y205" s="30">
        <f>E205-D205+1</f>
        <v>13</v>
      </c>
      <c r="Z205" s="30"/>
      <c r="AA205" s="30">
        <f>(D205-C205)</f>
        <v>1</v>
      </c>
      <c r="AB205" s="30"/>
      <c r="AC205" s="4">
        <f>(S205-S204)/S204</f>
        <v>6.0924369747899103E-2</v>
      </c>
      <c r="AD205" s="3"/>
      <c r="AE205" s="38"/>
      <c r="AF205" s="40">
        <f>IF(E204&gt;D205,IF(E204&gt;E205,Y205,E204-D205+1),0)</f>
        <v>5</v>
      </c>
      <c r="AG205" s="3"/>
      <c r="AH205" s="40">
        <f t="shared" si="119"/>
        <v>1</v>
      </c>
      <c r="AI205" s="40">
        <f t="shared" si="121"/>
        <v>1</v>
      </c>
      <c r="AJ205" s="40">
        <f t="shared" si="122"/>
        <v>0</v>
      </c>
      <c r="AK205" s="40">
        <f t="shared" si="124"/>
        <v>1</v>
      </c>
      <c r="AL205" s="40">
        <f t="shared" si="125"/>
        <v>0</v>
      </c>
      <c r="AM205" s="40">
        <f t="shared" si="126"/>
        <v>1</v>
      </c>
      <c r="AN205" s="40">
        <f t="shared" ref="AN205:AN268" si="127">IF(E198&gt;=D205,1,0)</f>
        <v>0</v>
      </c>
      <c r="AO205" s="40">
        <f t="shared" si="88"/>
        <v>0</v>
      </c>
      <c r="AP205" s="40">
        <f t="shared" si="89"/>
        <v>0</v>
      </c>
      <c r="AQ205" s="40">
        <f t="shared" si="90"/>
        <v>0</v>
      </c>
      <c r="AR205" s="40">
        <f t="shared" si="91"/>
        <v>0</v>
      </c>
      <c r="AS205" s="40">
        <f t="shared" si="92"/>
        <v>0</v>
      </c>
      <c r="AT205" s="40">
        <f t="shared" si="93"/>
        <v>0</v>
      </c>
      <c r="AU205" s="40">
        <f t="shared" si="95"/>
        <v>0</v>
      </c>
      <c r="AV205" s="40">
        <f t="shared" si="96"/>
        <v>0</v>
      </c>
      <c r="AW205" s="40">
        <f t="shared" si="97"/>
        <v>0</v>
      </c>
      <c r="AX205" s="40">
        <f t="shared" si="98"/>
        <v>0</v>
      </c>
      <c r="AY205" s="40">
        <f t="shared" si="99"/>
        <v>0</v>
      </c>
      <c r="AZ205" s="40">
        <f t="shared" si="100"/>
        <v>0</v>
      </c>
      <c r="BA205" s="40">
        <f t="shared" si="101"/>
        <v>0</v>
      </c>
      <c r="BB205" s="40">
        <f t="shared" si="102"/>
        <v>0</v>
      </c>
      <c r="BC205" s="40">
        <f t="shared" si="103"/>
        <v>0</v>
      </c>
      <c r="BD205" s="40">
        <f t="shared" si="104"/>
        <v>0</v>
      </c>
      <c r="BE205" s="40">
        <f t="shared" si="105"/>
        <v>0</v>
      </c>
      <c r="BF205" s="40">
        <f t="shared" si="106"/>
        <v>0</v>
      </c>
      <c r="BG205" s="40">
        <f t="shared" si="107"/>
        <v>0</v>
      </c>
      <c r="BH205" s="40">
        <f t="shared" si="108"/>
        <v>0</v>
      </c>
      <c r="BI205" s="40">
        <f t="shared" si="109"/>
        <v>0</v>
      </c>
      <c r="BJ205" s="40">
        <f t="shared" si="110"/>
        <v>0</v>
      </c>
      <c r="BK205" s="40">
        <f t="shared" si="111"/>
        <v>0</v>
      </c>
      <c r="BL205" s="40">
        <f t="shared" si="112"/>
        <v>0</v>
      </c>
      <c r="BM205" s="40">
        <f t="shared" si="113"/>
        <v>0</v>
      </c>
      <c r="BN205" s="40">
        <f t="shared" si="114"/>
        <v>0</v>
      </c>
      <c r="BO205" s="40">
        <f t="shared" si="115"/>
        <v>0</v>
      </c>
      <c r="BP205" s="40">
        <f t="shared" si="116"/>
        <v>0</v>
      </c>
      <c r="BQ205" s="40">
        <f t="shared" si="117"/>
        <v>0</v>
      </c>
      <c r="BR205" s="40">
        <f t="shared" si="118"/>
        <v>0</v>
      </c>
      <c r="BS205" s="15">
        <v>1</v>
      </c>
      <c r="BT205" s="63">
        <f t="shared" si="120"/>
        <v>6</v>
      </c>
      <c r="BV205" s="4">
        <f t="shared" si="94"/>
        <v>0.14414058164058163</v>
      </c>
    </row>
    <row r="206" spans="1:74" s="15" customFormat="1">
      <c r="A206" s="25">
        <f t="shared" si="123"/>
        <v>202</v>
      </c>
      <c r="B206" s="26" t="s">
        <v>34</v>
      </c>
      <c r="C206" s="12">
        <v>41032</v>
      </c>
      <c r="D206" s="12">
        <v>41033</v>
      </c>
      <c r="E206" s="12">
        <v>41058</v>
      </c>
      <c r="F206" s="14">
        <v>1.27298</v>
      </c>
      <c r="G206" s="14">
        <v>1.28342</v>
      </c>
      <c r="H206" s="14">
        <v>1.2904100000000001</v>
      </c>
      <c r="I206" s="14"/>
      <c r="J206" s="14"/>
      <c r="K206" s="5" t="s">
        <v>2</v>
      </c>
      <c r="L206"/>
      <c r="M206" s="16">
        <f>(G206-F206)*10000</f>
        <v>104.40000000000005</v>
      </c>
      <c r="O206" s="16">
        <f>(H206-G206)*10000</f>
        <v>69.900000000000517</v>
      </c>
      <c r="P206"/>
      <c r="Q206" s="22">
        <f>((S205*U206)/M206)*O206</f>
        <v>145753.32959682631</v>
      </c>
      <c r="S206" s="3">
        <f>Q206+S205</f>
        <v>6241120.0402898118</v>
      </c>
      <c r="T206" s="3"/>
      <c r="U206" s="4">
        <f>$AE$4/W206</f>
        <v>3.5714285714285712E-2</v>
      </c>
      <c r="V206" s="3"/>
      <c r="W206" s="2">
        <v>7</v>
      </c>
      <c r="X206"/>
      <c r="Y206" s="30">
        <f>E206-D206+1</f>
        <v>26</v>
      </c>
      <c r="Z206" s="30"/>
      <c r="AA206" s="30">
        <f>(D206-C206)</f>
        <v>1</v>
      </c>
      <c r="AB206" s="30"/>
      <c r="AC206" s="4">
        <f>(S206-S205)/S205</f>
        <v>2.3912151067323577E-2</v>
      </c>
      <c r="AD206" s="3"/>
      <c r="AE206" s="38"/>
      <c r="AF206" s="40">
        <f>IF(E205&gt;D206,IF(E205&gt;E206,Y206,E205-D206+1),0)</f>
        <v>12</v>
      </c>
      <c r="AG206" s="3"/>
      <c r="AH206" s="40">
        <f t="shared" si="119"/>
        <v>1</v>
      </c>
      <c r="AI206" s="40">
        <f t="shared" si="121"/>
        <v>1</v>
      </c>
      <c r="AJ206" s="40">
        <f t="shared" si="122"/>
        <v>1</v>
      </c>
      <c r="AK206" s="40">
        <f t="shared" si="124"/>
        <v>0</v>
      </c>
      <c r="AL206" s="40">
        <f t="shared" si="125"/>
        <v>1</v>
      </c>
      <c r="AM206" s="40">
        <f t="shared" si="126"/>
        <v>0</v>
      </c>
      <c r="AN206" s="40">
        <f t="shared" si="127"/>
        <v>1</v>
      </c>
      <c r="AO206" s="40">
        <f t="shared" ref="AO206:AO269" si="128">IF(E198&gt;=D206,1,0)</f>
        <v>0</v>
      </c>
      <c r="AP206" s="40">
        <f t="shared" si="89"/>
        <v>0</v>
      </c>
      <c r="AQ206" s="40">
        <f t="shared" si="90"/>
        <v>0</v>
      </c>
      <c r="AR206" s="40">
        <f t="shared" si="91"/>
        <v>0</v>
      </c>
      <c r="AS206" s="40">
        <f t="shared" si="92"/>
        <v>0</v>
      </c>
      <c r="AT206" s="40">
        <f t="shared" si="93"/>
        <v>0</v>
      </c>
      <c r="AU206" s="40">
        <f t="shared" si="95"/>
        <v>0</v>
      </c>
      <c r="AV206" s="40">
        <f t="shared" si="96"/>
        <v>0</v>
      </c>
      <c r="AW206" s="40">
        <f t="shared" si="97"/>
        <v>0</v>
      </c>
      <c r="AX206" s="40">
        <f t="shared" si="98"/>
        <v>0</v>
      </c>
      <c r="AY206" s="40">
        <f t="shared" si="99"/>
        <v>0</v>
      </c>
      <c r="AZ206" s="40">
        <f t="shared" si="100"/>
        <v>0</v>
      </c>
      <c r="BA206" s="40">
        <f t="shared" si="101"/>
        <v>0</v>
      </c>
      <c r="BB206" s="40">
        <f t="shared" si="102"/>
        <v>0</v>
      </c>
      <c r="BC206" s="40">
        <f t="shared" si="103"/>
        <v>0</v>
      </c>
      <c r="BD206" s="40">
        <f t="shared" si="104"/>
        <v>0</v>
      </c>
      <c r="BE206" s="40">
        <f t="shared" si="105"/>
        <v>0</v>
      </c>
      <c r="BF206" s="40">
        <f t="shared" si="106"/>
        <v>0</v>
      </c>
      <c r="BG206" s="40">
        <f t="shared" si="107"/>
        <v>0</v>
      </c>
      <c r="BH206" s="40">
        <f t="shared" si="108"/>
        <v>0</v>
      </c>
      <c r="BI206" s="40">
        <f t="shared" si="109"/>
        <v>0</v>
      </c>
      <c r="BJ206" s="40">
        <f t="shared" si="110"/>
        <v>0</v>
      </c>
      <c r="BK206" s="40">
        <f t="shared" si="111"/>
        <v>0</v>
      </c>
      <c r="BL206" s="40">
        <f t="shared" si="112"/>
        <v>0</v>
      </c>
      <c r="BM206" s="40">
        <f t="shared" si="113"/>
        <v>0</v>
      </c>
      <c r="BN206" s="40">
        <f t="shared" si="114"/>
        <v>0</v>
      </c>
      <c r="BO206" s="40">
        <f t="shared" si="115"/>
        <v>0</v>
      </c>
      <c r="BP206" s="40">
        <f t="shared" si="116"/>
        <v>0</v>
      </c>
      <c r="BQ206" s="40">
        <f t="shared" si="117"/>
        <v>0</v>
      </c>
      <c r="BR206" s="40">
        <f t="shared" si="118"/>
        <v>0</v>
      </c>
      <c r="BS206" s="15">
        <v>1</v>
      </c>
      <c r="BT206" s="63">
        <f t="shared" si="120"/>
        <v>7</v>
      </c>
      <c r="BV206" s="4">
        <f t="shared" si="94"/>
        <v>0.17985486735486733</v>
      </c>
    </row>
    <row r="207" spans="1:74" s="15" customFormat="1">
      <c r="A207" s="25">
        <f t="shared" si="123"/>
        <v>203</v>
      </c>
      <c r="B207" s="26" t="s">
        <v>39</v>
      </c>
      <c r="C207" s="12">
        <v>41032</v>
      </c>
      <c r="D207" s="12">
        <v>41033</v>
      </c>
      <c r="E207" s="12">
        <v>41052</v>
      </c>
      <c r="F207" s="14">
        <v>1.0311699999999999</v>
      </c>
      <c r="G207" s="33"/>
      <c r="H207" s="33"/>
      <c r="I207" s="14">
        <v>1.0263599999999999</v>
      </c>
      <c r="J207" s="14">
        <v>0.96874000000000005</v>
      </c>
      <c r="K207" s="5" t="s">
        <v>1</v>
      </c>
      <c r="L207"/>
      <c r="M207" s="46">
        <f>(F207-I207)*10000</f>
        <v>48.09999999999981</v>
      </c>
      <c r="N207" s="47"/>
      <c r="O207" s="46">
        <f>(I207-J207)*10000</f>
        <v>576.19999999999891</v>
      </c>
      <c r="P207"/>
      <c r="Q207" s="22">
        <f>((S206*U207)/M207)*O207</f>
        <v>1437763.2205401396</v>
      </c>
      <c r="S207" s="3">
        <f>Q207+S206</f>
        <v>7678883.2608299516</v>
      </c>
      <c r="T207" s="3"/>
      <c r="U207" s="4">
        <f>$AE$4/W207</f>
        <v>1.9230769230769232E-2</v>
      </c>
      <c r="V207" s="3"/>
      <c r="W207" s="2">
        <v>13</v>
      </c>
      <c r="X207"/>
      <c r="Y207" s="30">
        <f>E207-D207+1</f>
        <v>20</v>
      </c>
      <c r="Z207" s="30"/>
      <c r="AA207" s="30">
        <f>(D207-C207)</f>
        <v>1</v>
      </c>
      <c r="AB207" s="30"/>
      <c r="AC207" s="4">
        <f>(S207-S206)/S206</f>
        <v>0.23036942267711552</v>
      </c>
      <c r="AD207" s="3"/>
      <c r="AE207" s="38"/>
      <c r="AF207" s="40">
        <f>IF(E206&gt;D207,IF(E206&gt;E207,Y207,E206-D207+1),0)</f>
        <v>20</v>
      </c>
      <c r="AG207" s="3"/>
      <c r="AH207" s="40">
        <f t="shared" si="119"/>
        <v>1</v>
      </c>
      <c r="AI207" s="40">
        <f t="shared" si="121"/>
        <v>1</v>
      </c>
      <c r="AJ207" s="40">
        <f t="shared" si="122"/>
        <v>1</v>
      </c>
      <c r="AK207" s="40">
        <f t="shared" si="124"/>
        <v>1</v>
      </c>
      <c r="AL207" s="40">
        <f t="shared" si="125"/>
        <v>0</v>
      </c>
      <c r="AM207" s="40">
        <f t="shared" si="126"/>
        <v>1</v>
      </c>
      <c r="AN207" s="40">
        <f t="shared" si="127"/>
        <v>0</v>
      </c>
      <c r="AO207" s="40">
        <f t="shared" si="128"/>
        <v>1</v>
      </c>
      <c r="AP207" s="40">
        <f t="shared" ref="AP207:AP270" si="129">IF(E198&gt;=D207,1,0)</f>
        <v>0</v>
      </c>
      <c r="AQ207" s="40">
        <f t="shared" si="90"/>
        <v>0</v>
      </c>
      <c r="AR207" s="40">
        <f t="shared" si="91"/>
        <v>0</v>
      </c>
      <c r="AS207" s="40">
        <f t="shared" si="92"/>
        <v>0</v>
      </c>
      <c r="AT207" s="40">
        <f t="shared" si="93"/>
        <v>0</v>
      </c>
      <c r="AU207" s="40">
        <f t="shared" si="95"/>
        <v>0</v>
      </c>
      <c r="AV207" s="40">
        <f t="shared" si="96"/>
        <v>0</v>
      </c>
      <c r="AW207" s="40">
        <f t="shared" si="97"/>
        <v>0</v>
      </c>
      <c r="AX207" s="40">
        <f t="shared" si="98"/>
        <v>0</v>
      </c>
      <c r="AY207" s="40">
        <f t="shared" si="99"/>
        <v>0</v>
      </c>
      <c r="AZ207" s="40">
        <f t="shared" si="100"/>
        <v>0</v>
      </c>
      <c r="BA207" s="40">
        <f t="shared" si="101"/>
        <v>0</v>
      </c>
      <c r="BB207" s="40">
        <f t="shared" si="102"/>
        <v>0</v>
      </c>
      <c r="BC207" s="40">
        <f t="shared" si="103"/>
        <v>0</v>
      </c>
      <c r="BD207" s="40">
        <f t="shared" si="104"/>
        <v>0</v>
      </c>
      <c r="BE207" s="40">
        <f t="shared" si="105"/>
        <v>0</v>
      </c>
      <c r="BF207" s="40">
        <f t="shared" si="106"/>
        <v>0</v>
      </c>
      <c r="BG207" s="40">
        <f t="shared" si="107"/>
        <v>0</v>
      </c>
      <c r="BH207" s="40">
        <f t="shared" si="108"/>
        <v>0</v>
      </c>
      <c r="BI207" s="40">
        <f t="shared" si="109"/>
        <v>0</v>
      </c>
      <c r="BJ207" s="40">
        <f t="shared" si="110"/>
        <v>0</v>
      </c>
      <c r="BK207" s="40">
        <f t="shared" si="111"/>
        <v>0</v>
      </c>
      <c r="BL207" s="40">
        <f t="shared" si="112"/>
        <v>0</v>
      </c>
      <c r="BM207" s="40">
        <f t="shared" si="113"/>
        <v>0</v>
      </c>
      <c r="BN207" s="40">
        <f t="shared" si="114"/>
        <v>0</v>
      </c>
      <c r="BO207" s="40">
        <f t="shared" si="115"/>
        <v>0</v>
      </c>
      <c r="BP207" s="40">
        <f t="shared" si="116"/>
        <v>0</v>
      </c>
      <c r="BQ207" s="40">
        <f t="shared" si="117"/>
        <v>0</v>
      </c>
      <c r="BR207" s="40">
        <f t="shared" si="118"/>
        <v>0</v>
      </c>
      <c r="BS207" s="15">
        <v>1</v>
      </c>
      <c r="BT207" s="63">
        <f t="shared" si="120"/>
        <v>8</v>
      </c>
      <c r="BV207" s="4">
        <f t="shared" si="94"/>
        <v>0.19908563658563655</v>
      </c>
    </row>
    <row r="208" spans="1:74" s="15" customFormat="1">
      <c r="A208" s="25">
        <f t="shared" si="123"/>
        <v>204</v>
      </c>
      <c r="B208" s="26" t="s">
        <v>38</v>
      </c>
      <c r="C208" s="12">
        <v>41038</v>
      </c>
      <c r="D208" s="52">
        <v>41043</v>
      </c>
      <c r="E208" s="52">
        <v>41047</v>
      </c>
      <c r="F208" s="36">
        <v>103.47399999999999</v>
      </c>
      <c r="G208" s="36"/>
      <c r="H208" s="36"/>
      <c r="I208" s="36">
        <v>102.807</v>
      </c>
      <c r="J208" s="36">
        <v>100.50999999999999</v>
      </c>
      <c r="K208" s="5" t="s">
        <v>1</v>
      </c>
      <c r="L208"/>
      <c r="M208" s="16">
        <f>(F208-I208)*100</f>
        <v>66.699999999998738</v>
      </c>
      <c r="O208" s="16">
        <f>(I208-J208)*100</f>
        <v>229.70000000000113</v>
      </c>
      <c r="P208"/>
      <c r="Q208" s="22">
        <f>((S207*U208)/M208)*O208</f>
        <v>314813.92964458518</v>
      </c>
      <c r="S208" s="3">
        <f>Q208+S207</f>
        <v>7993697.1904745372</v>
      </c>
      <c r="T208" s="3"/>
      <c r="U208" s="4">
        <f>$AE$4/W208</f>
        <v>1.1904761904761904E-2</v>
      </c>
      <c r="V208" s="3"/>
      <c r="W208" s="2">
        <v>21</v>
      </c>
      <c r="X208"/>
      <c r="Y208" s="30">
        <f>E208-D208+1</f>
        <v>5</v>
      </c>
      <c r="Z208" s="30"/>
      <c r="AA208" s="30">
        <f>(D208-C208)</f>
        <v>5</v>
      </c>
      <c r="AB208" s="30"/>
      <c r="AC208" s="4">
        <f>(S208-S207)/S207</f>
        <v>4.0997358463626357E-2</v>
      </c>
      <c r="AD208" s="3"/>
      <c r="AE208" s="38"/>
      <c r="AF208" s="40">
        <f>IF(E207&gt;D208,IF(E207&gt;E208,Y208,E207-D208+1),0)</f>
        <v>5</v>
      </c>
      <c r="AG208" s="3"/>
      <c r="AH208" s="40">
        <f t="shared" si="119"/>
        <v>1</v>
      </c>
      <c r="AI208" s="40">
        <f t="shared" si="121"/>
        <v>1</v>
      </c>
      <c r="AJ208" s="40">
        <f t="shared" si="122"/>
        <v>1</v>
      </c>
      <c r="AK208" s="40">
        <f t="shared" si="124"/>
        <v>0</v>
      </c>
      <c r="AL208" s="40">
        <f t="shared" si="125"/>
        <v>1</v>
      </c>
      <c r="AM208" s="40">
        <f t="shared" si="126"/>
        <v>0</v>
      </c>
      <c r="AN208" s="40">
        <f t="shared" si="127"/>
        <v>1</v>
      </c>
      <c r="AO208" s="40">
        <f t="shared" si="128"/>
        <v>0</v>
      </c>
      <c r="AP208" s="40">
        <f t="shared" si="129"/>
        <v>1</v>
      </c>
      <c r="AQ208" s="40">
        <f t="shared" ref="AQ208:AQ271" si="130">IF(E198&gt;=D208,1,0)</f>
        <v>0</v>
      </c>
      <c r="AR208" s="40">
        <f t="shared" si="91"/>
        <v>0</v>
      </c>
      <c r="AS208" s="40">
        <f t="shared" si="92"/>
        <v>0</v>
      </c>
      <c r="AT208" s="40">
        <f t="shared" si="93"/>
        <v>0</v>
      </c>
      <c r="AU208" s="40">
        <f t="shared" si="95"/>
        <v>0</v>
      </c>
      <c r="AV208" s="40">
        <f t="shared" si="96"/>
        <v>0</v>
      </c>
      <c r="AW208" s="40">
        <f t="shared" si="97"/>
        <v>0</v>
      </c>
      <c r="AX208" s="40">
        <f t="shared" si="98"/>
        <v>0</v>
      </c>
      <c r="AY208" s="40">
        <f t="shared" si="99"/>
        <v>0</v>
      </c>
      <c r="AZ208" s="40">
        <f t="shared" si="100"/>
        <v>0</v>
      </c>
      <c r="BA208" s="40">
        <f t="shared" si="101"/>
        <v>0</v>
      </c>
      <c r="BB208" s="40">
        <f t="shared" si="102"/>
        <v>0</v>
      </c>
      <c r="BC208" s="40">
        <f t="shared" si="103"/>
        <v>0</v>
      </c>
      <c r="BD208" s="40">
        <f t="shared" si="104"/>
        <v>0</v>
      </c>
      <c r="BE208" s="40">
        <f t="shared" si="105"/>
        <v>0</v>
      </c>
      <c r="BF208" s="40">
        <f t="shared" si="106"/>
        <v>0</v>
      </c>
      <c r="BG208" s="40">
        <f t="shared" si="107"/>
        <v>0</v>
      </c>
      <c r="BH208" s="40">
        <f t="shared" si="108"/>
        <v>0</v>
      </c>
      <c r="BI208" s="40">
        <f t="shared" si="109"/>
        <v>0</v>
      </c>
      <c r="BJ208" s="40">
        <f t="shared" si="110"/>
        <v>0</v>
      </c>
      <c r="BK208" s="40">
        <f t="shared" si="111"/>
        <v>0</v>
      </c>
      <c r="BL208" s="40">
        <f t="shared" si="112"/>
        <v>0</v>
      </c>
      <c r="BM208" s="40">
        <f t="shared" si="113"/>
        <v>0</v>
      </c>
      <c r="BN208" s="40">
        <f t="shared" si="114"/>
        <v>0</v>
      </c>
      <c r="BO208" s="40">
        <f t="shared" si="115"/>
        <v>0</v>
      </c>
      <c r="BP208" s="40">
        <f t="shared" si="116"/>
        <v>0</v>
      </c>
      <c r="BQ208" s="40">
        <f t="shared" si="117"/>
        <v>0</v>
      </c>
      <c r="BR208" s="40">
        <f t="shared" si="118"/>
        <v>0</v>
      </c>
      <c r="BS208" s="15">
        <v>1</v>
      </c>
      <c r="BT208" s="63">
        <f t="shared" si="120"/>
        <v>8</v>
      </c>
      <c r="BV208" s="4">
        <f t="shared" si="94"/>
        <v>0.19908563658563661</v>
      </c>
    </row>
    <row r="209" spans="1:74" s="15" customFormat="1">
      <c r="A209" s="25">
        <f t="shared" si="123"/>
        <v>205</v>
      </c>
      <c r="B209" s="26" t="s">
        <v>37</v>
      </c>
      <c r="C209" s="12">
        <v>41044</v>
      </c>
      <c r="D209" s="13">
        <v>41045</v>
      </c>
      <c r="E209" s="13">
        <v>41066</v>
      </c>
      <c r="F209" s="14">
        <v>1.00153</v>
      </c>
      <c r="G209" s="14">
        <v>1.0077</v>
      </c>
      <c r="H209" s="14">
        <v>1.0320199999999999</v>
      </c>
      <c r="I209" s="14"/>
      <c r="J209" s="14"/>
      <c r="K209" s="5" t="s">
        <v>2</v>
      </c>
      <c r="L209"/>
      <c r="M209" s="16">
        <f>(G209-F209)*10000</f>
        <v>61.700000000000088</v>
      </c>
      <c r="O209" s="16">
        <f>(H209-G209)*10000</f>
        <v>243.19999999999897</v>
      </c>
      <c r="P209"/>
      <c r="Q209" s="22">
        <f>((S208*U209)/M209)*O209</f>
        <v>1125299.3498051614</v>
      </c>
      <c r="S209" s="3">
        <f>Q209+S208</f>
        <v>9118996.5402796976</v>
      </c>
      <c r="T209" s="3"/>
      <c r="U209" s="4">
        <f>$AE$4/W209</f>
        <v>3.5714285714285712E-2</v>
      </c>
      <c r="V209" s="3"/>
      <c r="W209" s="2">
        <v>7</v>
      </c>
      <c r="X209"/>
      <c r="Y209" s="30">
        <f>E209-D209+1</f>
        <v>22</v>
      </c>
      <c r="Z209" s="30"/>
      <c r="AA209" s="30">
        <f>(D209-C209)</f>
        <v>1</v>
      </c>
      <c r="AB209" s="30"/>
      <c r="AC209" s="4">
        <f>(S209-S208)/S208</f>
        <v>0.14077332715906371</v>
      </c>
      <c r="AD209" s="3"/>
      <c r="AE209" s="38"/>
      <c r="AF209" s="40">
        <f>IF(E208&gt;D209,IF(E208&gt;E209,Y209,E208-D209+1),0)</f>
        <v>3</v>
      </c>
      <c r="AG209" s="3"/>
      <c r="AH209" s="40">
        <f t="shared" si="119"/>
        <v>1</v>
      </c>
      <c r="AI209" s="40">
        <f t="shared" si="121"/>
        <v>1</v>
      </c>
      <c r="AJ209" s="40">
        <f t="shared" si="122"/>
        <v>1</v>
      </c>
      <c r="AK209" s="40">
        <f t="shared" si="124"/>
        <v>0</v>
      </c>
      <c r="AL209" s="40">
        <f t="shared" si="125"/>
        <v>0</v>
      </c>
      <c r="AM209" s="40">
        <f t="shared" si="126"/>
        <v>1</v>
      </c>
      <c r="AN209" s="40">
        <f t="shared" si="127"/>
        <v>0</v>
      </c>
      <c r="AO209" s="40">
        <f t="shared" si="128"/>
        <v>1</v>
      </c>
      <c r="AP209" s="40">
        <f t="shared" si="129"/>
        <v>0</v>
      </c>
      <c r="AQ209" s="40">
        <f t="shared" si="130"/>
        <v>1</v>
      </c>
      <c r="AR209" s="40">
        <f t="shared" ref="AR209:AR272" si="131">IF(E198&gt;=D209,1,0)</f>
        <v>0</v>
      </c>
      <c r="AS209" s="40">
        <f t="shared" si="92"/>
        <v>0</v>
      </c>
      <c r="AT209" s="40">
        <f t="shared" si="93"/>
        <v>0</v>
      </c>
      <c r="AU209" s="40">
        <f t="shared" si="95"/>
        <v>0</v>
      </c>
      <c r="AV209" s="40">
        <f t="shared" si="96"/>
        <v>0</v>
      </c>
      <c r="AW209" s="40">
        <f t="shared" si="97"/>
        <v>0</v>
      </c>
      <c r="AX209" s="40">
        <f t="shared" si="98"/>
        <v>0</v>
      </c>
      <c r="AY209" s="40">
        <f t="shared" si="99"/>
        <v>0</v>
      </c>
      <c r="AZ209" s="40">
        <f t="shared" si="100"/>
        <v>0</v>
      </c>
      <c r="BA209" s="40">
        <f t="shared" si="101"/>
        <v>0</v>
      </c>
      <c r="BB209" s="40">
        <f t="shared" si="102"/>
        <v>0</v>
      </c>
      <c r="BC209" s="40">
        <f t="shared" si="103"/>
        <v>0</v>
      </c>
      <c r="BD209" s="40">
        <f t="shared" si="104"/>
        <v>0</v>
      </c>
      <c r="BE209" s="40">
        <f t="shared" si="105"/>
        <v>0</v>
      </c>
      <c r="BF209" s="40">
        <f t="shared" si="106"/>
        <v>0</v>
      </c>
      <c r="BG209" s="40">
        <f t="shared" si="107"/>
        <v>0</v>
      </c>
      <c r="BH209" s="40">
        <f t="shared" si="108"/>
        <v>0</v>
      </c>
      <c r="BI209" s="40">
        <f t="shared" si="109"/>
        <v>0</v>
      </c>
      <c r="BJ209" s="40">
        <f t="shared" si="110"/>
        <v>0</v>
      </c>
      <c r="BK209" s="40">
        <f t="shared" si="111"/>
        <v>0</v>
      </c>
      <c r="BL209" s="40">
        <f t="shared" si="112"/>
        <v>0</v>
      </c>
      <c r="BM209" s="40">
        <f t="shared" si="113"/>
        <v>0</v>
      </c>
      <c r="BN209" s="40">
        <f t="shared" si="114"/>
        <v>0</v>
      </c>
      <c r="BO209" s="40">
        <f t="shared" si="115"/>
        <v>0</v>
      </c>
      <c r="BP209" s="40">
        <f t="shared" si="116"/>
        <v>0</v>
      </c>
      <c r="BQ209" s="40">
        <f t="shared" si="117"/>
        <v>0</v>
      </c>
      <c r="BR209" s="40">
        <f t="shared" si="118"/>
        <v>0</v>
      </c>
      <c r="BS209" s="15">
        <v>1</v>
      </c>
      <c r="BT209" s="63">
        <f t="shared" si="120"/>
        <v>8</v>
      </c>
      <c r="BV209" s="4">
        <f t="shared" si="94"/>
        <v>0.21207264957264954</v>
      </c>
    </row>
    <row r="210" spans="1:74" s="15" customFormat="1">
      <c r="A210" s="25">
        <f t="shared" si="123"/>
        <v>206</v>
      </c>
      <c r="B210" s="26" t="s">
        <v>29</v>
      </c>
      <c r="C210" s="12">
        <v>41051</v>
      </c>
      <c r="D210" s="12">
        <v>41052</v>
      </c>
      <c r="E210" s="12">
        <v>41057</v>
      </c>
      <c r="F210" s="14">
        <v>0.81040000000000001</v>
      </c>
      <c r="G210" s="14"/>
      <c r="H210" s="14"/>
      <c r="I210" s="14">
        <v>0.8034</v>
      </c>
      <c r="J210" s="14">
        <v>0.8034</v>
      </c>
      <c r="K210" s="5" t="s">
        <v>17</v>
      </c>
      <c r="M210" s="16">
        <f>(F210-I210)*10000</f>
        <v>70.000000000000057</v>
      </c>
      <c r="O210" s="16">
        <f>(I210-J210)*10000</f>
        <v>0</v>
      </c>
      <c r="Q210" s="22">
        <f>((S209*U210)/M210)*O210</f>
        <v>0</v>
      </c>
      <c r="S210" s="3">
        <f>Q210+S209</f>
        <v>9118996.5402796976</v>
      </c>
      <c r="T210" s="3"/>
      <c r="U210" s="4">
        <f>$AE$4/W210</f>
        <v>2.5000000000000001E-2</v>
      </c>
      <c r="V210" s="4"/>
      <c r="W210" s="2">
        <v>10</v>
      </c>
      <c r="X210" s="3"/>
      <c r="Y210" s="30">
        <f>E210-D210+1</f>
        <v>6</v>
      </c>
      <c r="Z210" s="30"/>
      <c r="AA210" s="30">
        <f>(D210-C210)</f>
        <v>1</v>
      </c>
      <c r="AB210" s="30"/>
      <c r="AC210" s="4">
        <f>(S210-S209)/S209</f>
        <v>0</v>
      </c>
      <c r="AD210" s="3"/>
      <c r="AE210" s="38"/>
      <c r="AF210" s="40">
        <f>IF(E209&gt;D210,IF(E209&gt;E210,Y210,E209-D210+1),0)</f>
        <v>6</v>
      </c>
      <c r="AG210" s="3"/>
      <c r="AH210" s="40">
        <f t="shared" si="119"/>
        <v>1</v>
      </c>
      <c r="AI210" s="40">
        <f t="shared" si="121"/>
        <v>0</v>
      </c>
      <c r="AJ210" s="40">
        <f t="shared" si="122"/>
        <v>1</v>
      </c>
      <c r="AK210" s="40">
        <f t="shared" si="124"/>
        <v>1</v>
      </c>
      <c r="AL210" s="40">
        <f t="shared" si="125"/>
        <v>0</v>
      </c>
      <c r="AM210" s="40">
        <f t="shared" si="126"/>
        <v>0</v>
      </c>
      <c r="AN210" s="40">
        <f t="shared" si="127"/>
        <v>1</v>
      </c>
      <c r="AO210" s="40">
        <f t="shared" si="128"/>
        <v>0</v>
      </c>
      <c r="AP210" s="40">
        <f t="shared" si="129"/>
        <v>1</v>
      </c>
      <c r="AQ210" s="40">
        <f t="shared" si="130"/>
        <v>0</v>
      </c>
      <c r="AR210" s="40">
        <f t="shared" si="131"/>
        <v>0</v>
      </c>
      <c r="AS210" s="40">
        <f t="shared" ref="AS210:AS273" si="132">IF(E198&gt;=D210,1,0)</f>
        <v>0</v>
      </c>
      <c r="AT210" s="40">
        <f t="shared" si="93"/>
        <v>0</v>
      </c>
      <c r="AU210" s="40">
        <f t="shared" si="95"/>
        <v>0</v>
      </c>
      <c r="AV210" s="40">
        <f t="shared" si="96"/>
        <v>0</v>
      </c>
      <c r="AW210" s="40">
        <f t="shared" si="97"/>
        <v>0</v>
      </c>
      <c r="AX210" s="40">
        <f t="shared" si="98"/>
        <v>0</v>
      </c>
      <c r="AY210" s="40">
        <f t="shared" si="99"/>
        <v>0</v>
      </c>
      <c r="AZ210" s="40">
        <f t="shared" si="100"/>
        <v>0</v>
      </c>
      <c r="BA210" s="40">
        <f t="shared" si="101"/>
        <v>0</v>
      </c>
      <c r="BB210" s="40">
        <f t="shared" si="102"/>
        <v>0</v>
      </c>
      <c r="BC210" s="40">
        <f t="shared" si="103"/>
        <v>0</v>
      </c>
      <c r="BD210" s="40">
        <f t="shared" si="104"/>
        <v>0</v>
      </c>
      <c r="BE210" s="40">
        <f t="shared" si="105"/>
        <v>0</v>
      </c>
      <c r="BF210" s="40">
        <f t="shared" si="106"/>
        <v>0</v>
      </c>
      <c r="BG210" s="40">
        <f t="shared" si="107"/>
        <v>0</v>
      </c>
      <c r="BH210" s="40">
        <f t="shared" si="108"/>
        <v>0</v>
      </c>
      <c r="BI210" s="40">
        <f t="shared" si="109"/>
        <v>0</v>
      </c>
      <c r="BJ210" s="40">
        <f t="shared" si="110"/>
        <v>0</v>
      </c>
      <c r="BK210" s="40">
        <f t="shared" si="111"/>
        <v>0</v>
      </c>
      <c r="BL210" s="40">
        <f t="shared" si="112"/>
        <v>0</v>
      </c>
      <c r="BM210" s="40">
        <f t="shared" si="113"/>
        <v>0</v>
      </c>
      <c r="BN210" s="40">
        <f t="shared" si="114"/>
        <v>0</v>
      </c>
      <c r="BO210" s="40">
        <f t="shared" si="115"/>
        <v>0</v>
      </c>
      <c r="BP210" s="40">
        <f t="shared" si="116"/>
        <v>0</v>
      </c>
      <c r="BQ210" s="40">
        <f t="shared" si="117"/>
        <v>0</v>
      </c>
      <c r="BR210" s="40">
        <f t="shared" si="118"/>
        <v>0</v>
      </c>
      <c r="BS210" s="15">
        <v>1</v>
      </c>
      <c r="BT210" s="63">
        <f t="shared" si="120"/>
        <v>7</v>
      </c>
      <c r="BV210" s="4">
        <f t="shared" si="94"/>
        <v>0.20593711843711843</v>
      </c>
    </row>
    <row r="211" spans="1:74" s="15" customFormat="1">
      <c r="A211" s="25">
        <f t="shared" si="123"/>
        <v>207</v>
      </c>
      <c r="B211" s="26" t="s">
        <v>30</v>
      </c>
      <c r="C211" s="12">
        <v>41052</v>
      </c>
      <c r="D211" s="12">
        <v>41053</v>
      </c>
      <c r="E211" s="12">
        <v>41066</v>
      </c>
      <c r="F211" s="14">
        <v>1.2685</v>
      </c>
      <c r="G211" s="14"/>
      <c r="H211" s="14"/>
      <c r="I211" s="14">
        <v>1.2543</v>
      </c>
      <c r="J211" s="14">
        <v>1.2543</v>
      </c>
      <c r="K211" s="5" t="s">
        <v>17</v>
      </c>
      <c r="M211" s="46">
        <f>(F211-I211)*10000</f>
        <v>141.99999999999991</v>
      </c>
      <c r="N211" s="47"/>
      <c r="O211" s="46">
        <f>(I211-J211)*10000</f>
        <v>0</v>
      </c>
      <c r="Q211" s="22">
        <f>((S210*U211)/M211)*O211</f>
        <v>0</v>
      </c>
      <c r="S211" s="3">
        <f>Q211+S210</f>
        <v>9118996.5402796976</v>
      </c>
      <c r="T211" s="3"/>
      <c r="U211" s="4">
        <f>$AE$4/W211</f>
        <v>2.2727272727272728E-2</v>
      </c>
      <c r="V211" s="4"/>
      <c r="W211" s="16">
        <v>11</v>
      </c>
      <c r="Y211" s="30">
        <f>E211-D211+1</f>
        <v>14</v>
      </c>
      <c r="Z211" s="30"/>
      <c r="AA211" s="30">
        <f>(D211-C211)</f>
        <v>1</v>
      </c>
      <c r="AB211" s="30"/>
      <c r="AC211" s="4">
        <f>(S211-S210)/S210</f>
        <v>0</v>
      </c>
      <c r="AD211" s="3"/>
      <c r="AE211" s="38"/>
      <c r="AF211" s="40">
        <f>IF(E210&gt;D211,IF(E210&gt;E211,Y211,E210-D211+1),0)</f>
        <v>5</v>
      </c>
      <c r="AG211" s="3"/>
      <c r="AH211" s="40">
        <f t="shared" si="119"/>
        <v>1</v>
      </c>
      <c r="AI211" s="40">
        <f t="shared" si="121"/>
        <v>1</v>
      </c>
      <c r="AJ211" s="40">
        <f t="shared" si="122"/>
        <v>0</v>
      </c>
      <c r="AK211" s="40">
        <f t="shared" si="124"/>
        <v>0</v>
      </c>
      <c r="AL211" s="40">
        <f t="shared" si="125"/>
        <v>1</v>
      </c>
      <c r="AM211" s="40">
        <f t="shared" si="126"/>
        <v>0</v>
      </c>
      <c r="AN211" s="40">
        <f t="shared" si="127"/>
        <v>0</v>
      </c>
      <c r="AO211" s="40">
        <f t="shared" si="128"/>
        <v>1</v>
      </c>
      <c r="AP211" s="40">
        <f t="shared" si="129"/>
        <v>0</v>
      </c>
      <c r="AQ211" s="40">
        <f t="shared" si="130"/>
        <v>1</v>
      </c>
      <c r="AR211" s="40">
        <f t="shared" si="131"/>
        <v>0</v>
      </c>
      <c r="AS211" s="40">
        <f t="shared" si="132"/>
        <v>0</v>
      </c>
      <c r="AT211" s="40">
        <f t="shared" ref="AT211:AT274" si="133">IF(E198&gt;=D211,1,0)</f>
        <v>0</v>
      </c>
      <c r="AU211" s="40">
        <f t="shared" si="95"/>
        <v>0</v>
      </c>
      <c r="AV211" s="40">
        <f t="shared" si="96"/>
        <v>0</v>
      </c>
      <c r="AW211" s="40">
        <f t="shared" si="97"/>
        <v>0</v>
      </c>
      <c r="AX211" s="40">
        <f t="shared" si="98"/>
        <v>0</v>
      </c>
      <c r="AY211" s="40">
        <f t="shared" si="99"/>
        <v>0</v>
      </c>
      <c r="AZ211" s="40">
        <f t="shared" si="100"/>
        <v>0</v>
      </c>
      <c r="BA211" s="40">
        <f t="shared" si="101"/>
        <v>0</v>
      </c>
      <c r="BB211" s="40">
        <f t="shared" si="102"/>
        <v>0</v>
      </c>
      <c r="BC211" s="40">
        <f t="shared" si="103"/>
        <v>0</v>
      </c>
      <c r="BD211" s="40">
        <f t="shared" si="104"/>
        <v>0</v>
      </c>
      <c r="BE211" s="40">
        <f t="shared" si="105"/>
        <v>0</v>
      </c>
      <c r="BF211" s="40">
        <f t="shared" si="106"/>
        <v>0</v>
      </c>
      <c r="BG211" s="40">
        <f t="shared" si="107"/>
        <v>0</v>
      </c>
      <c r="BH211" s="40">
        <f t="shared" si="108"/>
        <v>0</v>
      </c>
      <c r="BI211" s="40">
        <f t="shared" si="109"/>
        <v>0</v>
      </c>
      <c r="BJ211" s="40">
        <f t="shared" si="110"/>
        <v>0</v>
      </c>
      <c r="BK211" s="40">
        <f t="shared" si="111"/>
        <v>0</v>
      </c>
      <c r="BL211" s="40">
        <f t="shared" si="112"/>
        <v>0</v>
      </c>
      <c r="BM211" s="40">
        <f t="shared" si="113"/>
        <v>0</v>
      </c>
      <c r="BN211" s="40">
        <f t="shared" si="114"/>
        <v>0</v>
      </c>
      <c r="BO211" s="40">
        <f t="shared" si="115"/>
        <v>0</v>
      </c>
      <c r="BP211" s="40">
        <f t="shared" si="116"/>
        <v>0</v>
      </c>
      <c r="BQ211" s="40">
        <f t="shared" si="117"/>
        <v>0</v>
      </c>
      <c r="BR211" s="40">
        <f t="shared" si="118"/>
        <v>0</v>
      </c>
      <c r="BS211" s="15">
        <v>1</v>
      </c>
      <c r="BT211" s="63">
        <f t="shared" si="120"/>
        <v>7</v>
      </c>
      <c r="BV211" s="4">
        <f t="shared" ref="BV211:BV243" si="134">(BR211*U174)+(BQ211*U175)+(BP211*U176)+(BO211*U177)+(BN211*U178)+(BM211*U179)+(BL211*U180)+(BK211*U181)+(BJ211*U182)+(BI211*U183)+(BH211*U184)+(BG211*U185)+(BF211*U186)+(BE211*U187)+(BD211*U188)+(BC211*U189)+(BB211*U190)+(BA211*U191)+(AZ211*U192)+(AY211*U193)+(AX211*U194)+(AW211*U195)+(AV211*U196)+(AU211*U197)+(AT211*U198)+(AS211*U199)+(AR211*U200)+(AQ211*U201)+(AP211*U202)+(AO211*U203)+(AN211*U204)+(AM211*U205)+(AL211*U206)+(AK211*U207)+(AJ211*U208)+(AI211*U209)+(AH211*U210)+($U$96)+U211</f>
        <v>0.20943362193362192</v>
      </c>
    </row>
    <row r="212" spans="1:74" s="15" customFormat="1">
      <c r="A212" s="25">
        <f t="shared" si="123"/>
        <v>208</v>
      </c>
      <c r="B212" s="26" t="s">
        <v>38</v>
      </c>
      <c r="C212" s="12">
        <v>41052</v>
      </c>
      <c r="D212" s="52">
        <v>41053</v>
      </c>
      <c r="E212" s="52">
        <v>41061</v>
      </c>
      <c r="F212" s="36">
        <v>101.00699999999999</v>
      </c>
      <c r="G212" s="36"/>
      <c r="H212" s="36"/>
      <c r="I212" s="36">
        <v>99.040800000000004</v>
      </c>
      <c r="J212" s="36">
        <v>95.861999999999995</v>
      </c>
      <c r="K212" s="5" t="s">
        <v>1</v>
      </c>
      <c r="L212"/>
      <c r="M212" s="16">
        <f>(F212-I212)*100</f>
        <v>196.61999999999864</v>
      </c>
      <c r="O212" s="16">
        <f>(I212-J212)*100</f>
        <v>317.88000000000096</v>
      </c>
      <c r="P212"/>
      <c r="Q212" s="22">
        <f>((S211*U212)/M212)*O212</f>
        <v>175510.57031838904</v>
      </c>
      <c r="S212" s="3">
        <f>Q212+S211</f>
        <v>9294507.1105980873</v>
      </c>
      <c r="T212" s="3"/>
      <c r="U212" s="4">
        <f>$AE$4/W212</f>
        <v>1.1904761904761904E-2</v>
      </c>
      <c r="V212" s="3"/>
      <c r="W212" s="2">
        <v>21</v>
      </c>
      <c r="X212"/>
      <c r="Y212" s="30">
        <f>E212-D212+1</f>
        <v>9</v>
      </c>
      <c r="Z212" s="30"/>
      <c r="AA212" s="30">
        <f>(D212-C212)</f>
        <v>1</v>
      </c>
      <c r="AB212" s="30"/>
      <c r="AC212" s="4">
        <f>(S212-S211)/S211</f>
        <v>1.9246697763634246E-2</v>
      </c>
      <c r="AD212" s="3"/>
      <c r="AE212" s="38"/>
      <c r="AF212" s="40">
        <f>IF(E211&gt;D212,IF(E211&gt;E212,Y212,E211-D212+1),0)</f>
        <v>9</v>
      </c>
      <c r="AG212" s="3"/>
      <c r="AH212" s="40">
        <f t="shared" si="119"/>
        <v>1</v>
      </c>
      <c r="AI212" s="40">
        <f t="shared" si="121"/>
        <v>1</v>
      </c>
      <c r="AJ212" s="40">
        <f t="shared" si="122"/>
        <v>1</v>
      </c>
      <c r="AK212" s="40">
        <f t="shared" si="124"/>
        <v>0</v>
      </c>
      <c r="AL212" s="40">
        <f t="shared" si="125"/>
        <v>0</v>
      </c>
      <c r="AM212" s="40">
        <f t="shared" si="126"/>
        <v>1</v>
      </c>
      <c r="AN212" s="40">
        <f t="shared" si="127"/>
        <v>0</v>
      </c>
      <c r="AO212" s="40">
        <f t="shared" si="128"/>
        <v>0</v>
      </c>
      <c r="AP212" s="40">
        <f t="shared" si="129"/>
        <v>1</v>
      </c>
      <c r="AQ212" s="40">
        <f t="shared" si="130"/>
        <v>0</v>
      </c>
      <c r="AR212" s="40">
        <f t="shared" si="131"/>
        <v>1</v>
      </c>
      <c r="AS212" s="40">
        <f t="shared" si="132"/>
        <v>0</v>
      </c>
      <c r="AT212" s="40">
        <f t="shared" si="133"/>
        <v>0</v>
      </c>
      <c r="AU212" s="40">
        <f t="shared" ref="AU212:AU275" si="135">IF(E198&gt;=D212,1,0)</f>
        <v>0</v>
      </c>
      <c r="AV212" s="40">
        <f t="shared" si="96"/>
        <v>0</v>
      </c>
      <c r="AW212" s="40">
        <f t="shared" si="97"/>
        <v>0</v>
      </c>
      <c r="AX212" s="40">
        <f t="shared" si="98"/>
        <v>0</v>
      </c>
      <c r="AY212" s="40">
        <f t="shared" si="99"/>
        <v>0</v>
      </c>
      <c r="AZ212" s="40">
        <f t="shared" si="100"/>
        <v>0</v>
      </c>
      <c r="BA212" s="40">
        <f t="shared" si="101"/>
        <v>0</v>
      </c>
      <c r="BB212" s="40">
        <f t="shared" si="102"/>
        <v>0</v>
      </c>
      <c r="BC212" s="40">
        <f t="shared" si="103"/>
        <v>0</v>
      </c>
      <c r="BD212" s="40">
        <f t="shared" si="104"/>
        <v>0</v>
      </c>
      <c r="BE212" s="40">
        <f t="shared" si="105"/>
        <v>0</v>
      </c>
      <c r="BF212" s="40">
        <f t="shared" si="106"/>
        <v>0</v>
      </c>
      <c r="BG212" s="40">
        <f t="shared" si="107"/>
        <v>0</v>
      </c>
      <c r="BH212" s="40">
        <f t="shared" si="108"/>
        <v>0</v>
      </c>
      <c r="BI212" s="40">
        <f t="shared" si="109"/>
        <v>0</v>
      </c>
      <c r="BJ212" s="40">
        <f t="shared" si="110"/>
        <v>0</v>
      </c>
      <c r="BK212" s="40">
        <f t="shared" si="111"/>
        <v>0</v>
      </c>
      <c r="BL212" s="40">
        <f t="shared" si="112"/>
        <v>0</v>
      </c>
      <c r="BM212" s="40">
        <f t="shared" si="113"/>
        <v>0</v>
      </c>
      <c r="BN212" s="40">
        <f t="shared" si="114"/>
        <v>0</v>
      </c>
      <c r="BO212" s="40">
        <f t="shared" si="115"/>
        <v>0</v>
      </c>
      <c r="BP212" s="40">
        <f t="shared" si="116"/>
        <v>0</v>
      </c>
      <c r="BQ212" s="40">
        <f t="shared" si="117"/>
        <v>0</v>
      </c>
      <c r="BR212" s="40">
        <f t="shared" si="118"/>
        <v>0</v>
      </c>
      <c r="BS212" s="15">
        <v>1</v>
      </c>
      <c r="BT212" s="63">
        <f t="shared" si="120"/>
        <v>8</v>
      </c>
      <c r="BV212" s="4">
        <f t="shared" si="134"/>
        <v>0.22133838383838383</v>
      </c>
    </row>
    <row r="213" spans="1:74" s="15" customFormat="1">
      <c r="A213" s="25">
        <f t="shared" si="123"/>
        <v>209</v>
      </c>
      <c r="B213" s="26" t="s">
        <v>28</v>
      </c>
      <c r="C213" s="12">
        <v>41057</v>
      </c>
      <c r="D213" s="12">
        <v>41058</v>
      </c>
      <c r="E213" s="12">
        <v>41061</v>
      </c>
      <c r="F213" s="14">
        <v>1.2924</v>
      </c>
      <c r="G213" s="14"/>
      <c r="H213" s="14"/>
      <c r="I213" s="14">
        <v>1.2814000000000001</v>
      </c>
      <c r="J213" s="14">
        <v>1.2814000000000001</v>
      </c>
      <c r="K213" s="5" t="s">
        <v>17</v>
      </c>
      <c r="M213" s="16">
        <f>(F213-I213)*10000</f>
        <v>109.99999999999899</v>
      </c>
      <c r="O213" s="16">
        <f>(I213-J213)*10000</f>
        <v>0</v>
      </c>
      <c r="Q213" s="22">
        <f>((S212*U213)/M213)*O213</f>
        <v>0</v>
      </c>
      <c r="S213" s="3">
        <f>Q213+S212</f>
        <v>9294507.1105980873</v>
      </c>
      <c r="T213" s="3"/>
      <c r="U213" s="4">
        <f>$AE$4/W213</f>
        <v>3.5714285714285712E-2</v>
      </c>
      <c r="V213" s="4"/>
      <c r="W213" s="2">
        <v>7</v>
      </c>
      <c r="X213" s="3"/>
      <c r="Y213" s="30">
        <f>E213-D213+1</f>
        <v>4</v>
      </c>
      <c r="Z213" s="30"/>
      <c r="AA213" s="30">
        <f>(D213-C213)</f>
        <v>1</v>
      </c>
      <c r="AB213" s="30"/>
      <c r="AC213" s="4">
        <f>(S213-S212)/S212</f>
        <v>0</v>
      </c>
      <c r="AD213" s="3"/>
      <c r="AE213" s="38"/>
      <c r="AF213" s="40">
        <f>IF(E212&gt;D213,IF(E212&gt;E213,Y213,E212-D213+1),0)</f>
        <v>4</v>
      </c>
      <c r="AG213" s="3"/>
      <c r="AH213" s="40">
        <f t="shared" si="119"/>
        <v>1</v>
      </c>
      <c r="AI213" s="40">
        <f t="shared" si="121"/>
        <v>1</v>
      </c>
      <c r="AJ213" s="40">
        <f t="shared" si="122"/>
        <v>0</v>
      </c>
      <c r="AK213" s="40">
        <f t="shared" si="124"/>
        <v>1</v>
      </c>
      <c r="AL213" s="40">
        <f t="shared" si="125"/>
        <v>0</v>
      </c>
      <c r="AM213" s="40">
        <f t="shared" si="126"/>
        <v>0</v>
      </c>
      <c r="AN213" s="40">
        <f t="shared" si="127"/>
        <v>1</v>
      </c>
      <c r="AO213" s="40">
        <f t="shared" si="128"/>
        <v>0</v>
      </c>
      <c r="AP213" s="40">
        <f t="shared" si="129"/>
        <v>0</v>
      </c>
      <c r="AQ213" s="40">
        <f t="shared" si="130"/>
        <v>1</v>
      </c>
      <c r="AR213" s="40">
        <f t="shared" si="131"/>
        <v>0</v>
      </c>
      <c r="AS213" s="40">
        <f t="shared" si="132"/>
        <v>1</v>
      </c>
      <c r="AT213" s="40">
        <f t="shared" si="133"/>
        <v>0</v>
      </c>
      <c r="AU213" s="40">
        <f t="shared" si="135"/>
        <v>0</v>
      </c>
      <c r="AV213" s="40">
        <f t="shared" ref="AV213:AV276" si="136">IF(E198&gt;=D213,1,0)</f>
        <v>0</v>
      </c>
      <c r="AW213" s="40">
        <f t="shared" si="97"/>
        <v>0</v>
      </c>
      <c r="AX213" s="40">
        <f t="shared" si="98"/>
        <v>0</v>
      </c>
      <c r="AY213" s="40">
        <f t="shared" si="99"/>
        <v>0</v>
      </c>
      <c r="AZ213" s="40">
        <f t="shared" si="100"/>
        <v>0</v>
      </c>
      <c r="BA213" s="40">
        <f t="shared" si="101"/>
        <v>0</v>
      </c>
      <c r="BB213" s="40">
        <f t="shared" si="102"/>
        <v>0</v>
      </c>
      <c r="BC213" s="40">
        <f t="shared" si="103"/>
        <v>0</v>
      </c>
      <c r="BD213" s="40">
        <f t="shared" si="104"/>
        <v>0</v>
      </c>
      <c r="BE213" s="40">
        <f t="shared" si="105"/>
        <v>0</v>
      </c>
      <c r="BF213" s="40">
        <f t="shared" si="106"/>
        <v>0</v>
      </c>
      <c r="BG213" s="40">
        <f t="shared" si="107"/>
        <v>0</v>
      </c>
      <c r="BH213" s="40">
        <f t="shared" si="108"/>
        <v>0</v>
      </c>
      <c r="BI213" s="40">
        <f t="shared" si="109"/>
        <v>0</v>
      </c>
      <c r="BJ213" s="40">
        <f t="shared" si="110"/>
        <v>0</v>
      </c>
      <c r="BK213" s="40">
        <f t="shared" si="111"/>
        <v>0</v>
      </c>
      <c r="BL213" s="40">
        <f t="shared" si="112"/>
        <v>0</v>
      </c>
      <c r="BM213" s="40">
        <f t="shared" si="113"/>
        <v>0</v>
      </c>
      <c r="BN213" s="40">
        <f t="shared" si="114"/>
        <v>0</v>
      </c>
      <c r="BO213" s="40">
        <f t="shared" si="115"/>
        <v>0</v>
      </c>
      <c r="BP213" s="40">
        <f t="shared" si="116"/>
        <v>0</v>
      </c>
      <c r="BQ213" s="40">
        <f t="shared" si="117"/>
        <v>0</v>
      </c>
      <c r="BR213" s="40">
        <f t="shared" si="118"/>
        <v>0</v>
      </c>
      <c r="BS213" s="15">
        <v>1</v>
      </c>
      <c r="BT213" s="63">
        <f t="shared" si="120"/>
        <v>8</v>
      </c>
      <c r="BV213" s="4">
        <f t="shared" si="134"/>
        <v>0.23205266955266951</v>
      </c>
    </row>
    <row r="214" spans="1:74" s="15" customFormat="1">
      <c r="A214" s="25">
        <f t="shared" si="123"/>
        <v>210</v>
      </c>
      <c r="B214" s="26" t="s">
        <v>29</v>
      </c>
      <c r="C214" s="12">
        <v>41060</v>
      </c>
      <c r="D214" s="12">
        <v>41061</v>
      </c>
      <c r="E214" s="12">
        <v>41064</v>
      </c>
      <c r="F214" s="14">
        <v>0.7984</v>
      </c>
      <c r="G214" s="14">
        <v>0.80420000000000003</v>
      </c>
      <c r="H214" s="14">
        <v>0.81030000000000002</v>
      </c>
      <c r="I214" s="14"/>
      <c r="J214" s="14"/>
      <c r="K214" s="5" t="s">
        <v>1</v>
      </c>
      <c r="M214" s="16">
        <f>(G214-F214)*10000</f>
        <v>58.00000000000027</v>
      </c>
      <c r="O214" s="16">
        <f>(H214-G214)*10000</f>
        <v>60.999999999999943</v>
      </c>
      <c r="Q214" s="22">
        <f>((S213*U214)/M214)*O214</f>
        <v>244381.43695968972</v>
      </c>
      <c r="S214" s="3">
        <f>Q214+S213</f>
        <v>9538888.5475577768</v>
      </c>
      <c r="T214" s="3"/>
      <c r="U214" s="4">
        <f>$AE$4/W214</f>
        <v>2.5000000000000001E-2</v>
      </c>
      <c r="V214" s="4"/>
      <c r="W214" s="2">
        <v>10</v>
      </c>
      <c r="X214" s="3"/>
      <c r="Y214" s="30">
        <f>E214-D214+1</f>
        <v>4</v>
      </c>
      <c r="Z214" s="30"/>
      <c r="AA214" s="30">
        <f>(D214-C214)</f>
        <v>1</v>
      </c>
      <c r="AB214" s="30"/>
      <c r="AC214" s="4">
        <f>(S214-S213)/S213</f>
        <v>2.6293103448275689E-2</v>
      </c>
      <c r="AD214" s="3"/>
      <c r="AE214" s="38"/>
      <c r="AF214" s="40">
        <f>IF(E213&gt;D214,IF(E213&gt;E214,Y214,E213-D214+1),0)</f>
        <v>0</v>
      </c>
      <c r="AG214" s="3"/>
      <c r="AH214" s="40">
        <f t="shared" si="119"/>
        <v>1</v>
      </c>
      <c r="AI214" s="40">
        <f t="shared" si="121"/>
        <v>1</v>
      </c>
      <c r="AJ214" s="40">
        <f t="shared" si="122"/>
        <v>1</v>
      </c>
      <c r="AK214" s="40">
        <f t="shared" si="124"/>
        <v>0</v>
      </c>
      <c r="AL214" s="40">
        <f t="shared" si="125"/>
        <v>1</v>
      </c>
      <c r="AM214" s="40">
        <f t="shared" si="126"/>
        <v>0</v>
      </c>
      <c r="AN214" s="40">
        <f t="shared" si="127"/>
        <v>0</v>
      </c>
      <c r="AO214" s="40">
        <f t="shared" si="128"/>
        <v>0</v>
      </c>
      <c r="AP214" s="40">
        <f t="shared" si="129"/>
        <v>0</v>
      </c>
      <c r="AQ214" s="40">
        <f t="shared" si="130"/>
        <v>0</v>
      </c>
      <c r="AR214" s="40">
        <f t="shared" si="131"/>
        <v>1</v>
      </c>
      <c r="AS214" s="40">
        <f t="shared" si="132"/>
        <v>0</v>
      </c>
      <c r="AT214" s="40">
        <f t="shared" si="133"/>
        <v>0</v>
      </c>
      <c r="AU214" s="40">
        <f t="shared" si="135"/>
        <v>0</v>
      </c>
      <c r="AV214" s="40">
        <f t="shared" si="136"/>
        <v>0</v>
      </c>
      <c r="AW214" s="40">
        <f t="shared" ref="AW214:AW277" si="137">IF(E198&gt;=D214,1,0)</f>
        <v>0</v>
      </c>
      <c r="AX214" s="40">
        <f t="shared" si="98"/>
        <v>0</v>
      </c>
      <c r="AY214" s="40">
        <f t="shared" si="99"/>
        <v>0</v>
      </c>
      <c r="AZ214" s="40">
        <f t="shared" si="100"/>
        <v>0</v>
      </c>
      <c r="BA214" s="40">
        <f t="shared" si="101"/>
        <v>0</v>
      </c>
      <c r="BB214" s="40">
        <f t="shared" si="102"/>
        <v>0</v>
      </c>
      <c r="BC214" s="40">
        <f t="shared" si="103"/>
        <v>0</v>
      </c>
      <c r="BD214" s="40">
        <f t="shared" si="104"/>
        <v>0</v>
      </c>
      <c r="BE214" s="40">
        <f t="shared" si="105"/>
        <v>0</v>
      </c>
      <c r="BF214" s="40">
        <f t="shared" si="106"/>
        <v>0</v>
      </c>
      <c r="BG214" s="40">
        <f t="shared" si="107"/>
        <v>0</v>
      </c>
      <c r="BH214" s="40">
        <f t="shared" si="108"/>
        <v>0</v>
      </c>
      <c r="BI214" s="40">
        <f t="shared" si="109"/>
        <v>0</v>
      </c>
      <c r="BJ214" s="40">
        <f t="shared" si="110"/>
        <v>0</v>
      </c>
      <c r="BK214" s="40">
        <f t="shared" si="111"/>
        <v>0</v>
      </c>
      <c r="BL214" s="40">
        <f t="shared" si="112"/>
        <v>0</v>
      </c>
      <c r="BM214" s="40">
        <f t="shared" si="113"/>
        <v>0</v>
      </c>
      <c r="BN214" s="40">
        <f t="shared" si="114"/>
        <v>0</v>
      </c>
      <c r="BO214" s="40">
        <f t="shared" si="115"/>
        <v>0</v>
      </c>
      <c r="BP214" s="40">
        <f t="shared" si="116"/>
        <v>0</v>
      </c>
      <c r="BQ214" s="40">
        <f t="shared" si="117"/>
        <v>0</v>
      </c>
      <c r="BR214" s="40">
        <f t="shared" si="118"/>
        <v>0</v>
      </c>
      <c r="BS214" s="15">
        <v>1</v>
      </c>
      <c r="BT214" s="63">
        <f t="shared" si="120"/>
        <v>7</v>
      </c>
      <c r="BV214" s="4">
        <f t="shared" si="134"/>
        <v>0.19008838383838383</v>
      </c>
    </row>
    <row r="215" spans="1:74" s="15" customFormat="1">
      <c r="A215" s="25">
        <f t="shared" si="123"/>
        <v>211</v>
      </c>
      <c r="B215" s="26" t="s">
        <v>32</v>
      </c>
      <c r="C215" s="12">
        <v>41064</v>
      </c>
      <c r="D215" s="12">
        <v>41065</v>
      </c>
      <c r="E215" s="12">
        <v>41081</v>
      </c>
      <c r="F215" s="14">
        <v>0.74929999999999997</v>
      </c>
      <c r="G215" s="14">
        <v>0.7581</v>
      </c>
      <c r="H215" s="14">
        <v>0.79930000000000001</v>
      </c>
      <c r="I215" s="14"/>
      <c r="J215" s="14"/>
      <c r="K215" s="5" t="s">
        <v>1</v>
      </c>
      <c r="L215"/>
      <c r="M215" s="16">
        <f>(G215-F215)*10000</f>
        <v>88.000000000000298</v>
      </c>
      <c r="O215" s="16">
        <f>(H215-G215)*10000</f>
        <v>412.00000000000017</v>
      </c>
      <c r="P215"/>
      <c r="Q215" s="22">
        <f>((S214*U215)/M215)*O215</f>
        <v>858833.49685179035</v>
      </c>
      <c r="S215" s="3">
        <f>Q215+S214</f>
        <v>10397722.044409567</v>
      </c>
      <c r="T215" s="3"/>
      <c r="U215" s="4">
        <f>$AE$4/W215</f>
        <v>1.9230769230769232E-2</v>
      </c>
      <c r="V215" s="3"/>
      <c r="W215" s="2">
        <v>13</v>
      </c>
      <c r="X215"/>
      <c r="Y215" s="30">
        <f>E215-D215+1</f>
        <v>17</v>
      </c>
      <c r="Z215" s="30"/>
      <c r="AA215" s="30">
        <f>(D215-C215)</f>
        <v>1</v>
      </c>
      <c r="AB215" s="30"/>
      <c r="AC215" s="4">
        <f>(S215-S214)/S214</f>
        <v>9.0034965034964803E-2</v>
      </c>
      <c r="AD215" s="3"/>
      <c r="AE215" s="38"/>
      <c r="AF215" s="40">
        <f>IF(E214&gt;D215,IF(E214&gt;E215,Y215,E214-D215+1),0)</f>
        <v>0</v>
      </c>
      <c r="AG215" s="3"/>
      <c r="AH215" s="40">
        <f t="shared" si="119"/>
        <v>0</v>
      </c>
      <c r="AI215" s="40">
        <f t="shared" si="121"/>
        <v>0</v>
      </c>
      <c r="AJ215" s="40">
        <f t="shared" si="122"/>
        <v>0</v>
      </c>
      <c r="AK215" s="40">
        <f t="shared" si="124"/>
        <v>1</v>
      </c>
      <c r="AL215" s="40">
        <f t="shared" si="125"/>
        <v>0</v>
      </c>
      <c r="AM215" s="40">
        <f t="shared" si="126"/>
        <v>1</v>
      </c>
      <c r="AN215" s="40">
        <f t="shared" si="127"/>
        <v>0</v>
      </c>
      <c r="AO215" s="40">
        <f t="shared" si="128"/>
        <v>0</v>
      </c>
      <c r="AP215" s="40">
        <f t="shared" si="129"/>
        <v>0</v>
      </c>
      <c r="AQ215" s="40">
        <f t="shared" si="130"/>
        <v>0</v>
      </c>
      <c r="AR215" s="40">
        <f t="shared" si="131"/>
        <v>0</v>
      </c>
      <c r="AS215" s="40">
        <f t="shared" si="132"/>
        <v>0</v>
      </c>
      <c r="AT215" s="40">
        <f t="shared" si="133"/>
        <v>0</v>
      </c>
      <c r="AU215" s="40">
        <f t="shared" si="135"/>
        <v>0</v>
      </c>
      <c r="AV215" s="40">
        <f t="shared" si="136"/>
        <v>0</v>
      </c>
      <c r="AW215" s="40">
        <f t="shared" si="137"/>
        <v>0</v>
      </c>
      <c r="AX215" s="40">
        <f t="shared" ref="AX215:AX278" si="138">IF(E198&gt;=D215,1,0)</f>
        <v>0</v>
      </c>
      <c r="AY215" s="40">
        <f t="shared" si="99"/>
        <v>0</v>
      </c>
      <c r="AZ215" s="40">
        <f t="shared" si="100"/>
        <v>0</v>
      </c>
      <c r="BA215" s="40">
        <f t="shared" si="101"/>
        <v>0</v>
      </c>
      <c r="BB215" s="40">
        <f t="shared" si="102"/>
        <v>0</v>
      </c>
      <c r="BC215" s="40">
        <f t="shared" si="103"/>
        <v>0</v>
      </c>
      <c r="BD215" s="40">
        <f t="shared" si="104"/>
        <v>0</v>
      </c>
      <c r="BE215" s="40">
        <f t="shared" si="105"/>
        <v>0</v>
      </c>
      <c r="BF215" s="40">
        <f t="shared" si="106"/>
        <v>0</v>
      </c>
      <c r="BG215" s="40">
        <f t="shared" si="107"/>
        <v>0</v>
      </c>
      <c r="BH215" s="40">
        <f t="shared" si="108"/>
        <v>0</v>
      </c>
      <c r="BI215" s="40">
        <f t="shared" si="109"/>
        <v>0</v>
      </c>
      <c r="BJ215" s="40">
        <f t="shared" si="110"/>
        <v>0</v>
      </c>
      <c r="BK215" s="40">
        <f t="shared" si="111"/>
        <v>0</v>
      </c>
      <c r="BL215" s="40">
        <f t="shared" si="112"/>
        <v>0</v>
      </c>
      <c r="BM215" s="40">
        <f t="shared" si="113"/>
        <v>0</v>
      </c>
      <c r="BN215" s="40">
        <f t="shared" si="114"/>
        <v>0</v>
      </c>
      <c r="BO215" s="40">
        <f t="shared" si="115"/>
        <v>0</v>
      </c>
      <c r="BP215" s="40">
        <f t="shared" si="116"/>
        <v>0</v>
      </c>
      <c r="BQ215" s="40">
        <f t="shared" si="117"/>
        <v>0</v>
      </c>
      <c r="BR215" s="40">
        <f t="shared" si="118"/>
        <v>0</v>
      </c>
      <c r="BS215" s="15">
        <v>1</v>
      </c>
      <c r="BT215" s="63">
        <f t="shared" si="120"/>
        <v>4</v>
      </c>
      <c r="BV215" s="4">
        <f t="shared" si="134"/>
        <v>0.10892232767232767</v>
      </c>
    </row>
    <row r="216" spans="1:74" s="15" customFormat="1">
      <c r="A216" s="25">
        <f t="shared" si="123"/>
        <v>212</v>
      </c>
      <c r="B216" s="26" t="s">
        <v>29</v>
      </c>
      <c r="C216" s="12">
        <v>41067</v>
      </c>
      <c r="D216" s="12">
        <v>41071</v>
      </c>
      <c r="E216" s="12">
        <v>41071</v>
      </c>
      <c r="F216" s="14">
        <v>0.81340000000000001</v>
      </c>
      <c r="G216" s="14"/>
      <c r="H216" s="14"/>
      <c r="I216" s="14">
        <v>0.80569999999999997</v>
      </c>
      <c r="J216" s="14">
        <v>0.81340000000000001</v>
      </c>
      <c r="K216" s="5" t="s">
        <v>0</v>
      </c>
      <c r="M216" s="16">
        <f>(F216-I216)*10000</f>
        <v>77.000000000000398</v>
      </c>
      <c r="O216" s="16">
        <f>(I216-J216)*10000</f>
        <v>-77.000000000000398</v>
      </c>
      <c r="Q216" s="22">
        <f>((S215*U216)/M216)*O216</f>
        <v>-259943.0511102392</v>
      </c>
      <c r="S216" s="3">
        <f>Q216+S215</f>
        <v>10137778.993299328</v>
      </c>
      <c r="T216" s="3"/>
      <c r="U216" s="4">
        <f>$AE$4/W216</f>
        <v>2.5000000000000001E-2</v>
      </c>
      <c r="V216" s="4"/>
      <c r="W216" s="2">
        <v>10</v>
      </c>
      <c r="X216" s="3"/>
      <c r="Y216" s="30">
        <f>E216-D216+1</f>
        <v>1</v>
      </c>
      <c r="Z216" s="30"/>
      <c r="AA216" s="30">
        <f>(D216-C216)</f>
        <v>4</v>
      </c>
      <c r="AB216" s="30"/>
      <c r="AC216" s="4">
        <f>(S216-S215)/S215</f>
        <v>-2.500000000000005E-2</v>
      </c>
      <c r="AD216" s="3"/>
      <c r="AE216" s="38"/>
      <c r="AF216" s="40">
        <f>IF(E215&gt;D216,IF(E215&gt;E216,Y216,E215-D216+1),0)</f>
        <v>1</v>
      </c>
      <c r="AG216" s="3"/>
      <c r="AH216" s="40">
        <f t="shared" si="119"/>
        <v>1</v>
      </c>
      <c r="AI216" s="40">
        <f t="shared" si="121"/>
        <v>0</v>
      </c>
      <c r="AJ216" s="40">
        <f t="shared" si="122"/>
        <v>0</v>
      </c>
      <c r="AK216" s="40">
        <f t="shared" si="124"/>
        <v>0</v>
      </c>
      <c r="AL216" s="40">
        <f t="shared" si="125"/>
        <v>0</v>
      </c>
      <c r="AM216" s="40">
        <f t="shared" si="126"/>
        <v>0</v>
      </c>
      <c r="AN216" s="40">
        <f t="shared" si="127"/>
        <v>0</v>
      </c>
      <c r="AO216" s="40">
        <f t="shared" si="128"/>
        <v>0</v>
      </c>
      <c r="AP216" s="40">
        <f t="shared" si="129"/>
        <v>0</v>
      </c>
      <c r="AQ216" s="40">
        <f t="shared" si="130"/>
        <v>0</v>
      </c>
      <c r="AR216" s="40">
        <f t="shared" si="131"/>
        <v>0</v>
      </c>
      <c r="AS216" s="40">
        <f t="shared" si="132"/>
        <v>0</v>
      </c>
      <c r="AT216" s="40">
        <f t="shared" si="133"/>
        <v>0</v>
      </c>
      <c r="AU216" s="40">
        <f t="shared" si="135"/>
        <v>0</v>
      </c>
      <c r="AV216" s="40">
        <f t="shared" si="136"/>
        <v>0</v>
      </c>
      <c r="AW216" s="40">
        <f t="shared" si="137"/>
        <v>0</v>
      </c>
      <c r="AX216" s="40">
        <f t="shared" si="138"/>
        <v>0</v>
      </c>
      <c r="AY216" s="40">
        <f t="shared" ref="AY216:AY279" si="139">IF(E198&gt;=D216,1,0)</f>
        <v>0</v>
      </c>
      <c r="AZ216" s="40">
        <f t="shared" si="100"/>
        <v>0</v>
      </c>
      <c r="BA216" s="40">
        <f t="shared" si="101"/>
        <v>0</v>
      </c>
      <c r="BB216" s="40">
        <f t="shared" si="102"/>
        <v>0</v>
      </c>
      <c r="BC216" s="40">
        <f t="shared" si="103"/>
        <v>0</v>
      </c>
      <c r="BD216" s="40">
        <f t="shared" si="104"/>
        <v>0</v>
      </c>
      <c r="BE216" s="40">
        <f t="shared" si="105"/>
        <v>0</v>
      </c>
      <c r="BF216" s="40">
        <f t="shared" si="106"/>
        <v>0</v>
      </c>
      <c r="BG216" s="40">
        <f t="shared" si="107"/>
        <v>0</v>
      </c>
      <c r="BH216" s="40">
        <f t="shared" si="108"/>
        <v>0</v>
      </c>
      <c r="BI216" s="40">
        <f t="shared" si="109"/>
        <v>0</v>
      </c>
      <c r="BJ216" s="40">
        <f t="shared" si="110"/>
        <v>0</v>
      </c>
      <c r="BK216" s="40">
        <f t="shared" si="111"/>
        <v>0</v>
      </c>
      <c r="BL216" s="40">
        <f t="shared" si="112"/>
        <v>0</v>
      </c>
      <c r="BM216" s="40">
        <f t="shared" si="113"/>
        <v>0</v>
      </c>
      <c r="BN216" s="40">
        <f t="shared" si="114"/>
        <v>0</v>
      </c>
      <c r="BO216" s="40">
        <f t="shared" si="115"/>
        <v>0</v>
      </c>
      <c r="BP216" s="40">
        <f t="shared" si="116"/>
        <v>0</v>
      </c>
      <c r="BQ216" s="40">
        <f t="shared" si="117"/>
        <v>0</v>
      </c>
      <c r="BR216" s="40">
        <f t="shared" si="118"/>
        <v>0</v>
      </c>
      <c r="BS216" s="15">
        <v>1</v>
      </c>
      <c r="BT216" s="63">
        <f t="shared" si="120"/>
        <v>3</v>
      </c>
      <c r="BV216" s="4">
        <f t="shared" si="134"/>
        <v>7.548076923076924E-2</v>
      </c>
    </row>
    <row r="217" spans="1:74" s="15" customFormat="1">
      <c r="A217" s="25">
        <f t="shared" si="123"/>
        <v>213</v>
      </c>
      <c r="B217" s="26" t="s">
        <v>34</v>
      </c>
      <c r="C217" s="12">
        <v>41068</v>
      </c>
      <c r="D217" s="12">
        <v>41071</v>
      </c>
      <c r="E217" s="12">
        <v>41073</v>
      </c>
      <c r="F217" s="14">
        <v>1.2925599999999999</v>
      </c>
      <c r="G217" s="14"/>
      <c r="H217" s="14"/>
      <c r="I217" s="14">
        <v>1.28481</v>
      </c>
      <c r="J217" s="14">
        <v>1.28481</v>
      </c>
      <c r="K217" s="5" t="s">
        <v>17</v>
      </c>
      <c r="L217"/>
      <c r="M217" s="46">
        <f>(F217-I217)*10000</f>
        <v>77.499999999999233</v>
      </c>
      <c r="N217" s="47"/>
      <c r="O217" s="46">
        <f>(I217-J217)*10000</f>
        <v>0</v>
      </c>
      <c r="P217"/>
      <c r="Q217" s="22">
        <f>((S216*U217)/M217)*O217</f>
        <v>0</v>
      </c>
      <c r="S217" s="3">
        <f>Q217+S216</f>
        <v>10137778.993299328</v>
      </c>
      <c r="T217" s="3"/>
      <c r="U217" s="4">
        <f>$AE$4/W217</f>
        <v>3.5714285714285712E-2</v>
      </c>
      <c r="V217" s="3"/>
      <c r="W217" s="2">
        <v>7</v>
      </c>
      <c r="X217"/>
      <c r="Y217" s="30">
        <f>E217-D217+1</f>
        <v>3</v>
      </c>
      <c r="Z217" s="30"/>
      <c r="AA217" s="30">
        <f>(D217-C217)</f>
        <v>3</v>
      </c>
      <c r="AB217" s="30"/>
      <c r="AC217" s="4">
        <f>(S217-S216)/S216</f>
        <v>0</v>
      </c>
      <c r="AD217" s="3"/>
      <c r="AE217" s="38"/>
      <c r="AF217" s="40">
        <f>IF(E216&gt;D217,IF(E216&gt;E217,Y217,E216-D217+1),0)</f>
        <v>0</v>
      </c>
      <c r="AG217" s="3"/>
      <c r="AH217" s="40">
        <f t="shared" si="119"/>
        <v>1</v>
      </c>
      <c r="AI217" s="40">
        <f t="shared" si="121"/>
        <v>1</v>
      </c>
      <c r="AJ217" s="40">
        <f t="shared" si="122"/>
        <v>0</v>
      </c>
      <c r="AK217" s="40">
        <f t="shared" si="124"/>
        <v>0</v>
      </c>
      <c r="AL217" s="40">
        <f t="shared" si="125"/>
        <v>0</v>
      </c>
      <c r="AM217" s="40">
        <f t="shared" si="126"/>
        <v>0</v>
      </c>
      <c r="AN217" s="40">
        <f t="shared" si="127"/>
        <v>0</v>
      </c>
      <c r="AO217" s="40">
        <f t="shared" si="128"/>
        <v>0</v>
      </c>
      <c r="AP217" s="40">
        <f t="shared" si="129"/>
        <v>0</v>
      </c>
      <c r="AQ217" s="40">
        <f t="shared" si="130"/>
        <v>0</v>
      </c>
      <c r="AR217" s="40">
        <f t="shared" si="131"/>
        <v>0</v>
      </c>
      <c r="AS217" s="40">
        <f t="shared" si="132"/>
        <v>0</v>
      </c>
      <c r="AT217" s="40">
        <f t="shared" si="133"/>
        <v>0</v>
      </c>
      <c r="AU217" s="40">
        <f t="shared" si="135"/>
        <v>0</v>
      </c>
      <c r="AV217" s="40">
        <f t="shared" si="136"/>
        <v>0</v>
      </c>
      <c r="AW217" s="40">
        <f t="shared" si="137"/>
        <v>0</v>
      </c>
      <c r="AX217" s="40">
        <f t="shared" si="138"/>
        <v>0</v>
      </c>
      <c r="AY217" s="40">
        <f t="shared" si="139"/>
        <v>0</v>
      </c>
      <c r="AZ217" s="40">
        <f t="shared" ref="AZ217:AZ280" si="140">IF(E198&gt;=D217,1,0)</f>
        <v>0</v>
      </c>
      <c r="BA217" s="40">
        <f t="shared" si="101"/>
        <v>0</v>
      </c>
      <c r="BB217" s="40">
        <f t="shared" si="102"/>
        <v>0</v>
      </c>
      <c r="BC217" s="40">
        <f t="shared" si="103"/>
        <v>0</v>
      </c>
      <c r="BD217" s="40">
        <f t="shared" si="104"/>
        <v>0</v>
      </c>
      <c r="BE217" s="40">
        <f t="shared" si="105"/>
        <v>0</v>
      </c>
      <c r="BF217" s="40">
        <f t="shared" si="106"/>
        <v>0</v>
      </c>
      <c r="BG217" s="40">
        <f t="shared" si="107"/>
        <v>0</v>
      </c>
      <c r="BH217" s="40">
        <f t="shared" si="108"/>
        <v>0</v>
      </c>
      <c r="BI217" s="40">
        <f t="shared" si="109"/>
        <v>0</v>
      </c>
      <c r="BJ217" s="40">
        <f t="shared" si="110"/>
        <v>0</v>
      </c>
      <c r="BK217" s="40">
        <f t="shared" si="111"/>
        <v>0</v>
      </c>
      <c r="BL217" s="40">
        <f t="shared" si="112"/>
        <v>0</v>
      </c>
      <c r="BM217" s="40">
        <f t="shared" si="113"/>
        <v>0</v>
      </c>
      <c r="BN217" s="40">
        <f t="shared" si="114"/>
        <v>0</v>
      </c>
      <c r="BO217" s="40">
        <f t="shared" si="115"/>
        <v>0</v>
      </c>
      <c r="BP217" s="40">
        <f t="shared" si="116"/>
        <v>0</v>
      </c>
      <c r="BQ217" s="40">
        <f t="shared" si="117"/>
        <v>0</v>
      </c>
      <c r="BR217" s="40">
        <f t="shared" si="118"/>
        <v>0</v>
      </c>
      <c r="BS217" s="15">
        <v>1</v>
      </c>
      <c r="BT217" s="63">
        <f t="shared" si="120"/>
        <v>4</v>
      </c>
      <c r="BV217" s="4">
        <f t="shared" si="134"/>
        <v>0.11119505494505495</v>
      </c>
    </row>
    <row r="218" spans="1:74" s="15" customFormat="1">
      <c r="A218" s="25">
        <f t="shared" si="123"/>
        <v>214</v>
      </c>
      <c r="B218" s="26" t="s">
        <v>39</v>
      </c>
      <c r="C218" s="12">
        <v>41068</v>
      </c>
      <c r="D218" s="12">
        <v>41071</v>
      </c>
      <c r="E218" s="12">
        <v>41081</v>
      </c>
      <c r="F218" s="14">
        <v>0.98392999999999997</v>
      </c>
      <c r="G218" s="14">
        <v>0.99858000000000002</v>
      </c>
      <c r="H218" s="14">
        <v>1.0037700000000001</v>
      </c>
      <c r="I218" s="14"/>
      <c r="J218" s="14"/>
      <c r="K218" s="5" t="s">
        <v>2</v>
      </c>
      <c r="L218"/>
      <c r="M218" s="16">
        <f>(G218-F218)*10000</f>
        <v>146.50000000000051</v>
      </c>
      <c r="O218" s="16">
        <f>(H218-G218)*10000</f>
        <v>51.900000000000276</v>
      </c>
      <c r="P218"/>
      <c r="Q218" s="22">
        <f>((S217*U218)/M218)*O218</f>
        <v>69066.779962225803</v>
      </c>
      <c r="S218" s="3">
        <f>Q218+S217</f>
        <v>10206845.773261553</v>
      </c>
      <c r="T218" s="3"/>
      <c r="U218" s="4">
        <f>$AE$4/W218</f>
        <v>1.9230769230769232E-2</v>
      </c>
      <c r="V218" s="3"/>
      <c r="W218" s="2">
        <v>13</v>
      </c>
      <c r="X218"/>
      <c r="Y218" s="30">
        <f>E218-D218+1</f>
        <v>11</v>
      </c>
      <c r="Z218" s="30"/>
      <c r="AA218" s="30">
        <f>(D218-C218)</f>
        <v>3</v>
      </c>
      <c r="AB218" s="30"/>
      <c r="AC218" s="4">
        <f>(S218-S217)/S217</f>
        <v>6.8128117616171454E-3</v>
      </c>
      <c r="AD218" s="3"/>
      <c r="AE218" s="38"/>
      <c r="AF218" s="40">
        <f>IF(E217&gt;D218,IF(E217&gt;E218,Y218,E217-D218+1),0)</f>
        <v>3</v>
      </c>
      <c r="AG218" s="3"/>
      <c r="AH218" s="40">
        <f t="shared" si="119"/>
        <v>1</v>
      </c>
      <c r="AI218" s="40">
        <f t="shared" si="121"/>
        <v>1</v>
      </c>
      <c r="AJ218" s="40">
        <f t="shared" si="122"/>
        <v>1</v>
      </c>
      <c r="AK218" s="40">
        <f t="shared" si="124"/>
        <v>0</v>
      </c>
      <c r="AL218" s="40">
        <f t="shared" si="125"/>
        <v>0</v>
      </c>
      <c r="AM218" s="40">
        <f t="shared" si="126"/>
        <v>0</v>
      </c>
      <c r="AN218" s="40">
        <f t="shared" si="127"/>
        <v>0</v>
      </c>
      <c r="AO218" s="40">
        <f t="shared" si="128"/>
        <v>0</v>
      </c>
      <c r="AP218" s="40">
        <f t="shared" si="129"/>
        <v>0</v>
      </c>
      <c r="AQ218" s="40">
        <f t="shared" si="130"/>
        <v>0</v>
      </c>
      <c r="AR218" s="40">
        <f t="shared" si="131"/>
        <v>0</v>
      </c>
      <c r="AS218" s="40">
        <f t="shared" si="132"/>
        <v>0</v>
      </c>
      <c r="AT218" s="40">
        <f t="shared" si="133"/>
        <v>0</v>
      </c>
      <c r="AU218" s="40">
        <f t="shared" si="135"/>
        <v>0</v>
      </c>
      <c r="AV218" s="40">
        <f t="shared" si="136"/>
        <v>0</v>
      </c>
      <c r="AW218" s="40">
        <f t="shared" si="137"/>
        <v>0</v>
      </c>
      <c r="AX218" s="40">
        <f t="shared" si="138"/>
        <v>0</v>
      </c>
      <c r="AY218" s="40">
        <f t="shared" si="139"/>
        <v>0</v>
      </c>
      <c r="AZ218" s="40">
        <f t="shared" si="140"/>
        <v>0</v>
      </c>
      <c r="BA218" s="40">
        <f t="shared" ref="BA218:BA281" si="141">IF(E198&gt;=D218,1,0)</f>
        <v>0</v>
      </c>
      <c r="BB218" s="40">
        <f t="shared" si="102"/>
        <v>0</v>
      </c>
      <c r="BC218" s="40">
        <f t="shared" si="103"/>
        <v>0</v>
      </c>
      <c r="BD218" s="40">
        <f t="shared" si="104"/>
        <v>0</v>
      </c>
      <c r="BE218" s="40">
        <f t="shared" si="105"/>
        <v>0</v>
      </c>
      <c r="BF218" s="40">
        <f t="shared" si="106"/>
        <v>0</v>
      </c>
      <c r="BG218" s="40">
        <f t="shared" si="107"/>
        <v>0</v>
      </c>
      <c r="BH218" s="40">
        <f t="shared" si="108"/>
        <v>0</v>
      </c>
      <c r="BI218" s="40">
        <f t="shared" si="109"/>
        <v>0</v>
      </c>
      <c r="BJ218" s="40">
        <f t="shared" si="110"/>
        <v>0</v>
      </c>
      <c r="BK218" s="40">
        <f t="shared" si="111"/>
        <v>0</v>
      </c>
      <c r="BL218" s="40">
        <f t="shared" si="112"/>
        <v>0</v>
      </c>
      <c r="BM218" s="40">
        <f t="shared" si="113"/>
        <v>0</v>
      </c>
      <c r="BN218" s="40">
        <f t="shared" si="114"/>
        <v>0</v>
      </c>
      <c r="BO218" s="40">
        <f t="shared" si="115"/>
        <v>0</v>
      </c>
      <c r="BP218" s="40">
        <f t="shared" si="116"/>
        <v>0</v>
      </c>
      <c r="BQ218" s="40">
        <f t="shared" si="117"/>
        <v>0</v>
      </c>
      <c r="BR218" s="40">
        <f t="shared" si="118"/>
        <v>0</v>
      </c>
      <c r="BS218" s="15">
        <v>1</v>
      </c>
      <c r="BT218" s="63">
        <f t="shared" si="120"/>
        <v>5</v>
      </c>
      <c r="BV218" s="4">
        <f t="shared" si="134"/>
        <v>0.13042582417582416</v>
      </c>
    </row>
    <row r="219" spans="1:74" s="15" customFormat="1">
      <c r="A219" s="25">
        <f t="shared" si="123"/>
        <v>215</v>
      </c>
      <c r="B219" s="26" t="s">
        <v>28</v>
      </c>
      <c r="C219" s="12">
        <v>41071</v>
      </c>
      <c r="D219" s="12">
        <v>41072</v>
      </c>
      <c r="E219" s="12">
        <v>41073</v>
      </c>
      <c r="F219" s="14">
        <v>1.2950999999999999</v>
      </c>
      <c r="G219" s="14"/>
      <c r="H219" s="14"/>
      <c r="I219" s="14">
        <v>1.2827999999999999</v>
      </c>
      <c r="J219" s="14">
        <v>1.2950999999999999</v>
      </c>
      <c r="K219" s="5" t="s">
        <v>0</v>
      </c>
      <c r="M219" s="16">
        <f>(F219-I219)*10000</f>
        <v>122.99999999999977</v>
      </c>
      <c r="O219" s="16">
        <f>(I219-J219)*10000</f>
        <v>-122.99999999999977</v>
      </c>
      <c r="Q219" s="22">
        <f>((S218*U219)/M219)*O219</f>
        <v>-364530.20618791255</v>
      </c>
      <c r="S219" s="3">
        <f>Q219+S218</f>
        <v>9842315.5670736395</v>
      </c>
      <c r="T219" s="3"/>
      <c r="U219" s="4">
        <f>$AE$4/W219</f>
        <v>3.5714285714285712E-2</v>
      </c>
      <c r="V219" s="4"/>
      <c r="W219" s="2">
        <v>7</v>
      </c>
      <c r="X219" s="3"/>
      <c r="Y219" s="30">
        <f>E219-D219+1</f>
        <v>2</v>
      </c>
      <c r="Z219" s="30"/>
      <c r="AA219" s="30">
        <f>(D219-C219)</f>
        <v>1</v>
      </c>
      <c r="AB219" s="30"/>
      <c r="AC219" s="4">
        <f>(S219-S218)/S218</f>
        <v>-3.5714285714285775E-2</v>
      </c>
      <c r="AD219" s="3"/>
      <c r="AE219" s="38"/>
      <c r="AF219" s="40">
        <f>IF(E218&gt;D219,IF(E218&gt;E219,Y219,E218-D219+1),0)</f>
        <v>2</v>
      </c>
      <c r="AG219" s="3"/>
      <c r="AH219" s="40">
        <f t="shared" si="119"/>
        <v>1</v>
      </c>
      <c r="AI219" s="40">
        <f t="shared" si="121"/>
        <v>1</v>
      </c>
      <c r="AJ219" s="40">
        <f t="shared" si="122"/>
        <v>0</v>
      </c>
      <c r="AK219" s="40">
        <f t="shared" si="124"/>
        <v>1</v>
      </c>
      <c r="AL219" s="40">
        <f t="shared" si="125"/>
        <v>0</v>
      </c>
      <c r="AM219" s="40">
        <f t="shared" si="126"/>
        <v>0</v>
      </c>
      <c r="AN219" s="40">
        <f t="shared" si="127"/>
        <v>0</v>
      </c>
      <c r="AO219" s="40">
        <f t="shared" si="128"/>
        <v>0</v>
      </c>
      <c r="AP219" s="40">
        <f t="shared" si="129"/>
        <v>0</v>
      </c>
      <c r="AQ219" s="40">
        <f t="shared" si="130"/>
        <v>0</v>
      </c>
      <c r="AR219" s="40">
        <f t="shared" si="131"/>
        <v>0</v>
      </c>
      <c r="AS219" s="40">
        <f t="shared" si="132"/>
        <v>0</v>
      </c>
      <c r="AT219" s="40">
        <f t="shared" si="133"/>
        <v>0</v>
      </c>
      <c r="AU219" s="40">
        <f t="shared" si="135"/>
        <v>0</v>
      </c>
      <c r="AV219" s="40">
        <f t="shared" si="136"/>
        <v>0</v>
      </c>
      <c r="AW219" s="40">
        <f t="shared" si="137"/>
        <v>0</v>
      </c>
      <c r="AX219" s="40">
        <f t="shared" si="138"/>
        <v>0</v>
      </c>
      <c r="AY219" s="40">
        <f t="shared" si="139"/>
        <v>0</v>
      </c>
      <c r="AZ219" s="40">
        <f t="shared" si="140"/>
        <v>0</v>
      </c>
      <c r="BA219" s="40">
        <f t="shared" si="141"/>
        <v>0</v>
      </c>
      <c r="BB219" s="40">
        <f t="shared" ref="BB219:BB282" si="142">IF(E198&gt;=D219,1,0)</f>
        <v>0</v>
      </c>
      <c r="BC219" s="40">
        <f t="shared" si="103"/>
        <v>0</v>
      </c>
      <c r="BD219" s="40">
        <f t="shared" si="104"/>
        <v>0</v>
      </c>
      <c r="BE219" s="40">
        <f t="shared" si="105"/>
        <v>0</v>
      </c>
      <c r="BF219" s="40">
        <f t="shared" si="106"/>
        <v>0</v>
      </c>
      <c r="BG219" s="40">
        <f t="shared" si="107"/>
        <v>0</v>
      </c>
      <c r="BH219" s="40">
        <f t="shared" si="108"/>
        <v>0</v>
      </c>
      <c r="BI219" s="40">
        <f t="shared" si="109"/>
        <v>0</v>
      </c>
      <c r="BJ219" s="40">
        <f t="shared" si="110"/>
        <v>0</v>
      </c>
      <c r="BK219" s="40">
        <f t="shared" si="111"/>
        <v>0</v>
      </c>
      <c r="BL219" s="40">
        <f t="shared" si="112"/>
        <v>0</v>
      </c>
      <c r="BM219" s="40">
        <f t="shared" si="113"/>
        <v>0</v>
      </c>
      <c r="BN219" s="40">
        <f t="shared" si="114"/>
        <v>0</v>
      </c>
      <c r="BO219" s="40">
        <f t="shared" si="115"/>
        <v>0</v>
      </c>
      <c r="BP219" s="40">
        <f t="shared" si="116"/>
        <v>0</v>
      </c>
      <c r="BQ219" s="40">
        <f t="shared" si="117"/>
        <v>0</v>
      </c>
      <c r="BR219" s="40">
        <f t="shared" si="118"/>
        <v>0</v>
      </c>
      <c r="BS219" s="15">
        <v>1</v>
      </c>
      <c r="BT219" s="63">
        <f t="shared" si="120"/>
        <v>5</v>
      </c>
      <c r="BV219" s="4">
        <f t="shared" si="134"/>
        <v>0.14114010989010989</v>
      </c>
    </row>
    <row r="220" spans="1:74" s="15" customFormat="1">
      <c r="A220" s="25">
        <f t="shared" si="123"/>
        <v>216</v>
      </c>
      <c r="B220" s="26" t="s">
        <v>35</v>
      </c>
      <c r="C220" s="12">
        <v>41071</v>
      </c>
      <c r="D220" s="13">
        <v>41072</v>
      </c>
      <c r="E220" s="13">
        <v>41078</v>
      </c>
      <c r="F220" s="36">
        <v>83.94</v>
      </c>
      <c r="G220" s="36"/>
      <c r="H220" s="36"/>
      <c r="I220" s="36">
        <v>82.525000000000006</v>
      </c>
      <c r="J220" s="36">
        <v>83.94</v>
      </c>
      <c r="K220" s="5" t="s">
        <v>0</v>
      </c>
      <c r="L220"/>
      <c r="M220" s="16">
        <f>(F220-I220)*100</f>
        <v>141.4999999999992</v>
      </c>
      <c r="O220" s="16">
        <f>(I220-J220)*100</f>
        <v>-141.4999999999992</v>
      </c>
      <c r="P220"/>
      <c r="Q220" s="22">
        <f>((S219*U220)/M220)*O220</f>
        <v>-307572.36147105123</v>
      </c>
      <c r="S220" s="3">
        <f>Q220+S219</f>
        <v>9534743.2056025881</v>
      </c>
      <c r="T220" s="3"/>
      <c r="U220" s="4">
        <f>$AE$4/W220</f>
        <v>3.125E-2</v>
      </c>
      <c r="V220" s="3"/>
      <c r="W220" s="2">
        <v>8</v>
      </c>
      <c r="X220"/>
      <c r="Y220" s="30">
        <f>E220-D220+1</f>
        <v>7</v>
      </c>
      <c r="Z220" s="30"/>
      <c r="AA220" s="30">
        <f>(D220-C220)</f>
        <v>1</v>
      </c>
      <c r="AB220" s="30"/>
      <c r="AC220" s="4">
        <f>(S220-S219)/S219</f>
        <v>-3.1250000000000014E-2</v>
      </c>
      <c r="AD220" s="3"/>
      <c r="AE220" s="38"/>
      <c r="AF220" s="40">
        <f>IF(E219&gt;D220,IF(E219&gt;E220,Y220,E219-D220+1),0)</f>
        <v>2</v>
      </c>
      <c r="AG220" s="3"/>
      <c r="AH220" s="40">
        <f t="shared" si="119"/>
        <v>1</v>
      </c>
      <c r="AI220" s="40">
        <f t="shared" si="121"/>
        <v>1</v>
      </c>
      <c r="AJ220" s="40">
        <f t="shared" si="122"/>
        <v>1</v>
      </c>
      <c r="AK220" s="40">
        <f t="shared" si="124"/>
        <v>0</v>
      </c>
      <c r="AL220" s="40">
        <f t="shared" si="125"/>
        <v>1</v>
      </c>
      <c r="AM220" s="40">
        <f t="shared" si="126"/>
        <v>0</v>
      </c>
      <c r="AN220" s="40">
        <f t="shared" si="127"/>
        <v>0</v>
      </c>
      <c r="AO220" s="40">
        <f t="shared" si="128"/>
        <v>0</v>
      </c>
      <c r="AP220" s="40">
        <f t="shared" si="129"/>
        <v>0</v>
      </c>
      <c r="AQ220" s="40">
        <f t="shared" si="130"/>
        <v>0</v>
      </c>
      <c r="AR220" s="40">
        <f t="shared" si="131"/>
        <v>0</v>
      </c>
      <c r="AS220" s="40">
        <f t="shared" si="132"/>
        <v>0</v>
      </c>
      <c r="AT220" s="40">
        <f t="shared" si="133"/>
        <v>0</v>
      </c>
      <c r="AU220" s="40">
        <f t="shared" si="135"/>
        <v>0</v>
      </c>
      <c r="AV220" s="40">
        <f t="shared" si="136"/>
        <v>0</v>
      </c>
      <c r="AW220" s="40">
        <f t="shared" si="137"/>
        <v>0</v>
      </c>
      <c r="AX220" s="40">
        <f t="shared" si="138"/>
        <v>0</v>
      </c>
      <c r="AY220" s="40">
        <f t="shared" si="139"/>
        <v>0</v>
      </c>
      <c r="AZ220" s="40">
        <f t="shared" si="140"/>
        <v>0</v>
      </c>
      <c r="BA220" s="40">
        <f t="shared" si="141"/>
        <v>0</v>
      </c>
      <c r="BB220" s="40">
        <f t="shared" si="142"/>
        <v>0</v>
      </c>
      <c r="BC220" s="40">
        <f t="shared" ref="BC220:BC283" si="143">IF(E198&gt;=D220,1,0)</f>
        <v>0</v>
      </c>
      <c r="BD220" s="40">
        <f t="shared" si="104"/>
        <v>0</v>
      </c>
      <c r="BE220" s="40">
        <f t="shared" si="105"/>
        <v>0</v>
      </c>
      <c r="BF220" s="40">
        <f t="shared" si="106"/>
        <v>0</v>
      </c>
      <c r="BG220" s="40">
        <f t="shared" si="107"/>
        <v>0</v>
      </c>
      <c r="BH220" s="40">
        <f t="shared" si="108"/>
        <v>0</v>
      </c>
      <c r="BI220" s="40">
        <f t="shared" si="109"/>
        <v>0</v>
      </c>
      <c r="BJ220" s="40">
        <f t="shared" si="110"/>
        <v>0</v>
      </c>
      <c r="BK220" s="40">
        <f t="shared" si="111"/>
        <v>0</v>
      </c>
      <c r="BL220" s="40">
        <f t="shared" si="112"/>
        <v>0</v>
      </c>
      <c r="BM220" s="40">
        <f t="shared" si="113"/>
        <v>0</v>
      </c>
      <c r="BN220" s="40">
        <f t="shared" si="114"/>
        <v>0</v>
      </c>
      <c r="BO220" s="40">
        <f t="shared" si="115"/>
        <v>0</v>
      </c>
      <c r="BP220" s="40">
        <f t="shared" si="116"/>
        <v>0</v>
      </c>
      <c r="BQ220" s="40">
        <f t="shared" si="117"/>
        <v>0</v>
      </c>
      <c r="BR220" s="40">
        <f t="shared" si="118"/>
        <v>0</v>
      </c>
      <c r="BS220" s="15">
        <v>1</v>
      </c>
      <c r="BT220" s="63">
        <f t="shared" si="120"/>
        <v>6</v>
      </c>
      <c r="BV220" s="4">
        <f t="shared" si="134"/>
        <v>0.17239010989010989</v>
      </c>
    </row>
    <row r="221" spans="1:74" s="15" customFormat="1">
      <c r="A221" s="25">
        <f t="shared" si="123"/>
        <v>217</v>
      </c>
      <c r="B221" s="26" t="s">
        <v>31</v>
      </c>
      <c r="C221" s="12">
        <v>41072</v>
      </c>
      <c r="D221" s="12">
        <v>41073</v>
      </c>
      <c r="E221" s="12">
        <v>41075</v>
      </c>
      <c r="F221" s="14">
        <v>1.569</v>
      </c>
      <c r="G221" s="14"/>
      <c r="H221" s="14"/>
      <c r="I221" s="14">
        <v>1.5608</v>
      </c>
      <c r="J221" s="14">
        <v>1.546</v>
      </c>
      <c r="K221" s="5" t="s">
        <v>1</v>
      </c>
      <c r="L221"/>
      <c r="M221" s="46">
        <f>(F221-I221)*10000</f>
        <v>81.999999999999858</v>
      </c>
      <c r="N221" s="47"/>
      <c r="O221" s="46">
        <f>(I221-J221)*10000</f>
        <v>147.99999999999923</v>
      </c>
      <c r="P221"/>
      <c r="Q221" s="22">
        <f>((S220*U221)/M221)*O221</f>
        <v>478029.13090419315</v>
      </c>
      <c r="S221" s="3">
        <f>Q221+S220</f>
        <v>10012772.336506782</v>
      </c>
      <c r="T221" s="3"/>
      <c r="U221" s="4">
        <f>$AE$4/W221</f>
        <v>2.7777777777777776E-2</v>
      </c>
      <c r="V221"/>
      <c r="W221" s="2">
        <v>9</v>
      </c>
      <c r="X221"/>
      <c r="Y221" s="30">
        <f>E221-D221+1</f>
        <v>3</v>
      </c>
      <c r="Z221" s="30"/>
      <c r="AA221" s="30">
        <f>(D221-C221)</f>
        <v>1</v>
      </c>
      <c r="AB221" s="30"/>
      <c r="AC221" s="4">
        <f>(S221-S220)/S220</f>
        <v>5.0135501355013462E-2</v>
      </c>
      <c r="AD221" s="3"/>
      <c r="AE221" s="38"/>
      <c r="AF221" s="40">
        <f>IF(E220&gt;D221,IF(E220&gt;E221,Y221,E220-D221+1),0)</f>
        <v>3</v>
      </c>
      <c r="AG221" s="3"/>
      <c r="AH221" s="40">
        <f t="shared" si="119"/>
        <v>1</v>
      </c>
      <c r="AI221" s="40">
        <f t="shared" si="121"/>
        <v>1</v>
      </c>
      <c r="AJ221" s="40">
        <f t="shared" si="122"/>
        <v>1</v>
      </c>
      <c r="AK221" s="40">
        <f t="shared" si="124"/>
        <v>1</v>
      </c>
      <c r="AL221" s="40">
        <f t="shared" si="125"/>
        <v>0</v>
      </c>
      <c r="AM221" s="40">
        <f t="shared" si="126"/>
        <v>1</v>
      </c>
      <c r="AN221" s="40">
        <f t="shared" si="127"/>
        <v>0</v>
      </c>
      <c r="AO221" s="40">
        <f t="shared" si="128"/>
        <v>0</v>
      </c>
      <c r="AP221" s="40">
        <f t="shared" si="129"/>
        <v>0</v>
      </c>
      <c r="AQ221" s="40">
        <f t="shared" si="130"/>
        <v>0</v>
      </c>
      <c r="AR221" s="40">
        <f t="shared" si="131"/>
        <v>0</v>
      </c>
      <c r="AS221" s="40">
        <f t="shared" si="132"/>
        <v>0</v>
      </c>
      <c r="AT221" s="40">
        <f t="shared" si="133"/>
        <v>0</v>
      </c>
      <c r="AU221" s="40">
        <f t="shared" si="135"/>
        <v>0</v>
      </c>
      <c r="AV221" s="40">
        <f t="shared" si="136"/>
        <v>0</v>
      </c>
      <c r="AW221" s="40">
        <f t="shared" si="137"/>
        <v>0</v>
      </c>
      <c r="AX221" s="40">
        <f t="shared" si="138"/>
        <v>0</v>
      </c>
      <c r="AY221" s="40">
        <f t="shared" si="139"/>
        <v>0</v>
      </c>
      <c r="AZ221" s="40">
        <f t="shared" si="140"/>
        <v>0</v>
      </c>
      <c r="BA221" s="40">
        <f t="shared" si="141"/>
        <v>0</v>
      </c>
      <c r="BB221" s="40">
        <f t="shared" si="142"/>
        <v>0</v>
      </c>
      <c r="BC221" s="40">
        <f t="shared" si="143"/>
        <v>0</v>
      </c>
      <c r="BD221" s="40">
        <f t="shared" ref="BD221:BD284" si="144">IF(E198&gt;=D221,1,0)</f>
        <v>0</v>
      </c>
      <c r="BE221" s="40">
        <f t="shared" si="105"/>
        <v>0</v>
      </c>
      <c r="BF221" s="40">
        <f t="shared" si="106"/>
        <v>0</v>
      </c>
      <c r="BG221" s="40">
        <f t="shared" si="107"/>
        <v>0</v>
      </c>
      <c r="BH221" s="40">
        <f t="shared" si="108"/>
        <v>0</v>
      </c>
      <c r="BI221" s="40">
        <f t="shared" si="109"/>
        <v>0</v>
      </c>
      <c r="BJ221" s="40">
        <f t="shared" si="110"/>
        <v>0</v>
      </c>
      <c r="BK221" s="40">
        <f t="shared" si="111"/>
        <v>0</v>
      </c>
      <c r="BL221" s="40">
        <f t="shared" si="112"/>
        <v>0</v>
      </c>
      <c r="BM221" s="40">
        <f t="shared" si="113"/>
        <v>0</v>
      </c>
      <c r="BN221" s="40">
        <f t="shared" si="114"/>
        <v>0</v>
      </c>
      <c r="BO221" s="40">
        <f t="shared" si="115"/>
        <v>0</v>
      </c>
      <c r="BP221" s="40">
        <f t="shared" si="116"/>
        <v>0</v>
      </c>
      <c r="BQ221" s="40">
        <f t="shared" si="117"/>
        <v>0</v>
      </c>
      <c r="BR221" s="40">
        <f t="shared" si="118"/>
        <v>0</v>
      </c>
      <c r="BS221" s="15">
        <v>1</v>
      </c>
      <c r="BT221" s="63">
        <f t="shared" si="120"/>
        <v>7</v>
      </c>
      <c r="BV221" s="4">
        <f t="shared" si="134"/>
        <v>0.20016788766788768</v>
      </c>
    </row>
    <row r="222" spans="1:74" s="15" customFormat="1">
      <c r="A222" s="25">
        <f t="shared" si="123"/>
        <v>218</v>
      </c>
      <c r="B222" s="26" t="s">
        <v>38</v>
      </c>
      <c r="C222" s="12">
        <v>41073</v>
      </c>
      <c r="D222" s="52">
        <v>41074</v>
      </c>
      <c r="E222" s="52">
        <v>41074</v>
      </c>
      <c r="F222" s="36">
        <v>99.747</v>
      </c>
      <c r="G222" s="36">
        <v>100.036</v>
      </c>
      <c r="H222" s="36">
        <v>99.747</v>
      </c>
      <c r="I222" s="36"/>
      <c r="J222" s="36"/>
      <c r="K222" s="5" t="s">
        <v>0</v>
      </c>
      <c r="L222"/>
      <c r="M222" s="16">
        <f>(G222-F222)*100</f>
        <v>28.900000000000148</v>
      </c>
      <c r="O222" s="16">
        <f>(H222-G222)*100</f>
        <v>-28.900000000000148</v>
      </c>
      <c r="P222"/>
      <c r="Q222" s="22">
        <f>((S221*U222)/M222)*O222</f>
        <v>-119199.67067269977</v>
      </c>
      <c r="S222" s="3">
        <f>Q222+S221</f>
        <v>9893572.6658340823</v>
      </c>
      <c r="T222" s="3"/>
      <c r="U222" s="4">
        <f>$AE$4/W222</f>
        <v>1.1904761904761904E-2</v>
      </c>
      <c r="V222" s="3"/>
      <c r="W222" s="2">
        <v>21</v>
      </c>
      <c r="X222"/>
      <c r="Y222" s="30">
        <f>E222-D222+1</f>
        <v>1</v>
      </c>
      <c r="Z222" s="30"/>
      <c r="AA222" s="30">
        <f>(D222-C222)</f>
        <v>1</v>
      </c>
      <c r="AB222" s="30"/>
      <c r="AC222" s="4">
        <f>(S222-S221)/S221</f>
        <v>-1.1904761904761908E-2</v>
      </c>
      <c r="AD222" s="3"/>
      <c r="AE222" s="38"/>
      <c r="AF222" s="40">
        <f>IF(E221&gt;D222,IF(E221&gt;E222,Y222,E221-D222+1),0)</f>
        <v>1</v>
      </c>
      <c r="AG222" s="3"/>
      <c r="AH222" s="40">
        <f t="shared" si="119"/>
        <v>1</v>
      </c>
      <c r="AI222" s="40">
        <f t="shared" si="121"/>
        <v>1</v>
      </c>
      <c r="AJ222" s="40">
        <f t="shared" si="122"/>
        <v>0</v>
      </c>
      <c r="AK222" s="40">
        <f t="shared" si="124"/>
        <v>1</v>
      </c>
      <c r="AL222" s="40">
        <f t="shared" si="125"/>
        <v>0</v>
      </c>
      <c r="AM222" s="40">
        <f t="shared" si="126"/>
        <v>0</v>
      </c>
      <c r="AN222" s="40">
        <f t="shared" si="127"/>
        <v>1</v>
      </c>
      <c r="AO222" s="40">
        <f t="shared" si="128"/>
        <v>0</v>
      </c>
      <c r="AP222" s="40">
        <f t="shared" si="129"/>
        <v>0</v>
      </c>
      <c r="AQ222" s="40">
        <f t="shared" si="130"/>
        <v>0</v>
      </c>
      <c r="AR222" s="40">
        <f t="shared" si="131"/>
        <v>0</v>
      </c>
      <c r="AS222" s="40">
        <f t="shared" si="132"/>
        <v>0</v>
      </c>
      <c r="AT222" s="40">
        <f t="shared" si="133"/>
        <v>0</v>
      </c>
      <c r="AU222" s="40">
        <f t="shared" si="135"/>
        <v>0</v>
      </c>
      <c r="AV222" s="40">
        <f t="shared" si="136"/>
        <v>0</v>
      </c>
      <c r="AW222" s="40">
        <f t="shared" si="137"/>
        <v>0</v>
      </c>
      <c r="AX222" s="40">
        <f t="shared" si="138"/>
        <v>0</v>
      </c>
      <c r="AY222" s="40">
        <f t="shared" si="139"/>
        <v>0</v>
      </c>
      <c r="AZ222" s="40">
        <f t="shared" si="140"/>
        <v>0</v>
      </c>
      <c r="BA222" s="40">
        <f t="shared" si="141"/>
        <v>0</v>
      </c>
      <c r="BB222" s="40">
        <f t="shared" si="142"/>
        <v>0</v>
      </c>
      <c r="BC222" s="40">
        <f t="shared" si="143"/>
        <v>0</v>
      </c>
      <c r="BD222" s="40">
        <f t="shared" si="144"/>
        <v>0</v>
      </c>
      <c r="BE222" s="40">
        <f t="shared" ref="BE222:BE285" si="145">IF(E198&gt;=D222,1,0)</f>
        <v>0</v>
      </c>
      <c r="BF222" s="40">
        <f t="shared" si="106"/>
        <v>0</v>
      </c>
      <c r="BG222" s="40">
        <f t="shared" si="107"/>
        <v>0</v>
      </c>
      <c r="BH222" s="40">
        <f t="shared" si="108"/>
        <v>0</v>
      </c>
      <c r="BI222" s="40">
        <f t="shared" si="109"/>
        <v>0</v>
      </c>
      <c r="BJ222" s="40">
        <f t="shared" si="110"/>
        <v>0</v>
      </c>
      <c r="BK222" s="40">
        <f t="shared" si="111"/>
        <v>0</v>
      </c>
      <c r="BL222" s="40">
        <f t="shared" si="112"/>
        <v>0</v>
      </c>
      <c r="BM222" s="40">
        <f t="shared" si="113"/>
        <v>0</v>
      </c>
      <c r="BN222" s="40">
        <f t="shared" si="114"/>
        <v>0</v>
      </c>
      <c r="BO222" s="40">
        <f t="shared" si="115"/>
        <v>0</v>
      </c>
      <c r="BP222" s="40">
        <f t="shared" si="116"/>
        <v>0</v>
      </c>
      <c r="BQ222" s="40">
        <f t="shared" si="117"/>
        <v>0</v>
      </c>
      <c r="BR222" s="40">
        <f t="shared" si="118"/>
        <v>0</v>
      </c>
      <c r="BS222" s="15">
        <v>1</v>
      </c>
      <c r="BT222" s="63">
        <f t="shared" si="120"/>
        <v>6</v>
      </c>
      <c r="BV222" s="4">
        <f t="shared" si="134"/>
        <v>0.14064407814407814</v>
      </c>
    </row>
    <row r="223" spans="1:74" s="15" customFormat="1">
      <c r="A223" s="25">
        <f t="shared" si="123"/>
        <v>219</v>
      </c>
      <c r="B223" s="26" t="s">
        <v>29</v>
      </c>
      <c r="C223" s="12">
        <v>41074</v>
      </c>
      <c r="D223" s="12">
        <v>41075</v>
      </c>
      <c r="E223" s="12">
        <v>41075</v>
      </c>
      <c r="F223" s="14">
        <v>0.80810000000000004</v>
      </c>
      <c r="G223" s="14">
        <v>0.81269999999999998</v>
      </c>
      <c r="H223" s="14">
        <v>0.80810000000000004</v>
      </c>
      <c r="I223" s="14"/>
      <c r="J223" s="14"/>
      <c r="K223" s="5" t="s">
        <v>0</v>
      </c>
      <c r="M223" s="16">
        <f>(G223-F223)*10000</f>
        <v>45.999999999999375</v>
      </c>
      <c r="O223" s="16">
        <f>(H223-G223)*10000</f>
        <v>-45.999999999999375</v>
      </c>
      <c r="Q223" s="22">
        <f>((S222*U223)/M223)*O223</f>
        <v>-247339.31664585206</v>
      </c>
      <c r="S223" s="3">
        <f>Q223+S222</f>
        <v>9646233.3491882309</v>
      </c>
      <c r="T223" s="3"/>
      <c r="U223" s="4">
        <f>$AE$4/W223</f>
        <v>2.5000000000000001E-2</v>
      </c>
      <c r="V223" s="4"/>
      <c r="W223" s="2">
        <v>10</v>
      </c>
      <c r="X223" s="3"/>
      <c r="Y223" s="30">
        <f>E223-D223+1</f>
        <v>1</v>
      </c>
      <c r="Z223" s="30"/>
      <c r="AA223" s="30">
        <f>(D223-C223)</f>
        <v>1</v>
      </c>
      <c r="AB223" s="30"/>
      <c r="AC223" s="4">
        <f>(S223-S222)/S222</f>
        <v>-2.4999999999999929E-2</v>
      </c>
      <c r="AD223" s="3"/>
      <c r="AE223" s="38"/>
      <c r="AF223" s="40">
        <f>IF(E222&gt;D223,IF(E222&gt;E223,Y223,E222-D223+1),0)</f>
        <v>0</v>
      </c>
      <c r="AG223" s="3"/>
      <c r="AH223" s="40">
        <f t="shared" si="119"/>
        <v>0</v>
      </c>
      <c r="AI223" s="40">
        <f t="shared" si="121"/>
        <v>1</v>
      </c>
      <c r="AJ223" s="40">
        <f t="shared" si="122"/>
        <v>1</v>
      </c>
      <c r="AK223" s="40">
        <f t="shared" si="124"/>
        <v>0</v>
      </c>
      <c r="AL223" s="40">
        <f t="shared" si="125"/>
        <v>1</v>
      </c>
      <c r="AM223" s="40">
        <f t="shared" si="126"/>
        <v>0</v>
      </c>
      <c r="AN223" s="40">
        <f t="shared" si="127"/>
        <v>0</v>
      </c>
      <c r="AO223" s="40">
        <f t="shared" si="128"/>
        <v>1</v>
      </c>
      <c r="AP223" s="40">
        <f t="shared" si="129"/>
        <v>0</v>
      </c>
      <c r="AQ223" s="40">
        <f t="shared" si="130"/>
        <v>0</v>
      </c>
      <c r="AR223" s="40">
        <f t="shared" si="131"/>
        <v>0</v>
      </c>
      <c r="AS223" s="40">
        <f t="shared" si="132"/>
        <v>0</v>
      </c>
      <c r="AT223" s="40">
        <f t="shared" si="133"/>
        <v>0</v>
      </c>
      <c r="AU223" s="40">
        <f t="shared" si="135"/>
        <v>0</v>
      </c>
      <c r="AV223" s="40">
        <f t="shared" si="136"/>
        <v>0</v>
      </c>
      <c r="AW223" s="40">
        <f t="shared" si="137"/>
        <v>0</v>
      </c>
      <c r="AX223" s="40">
        <f t="shared" si="138"/>
        <v>0</v>
      </c>
      <c r="AY223" s="40">
        <f t="shared" si="139"/>
        <v>0</v>
      </c>
      <c r="AZ223" s="40">
        <f t="shared" si="140"/>
        <v>0</v>
      </c>
      <c r="BA223" s="40">
        <f t="shared" si="141"/>
        <v>0</v>
      </c>
      <c r="BB223" s="40">
        <f t="shared" si="142"/>
        <v>0</v>
      </c>
      <c r="BC223" s="40">
        <f t="shared" si="143"/>
        <v>0</v>
      </c>
      <c r="BD223" s="40">
        <f t="shared" si="144"/>
        <v>0</v>
      </c>
      <c r="BE223" s="40">
        <f t="shared" si="145"/>
        <v>0</v>
      </c>
      <c r="BF223" s="40">
        <f t="shared" ref="BF223:BF286" si="146">IF(E198&gt;=D223,1,0)</f>
        <v>0</v>
      </c>
      <c r="BG223" s="40">
        <f t="shared" si="107"/>
        <v>0</v>
      </c>
      <c r="BH223" s="40">
        <f t="shared" si="108"/>
        <v>0</v>
      </c>
      <c r="BI223" s="40">
        <f t="shared" si="109"/>
        <v>0</v>
      </c>
      <c r="BJ223" s="40">
        <f t="shared" si="110"/>
        <v>0</v>
      </c>
      <c r="BK223" s="40">
        <f t="shared" si="111"/>
        <v>0</v>
      </c>
      <c r="BL223" s="40">
        <f t="shared" si="112"/>
        <v>0</v>
      </c>
      <c r="BM223" s="40">
        <f t="shared" si="113"/>
        <v>0</v>
      </c>
      <c r="BN223" s="40">
        <f t="shared" si="114"/>
        <v>0</v>
      </c>
      <c r="BO223" s="40">
        <f t="shared" si="115"/>
        <v>0</v>
      </c>
      <c r="BP223" s="40">
        <f t="shared" si="116"/>
        <v>0</v>
      </c>
      <c r="BQ223" s="40">
        <f t="shared" si="117"/>
        <v>0</v>
      </c>
      <c r="BR223" s="40">
        <f t="shared" si="118"/>
        <v>0</v>
      </c>
      <c r="BS223" s="15">
        <v>1</v>
      </c>
      <c r="BT223" s="63">
        <f t="shared" si="120"/>
        <v>6</v>
      </c>
      <c r="BV223" s="4">
        <f t="shared" si="134"/>
        <v>0.15373931623931622</v>
      </c>
    </row>
    <row r="224" spans="1:74" s="15" customFormat="1">
      <c r="A224" s="25">
        <f t="shared" si="123"/>
        <v>220</v>
      </c>
      <c r="B224" s="26" t="s">
        <v>30</v>
      </c>
      <c r="C224" s="12">
        <v>41074</v>
      </c>
      <c r="D224" s="12">
        <v>41075</v>
      </c>
      <c r="E224" s="12">
        <v>41079</v>
      </c>
      <c r="F224" s="14">
        <v>1.2544999999999999</v>
      </c>
      <c r="G224" s="14">
        <v>1.2638</v>
      </c>
      <c r="H224" s="14">
        <v>1.2638</v>
      </c>
      <c r="I224" s="14"/>
      <c r="J224" s="14"/>
      <c r="K224" s="5" t="s">
        <v>17</v>
      </c>
      <c r="M224" s="16">
        <f>(G224-F224)*10000</f>
        <v>93.000000000000853</v>
      </c>
      <c r="O224" s="16">
        <f>(H224-G224)*10000</f>
        <v>0</v>
      </c>
      <c r="Q224" s="22">
        <f>((S223*U224)/M224)*O224</f>
        <v>0</v>
      </c>
      <c r="S224" s="3">
        <f>Q224+S223</f>
        <v>9646233.3491882309</v>
      </c>
      <c r="T224" s="3"/>
      <c r="U224" s="4">
        <f>$AE$4/W224</f>
        <v>2.2727272727272728E-2</v>
      </c>
      <c r="V224" s="4"/>
      <c r="W224" s="16">
        <v>11</v>
      </c>
      <c r="Y224" s="30">
        <f>E224-D224+1</f>
        <v>5</v>
      </c>
      <c r="Z224" s="30"/>
      <c r="AA224" s="30">
        <f>(D224-C224)</f>
        <v>1</v>
      </c>
      <c r="AB224" s="30"/>
      <c r="AC224" s="4">
        <f>(S224-S223)/S223</f>
        <v>0</v>
      </c>
      <c r="AD224" s="3"/>
      <c r="AE224" s="38"/>
      <c r="AF224" s="40">
        <f>IF(E223&gt;D224,IF(E223&gt;E224,Y224,E223-D224+1),0)</f>
        <v>0</v>
      </c>
      <c r="AG224" s="3"/>
      <c r="AH224" s="40">
        <f t="shared" si="119"/>
        <v>1</v>
      </c>
      <c r="AI224" s="40">
        <f t="shared" si="121"/>
        <v>0</v>
      </c>
      <c r="AJ224" s="40">
        <f t="shared" si="122"/>
        <v>1</v>
      </c>
      <c r="AK224" s="40">
        <f t="shared" si="124"/>
        <v>1</v>
      </c>
      <c r="AL224" s="40">
        <f t="shared" si="125"/>
        <v>0</v>
      </c>
      <c r="AM224" s="40">
        <f t="shared" si="126"/>
        <v>1</v>
      </c>
      <c r="AN224" s="40">
        <f t="shared" si="127"/>
        <v>0</v>
      </c>
      <c r="AO224" s="40">
        <f t="shared" si="128"/>
        <v>0</v>
      </c>
      <c r="AP224" s="40">
        <f t="shared" si="129"/>
        <v>1</v>
      </c>
      <c r="AQ224" s="40">
        <f t="shared" si="130"/>
        <v>0</v>
      </c>
      <c r="AR224" s="40">
        <f t="shared" si="131"/>
        <v>0</v>
      </c>
      <c r="AS224" s="40">
        <f t="shared" si="132"/>
        <v>0</v>
      </c>
      <c r="AT224" s="40">
        <f t="shared" si="133"/>
        <v>0</v>
      </c>
      <c r="AU224" s="40">
        <f t="shared" si="135"/>
        <v>0</v>
      </c>
      <c r="AV224" s="40">
        <f t="shared" si="136"/>
        <v>0</v>
      </c>
      <c r="AW224" s="40">
        <f t="shared" si="137"/>
        <v>0</v>
      </c>
      <c r="AX224" s="40">
        <f t="shared" si="138"/>
        <v>0</v>
      </c>
      <c r="AY224" s="40">
        <f t="shared" si="139"/>
        <v>0</v>
      </c>
      <c r="AZ224" s="40">
        <f t="shared" si="140"/>
        <v>0</v>
      </c>
      <c r="BA224" s="40">
        <f t="shared" si="141"/>
        <v>0</v>
      </c>
      <c r="BB224" s="40">
        <f t="shared" si="142"/>
        <v>0</v>
      </c>
      <c r="BC224" s="40">
        <f t="shared" si="143"/>
        <v>0</v>
      </c>
      <c r="BD224" s="40">
        <f t="shared" si="144"/>
        <v>0</v>
      </c>
      <c r="BE224" s="40">
        <f t="shared" si="145"/>
        <v>0</v>
      </c>
      <c r="BF224" s="40">
        <f t="shared" si="146"/>
        <v>0</v>
      </c>
      <c r="BG224" s="40">
        <f t="shared" ref="BG224:BG287" si="147">IF(E198&gt;=D224,1,0)</f>
        <v>0</v>
      </c>
      <c r="BH224" s="40">
        <f t="shared" si="108"/>
        <v>0</v>
      </c>
      <c r="BI224" s="40">
        <f t="shared" si="109"/>
        <v>0</v>
      </c>
      <c r="BJ224" s="40">
        <f t="shared" si="110"/>
        <v>0</v>
      </c>
      <c r="BK224" s="40">
        <f t="shared" si="111"/>
        <v>0</v>
      </c>
      <c r="BL224" s="40">
        <f t="shared" si="112"/>
        <v>0</v>
      </c>
      <c r="BM224" s="40">
        <f t="shared" si="113"/>
        <v>0</v>
      </c>
      <c r="BN224" s="40">
        <f t="shared" si="114"/>
        <v>0</v>
      </c>
      <c r="BO224" s="40">
        <f t="shared" si="115"/>
        <v>0</v>
      </c>
      <c r="BP224" s="40">
        <f t="shared" si="116"/>
        <v>0</v>
      </c>
      <c r="BQ224" s="40">
        <f t="shared" si="117"/>
        <v>0</v>
      </c>
      <c r="BR224" s="40">
        <f t="shared" si="118"/>
        <v>0</v>
      </c>
      <c r="BS224" s="15">
        <v>1</v>
      </c>
      <c r="BT224" s="63">
        <f t="shared" si="120"/>
        <v>7</v>
      </c>
      <c r="BV224" s="4">
        <f t="shared" si="134"/>
        <v>0.17646658896658898</v>
      </c>
    </row>
    <row r="225" spans="1:74" s="15" customFormat="1">
      <c r="A225" s="25">
        <f t="shared" si="123"/>
        <v>221</v>
      </c>
      <c r="B225" s="26" t="s">
        <v>29</v>
      </c>
      <c r="C225" s="12">
        <v>41075</v>
      </c>
      <c r="D225" s="12">
        <v>41078</v>
      </c>
      <c r="E225" s="12">
        <v>41100</v>
      </c>
      <c r="F225" s="14">
        <v>0.81559999999999999</v>
      </c>
      <c r="G225" s="14"/>
      <c r="H225" s="14"/>
      <c r="I225" s="14">
        <v>0.80420000000000003</v>
      </c>
      <c r="J225" s="14">
        <v>0.78969999999999996</v>
      </c>
      <c r="K225" s="5" t="s">
        <v>1</v>
      </c>
      <c r="M225" s="16">
        <f>(F225-I225)*10000</f>
        <v>113.99999999999966</v>
      </c>
      <c r="O225" s="16">
        <f>(I225-J225)*10000</f>
        <v>145.00000000000068</v>
      </c>
      <c r="Q225" s="22">
        <f>((S224*U225)/M225)*O225</f>
        <v>306733.29728778597</v>
      </c>
      <c r="S225" s="3">
        <f>Q225+S224</f>
        <v>9952966.6464760173</v>
      </c>
      <c r="T225" s="3"/>
      <c r="U225" s="4">
        <f>$AE$4/W225</f>
        <v>2.5000000000000001E-2</v>
      </c>
      <c r="V225" s="4"/>
      <c r="W225" s="2">
        <v>10</v>
      </c>
      <c r="X225" s="3"/>
      <c r="Y225" s="30">
        <f>E225-D225+1</f>
        <v>23</v>
      </c>
      <c r="Z225" s="30"/>
      <c r="AA225" s="30">
        <f>(D225-C225)</f>
        <v>3</v>
      </c>
      <c r="AB225" s="30"/>
      <c r="AC225" s="4">
        <f>(S225-S224)/S224</f>
        <v>3.1798245614035367E-2</v>
      </c>
      <c r="AD225" s="3"/>
      <c r="AE225" s="38"/>
      <c r="AF225" s="40">
        <f>IF(E224&gt;D225,IF(E224&gt;E225,Y225,E224-D225+1),0)</f>
        <v>2</v>
      </c>
      <c r="AG225" s="3"/>
      <c r="AH225" s="40">
        <f t="shared" si="119"/>
        <v>1</v>
      </c>
      <c r="AI225" s="40">
        <f t="shared" si="121"/>
        <v>0</v>
      </c>
      <c r="AJ225" s="40">
        <f t="shared" si="122"/>
        <v>0</v>
      </c>
      <c r="AK225" s="40">
        <f t="shared" si="124"/>
        <v>0</v>
      </c>
      <c r="AL225" s="40">
        <f t="shared" si="125"/>
        <v>1</v>
      </c>
      <c r="AM225" s="40">
        <f t="shared" si="126"/>
        <v>0</v>
      </c>
      <c r="AN225" s="40">
        <f t="shared" si="127"/>
        <v>1</v>
      </c>
      <c r="AO225" s="40">
        <f t="shared" si="128"/>
        <v>0</v>
      </c>
      <c r="AP225" s="40">
        <f t="shared" si="129"/>
        <v>0</v>
      </c>
      <c r="AQ225" s="40">
        <f t="shared" si="130"/>
        <v>1</v>
      </c>
      <c r="AR225" s="40">
        <f t="shared" si="131"/>
        <v>0</v>
      </c>
      <c r="AS225" s="40">
        <f t="shared" si="132"/>
        <v>0</v>
      </c>
      <c r="AT225" s="40">
        <f t="shared" si="133"/>
        <v>0</v>
      </c>
      <c r="AU225" s="40">
        <f t="shared" si="135"/>
        <v>0</v>
      </c>
      <c r="AV225" s="40">
        <f t="shared" si="136"/>
        <v>0</v>
      </c>
      <c r="AW225" s="40">
        <f t="shared" si="137"/>
        <v>0</v>
      </c>
      <c r="AX225" s="40">
        <f t="shared" si="138"/>
        <v>0</v>
      </c>
      <c r="AY225" s="40">
        <f t="shared" si="139"/>
        <v>0</v>
      </c>
      <c r="AZ225" s="40">
        <f t="shared" si="140"/>
        <v>0</v>
      </c>
      <c r="BA225" s="40">
        <f t="shared" si="141"/>
        <v>0</v>
      </c>
      <c r="BB225" s="40">
        <f t="shared" si="142"/>
        <v>0</v>
      </c>
      <c r="BC225" s="40">
        <f t="shared" si="143"/>
        <v>0</v>
      </c>
      <c r="BD225" s="40">
        <f t="shared" si="144"/>
        <v>0</v>
      </c>
      <c r="BE225" s="40">
        <f t="shared" si="145"/>
        <v>0</v>
      </c>
      <c r="BF225" s="40">
        <f t="shared" si="146"/>
        <v>0</v>
      </c>
      <c r="BG225" s="40">
        <f t="shared" si="147"/>
        <v>0</v>
      </c>
      <c r="BH225" s="40">
        <f t="shared" ref="BH225:BH288" si="148">IF(E198&gt;=D225,1,0)</f>
        <v>0</v>
      </c>
      <c r="BI225" s="40">
        <f t="shared" si="109"/>
        <v>0</v>
      </c>
      <c r="BJ225" s="40">
        <f t="shared" si="110"/>
        <v>0</v>
      </c>
      <c r="BK225" s="40">
        <f t="shared" si="111"/>
        <v>0</v>
      </c>
      <c r="BL225" s="40">
        <f t="shared" si="112"/>
        <v>0</v>
      </c>
      <c r="BM225" s="40">
        <f t="shared" si="113"/>
        <v>0</v>
      </c>
      <c r="BN225" s="40">
        <f t="shared" si="114"/>
        <v>0</v>
      </c>
      <c r="BO225" s="40">
        <f t="shared" si="115"/>
        <v>0</v>
      </c>
      <c r="BP225" s="40">
        <f t="shared" si="116"/>
        <v>0</v>
      </c>
      <c r="BQ225" s="40">
        <f t="shared" si="117"/>
        <v>0</v>
      </c>
      <c r="BR225" s="40">
        <f t="shared" si="118"/>
        <v>0</v>
      </c>
      <c r="BS225" s="15">
        <v>1</v>
      </c>
      <c r="BT225" s="63">
        <f t="shared" si="120"/>
        <v>6</v>
      </c>
      <c r="BV225" s="4">
        <f t="shared" si="134"/>
        <v>0.14868881118881119</v>
      </c>
    </row>
    <row r="226" spans="1:74" s="15" customFormat="1">
      <c r="A226" s="25">
        <f t="shared" si="123"/>
        <v>222</v>
      </c>
      <c r="B226" s="26" t="s">
        <v>38</v>
      </c>
      <c r="C226" s="12">
        <v>41080</v>
      </c>
      <c r="D226" s="52">
        <v>41081</v>
      </c>
      <c r="E226" s="52">
        <v>41085</v>
      </c>
      <c r="F226" s="36">
        <v>100.28</v>
      </c>
      <c r="G226" s="36">
        <v>101.33999999999999</v>
      </c>
      <c r="H226" s="36">
        <v>100.28</v>
      </c>
      <c r="I226" s="36"/>
      <c r="J226" s="36"/>
      <c r="K226" s="5" t="s">
        <v>0</v>
      </c>
      <c r="L226"/>
      <c r="M226" s="16">
        <f>(G226-F226)*100</f>
        <v>105.99999999999881</v>
      </c>
      <c r="O226" s="16">
        <f>(H226-G226)*100</f>
        <v>-105.99999999999881</v>
      </c>
      <c r="P226"/>
      <c r="Q226" s="22">
        <f>((S225*U226)/M226)*O226</f>
        <v>-118487.69817233353</v>
      </c>
      <c r="S226" s="3">
        <f>Q226+S225</f>
        <v>9834478.9483036846</v>
      </c>
      <c r="T226" s="3"/>
      <c r="U226" s="4">
        <f>$AE$4/W226</f>
        <v>1.1904761904761904E-2</v>
      </c>
      <c r="V226" s="3"/>
      <c r="W226" s="2">
        <v>21</v>
      </c>
      <c r="X226"/>
      <c r="Y226" s="30">
        <f>E226-D226+1</f>
        <v>5</v>
      </c>
      <c r="Z226" s="30"/>
      <c r="AA226" s="30">
        <f>(D226-C226)</f>
        <v>1</v>
      </c>
      <c r="AB226" s="30"/>
      <c r="AC226" s="4">
        <f>(S226-S225)/S225</f>
        <v>-1.1904761904761823E-2</v>
      </c>
      <c r="AD226" s="3"/>
      <c r="AE226" s="38"/>
      <c r="AF226" s="40">
        <f>IF(E225&gt;D226,IF(E225&gt;E226,Y226,E225-D226+1),0)</f>
        <v>5</v>
      </c>
      <c r="AG226" s="3"/>
      <c r="AH226" s="40">
        <f t="shared" si="119"/>
        <v>1</v>
      </c>
      <c r="AI226" s="40">
        <f t="shared" si="121"/>
        <v>0</v>
      </c>
      <c r="AJ226" s="40">
        <f t="shared" si="122"/>
        <v>0</v>
      </c>
      <c r="AK226" s="40">
        <f t="shared" si="124"/>
        <v>0</v>
      </c>
      <c r="AL226" s="40">
        <f t="shared" si="125"/>
        <v>0</v>
      </c>
      <c r="AM226" s="40">
        <f t="shared" si="126"/>
        <v>0</v>
      </c>
      <c r="AN226" s="40">
        <f t="shared" si="127"/>
        <v>0</v>
      </c>
      <c r="AO226" s="40">
        <f t="shared" si="128"/>
        <v>1</v>
      </c>
      <c r="AP226" s="40">
        <f t="shared" si="129"/>
        <v>0</v>
      </c>
      <c r="AQ226" s="40">
        <f t="shared" si="130"/>
        <v>0</v>
      </c>
      <c r="AR226" s="40">
        <f t="shared" si="131"/>
        <v>1</v>
      </c>
      <c r="AS226" s="40">
        <f t="shared" si="132"/>
        <v>0</v>
      </c>
      <c r="AT226" s="40">
        <f t="shared" si="133"/>
        <v>0</v>
      </c>
      <c r="AU226" s="40">
        <f t="shared" si="135"/>
        <v>0</v>
      </c>
      <c r="AV226" s="40">
        <f t="shared" si="136"/>
        <v>0</v>
      </c>
      <c r="AW226" s="40">
        <f t="shared" si="137"/>
        <v>0</v>
      </c>
      <c r="AX226" s="40">
        <f t="shared" si="138"/>
        <v>0</v>
      </c>
      <c r="AY226" s="40">
        <f t="shared" si="139"/>
        <v>0</v>
      </c>
      <c r="AZ226" s="40">
        <f t="shared" si="140"/>
        <v>0</v>
      </c>
      <c r="BA226" s="40">
        <f t="shared" si="141"/>
        <v>0</v>
      </c>
      <c r="BB226" s="40">
        <f t="shared" si="142"/>
        <v>0</v>
      </c>
      <c r="BC226" s="40">
        <f t="shared" si="143"/>
        <v>0</v>
      </c>
      <c r="BD226" s="40">
        <f t="shared" si="144"/>
        <v>0</v>
      </c>
      <c r="BE226" s="40">
        <f t="shared" si="145"/>
        <v>0</v>
      </c>
      <c r="BF226" s="40">
        <f t="shared" si="146"/>
        <v>0</v>
      </c>
      <c r="BG226" s="40">
        <f t="shared" si="147"/>
        <v>0</v>
      </c>
      <c r="BH226" s="40">
        <f t="shared" si="148"/>
        <v>0</v>
      </c>
      <c r="BI226" s="40">
        <f t="shared" ref="BI226:BI289" si="149">IF(E198&gt;=D226,1,0)</f>
        <v>0</v>
      </c>
      <c r="BJ226" s="40">
        <f t="shared" si="110"/>
        <v>0</v>
      </c>
      <c r="BK226" s="40">
        <f t="shared" si="111"/>
        <v>0</v>
      </c>
      <c r="BL226" s="40">
        <f t="shared" si="112"/>
        <v>0</v>
      </c>
      <c r="BM226" s="40">
        <f t="shared" si="113"/>
        <v>0</v>
      </c>
      <c r="BN226" s="40">
        <f t="shared" si="114"/>
        <v>0</v>
      </c>
      <c r="BO226" s="40">
        <f t="shared" si="115"/>
        <v>0</v>
      </c>
      <c r="BP226" s="40">
        <f t="shared" si="116"/>
        <v>0</v>
      </c>
      <c r="BQ226" s="40">
        <f t="shared" si="117"/>
        <v>0</v>
      </c>
      <c r="BR226" s="40">
        <f t="shared" si="118"/>
        <v>0</v>
      </c>
      <c r="BS226" s="15">
        <v>1</v>
      </c>
      <c r="BT226" s="63">
        <f t="shared" si="120"/>
        <v>5</v>
      </c>
      <c r="BV226" s="4">
        <f t="shared" si="134"/>
        <v>0.10661630036630036</v>
      </c>
    </row>
    <row r="227" spans="1:74" s="15" customFormat="1">
      <c r="A227" s="25">
        <f t="shared" si="123"/>
        <v>223</v>
      </c>
      <c r="B227" s="26" t="s">
        <v>30</v>
      </c>
      <c r="C227" s="12">
        <v>41081</v>
      </c>
      <c r="D227" s="12">
        <v>41082</v>
      </c>
      <c r="E227" s="12">
        <v>41114</v>
      </c>
      <c r="F227" s="14">
        <v>1.2703</v>
      </c>
      <c r="G227" s="14"/>
      <c r="H227" s="14"/>
      <c r="I227" s="14">
        <v>1.2528999999999999</v>
      </c>
      <c r="J227" s="14">
        <v>1.2056</v>
      </c>
      <c r="K227" s="5" t="s">
        <v>1</v>
      </c>
      <c r="M227" s="46">
        <f>(F227-I227)*10000</f>
        <v>174.00000000000082</v>
      </c>
      <c r="N227" s="47"/>
      <c r="O227" s="46">
        <f>(I227-J227)*10000</f>
        <v>472.99999999999898</v>
      </c>
      <c r="Q227" s="22">
        <f>((S226*U227)/M227)*O227</f>
        <v>607589.93502450502</v>
      </c>
      <c r="S227" s="3">
        <f>Q227+S226</f>
        <v>10442068.88332819</v>
      </c>
      <c r="T227" s="3"/>
      <c r="U227" s="4">
        <f>$AE$4/W227</f>
        <v>2.2727272727272728E-2</v>
      </c>
      <c r="V227" s="4"/>
      <c r="W227" s="16">
        <v>11</v>
      </c>
      <c r="Y227" s="30">
        <f>E227-D227+1</f>
        <v>33</v>
      </c>
      <c r="Z227" s="30"/>
      <c r="AA227" s="30">
        <f>(D227-C227)</f>
        <v>1</v>
      </c>
      <c r="AB227" s="30"/>
      <c r="AC227" s="4">
        <f>(S227-S226)/S226</f>
        <v>6.1781609195401918E-2</v>
      </c>
      <c r="AD227" s="3"/>
      <c r="AE227" s="38"/>
      <c r="AF227" s="40">
        <f>IF(E226&gt;D227,IF(E226&gt;E227,Y227,E226-D227+1),0)</f>
        <v>4</v>
      </c>
      <c r="AG227" s="3"/>
      <c r="AH227" s="40">
        <f t="shared" si="119"/>
        <v>1</v>
      </c>
      <c r="AI227" s="40">
        <f t="shared" si="121"/>
        <v>1</v>
      </c>
      <c r="AJ227" s="40">
        <f t="shared" si="122"/>
        <v>0</v>
      </c>
      <c r="AK227" s="40">
        <f t="shared" si="124"/>
        <v>0</v>
      </c>
      <c r="AL227" s="40">
        <f t="shared" si="125"/>
        <v>0</v>
      </c>
      <c r="AM227" s="40">
        <f t="shared" si="126"/>
        <v>0</v>
      </c>
      <c r="AN227" s="40">
        <f t="shared" si="127"/>
        <v>0</v>
      </c>
      <c r="AO227" s="40">
        <f t="shared" si="128"/>
        <v>0</v>
      </c>
      <c r="AP227" s="40">
        <f t="shared" si="129"/>
        <v>0</v>
      </c>
      <c r="AQ227" s="40">
        <f t="shared" si="130"/>
        <v>0</v>
      </c>
      <c r="AR227" s="40">
        <f t="shared" si="131"/>
        <v>0</v>
      </c>
      <c r="AS227" s="40">
        <f t="shared" si="132"/>
        <v>0</v>
      </c>
      <c r="AT227" s="40">
        <f t="shared" si="133"/>
        <v>0</v>
      </c>
      <c r="AU227" s="40">
        <f t="shared" si="135"/>
        <v>0</v>
      </c>
      <c r="AV227" s="40">
        <f t="shared" si="136"/>
        <v>0</v>
      </c>
      <c r="AW227" s="40">
        <f t="shared" si="137"/>
        <v>0</v>
      </c>
      <c r="AX227" s="40">
        <f t="shared" si="138"/>
        <v>0</v>
      </c>
      <c r="AY227" s="40">
        <f t="shared" si="139"/>
        <v>0</v>
      </c>
      <c r="AZ227" s="40">
        <f t="shared" si="140"/>
        <v>0</v>
      </c>
      <c r="BA227" s="40">
        <f t="shared" si="141"/>
        <v>0</v>
      </c>
      <c r="BB227" s="40">
        <f t="shared" si="142"/>
        <v>0</v>
      </c>
      <c r="BC227" s="40">
        <f t="shared" si="143"/>
        <v>0</v>
      </c>
      <c r="BD227" s="40">
        <f t="shared" si="144"/>
        <v>0</v>
      </c>
      <c r="BE227" s="40">
        <f t="shared" si="145"/>
        <v>0</v>
      </c>
      <c r="BF227" s="40">
        <f t="shared" si="146"/>
        <v>0</v>
      </c>
      <c r="BG227" s="40">
        <f t="shared" si="147"/>
        <v>0</v>
      </c>
      <c r="BH227" s="40">
        <f t="shared" si="148"/>
        <v>0</v>
      </c>
      <c r="BI227" s="40">
        <f t="shared" si="149"/>
        <v>0</v>
      </c>
      <c r="BJ227" s="40">
        <f t="shared" ref="BJ227:BJ290" si="150">IF(E198&gt;=D227,1,0)</f>
        <v>0</v>
      </c>
      <c r="BK227" s="40">
        <f t="shared" si="111"/>
        <v>0</v>
      </c>
      <c r="BL227" s="40">
        <f t="shared" si="112"/>
        <v>0</v>
      </c>
      <c r="BM227" s="40">
        <f t="shared" si="113"/>
        <v>0</v>
      </c>
      <c r="BN227" s="40">
        <f t="shared" si="114"/>
        <v>0</v>
      </c>
      <c r="BO227" s="40">
        <f t="shared" si="115"/>
        <v>0</v>
      </c>
      <c r="BP227" s="40">
        <f t="shared" si="116"/>
        <v>0</v>
      </c>
      <c r="BQ227" s="40">
        <f t="shared" si="117"/>
        <v>0</v>
      </c>
      <c r="BR227" s="40">
        <f t="shared" si="118"/>
        <v>0</v>
      </c>
      <c r="BS227" s="15">
        <v>1</v>
      </c>
      <c r="BT227" s="63">
        <f t="shared" si="120"/>
        <v>4</v>
      </c>
      <c r="BV227" s="4">
        <f t="shared" si="134"/>
        <v>9.0882034632034647E-2</v>
      </c>
    </row>
    <row r="228" spans="1:74" s="15" customFormat="1">
      <c r="A228" s="25">
        <f t="shared" si="123"/>
        <v>224</v>
      </c>
      <c r="B228" s="26" t="s">
        <v>38</v>
      </c>
      <c r="C228" s="12">
        <v>41085</v>
      </c>
      <c r="D228" s="52">
        <v>41086</v>
      </c>
      <c r="E228" s="52">
        <v>41089</v>
      </c>
      <c r="F228" s="36">
        <v>100.645</v>
      </c>
      <c r="G228" s="36"/>
      <c r="H228" s="36"/>
      <c r="I228" s="36">
        <v>99.210000000000008</v>
      </c>
      <c r="J228" s="36">
        <v>100.645</v>
      </c>
      <c r="K228" s="5" t="s">
        <v>0</v>
      </c>
      <c r="L228"/>
      <c r="M228" s="16">
        <f>(F228-I228)*100</f>
        <v>143.49999999999881</v>
      </c>
      <c r="O228" s="16">
        <f>(I228-J228)*100</f>
        <v>-143.49999999999881</v>
      </c>
      <c r="P228"/>
      <c r="Q228" s="22">
        <f>((S227*U228)/M228)*O228</f>
        <v>-124310.34384914511</v>
      </c>
      <c r="S228" s="3">
        <f>Q228+S227</f>
        <v>10317758.539479045</v>
      </c>
      <c r="T228" s="3"/>
      <c r="U228" s="4">
        <f>$AE$4/W228</f>
        <v>1.1904761904761904E-2</v>
      </c>
      <c r="V228" s="3"/>
      <c r="W228" s="2">
        <v>21</v>
      </c>
      <c r="X228"/>
      <c r="Y228" s="30">
        <f>E228-D228+1</f>
        <v>4</v>
      </c>
      <c r="Z228" s="30"/>
      <c r="AA228" s="30">
        <f>(D228-C228)</f>
        <v>1</v>
      </c>
      <c r="AB228" s="30"/>
      <c r="AC228" s="4">
        <f>(S228-S227)/S227</f>
        <v>-1.1904761904761882E-2</v>
      </c>
      <c r="AD228" s="3"/>
      <c r="AE228" s="38"/>
      <c r="AF228" s="40">
        <f>IF(E227&gt;D228,IF(E227&gt;E228,Y228,E227-D228+1),0)</f>
        <v>4</v>
      </c>
      <c r="AG228" s="3"/>
      <c r="AH228" s="40">
        <f t="shared" si="119"/>
        <v>1</v>
      </c>
      <c r="AI228" s="40">
        <f t="shared" si="121"/>
        <v>0</v>
      </c>
      <c r="AJ228" s="40">
        <f t="shared" si="122"/>
        <v>1</v>
      </c>
      <c r="AK228" s="40">
        <f t="shared" si="124"/>
        <v>0</v>
      </c>
      <c r="AL228" s="40">
        <f t="shared" si="125"/>
        <v>0</v>
      </c>
      <c r="AM228" s="40">
        <f t="shared" si="126"/>
        <v>0</v>
      </c>
      <c r="AN228" s="40">
        <f t="shared" si="127"/>
        <v>0</v>
      </c>
      <c r="AO228" s="40">
        <f t="shared" si="128"/>
        <v>0</v>
      </c>
      <c r="AP228" s="40">
        <f t="shared" si="129"/>
        <v>0</v>
      </c>
      <c r="AQ228" s="40">
        <f t="shared" si="130"/>
        <v>0</v>
      </c>
      <c r="AR228" s="40">
        <f t="shared" si="131"/>
        <v>0</v>
      </c>
      <c r="AS228" s="40">
        <f t="shared" si="132"/>
        <v>0</v>
      </c>
      <c r="AT228" s="40">
        <f t="shared" si="133"/>
        <v>0</v>
      </c>
      <c r="AU228" s="40">
        <f t="shared" si="135"/>
        <v>0</v>
      </c>
      <c r="AV228" s="40">
        <f t="shared" si="136"/>
        <v>0</v>
      </c>
      <c r="AW228" s="40">
        <f t="shared" si="137"/>
        <v>0</v>
      </c>
      <c r="AX228" s="40">
        <f t="shared" si="138"/>
        <v>0</v>
      </c>
      <c r="AY228" s="40">
        <f t="shared" si="139"/>
        <v>0</v>
      </c>
      <c r="AZ228" s="40">
        <f t="shared" si="140"/>
        <v>0</v>
      </c>
      <c r="BA228" s="40">
        <f t="shared" si="141"/>
        <v>0</v>
      </c>
      <c r="BB228" s="40">
        <f t="shared" si="142"/>
        <v>0</v>
      </c>
      <c r="BC228" s="40">
        <f t="shared" si="143"/>
        <v>0</v>
      </c>
      <c r="BD228" s="40">
        <f t="shared" si="144"/>
        <v>0</v>
      </c>
      <c r="BE228" s="40">
        <f t="shared" si="145"/>
        <v>0</v>
      </c>
      <c r="BF228" s="40">
        <f t="shared" si="146"/>
        <v>0</v>
      </c>
      <c r="BG228" s="40">
        <f t="shared" si="147"/>
        <v>0</v>
      </c>
      <c r="BH228" s="40">
        <f t="shared" si="148"/>
        <v>0</v>
      </c>
      <c r="BI228" s="40">
        <f t="shared" si="149"/>
        <v>0</v>
      </c>
      <c r="BJ228" s="40">
        <f t="shared" si="150"/>
        <v>0</v>
      </c>
      <c r="BK228" s="40">
        <f t="shared" ref="BK228:BK291" si="151">IF(E198&gt;=D228,1,0)</f>
        <v>0</v>
      </c>
      <c r="BL228" s="40">
        <f t="shared" si="112"/>
        <v>0</v>
      </c>
      <c r="BM228" s="40">
        <f t="shared" si="113"/>
        <v>0</v>
      </c>
      <c r="BN228" s="40">
        <f t="shared" si="114"/>
        <v>0</v>
      </c>
      <c r="BO228" s="40">
        <f t="shared" si="115"/>
        <v>0</v>
      </c>
      <c r="BP228" s="40">
        <f t="shared" si="116"/>
        <v>0</v>
      </c>
      <c r="BQ228" s="40">
        <f t="shared" si="117"/>
        <v>0</v>
      </c>
      <c r="BR228" s="40">
        <f t="shared" si="118"/>
        <v>0</v>
      </c>
      <c r="BS228" s="15">
        <v>1</v>
      </c>
      <c r="BT228" s="63">
        <f t="shared" si="120"/>
        <v>4</v>
      </c>
      <c r="BV228" s="4">
        <f t="shared" si="134"/>
        <v>9.0882034632034633E-2</v>
      </c>
    </row>
    <row r="229" spans="1:74" s="15" customFormat="1">
      <c r="A229" s="25">
        <f t="shared" si="123"/>
        <v>225</v>
      </c>
      <c r="B229" s="26" t="s">
        <v>28</v>
      </c>
      <c r="C229" s="12">
        <v>41086</v>
      </c>
      <c r="D229" s="12">
        <v>41087</v>
      </c>
      <c r="E229" s="12">
        <v>41089</v>
      </c>
      <c r="F229" s="14">
        <v>1.2876000000000001</v>
      </c>
      <c r="G229" s="14"/>
      <c r="H229" s="14"/>
      <c r="I229" s="14">
        <v>1.2771999999999999</v>
      </c>
      <c r="J229" s="14">
        <v>1.2876000000000001</v>
      </c>
      <c r="K229" s="5" t="s">
        <v>0</v>
      </c>
      <c r="M229" s="16">
        <f>(F229-I229)*10000</f>
        <v>104.00000000000188</v>
      </c>
      <c r="O229" s="16">
        <f>(I229-J229)*10000</f>
        <v>-104.00000000000188</v>
      </c>
      <c r="Q229" s="22">
        <f>((S228*U229)/M229)*O229</f>
        <v>-368491.37640996586</v>
      </c>
      <c r="S229" s="3">
        <f>Q229+S228</f>
        <v>9949267.1630690787</v>
      </c>
      <c r="T229" s="3"/>
      <c r="U229" s="4">
        <f>$AE$4/W229</f>
        <v>3.5714285714285712E-2</v>
      </c>
      <c r="V229" s="4"/>
      <c r="W229" s="2">
        <v>7</v>
      </c>
      <c r="X229" s="3"/>
      <c r="Y229" s="30">
        <f>E229-D229+1</f>
        <v>3</v>
      </c>
      <c r="Z229" s="30"/>
      <c r="AA229" s="30">
        <f>(D229-C229)</f>
        <v>1</v>
      </c>
      <c r="AB229" s="30"/>
      <c r="AC229" s="4">
        <f>(S229-S228)/S228</f>
        <v>-3.5714285714285775E-2</v>
      </c>
      <c r="AD229" s="3"/>
      <c r="AE229" s="38"/>
      <c r="AF229" s="40">
        <f>IF(E228&gt;D229,IF(E228&gt;E229,Y229,E228-D229+1),0)</f>
        <v>3</v>
      </c>
      <c r="AG229" s="3"/>
      <c r="AH229" s="40">
        <f t="shared" si="119"/>
        <v>1</v>
      </c>
      <c r="AI229" s="40">
        <f t="shared" si="121"/>
        <v>1</v>
      </c>
      <c r="AJ229" s="40">
        <f t="shared" si="122"/>
        <v>0</v>
      </c>
      <c r="AK229" s="40">
        <f t="shared" si="124"/>
        <v>1</v>
      </c>
      <c r="AL229" s="40">
        <f t="shared" si="125"/>
        <v>0</v>
      </c>
      <c r="AM229" s="40">
        <f t="shared" si="126"/>
        <v>0</v>
      </c>
      <c r="AN229" s="40">
        <f t="shared" si="127"/>
        <v>0</v>
      </c>
      <c r="AO229" s="40">
        <f t="shared" si="128"/>
        <v>0</v>
      </c>
      <c r="AP229" s="40">
        <f t="shared" si="129"/>
        <v>0</v>
      </c>
      <c r="AQ229" s="40">
        <f t="shared" si="130"/>
        <v>0</v>
      </c>
      <c r="AR229" s="40">
        <f t="shared" si="131"/>
        <v>0</v>
      </c>
      <c r="AS229" s="40">
        <f t="shared" si="132"/>
        <v>0</v>
      </c>
      <c r="AT229" s="40">
        <f t="shared" si="133"/>
        <v>0</v>
      </c>
      <c r="AU229" s="40">
        <f t="shared" si="135"/>
        <v>0</v>
      </c>
      <c r="AV229" s="40">
        <f t="shared" si="136"/>
        <v>0</v>
      </c>
      <c r="AW229" s="40">
        <f t="shared" si="137"/>
        <v>0</v>
      </c>
      <c r="AX229" s="40">
        <f t="shared" si="138"/>
        <v>0</v>
      </c>
      <c r="AY229" s="40">
        <f t="shared" si="139"/>
        <v>0</v>
      </c>
      <c r="AZ229" s="40">
        <f t="shared" si="140"/>
        <v>0</v>
      </c>
      <c r="BA229" s="40">
        <f t="shared" si="141"/>
        <v>0</v>
      </c>
      <c r="BB229" s="40">
        <f t="shared" si="142"/>
        <v>0</v>
      </c>
      <c r="BC229" s="40">
        <f t="shared" si="143"/>
        <v>0</v>
      </c>
      <c r="BD229" s="40">
        <f t="shared" si="144"/>
        <v>0</v>
      </c>
      <c r="BE229" s="40">
        <f t="shared" si="145"/>
        <v>0</v>
      </c>
      <c r="BF229" s="40">
        <f t="shared" si="146"/>
        <v>0</v>
      </c>
      <c r="BG229" s="40">
        <f t="shared" si="147"/>
        <v>0</v>
      </c>
      <c r="BH229" s="40">
        <f t="shared" si="148"/>
        <v>0</v>
      </c>
      <c r="BI229" s="40">
        <f t="shared" si="149"/>
        <v>0</v>
      </c>
      <c r="BJ229" s="40">
        <f t="shared" si="150"/>
        <v>0</v>
      </c>
      <c r="BK229" s="40">
        <f t="shared" si="151"/>
        <v>0</v>
      </c>
      <c r="BL229" s="40">
        <f t="shared" ref="BL229:BL292" si="152">IF(E198&gt;=D229,1,0)</f>
        <v>0</v>
      </c>
      <c r="BM229" s="40">
        <f t="shared" si="113"/>
        <v>0</v>
      </c>
      <c r="BN229" s="40">
        <f t="shared" si="114"/>
        <v>0</v>
      </c>
      <c r="BO229" s="40">
        <f t="shared" si="115"/>
        <v>0</v>
      </c>
      <c r="BP229" s="40">
        <f t="shared" si="116"/>
        <v>0</v>
      </c>
      <c r="BQ229" s="40">
        <f t="shared" si="117"/>
        <v>0</v>
      </c>
      <c r="BR229" s="40">
        <f t="shared" si="118"/>
        <v>0</v>
      </c>
      <c r="BS229" s="15">
        <v>1</v>
      </c>
      <c r="BT229" s="63">
        <f t="shared" si="120"/>
        <v>5</v>
      </c>
      <c r="BV229" s="4">
        <f t="shared" si="134"/>
        <v>0.12659632034632035</v>
      </c>
    </row>
    <row r="230" spans="1:74" s="15" customFormat="1">
      <c r="A230" s="25">
        <f t="shared" si="123"/>
        <v>226</v>
      </c>
      <c r="B230" s="26" t="s">
        <v>36</v>
      </c>
      <c r="C230" s="12">
        <v>41085</v>
      </c>
      <c r="D230" s="12">
        <v>41088</v>
      </c>
      <c r="E230" s="12">
        <v>41116</v>
      </c>
      <c r="F230" s="36">
        <v>125.59399999999999</v>
      </c>
      <c r="G230" s="36"/>
      <c r="H230" s="36"/>
      <c r="I230" s="36">
        <v>123.42700000000001</v>
      </c>
      <c r="J230" s="36">
        <v>122.449</v>
      </c>
      <c r="K230" s="5" t="s">
        <v>2</v>
      </c>
      <c r="L230"/>
      <c r="M230" s="16">
        <f>(F230-I230)*100</f>
        <v>216.69999999999874</v>
      </c>
      <c r="O230" s="16">
        <f>(I230-J230)*100</f>
        <v>97.800000000000864</v>
      </c>
      <c r="P230"/>
      <c r="Q230" s="22">
        <f>((S229*U230)/M230)*O230</f>
        <v>124729.31453470877</v>
      </c>
      <c r="S230" s="3">
        <f>Q230+S229</f>
        <v>10073996.477603788</v>
      </c>
      <c r="T230" s="3"/>
      <c r="U230" s="4">
        <f>$AE$4/W230</f>
        <v>2.7777777777777776E-2</v>
      </c>
      <c r="V230" s="3"/>
      <c r="W230" s="2">
        <v>9</v>
      </c>
      <c r="X230"/>
      <c r="Y230" s="30">
        <f>E230-D230+1</f>
        <v>29</v>
      </c>
      <c r="Z230" s="30"/>
      <c r="AA230" s="30">
        <f>(D230-C230)</f>
        <v>3</v>
      </c>
      <c r="AB230" s="30"/>
      <c r="AC230" s="4">
        <f>(S230-S229)/S229</f>
        <v>1.2536532841101559E-2</v>
      </c>
      <c r="AD230" s="3"/>
      <c r="AE230" s="38"/>
      <c r="AF230" s="40">
        <f>IF(E229&gt;D230,IF(E229&gt;E230,Y230,E229-D230+1),0)</f>
        <v>2</v>
      </c>
      <c r="AG230" s="3"/>
      <c r="AH230" s="40">
        <f t="shared" si="119"/>
        <v>1</v>
      </c>
      <c r="AI230" s="40">
        <f t="shared" si="121"/>
        <v>1</v>
      </c>
      <c r="AJ230" s="40">
        <f t="shared" si="122"/>
        <v>1</v>
      </c>
      <c r="AK230" s="40">
        <f t="shared" si="124"/>
        <v>0</v>
      </c>
      <c r="AL230" s="40">
        <f t="shared" si="125"/>
        <v>1</v>
      </c>
      <c r="AM230" s="40">
        <f t="shared" si="126"/>
        <v>0</v>
      </c>
      <c r="AN230" s="40">
        <f t="shared" si="127"/>
        <v>0</v>
      </c>
      <c r="AO230" s="40">
        <f t="shared" si="128"/>
        <v>0</v>
      </c>
      <c r="AP230" s="40">
        <f t="shared" si="129"/>
        <v>0</v>
      </c>
      <c r="AQ230" s="40">
        <f t="shared" si="130"/>
        <v>0</v>
      </c>
      <c r="AR230" s="40">
        <f t="shared" si="131"/>
        <v>0</v>
      </c>
      <c r="AS230" s="40">
        <f t="shared" si="132"/>
        <v>0</v>
      </c>
      <c r="AT230" s="40">
        <f t="shared" si="133"/>
        <v>0</v>
      </c>
      <c r="AU230" s="40">
        <f t="shared" si="135"/>
        <v>0</v>
      </c>
      <c r="AV230" s="40">
        <f t="shared" si="136"/>
        <v>0</v>
      </c>
      <c r="AW230" s="40">
        <f t="shared" si="137"/>
        <v>0</v>
      </c>
      <c r="AX230" s="40">
        <f t="shared" si="138"/>
        <v>0</v>
      </c>
      <c r="AY230" s="40">
        <f t="shared" si="139"/>
        <v>0</v>
      </c>
      <c r="AZ230" s="40">
        <f t="shared" si="140"/>
        <v>0</v>
      </c>
      <c r="BA230" s="40">
        <f t="shared" si="141"/>
        <v>0</v>
      </c>
      <c r="BB230" s="40">
        <f t="shared" si="142"/>
        <v>0</v>
      </c>
      <c r="BC230" s="40">
        <f t="shared" si="143"/>
        <v>0</v>
      </c>
      <c r="BD230" s="40">
        <f t="shared" si="144"/>
        <v>0</v>
      </c>
      <c r="BE230" s="40">
        <f t="shared" si="145"/>
        <v>0</v>
      </c>
      <c r="BF230" s="40">
        <f t="shared" si="146"/>
        <v>0</v>
      </c>
      <c r="BG230" s="40">
        <f t="shared" si="147"/>
        <v>0</v>
      </c>
      <c r="BH230" s="40">
        <f t="shared" si="148"/>
        <v>0</v>
      </c>
      <c r="BI230" s="40">
        <f t="shared" si="149"/>
        <v>0</v>
      </c>
      <c r="BJ230" s="40">
        <f t="shared" si="150"/>
        <v>0</v>
      </c>
      <c r="BK230" s="40">
        <f t="shared" si="151"/>
        <v>0</v>
      </c>
      <c r="BL230" s="40">
        <f t="shared" si="152"/>
        <v>0</v>
      </c>
      <c r="BM230" s="40">
        <f t="shared" ref="BM230:BM293" si="153">IF(E198&gt;=D230,1,0)</f>
        <v>0</v>
      </c>
      <c r="BN230" s="40">
        <f t="shared" si="114"/>
        <v>0</v>
      </c>
      <c r="BO230" s="40">
        <f t="shared" si="115"/>
        <v>0</v>
      </c>
      <c r="BP230" s="40">
        <f t="shared" si="116"/>
        <v>0</v>
      </c>
      <c r="BQ230" s="40">
        <f t="shared" si="117"/>
        <v>0</v>
      </c>
      <c r="BR230" s="40">
        <f t="shared" si="118"/>
        <v>0</v>
      </c>
      <c r="BS230" s="15">
        <v>1</v>
      </c>
      <c r="BT230" s="63">
        <f t="shared" si="120"/>
        <v>6</v>
      </c>
      <c r="BV230" s="4">
        <f t="shared" si="134"/>
        <v>0.15437409812409814</v>
      </c>
    </row>
    <row r="231" spans="1:74" s="15" customFormat="1">
      <c r="A231" s="25">
        <f t="shared" si="123"/>
        <v>227</v>
      </c>
      <c r="B231" s="26" t="s">
        <v>39</v>
      </c>
      <c r="C231" s="12">
        <v>41089</v>
      </c>
      <c r="D231" s="12">
        <v>41092</v>
      </c>
      <c r="E231" s="12">
        <v>41131</v>
      </c>
      <c r="F231" s="14">
        <v>1.0037100000000001</v>
      </c>
      <c r="G231" s="14">
        <v>1.0262899999999999</v>
      </c>
      <c r="H231" s="14">
        <v>1.0525100000000001</v>
      </c>
      <c r="I231" s="14"/>
      <c r="J231" s="14"/>
      <c r="K231" s="5" t="s">
        <v>2</v>
      </c>
      <c r="L231"/>
      <c r="M231" s="16">
        <f>(G231-F231)*10000</f>
        <v>225.79999999999822</v>
      </c>
      <c r="O231" s="16">
        <f>(H231-G231)*10000</f>
        <v>262.2000000000013</v>
      </c>
      <c r="P231"/>
      <c r="Q231" s="22">
        <f>((S230*U231)/M231)*O231</f>
        <v>224960.98286670874</v>
      </c>
      <c r="S231" s="3">
        <f>Q231+S230</f>
        <v>10298957.460470496</v>
      </c>
      <c r="T231" s="3"/>
      <c r="U231" s="4">
        <f>$AE$4/W231</f>
        <v>1.9230769230769232E-2</v>
      </c>
      <c r="V231" s="3"/>
      <c r="W231" s="2">
        <v>13</v>
      </c>
      <c r="X231"/>
      <c r="Y231" s="30">
        <f>E231-D231+1</f>
        <v>40</v>
      </c>
      <c r="Z231" s="30"/>
      <c r="AA231" s="30">
        <f>(D231-C231)</f>
        <v>3</v>
      </c>
      <c r="AB231" s="30"/>
      <c r="AC231" s="4">
        <f>(S231-S230)/S230</f>
        <v>2.233085780472872E-2</v>
      </c>
      <c r="AD231" s="3"/>
      <c r="AE231" s="38"/>
      <c r="AF231" s="40">
        <f>IF(E230&gt;D231,IF(E230&gt;E231,Y231,E230-D231+1),0)</f>
        <v>25</v>
      </c>
      <c r="AG231" s="3"/>
      <c r="AH231" s="40">
        <f t="shared" si="119"/>
        <v>1</v>
      </c>
      <c r="AI231" s="40">
        <f t="shared" si="121"/>
        <v>0</v>
      </c>
      <c r="AJ231" s="40">
        <f t="shared" si="122"/>
        <v>0</v>
      </c>
      <c r="AK231" s="40">
        <f t="shared" si="124"/>
        <v>1</v>
      </c>
      <c r="AL231" s="40">
        <f t="shared" si="125"/>
        <v>0</v>
      </c>
      <c r="AM231" s="40">
        <f t="shared" si="126"/>
        <v>1</v>
      </c>
      <c r="AN231" s="40">
        <f t="shared" si="127"/>
        <v>0</v>
      </c>
      <c r="AO231" s="40">
        <f t="shared" si="128"/>
        <v>0</v>
      </c>
      <c r="AP231" s="40">
        <f t="shared" si="129"/>
        <v>0</v>
      </c>
      <c r="AQ231" s="40">
        <f t="shared" si="130"/>
        <v>0</v>
      </c>
      <c r="AR231" s="40">
        <f t="shared" si="131"/>
        <v>0</v>
      </c>
      <c r="AS231" s="40">
        <f t="shared" si="132"/>
        <v>0</v>
      </c>
      <c r="AT231" s="40">
        <f t="shared" si="133"/>
        <v>0</v>
      </c>
      <c r="AU231" s="40">
        <f t="shared" si="135"/>
        <v>0</v>
      </c>
      <c r="AV231" s="40">
        <f t="shared" si="136"/>
        <v>0</v>
      </c>
      <c r="AW231" s="40">
        <f t="shared" si="137"/>
        <v>0</v>
      </c>
      <c r="AX231" s="40">
        <f t="shared" si="138"/>
        <v>0</v>
      </c>
      <c r="AY231" s="40">
        <f t="shared" si="139"/>
        <v>0</v>
      </c>
      <c r="AZ231" s="40">
        <f t="shared" si="140"/>
        <v>0</v>
      </c>
      <c r="BA231" s="40">
        <f t="shared" si="141"/>
        <v>0</v>
      </c>
      <c r="BB231" s="40">
        <f t="shared" si="142"/>
        <v>0</v>
      </c>
      <c r="BC231" s="40">
        <f t="shared" si="143"/>
        <v>0</v>
      </c>
      <c r="BD231" s="40">
        <f t="shared" si="144"/>
        <v>0</v>
      </c>
      <c r="BE231" s="40">
        <f t="shared" si="145"/>
        <v>0</v>
      </c>
      <c r="BF231" s="40">
        <f t="shared" si="146"/>
        <v>0</v>
      </c>
      <c r="BG231" s="40">
        <f t="shared" si="147"/>
        <v>0</v>
      </c>
      <c r="BH231" s="40">
        <f t="shared" si="148"/>
        <v>0</v>
      </c>
      <c r="BI231" s="40">
        <f t="shared" si="149"/>
        <v>0</v>
      </c>
      <c r="BJ231" s="40">
        <f t="shared" si="150"/>
        <v>0</v>
      </c>
      <c r="BK231" s="40">
        <f t="shared" si="151"/>
        <v>0</v>
      </c>
      <c r="BL231" s="40">
        <f t="shared" si="152"/>
        <v>0</v>
      </c>
      <c r="BM231" s="40">
        <f t="shared" si="153"/>
        <v>0</v>
      </c>
      <c r="BN231" s="40">
        <f t="shared" ref="BN231:BN294" si="154">IF(E198&gt;=D231,1,0)</f>
        <v>0</v>
      </c>
      <c r="BO231" s="40">
        <f t="shared" si="115"/>
        <v>0</v>
      </c>
      <c r="BP231" s="40">
        <f t="shared" si="116"/>
        <v>0</v>
      </c>
      <c r="BQ231" s="40">
        <f t="shared" si="117"/>
        <v>0</v>
      </c>
      <c r="BR231" s="40">
        <f t="shared" si="118"/>
        <v>0</v>
      </c>
      <c r="BS231" s="15">
        <v>1</v>
      </c>
      <c r="BT231" s="63">
        <f t="shared" si="120"/>
        <v>5</v>
      </c>
      <c r="BV231" s="4">
        <f t="shared" si="134"/>
        <v>0.12598581973581974</v>
      </c>
    </row>
    <row r="232" spans="1:74" s="15" customFormat="1">
      <c r="A232" s="25">
        <f t="shared" si="123"/>
        <v>228</v>
      </c>
      <c r="B232" s="26" t="s">
        <v>35</v>
      </c>
      <c r="C232" s="12">
        <v>41094</v>
      </c>
      <c r="D232" s="13">
        <v>41095</v>
      </c>
      <c r="E232" s="13">
        <v>41113</v>
      </c>
      <c r="F232" s="36">
        <v>83.72999999999999</v>
      </c>
      <c r="G232" s="36"/>
      <c r="H232" s="36"/>
      <c r="I232" s="36">
        <v>83.159000000000006</v>
      </c>
      <c r="J232" s="36">
        <v>78.774999999999991</v>
      </c>
      <c r="K232" s="5" t="s">
        <v>1</v>
      </c>
      <c r="L232"/>
      <c r="M232" s="16">
        <f>(F232-I232)*100</f>
        <v>57.099999999998374</v>
      </c>
      <c r="O232" s="16">
        <f>(I232-J232)*100</f>
        <v>438.40000000000146</v>
      </c>
      <c r="P232"/>
      <c r="Q232" s="22">
        <f>((S231*U232)/M232)*O232</f>
        <v>2471028.322389672</v>
      </c>
      <c r="S232" s="3">
        <f>Q232+S231</f>
        <v>12769985.782860167</v>
      </c>
      <c r="T232" s="3"/>
      <c r="U232" s="4">
        <f>$AE$4/W232</f>
        <v>3.125E-2</v>
      </c>
      <c r="V232" s="3"/>
      <c r="W232" s="2">
        <v>8</v>
      </c>
      <c r="X232"/>
      <c r="Y232" s="30">
        <f>E232-D232+1</f>
        <v>19</v>
      </c>
      <c r="Z232" s="30"/>
      <c r="AA232" s="30">
        <f>(D232-C232)</f>
        <v>1</v>
      </c>
      <c r="AB232" s="30"/>
      <c r="AC232" s="4">
        <f>(S232-S231)/S231</f>
        <v>0.23992994746060303</v>
      </c>
      <c r="AD232" s="3"/>
      <c r="AE232" s="38"/>
      <c r="AF232" s="40">
        <f>IF(E231&gt;D232,IF(E231&gt;E232,Y232,E231-D232+1),0)</f>
        <v>19</v>
      </c>
      <c r="AG232" s="3"/>
      <c r="AH232" s="40">
        <f t="shared" si="119"/>
        <v>1</v>
      </c>
      <c r="AI232" s="40">
        <f t="shared" si="121"/>
        <v>1</v>
      </c>
      <c r="AJ232" s="40">
        <f t="shared" si="122"/>
        <v>0</v>
      </c>
      <c r="AK232" s="40">
        <f t="shared" si="124"/>
        <v>0</v>
      </c>
      <c r="AL232" s="40">
        <f t="shared" si="125"/>
        <v>1</v>
      </c>
      <c r="AM232" s="40">
        <f t="shared" si="126"/>
        <v>0</v>
      </c>
      <c r="AN232" s="40">
        <f t="shared" si="127"/>
        <v>1</v>
      </c>
      <c r="AO232" s="40">
        <f t="shared" si="128"/>
        <v>0</v>
      </c>
      <c r="AP232" s="40">
        <f t="shared" si="129"/>
        <v>0</v>
      </c>
      <c r="AQ232" s="40">
        <f t="shared" si="130"/>
        <v>0</v>
      </c>
      <c r="AR232" s="40">
        <f t="shared" si="131"/>
        <v>0</v>
      </c>
      <c r="AS232" s="40">
        <f t="shared" si="132"/>
        <v>0</v>
      </c>
      <c r="AT232" s="40">
        <f t="shared" si="133"/>
        <v>0</v>
      </c>
      <c r="AU232" s="40">
        <f t="shared" si="135"/>
        <v>0</v>
      </c>
      <c r="AV232" s="40">
        <f t="shared" si="136"/>
        <v>0</v>
      </c>
      <c r="AW232" s="40">
        <f t="shared" si="137"/>
        <v>0</v>
      </c>
      <c r="AX232" s="40">
        <f t="shared" si="138"/>
        <v>0</v>
      </c>
      <c r="AY232" s="40">
        <f t="shared" si="139"/>
        <v>0</v>
      </c>
      <c r="AZ232" s="40">
        <f t="shared" si="140"/>
        <v>0</v>
      </c>
      <c r="BA232" s="40">
        <f t="shared" si="141"/>
        <v>0</v>
      </c>
      <c r="BB232" s="40">
        <f t="shared" si="142"/>
        <v>0</v>
      </c>
      <c r="BC232" s="40">
        <f t="shared" si="143"/>
        <v>0</v>
      </c>
      <c r="BD232" s="40">
        <f t="shared" si="144"/>
        <v>0</v>
      </c>
      <c r="BE232" s="40">
        <f t="shared" si="145"/>
        <v>0</v>
      </c>
      <c r="BF232" s="40">
        <f t="shared" si="146"/>
        <v>0</v>
      </c>
      <c r="BG232" s="40">
        <f t="shared" si="147"/>
        <v>0</v>
      </c>
      <c r="BH232" s="40">
        <f t="shared" si="148"/>
        <v>0</v>
      </c>
      <c r="BI232" s="40">
        <f t="shared" si="149"/>
        <v>0</v>
      </c>
      <c r="BJ232" s="40">
        <f t="shared" si="150"/>
        <v>0</v>
      </c>
      <c r="BK232" s="40">
        <f t="shared" si="151"/>
        <v>0</v>
      </c>
      <c r="BL232" s="40">
        <f t="shared" si="152"/>
        <v>0</v>
      </c>
      <c r="BM232" s="40">
        <f t="shared" si="153"/>
        <v>0</v>
      </c>
      <c r="BN232" s="40">
        <f t="shared" si="154"/>
        <v>0</v>
      </c>
      <c r="BO232" s="40">
        <f t="shared" ref="BO232:BO295" si="155">IF(E198&gt;=D232,1,0)</f>
        <v>0</v>
      </c>
      <c r="BP232" s="40">
        <f t="shared" si="116"/>
        <v>0</v>
      </c>
      <c r="BQ232" s="40">
        <f t="shared" si="117"/>
        <v>0</v>
      </c>
      <c r="BR232" s="40">
        <f t="shared" si="118"/>
        <v>0</v>
      </c>
      <c r="BS232" s="15">
        <v>1</v>
      </c>
      <c r="BT232" s="63">
        <f t="shared" si="120"/>
        <v>6</v>
      </c>
      <c r="BV232" s="4">
        <f t="shared" si="134"/>
        <v>0.15723581973581974</v>
      </c>
    </row>
    <row r="233" spans="1:74" s="15" customFormat="1">
      <c r="A233" s="25">
        <f t="shared" si="123"/>
        <v>229</v>
      </c>
      <c r="B233" s="26" t="s">
        <v>38</v>
      </c>
      <c r="C233" s="12">
        <v>41094</v>
      </c>
      <c r="D233" s="52">
        <v>41095</v>
      </c>
      <c r="E233" s="52">
        <v>41096</v>
      </c>
      <c r="F233" s="36">
        <v>100.2</v>
      </c>
      <c r="G233" s="36"/>
      <c r="H233" s="36"/>
      <c r="I233" s="36">
        <v>99.846000000000004</v>
      </c>
      <c r="J233" s="36">
        <v>98.138999999999996</v>
      </c>
      <c r="K233" s="5" t="s">
        <v>1</v>
      </c>
      <c r="L233"/>
      <c r="M233" s="16">
        <f>(F233-I233)*100</f>
        <v>35.39999999999992</v>
      </c>
      <c r="O233" s="16">
        <f>(I233-J233)*100</f>
        <v>170.70000000000078</v>
      </c>
      <c r="P233"/>
      <c r="Q233" s="22">
        <f>((S232*U233)/M233)*O233</f>
        <v>733063.14673602558</v>
      </c>
      <c r="S233" s="3">
        <f>Q233+S232</f>
        <v>13503048.929596193</v>
      </c>
      <c r="T233" s="3"/>
      <c r="U233" s="4">
        <f>$AE$4/W233</f>
        <v>1.1904761904761904E-2</v>
      </c>
      <c r="V233" s="3"/>
      <c r="W233" s="2">
        <v>21</v>
      </c>
      <c r="X233"/>
      <c r="Y233" s="30">
        <f>E233-D233+1</f>
        <v>2</v>
      </c>
      <c r="Z233" s="30"/>
      <c r="AA233" s="30">
        <f>(D233-C233)</f>
        <v>1</v>
      </c>
      <c r="AB233" s="30"/>
      <c r="AC233" s="4">
        <f>(S233-S232)/S232</f>
        <v>5.7405165456013332E-2</v>
      </c>
      <c r="AD233" s="3"/>
      <c r="AE233" s="38"/>
      <c r="AF233" s="40">
        <f>IF(E232&gt;D233,IF(E232&gt;E233,Y233,E232-D233+1),0)</f>
        <v>2</v>
      </c>
      <c r="AG233" s="3"/>
      <c r="AH233" s="40">
        <f t="shared" si="119"/>
        <v>1</v>
      </c>
      <c r="AI233" s="40">
        <f t="shared" si="121"/>
        <v>1</v>
      </c>
      <c r="AJ233" s="40">
        <f t="shared" si="122"/>
        <v>1</v>
      </c>
      <c r="AK233" s="40">
        <f t="shared" si="124"/>
        <v>0</v>
      </c>
      <c r="AL233" s="40">
        <f t="shared" si="125"/>
        <v>0</v>
      </c>
      <c r="AM233" s="40">
        <f t="shared" si="126"/>
        <v>1</v>
      </c>
      <c r="AN233" s="40">
        <f t="shared" si="127"/>
        <v>0</v>
      </c>
      <c r="AO233" s="40">
        <f t="shared" si="128"/>
        <v>1</v>
      </c>
      <c r="AP233" s="40">
        <f t="shared" si="129"/>
        <v>0</v>
      </c>
      <c r="AQ233" s="40">
        <f t="shared" si="130"/>
        <v>0</v>
      </c>
      <c r="AR233" s="40">
        <f t="shared" si="131"/>
        <v>0</v>
      </c>
      <c r="AS233" s="40">
        <f t="shared" si="132"/>
        <v>0</v>
      </c>
      <c r="AT233" s="40">
        <f t="shared" si="133"/>
        <v>0</v>
      </c>
      <c r="AU233" s="40">
        <f t="shared" si="135"/>
        <v>0</v>
      </c>
      <c r="AV233" s="40">
        <f t="shared" si="136"/>
        <v>0</v>
      </c>
      <c r="AW233" s="40">
        <f t="shared" si="137"/>
        <v>0</v>
      </c>
      <c r="AX233" s="40">
        <f t="shared" si="138"/>
        <v>0</v>
      </c>
      <c r="AY233" s="40">
        <f t="shared" si="139"/>
        <v>0</v>
      </c>
      <c r="AZ233" s="40">
        <f t="shared" si="140"/>
        <v>0</v>
      </c>
      <c r="BA233" s="40">
        <f t="shared" si="141"/>
        <v>0</v>
      </c>
      <c r="BB233" s="40">
        <f t="shared" si="142"/>
        <v>0</v>
      </c>
      <c r="BC233" s="40">
        <f t="shared" si="143"/>
        <v>0</v>
      </c>
      <c r="BD233" s="40">
        <f t="shared" si="144"/>
        <v>0</v>
      </c>
      <c r="BE233" s="40">
        <f t="shared" si="145"/>
        <v>0</v>
      </c>
      <c r="BF233" s="40">
        <f t="shared" si="146"/>
        <v>0</v>
      </c>
      <c r="BG233" s="40">
        <f t="shared" si="147"/>
        <v>0</v>
      </c>
      <c r="BH233" s="40">
        <f t="shared" si="148"/>
        <v>0</v>
      </c>
      <c r="BI233" s="40">
        <f t="shared" si="149"/>
        <v>0</v>
      </c>
      <c r="BJ233" s="40">
        <f t="shared" si="150"/>
        <v>0</v>
      </c>
      <c r="BK233" s="40">
        <f t="shared" si="151"/>
        <v>0</v>
      </c>
      <c r="BL233" s="40">
        <f t="shared" si="152"/>
        <v>0</v>
      </c>
      <c r="BM233" s="40">
        <f t="shared" si="153"/>
        <v>0</v>
      </c>
      <c r="BN233" s="40">
        <f t="shared" si="154"/>
        <v>0</v>
      </c>
      <c r="BO233" s="40">
        <f t="shared" si="155"/>
        <v>0</v>
      </c>
      <c r="BP233" s="40">
        <f t="shared" ref="BP233:BP296" si="156">IF(E198&gt;=D233,1,0)</f>
        <v>0</v>
      </c>
      <c r="BQ233" s="40">
        <f t="shared" si="117"/>
        <v>0</v>
      </c>
      <c r="BR233" s="40">
        <f t="shared" si="118"/>
        <v>0</v>
      </c>
      <c r="BS233" s="15">
        <v>1</v>
      </c>
      <c r="BT233" s="63">
        <f t="shared" si="120"/>
        <v>7</v>
      </c>
      <c r="BV233" s="4">
        <f t="shared" si="134"/>
        <v>0.16914058164058166</v>
      </c>
    </row>
    <row r="234" spans="1:74" s="15" customFormat="1">
      <c r="A234" s="25">
        <f t="shared" si="123"/>
        <v>230</v>
      </c>
      <c r="B234" s="26" t="s">
        <v>33</v>
      </c>
      <c r="C234" s="12">
        <v>41100</v>
      </c>
      <c r="D234" s="12">
        <v>41100</v>
      </c>
      <c r="E234" s="12">
        <v>41100</v>
      </c>
      <c r="F234" s="36">
        <v>79.599999999999994</v>
      </c>
      <c r="G234" s="36"/>
      <c r="H234" s="36"/>
      <c r="I234" s="36">
        <v>79.19</v>
      </c>
      <c r="J234" s="36">
        <v>79.599999999999994</v>
      </c>
      <c r="K234" s="5" t="s">
        <v>0</v>
      </c>
      <c r="L234"/>
      <c r="M234" s="16">
        <f>(F234-I234)*100</f>
        <v>40.999999999999659</v>
      </c>
      <c r="O234" s="16">
        <f>(I234-J234)*100</f>
        <v>-40.999999999999659</v>
      </c>
      <c r="P234"/>
      <c r="Q234" s="22">
        <f>((S233*U234)/M234)*O234</f>
        <v>-375084.69248878316</v>
      </c>
      <c r="S234" s="3">
        <f>Q234+S233</f>
        <v>13127964.237107409</v>
      </c>
      <c r="T234" s="3"/>
      <c r="U234" s="4">
        <f>$AE$4/W234</f>
        <v>2.7777777777777776E-2</v>
      </c>
      <c r="V234" s="3"/>
      <c r="W234" s="2">
        <v>9</v>
      </c>
      <c r="X234"/>
      <c r="Y234" s="30">
        <f>E234-D234+1</f>
        <v>1</v>
      </c>
      <c r="Z234" s="30"/>
      <c r="AA234" s="30">
        <f>(D234-C234)</f>
        <v>0</v>
      </c>
      <c r="AB234" s="30"/>
      <c r="AC234" s="4">
        <f>(S234-S233)/S233</f>
        <v>-2.7777777777777839E-2</v>
      </c>
      <c r="AD234" s="3"/>
      <c r="AE234" s="38"/>
      <c r="AF234" s="40">
        <f>IF(E233&gt;D234,IF(E233&gt;E234,Y234,E233-D234+1),0)</f>
        <v>0</v>
      </c>
      <c r="AG234" s="3"/>
      <c r="AH234" s="40">
        <f t="shared" si="119"/>
        <v>0</v>
      </c>
      <c r="AI234" s="40">
        <f t="shared" si="121"/>
        <v>1</v>
      </c>
      <c r="AJ234" s="40">
        <f t="shared" si="122"/>
        <v>1</v>
      </c>
      <c r="AK234" s="40">
        <f t="shared" si="124"/>
        <v>1</v>
      </c>
      <c r="AL234" s="40">
        <f t="shared" si="125"/>
        <v>0</v>
      </c>
      <c r="AM234" s="40">
        <f t="shared" si="126"/>
        <v>0</v>
      </c>
      <c r="AN234" s="40">
        <f t="shared" si="127"/>
        <v>1</v>
      </c>
      <c r="AO234" s="40">
        <f t="shared" si="128"/>
        <v>0</v>
      </c>
      <c r="AP234" s="40">
        <f t="shared" si="129"/>
        <v>1</v>
      </c>
      <c r="AQ234" s="40">
        <f t="shared" si="130"/>
        <v>0</v>
      </c>
      <c r="AR234" s="40">
        <f t="shared" si="131"/>
        <v>0</v>
      </c>
      <c r="AS234" s="40">
        <f t="shared" si="132"/>
        <v>0</v>
      </c>
      <c r="AT234" s="40">
        <f t="shared" si="133"/>
        <v>0</v>
      </c>
      <c r="AU234" s="40">
        <f t="shared" si="135"/>
        <v>0</v>
      </c>
      <c r="AV234" s="40">
        <f t="shared" si="136"/>
        <v>0</v>
      </c>
      <c r="AW234" s="40">
        <f t="shared" si="137"/>
        <v>0</v>
      </c>
      <c r="AX234" s="40">
        <f t="shared" si="138"/>
        <v>0</v>
      </c>
      <c r="AY234" s="40">
        <f t="shared" si="139"/>
        <v>0</v>
      </c>
      <c r="AZ234" s="40">
        <f t="shared" si="140"/>
        <v>0</v>
      </c>
      <c r="BA234" s="40">
        <f t="shared" si="141"/>
        <v>0</v>
      </c>
      <c r="BB234" s="40">
        <f t="shared" si="142"/>
        <v>0</v>
      </c>
      <c r="BC234" s="40">
        <f t="shared" si="143"/>
        <v>0</v>
      </c>
      <c r="BD234" s="40">
        <f t="shared" si="144"/>
        <v>0</v>
      </c>
      <c r="BE234" s="40">
        <f t="shared" si="145"/>
        <v>0</v>
      </c>
      <c r="BF234" s="40">
        <f t="shared" si="146"/>
        <v>0</v>
      </c>
      <c r="BG234" s="40">
        <f t="shared" si="147"/>
        <v>0</v>
      </c>
      <c r="BH234" s="40">
        <f t="shared" si="148"/>
        <v>0</v>
      </c>
      <c r="BI234" s="40">
        <f t="shared" si="149"/>
        <v>0</v>
      </c>
      <c r="BJ234" s="40">
        <f t="shared" si="150"/>
        <v>0</v>
      </c>
      <c r="BK234" s="40">
        <f t="shared" si="151"/>
        <v>0</v>
      </c>
      <c r="BL234" s="40">
        <f t="shared" si="152"/>
        <v>0</v>
      </c>
      <c r="BM234" s="40">
        <f t="shared" si="153"/>
        <v>0</v>
      </c>
      <c r="BN234" s="40">
        <f t="shared" si="154"/>
        <v>0</v>
      </c>
      <c r="BO234" s="40">
        <f t="shared" si="155"/>
        <v>0</v>
      </c>
      <c r="BP234" s="40">
        <f t="shared" si="156"/>
        <v>0</v>
      </c>
      <c r="BQ234" s="40">
        <f t="shared" si="117"/>
        <v>0</v>
      </c>
      <c r="BR234" s="40">
        <f t="shared" si="118"/>
        <v>0</v>
      </c>
      <c r="BS234" s="15">
        <v>1</v>
      </c>
      <c r="BT234" s="63">
        <f t="shared" si="120"/>
        <v>7</v>
      </c>
      <c r="BV234" s="4">
        <f t="shared" si="134"/>
        <v>0.18501359751359753</v>
      </c>
    </row>
    <row r="235" spans="1:74" s="15" customFormat="1">
      <c r="A235" s="25">
        <f t="shared" si="123"/>
        <v>231</v>
      </c>
      <c r="B235" s="26" t="s">
        <v>32</v>
      </c>
      <c r="C235" s="12">
        <v>41100</v>
      </c>
      <c r="D235" s="12">
        <v>41101</v>
      </c>
      <c r="E235" s="12">
        <v>41101</v>
      </c>
      <c r="F235" s="14">
        <v>0.79949999999999999</v>
      </c>
      <c r="G235" s="14"/>
      <c r="H235" s="14"/>
      <c r="I235" s="14">
        <v>0.79420000000000002</v>
      </c>
      <c r="J235" s="14">
        <v>0.79420000000000002</v>
      </c>
      <c r="K235" s="5" t="s">
        <v>17</v>
      </c>
      <c r="L235"/>
      <c r="M235" s="46">
        <f>(F235-I235)*10000</f>
        <v>52.999999999999716</v>
      </c>
      <c r="N235" s="47"/>
      <c r="O235" s="46">
        <f>(I235-J235)*10000</f>
        <v>0</v>
      </c>
      <c r="P235"/>
      <c r="Q235" s="22">
        <f>((S234*U235)/M235)*O235</f>
        <v>0</v>
      </c>
      <c r="S235" s="3">
        <f>Q235+S234</f>
        <v>13127964.237107409</v>
      </c>
      <c r="T235" s="3"/>
      <c r="U235" s="4">
        <f>$AE$4/W235</f>
        <v>1.9230769230769232E-2</v>
      </c>
      <c r="V235" s="3"/>
      <c r="W235" s="2">
        <v>13</v>
      </c>
      <c r="X235"/>
      <c r="Y235" s="30">
        <f>E235-D235+1</f>
        <v>1</v>
      </c>
      <c r="Z235" s="30"/>
      <c r="AA235" s="30">
        <f>(D235-C235)</f>
        <v>1</v>
      </c>
      <c r="AB235" s="30"/>
      <c r="AC235" s="4">
        <f>(S235-S234)/S234</f>
        <v>0</v>
      </c>
      <c r="AD235" s="3"/>
      <c r="AE235" s="38"/>
      <c r="AF235" s="40">
        <f>IF(E234&gt;D235,IF(E234&gt;E235,Y235,E234-D235+1),0)</f>
        <v>0</v>
      </c>
      <c r="AG235" s="3"/>
      <c r="AH235" s="40">
        <f t="shared" si="119"/>
        <v>0</v>
      </c>
      <c r="AI235" s="40">
        <f t="shared" si="121"/>
        <v>0</v>
      </c>
      <c r="AJ235" s="40">
        <f t="shared" si="122"/>
        <v>1</v>
      </c>
      <c r="AK235" s="40">
        <f t="shared" si="124"/>
        <v>1</v>
      </c>
      <c r="AL235" s="40">
        <f t="shared" si="125"/>
        <v>1</v>
      </c>
      <c r="AM235" s="40">
        <f t="shared" si="126"/>
        <v>0</v>
      </c>
      <c r="AN235" s="40">
        <f t="shared" si="127"/>
        <v>0</v>
      </c>
      <c r="AO235" s="40">
        <f t="shared" si="128"/>
        <v>1</v>
      </c>
      <c r="AP235" s="40">
        <f t="shared" si="129"/>
        <v>0</v>
      </c>
      <c r="AQ235" s="40">
        <f t="shared" si="130"/>
        <v>0</v>
      </c>
      <c r="AR235" s="40">
        <f t="shared" si="131"/>
        <v>0</v>
      </c>
      <c r="AS235" s="40">
        <f t="shared" si="132"/>
        <v>0</v>
      </c>
      <c r="AT235" s="40">
        <f t="shared" si="133"/>
        <v>0</v>
      </c>
      <c r="AU235" s="40">
        <f t="shared" si="135"/>
        <v>0</v>
      </c>
      <c r="AV235" s="40">
        <f t="shared" si="136"/>
        <v>0</v>
      </c>
      <c r="AW235" s="40">
        <f t="shared" si="137"/>
        <v>0</v>
      </c>
      <c r="AX235" s="40">
        <f t="shared" si="138"/>
        <v>0</v>
      </c>
      <c r="AY235" s="40">
        <f t="shared" si="139"/>
        <v>0</v>
      </c>
      <c r="AZ235" s="40">
        <f t="shared" si="140"/>
        <v>0</v>
      </c>
      <c r="BA235" s="40">
        <f t="shared" si="141"/>
        <v>0</v>
      </c>
      <c r="BB235" s="40">
        <f t="shared" si="142"/>
        <v>0</v>
      </c>
      <c r="BC235" s="40">
        <f t="shared" si="143"/>
        <v>0</v>
      </c>
      <c r="BD235" s="40">
        <f t="shared" si="144"/>
        <v>0</v>
      </c>
      <c r="BE235" s="40">
        <f t="shared" si="145"/>
        <v>0</v>
      </c>
      <c r="BF235" s="40">
        <f t="shared" si="146"/>
        <v>0</v>
      </c>
      <c r="BG235" s="40">
        <f t="shared" si="147"/>
        <v>0</v>
      </c>
      <c r="BH235" s="40">
        <f t="shared" si="148"/>
        <v>0</v>
      </c>
      <c r="BI235" s="40">
        <f t="shared" si="149"/>
        <v>0</v>
      </c>
      <c r="BJ235" s="40">
        <f t="shared" si="150"/>
        <v>0</v>
      </c>
      <c r="BK235" s="40">
        <f t="shared" si="151"/>
        <v>0</v>
      </c>
      <c r="BL235" s="40">
        <f t="shared" si="152"/>
        <v>0</v>
      </c>
      <c r="BM235" s="40">
        <f t="shared" si="153"/>
        <v>0</v>
      </c>
      <c r="BN235" s="40">
        <f t="shared" si="154"/>
        <v>0</v>
      </c>
      <c r="BO235" s="40">
        <f t="shared" si="155"/>
        <v>0</v>
      </c>
      <c r="BP235" s="40">
        <f t="shared" si="156"/>
        <v>0</v>
      </c>
      <c r="BQ235" s="40">
        <f t="shared" ref="BQ235:BQ298" si="157">IF(E199&gt;=D235,1,0)</f>
        <v>0</v>
      </c>
      <c r="BR235" s="40">
        <f t="shared" ref="BR235:BR298" si="158">IF(E198&gt;=D235,1,0)</f>
        <v>0</v>
      </c>
      <c r="BS235" s="15">
        <v>1</v>
      </c>
      <c r="BT235" s="63">
        <f t="shared" si="120"/>
        <v>6</v>
      </c>
      <c r="BV235" s="4">
        <f t="shared" si="134"/>
        <v>0.15146658896658899</v>
      </c>
    </row>
    <row r="236" spans="1:74" s="15" customFormat="1">
      <c r="A236" s="25">
        <f t="shared" si="123"/>
        <v>232</v>
      </c>
      <c r="B236" s="26" t="s">
        <v>34</v>
      </c>
      <c r="C236" s="12">
        <v>41106</v>
      </c>
      <c r="D236" s="12">
        <v>41107</v>
      </c>
      <c r="E236" s="12">
        <v>41115</v>
      </c>
      <c r="F236" s="14">
        <v>1.28088</v>
      </c>
      <c r="G236" s="14">
        <v>1.2860499999999999</v>
      </c>
      <c r="H236" s="14">
        <v>1.30646</v>
      </c>
      <c r="I236" s="14"/>
      <c r="J236" s="14"/>
      <c r="K236" s="5" t="s">
        <v>1</v>
      </c>
      <c r="L236"/>
      <c r="M236" s="16">
        <f>(G236-F236)*10000</f>
        <v>51.699999999998965</v>
      </c>
      <c r="O236" s="16">
        <f>(H236-G236)*10000</f>
        <v>204.10000000000039</v>
      </c>
      <c r="P236"/>
      <c r="Q236" s="22">
        <f>((S235*U236)/M236)*O236</f>
        <v>1850937.7595977348</v>
      </c>
      <c r="S236" s="3">
        <f>Q236+S235</f>
        <v>14978901.996705145</v>
      </c>
      <c r="T236" s="3"/>
      <c r="U236" s="4">
        <f>$AE$4/W236</f>
        <v>3.5714285714285712E-2</v>
      </c>
      <c r="V236" s="3"/>
      <c r="W236" s="2">
        <v>7</v>
      </c>
      <c r="X236"/>
      <c r="Y236" s="30">
        <f>E236-D236+1</f>
        <v>9</v>
      </c>
      <c r="Z236" s="30"/>
      <c r="AA236" s="30">
        <f>(D236-C236)</f>
        <v>1</v>
      </c>
      <c r="AB236" s="30"/>
      <c r="AC236" s="4">
        <f>(S236-S235)/S235</f>
        <v>0.14099198673667074</v>
      </c>
      <c r="AD236" s="3"/>
      <c r="AE236" s="38"/>
      <c r="AF236" s="40">
        <f>IF(E235&gt;D236,IF(E235&gt;E236,Y236,E235-D236+1),0)</f>
        <v>0</v>
      </c>
      <c r="AG236" s="3"/>
      <c r="AH236" s="40">
        <f t="shared" si="119"/>
        <v>0</v>
      </c>
      <c r="AI236" s="40">
        <f t="shared" si="121"/>
        <v>0</v>
      </c>
      <c r="AJ236" s="40">
        <f t="shared" si="122"/>
        <v>0</v>
      </c>
      <c r="AK236" s="40">
        <f t="shared" si="124"/>
        <v>1</v>
      </c>
      <c r="AL236" s="40">
        <f t="shared" si="125"/>
        <v>1</v>
      </c>
      <c r="AM236" s="40">
        <f t="shared" si="126"/>
        <v>1</v>
      </c>
      <c r="AN236" s="40">
        <f t="shared" si="127"/>
        <v>0</v>
      </c>
      <c r="AO236" s="40">
        <f t="shared" si="128"/>
        <v>0</v>
      </c>
      <c r="AP236" s="40">
        <f t="shared" si="129"/>
        <v>1</v>
      </c>
      <c r="AQ236" s="40">
        <f t="shared" si="130"/>
        <v>0</v>
      </c>
      <c r="AR236" s="40">
        <f t="shared" si="131"/>
        <v>0</v>
      </c>
      <c r="AS236" s="40">
        <f t="shared" si="132"/>
        <v>0</v>
      </c>
      <c r="AT236" s="40">
        <f t="shared" si="133"/>
        <v>0</v>
      </c>
      <c r="AU236" s="40">
        <f t="shared" si="135"/>
        <v>0</v>
      </c>
      <c r="AV236" s="40">
        <f t="shared" si="136"/>
        <v>0</v>
      </c>
      <c r="AW236" s="40">
        <f t="shared" si="137"/>
        <v>0</v>
      </c>
      <c r="AX236" s="40">
        <f t="shared" si="138"/>
        <v>0</v>
      </c>
      <c r="AY236" s="40">
        <f t="shared" si="139"/>
        <v>0</v>
      </c>
      <c r="AZ236" s="40">
        <f t="shared" si="140"/>
        <v>0</v>
      </c>
      <c r="BA236" s="40">
        <f t="shared" si="141"/>
        <v>0</v>
      </c>
      <c r="BB236" s="40">
        <f t="shared" si="142"/>
        <v>0</v>
      </c>
      <c r="BC236" s="40">
        <f t="shared" si="143"/>
        <v>0</v>
      </c>
      <c r="BD236" s="40">
        <f t="shared" si="144"/>
        <v>0</v>
      </c>
      <c r="BE236" s="40">
        <f t="shared" si="145"/>
        <v>0</v>
      </c>
      <c r="BF236" s="40">
        <f t="shared" si="146"/>
        <v>0</v>
      </c>
      <c r="BG236" s="40">
        <f t="shared" si="147"/>
        <v>0</v>
      </c>
      <c r="BH236" s="40">
        <f t="shared" si="148"/>
        <v>0</v>
      </c>
      <c r="BI236" s="40">
        <f t="shared" si="149"/>
        <v>0</v>
      </c>
      <c r="BJ236" s="40">
        <f t="shared" si="150"/>
        <v>0</v>
      </c>
      <c r="BK236" s="40">
        <f t="shared" si="151"/>
        <v>0</v>
      </c>
      <c r="BL236" s="40">
        <f t="shared" si="152"/>
        <v>0</v>
      </c>
      <c r="BM236" s="40">
        <f t="shared" si="153"/>
        <v>0</v>
      </c>
      <c r="BN236" s="40">
        <f t="shared" si="154"/>
        <v>0</v>
      </c>
      <c r="BO236" s="40">
        <f t="shared" si="155"/>
        <v>0</v>
      </c>
      <c r="BP236" s="40">
        <f t="shared" si="156"/>
        <v>0</v>
      </c>
      <c r="BQ236" s="40">
        <f t="shared" si="157"/>
        <v>0</v>
      </c>
      <c r="BR236" s="40">
        <f t="shared" si="158"/>
        <v>0</v>
      </c>
      <c r="BS236" s="15">
        <v>1</v>
      </c>
      <c r="BT236" s="63">
        <f t="shared" si="120"/>
        <v>6</v>
      </c>
      <c r="BV236" s="4">
        <f t="shared" si="134"/>
        <v>0.16795010545010547</v>
      </c>
    </row>
    <row r="237" spans="1:74" s="15" customFormat="1">
      <c r="A237" s="25">
        <f t="shared" si="123"/>
        <v>233</v>
      </c>
      <c r="B237" s="26" t="s">
        <v>38</v>
      </c>
      <c r="C237" s="12">
        <v>41107</v>
      </c>
      <c r="D237" s="52">
        <v>41108</v>
      </c>
      <c r="E237" s="52">
        <v>41108</v>
      </c>
      <c r="F237" s="36">
        <v>96.86</v>
      </c>
      <c r="G237" s="36">
        <v>97.31</v>
      </c>
      <c r="H237" s="36">
        <v>96.86</v>
      </c>
      <c r="I237" s="36"/>
      <c r="J237" s="36"/>
      <c r="K237" s="5" t="s">
        <v>0</v>
      </c>
      <c r="L237"/>
      <c r="M237" s="16">
        <f>(G237-F237)*100</f>
        <v>45.000000000000284</v>
      </c>
      <c r="O237" s="16">
        <f>(H237-G237)*100</f>
        <v>-45.000000000000284</v>
      </c>
      <c r="P237"/>
      <c r="Q237" s="22">
        <f>((S236*U237)/M237)*O237</f>
        <v>-178320.26186553744</v>
      </c>
      <c r="S237" s="3">
        <f>Q237+S236</f>
        <v>14800581.734839607</v>
      </c>
      <c r="T237" s="3"/>
      <c r="U237" s="4">
        <f>$AE$4/W237</f>
        <v>1.1904761904761904E-2</v>
      </c>
      <c r="V237" s="3"/>
      <c r="W237" s="2">
        <v>21</v>
      </c>
      <c r="X237"/>
      <c r="Y237" s="30">
        <f>E237-D237+1</f>
        <v>1</v>
      </c>
      <c r="Z237" s="30"/>
      <c r="AA237" s="30">
        <f>(D237-C237)</f>
        <v>1</v>
      </c>
      <c r="AB237" s="30"/>
      <c r="AC237" s="4">
        <f>(S237-S236)/S236</f>
        <v>-1.1904761904761916E-2</v>
      </c>
      <c r="AD237" s="3"/>
      <c r="AE237" s="38"/>
      <c r="AF237" s="40">
        <f>IF(E236&gt;D237,IF(E236&gt;E237,Y237,E236-D237+1),0)</f>
        <v>1</v>
      </c>
      <c r="AG237" s="3"/>
      <c r="AH237" s="40">
        <f t="shared" si="119"/>
        <v>1</v>
      </c>
      <c r="AI237" s="40">
        <f t="shared" si="121"/>
        <v>0</v>
      </c>
      <c r="AJ237" s="40">
        <f t="shared" si="122"/>
        <v>0</v>
      </c>
      <c r="AK237" s="40">
        <f t="shared" si="124"/>
        <v>0</v>
      </c>
      <c r="AL237" s="40">
        <f t="shared" si="125"/>
        <v>1</v>
      </c>
      <c r="AM237" s="40">
        <f t="shared" si="126"/>
        <v>1</v>
      </c>
      <c r="AN237" s="40">
        <f t="shared" si="127"/>
        <v>1</v>
      </c>
      <c r="AO237" s="40">
        <f t="shared" si="128"/>
        <v>0</v>
      </c>
      <c r="AP237" s="40">
        <f t="shared" si="129"/>
        <v>0</v>
      </c>
      <c r="AQ237" s="40">
        <f t="shared" si="130"/>
        <v>1</v>
      </c>
      <c r="AR237" s="40">
        <f t="shared" si="131"/>
        <v>0</v>
      </c>
      <c r="AS237" s="40">
        <f t="shared" si="132"/>
        <v>0</v>
      </c>
      <c r="AT237" s="40">
        <f t="shared" si="133"/>
        <v>0</v>
      </c>
      <c r="AU237" s="40">
        <f t="shared" si="135"/>
        <v>0</v>
      </c>
      <c r="AV237" s="40">
        <f t="shared" si="136"/>
        <v>0</v>
      </c>
      <c r="AW237" s="40">
        <f t="shared" si="137"/>
        <v>0</v>
      </c>
      <c r="AX237" s="40">
        <f t="shared" si="138"/>
        <v>0</v>
      </c>
      <c r="AY237" s="40">
        <f t="shared" si="139"/>
        <v>0</v>
      </c>
      <c r="AZ237" s="40">
        <f t="shared" si="140"/>
        <v>0</v>
      </c>
      <c r="BA237" s="40">
        <f t="shared" si="141"/>
        <v>0</v>
      </c>
      <c r="BB237" s="40">
        <f t="shared" si="142"/>
        <v>0</v>
      </c>
      <c r="BC237" s="40">
        <f t="shared" si="143"/>
        <v>0</v>
      </c>
      <c r="BD237" s="40">
        <f t="shared" si="144"/>
        <v>0</v>
      </c>
      <c r="BE237" s="40">
        <f t="shared" si="145"/>
        <v>0</v>
      </c>
      <c r="BF237" s="40">
        <f t="shared" si="146"/>
        <v>0</v>
      </c>
      <c r="BG237" s="40">
        <f t="shared" si="147"/>
        <v>0</v>
      </c>
      <c r="BH237" s="40">
        <f t="shared" si="148"/>
        <v>0</v>
      </c>
      <c r="BI237" s="40">
        <f t="shared" si="149"/>
        <v>0</v>
      </c>
      <c r="BJ237" s="40">
        <f t="shared" si="150"/>
        <v>0</v>
      </c>
      <c r="BK237" s="40">
        <f t="shared" si="151"/>
        <v>0</v>
      </c>
      <c r="BL237" s="40">
        <f t="shared" si="152"/>
        <v>0</v>
      </c>
      <c r="BM237" s="40">
        <f t="shared" si="153"/>
        <v>0</v>
      </c>
      <c r="BN237" s="40">
        <f t="shared" si="154"/>
        <v>0</v>
      </c>
      <c r="BO237" s="40">
        <f t="shared" si="155"/>
        <v>0</v>
      </c>
      <c r="BP237" s="40">
        <f t="shared" si="156"/>
        <v>0</v>
      </c>
      <c r="BQ237" s="40">
        <f t="shared" si="157"/>
        <v>0</v>
      </c>
      <c r="BR237" s="40">
        <f t="shared" si="158"/>
        <v>0</v>
      </c>
      <c r="BS237" s="15">
        <v>1</v>
      </c>
      <c r="BT237" s="63">
        <f t="shared" si="120"/>
        <v>7</v>
      </c>
      <c r="BV237" s="4">
        <f t="shared" si="134"/>
        <v>0.17985486735486739</v>
      </c>
    </row>
    <row r="238" spans="1:74" s="15" customFormat="1">
      <c r="A238" s="25">
        <f t="shared" si="123"/>
        <v>234</v>
      </c>
      <c r="B238" s="26" t="s">
        <v>38</v>
      </c>
      <c r="C238" s="12">
        <v>41108</v>
      </c>
      <c r="D238" s="52">
        <v>41109</v>
      </c>
      <c r="E238" s="52">
        <v>41109</v>
      </c>
      <c r="F238" s="36">
        <v>96.839999999999989</v>
      </c>
      <c r="G238" s="36"/>
      <c r="H238" s="36"/>
      <c r="I238" s="36">
        <v>96.52000000000001</v>
      </c>
      <c r="J238" s="36">
        <v>96.839999999999989</v>
      </c>
      <c r="K238" s="5" t="s">
        <v>0</v>
      </c>
      <c r="L238"/>
      <c r="M238" s="16">
        <f>(F238-I238)*100</f>
        <v>31.999999999997897</v>
      </c>
      <c r="O238" s="16">
        <f>(I238-J238)*100</f>
        <v>-31.999999999997897</v>
      </c>
      <c r="P238"/>
      <c r="Q238" s="22">
        <f>((S237*U238)/M238)*O238</f>
        <v>-176197.4016052334</v>
      </c>
      <c r="S238" s="3">
        <f>Q238+S237</f>
        <v>14624384.333234373</v>
      </c>
      <c r="T238" s="3"/>
      <c r="U238" s="4">
        <f>$AE$4/W238</f>
        <v>1.1904761904761904E-2</v>
      </c>
      <c r="V238" s="3"/>
      <c r="W238" s="2">
        <v>21</v>
      </c>
      <c r="X238"/>
      <c r="Y238" s="30">
        <f>E238-D238+1</f>
        <v>1</v>
      </c>
      <c r="Z238" s="30"/>
      <c r="AA238" s="30">
        <f>(D238-C238)</f>
        <v>1</v>
      </c>
      <c r="AB238" s="30"/>
      <c r="AC238" s="4">
        <f>(S238-S237)/S237</f>
        <v>-1.1904761904761915E-2</v>
      </c>
      <c r="AD238" s="3"/>
      <c r="AE238" s="38"/>
      <c r="AF238" s="40">
        <f>IF(E237&gt;D238,IF(E237&gt;E238,Y238,E237-D238+1),0)</f>
        <v>0</v>
      </c>
      <c r="AG238" s="3"/>
      <c r="AH238" s="40">
        <f t="shared" si="119"/>
        <v>0</v>
      </c>
      <c r="AI238" s="40">
        <f t="shared" si="121"/>
        <v>1</v>
      </c>
      <c r="AJ238" s="40">
        <f t="shared" si="122"/>
        <v>0</v>
      </c>
      <c r="AK238" s="40">
        <f t="shared" si="124"/>
        <v>0</v>
      </c>
      <c r="AL238" s="40">
        <f t="shared" si="125"/>
        <v>0</v>
      </c>
      <c r="AM238" s="40">
        <f t="shared" si="126"/>
        <v>1</v>
      </c>
      <c r="AN238" s="40">
        <f t="shared" si="127"/>
        <v>1</v>
      </c>
      <c r="AO238" s="40">
        <f t="shared" si="128"/>
        <v>1</v>
      </c>
      <c r="AP238" s="40">
        <f t="shared" si="129"/>
        <v>0</v>
      </c>
      <c r="AQ238" s="40">
        <f t="shared" si="130"/>
        <v>0</v>
      </c>
      <c r="AR238" s="40">
        <f t="shared" si="131"/>
        <v>1</v>
      </c>
      <c r="AS238" s="40">
        <f t="shared" si="132"/>
        <v>0</v>
      </c>
      <c r="AT238" s="40">
        <f t="shared" si="133"/>
        <v>0</v>
      </c>
      <c r="AU238" s="40">
        <f t="shared" si="135"/>
        <v>0</v>
      </c>
      <c r="AV238" s="40">
        <f t="shared" si="136"/>
        <v>0</v>
      </c>
      <c r="AW238" s="40">
        <f t="shared" si="137"/>
        <v>0</v>
      </c>
      <c r="AX238" s="40">
        <f t="shared" si="138"/>
        <v>0</v>
      </c>
      <c r="AY238" s="40">
        <f t="shared" si="139"/>
        <v>0</v>
      </c>
      <c r="AZ238" s="40">
        <f t="shared" si="140"/>
        <v>0</v>
      </c>
      <c r="BA238" s="40">
        <f t="shared" si="141"/>
        <v>0</v>
      </c>
      <c r="BB238" s="40">
        <f t="shared" si="142"/>
        <v>0</v>
      </c>
      <c r="BC238" s="40">
        <f t="shared" si="143"/>
        <v>0</v>
      </c>
      <c r="BD238" s="40">
        <f t="shared" si="144"/>
        <v>0</v>
      </c>
      <c r="BE238" s="40">
        <f t="shared" si="145"/>
        <v>0</v>
      </c>
      <c r="BF238" s="40">
        <f t="shared" si="146"/>
        <v>0</v>
      </c>
      <c r="BG238" s="40">
        <f t="shared" si="147"/>
        <v>0</v>
      </c>
      <c r="BH238" s="40">
        <f t="shared" si="148"/>
        <v>0</v>
      </c>
      <c r="BI238" s="40">
        <f t="shared" si="149"/>
        <v>0</v>
      </c>
      <c r="BJ238" s="40">
        <f t="shared" si="150"/>
        <v>0</v>
      </c>
      <c r="BK238" s="40">
        <f t="shared" si="151"/>
        <v>0</v>
      </c>
      <c r="BL238" s="40">
        <f t="shared" si="152"/>
        <v>0</v>
      </c>
      <c r="BM238" s="40">
        <f t="shared" si="153"/>
        <v>0</v>
      </c>
      <c r="BN238" s="40">
        <f t="shared" si="154"/>
        <v>0</v>
      </c>
      <c r="BO238" s="40">
        <f t="shared" si="155"/>
        <v>0</v>
      </c>
      <c r="BP238" s="40">
        <f t="shared" si="156"/>
        <v>0</v>
      </c>
      <c r="BQ238" s="40">
        <f t="shared" si="157"/>
        <v>0</v>
      </c>
      <c r="BR238" s="40">
        <f t="shared" si="158"/>
        <v>0</v>
      </c>
      <c r="BS238" s="15">
        <v>1</v>
      </c>
      <c r="BT238" s="63">
        <f t="shared" si="120"/>
        <v>7</v>
      </c>
      <c r="BV238" s="4">
        <f t="shared" si="134"/>
        <v>0.17985486735486739</v>
      </c>
    </row>
    <row r="239" spans="1:74" s="15" customFormat="1">
      <c r="A239" s="25">
        <f t="shared" si="123"/>
        <v>235</v>
      </c>
      <c r="B239" s="26" t="s">
        <v>24</v>
      </c>
      <c r="C239" s="12">
        <v>41116</v>
      </c>
      <c r="D239" s="13">
        <v>41117</v>
      </c>
      <c r="E239" s="13">
        <v>41129</v>
      </c>
      <c r="F239" s="36">
        <v>80.540000000000006</v>
      </c>
      <c r="G239" s="36">
        <v>81.489999999999995</v>
      </c>
      <c r="H239" s="36">
        <v>82.5</v>
      </c>
      <c r="I239" s="36"/>
      <c r="J239" s="36"/>
      <c r="K239" s="5" t="s">
        <v>2</v>
      </c>
      <c r="M239" s="16">
        <f>(G239-F239)*100</f>
        <v>94.999999999998863</v>
      </c>
      <c r="O239" s="16">
        <f>(H239-G239)*100</f>
        <v>101.00000000000051</v>
      </c>
      <c r="Q239" s="22">
        <f>((S238*U239)/M239)*O239</f>
        <v>388700.74148860446</v>
      </c>
      <c r="S239" s="3">
        <f>Q239+S238</f>
        <v>15013085.074722977</v>
      </c>
      <c r="T239" s="3"/>
      <c r="U239" s="4">
        <f>$AE$4/W239</f>
        <v>2.5000000000000001E-2</v>
      </c>
      <c r="V239" s="4"/>
      <c r="W239" s="2">
        <v>10</v>
      </c>
      <c r="X239" s="3"/>
      <c r="Y239" s="30">
        <f>E239-D239+1</f>
        <v>13</v>
      </c>
      <c r="Z239" s="30"/>
      <c r="AA239" s="30">
        <f>(D239-C239)</f>
        <v>1</v>
      </c>
      <c r="AB239" s="30"/>
      <c r="AC239" s="4">
        <f>(S239-S238)/S238</f>
        <v>2.6578947368421466E-2</v>
      </c>
      <c r="AD239" s="3"/>
      <c r="AE239" s="38"/>
      <c r="AF239" s="40">
        <f>IF(E238&gt;D239,IF(E238&gt;E239,Y239,E238-D239+1),0)</f>
        <v>0</v>
      </c>
      <c r="AG239" s="3"/>
      <c r="AH239" s="40">
        <f t="shared" si="119"/>
        <v>0</v>
      </c>
      <c r="AI239" s="40">
        <f t="shared" si="121"/>
        <v>0</v>
      </c>
      <c r="AJ239" s="40">
        <f t="shared" si="122"/>
        <v>0</v>
      </c>
      <c r="AK239" s="40">
        <f t="shared" si="124"/>
        <v>0</v>
      </c>
      <c r="AL239" s="40">
        <f t="shared" si="125"/>
        <v>0</v>
      </c>
      <c r="AM239" s="40">
        <f t="shared" si="126"/>
        <v>0</v>
      </c>
      <c r="AN239" s="40">
        <f t="shared" si="127"/>
        <v>0</v>
      </c>
      <c r="AO239" s="40">
        <f t="shared" si="128"/>
        <v>1</v>
      </c>
      <c r="AP239" s="40">
        <f t="shared" si="129"/>
        <v>0</v>
      </c>
      <c r="AQ239" s="40">
        <f t="shared" si="130"/>
        <v>0</v>
      </c>
      <c r="AR239" s="40">
        <f t="shared" si="131"/>
        <v>0</v>
      </c>
      <c r="AS239" s="40">
        <f t="shared" si="132"/>
        <v>0</v>
      </c>
      <c r="AT239" s="40">
        <f t="shared" si="133"/>
        <v>0</v>
      </c>
      <c r="AU239" s="40">
        <f t="shared" si="135"/>
        <v>0</v>
      </c>
      <c r="AV239" s="40">
        <f t="shared" si="136"/>
        <v>0</v>
      </c>
      <c r="AW239" s="40">
        <f t="shared" si="137"/>
        <v>0</v>
      </c>
      <c r="AX239" s="40">
        <f t="shared" si="138"/>
        <v>0</v>
      </c>
      <c r="AY239" s="40">
        <f t="shared" si="139"/>
        <v>0</v>
      </c>
      <c r="AZ239" s="40">
        <f t="shared" si="140"/>
        <v>0</v>
      </c>
      <c r="BA239" s="40">
        <f t="shared" si="141"/>
        <v>0</v>
      </c>
      <c r="BB239" s="40">
        <f t="shared" si="142"/>
        <v>0</v>
      </c>
      <c r="BC239" s="40">
        <f t="shared" si="143"/>
        <v>0</v>
      </c>
      <c r="BD239" s="40">
        <f t="shared" si="144"/>
        <v>0</v>
      </c>
      <c r="BE239" s="40">
        <f t="shared" si="145"/>
        <v>0</v>
      </c>
      <c r="BF239" s="40">
        <f t="shared" si="146"/>
        <v>0</v>
      </c>
      <c r="BG239" s="40">
        <f t="shared" si="147"/>
        <v>0</v>
      </c>
      <c r="BH239" s="40">
        <f t="shared" si="148"/>
        <v>0</v>
      </c>
      <c r="BI239" s="40">
        <f t="shared" si="149"/>
        <v>0</v>
      </c>
      <c r="BJ239" s="40">
        <f t="shared" si="150"/>
        <v>0</v>
      </c>
      <c r="BK239" s="40">
        <f t="shared" si="151"/>
        <v>0</v>
      </c>
      <c r="BL239" s="40">
        <f t="shared" si="152"/>
        <v>0</v>
      </c>
      <c r="BM239" s="40">
        <f t="shared" si="153"/>
        <v>0</v>
      </c>
      <c r="BN239" s="40">
        <f t="shared" si="154"/>
        <v>0</v>
      </c>
      <c r="BO239" s="40">
        <f t="shared" si="155"/>
        <v>0</v>
      </c>
      <c r="BP239" s="40">
        <f t="shared" si="156"/>
        <v>0</v>
      </c>
      <c r="BQ239" s="40">
        <f t="shared" si="157"/>
        <v>0</v>
      </c>
      <c r="BR239" s="40">
        <f t="shared" si="158"/>
        <v>0</v>
      </c>
      <c r="BS239" s="15">
        <v>1</v>
      </c>
      <c r="BT239" s="63">
        <f t="shared" si="120"/>
        <v>3</v>
      </c>
      <c r="BV239" s="4">
        <f t="shared" si="134"/>
        <v>7.548076923076924E-2</v>
      </c>
    </row>
    <row r="240" spans="1:74" s="15" customFormat="1">
      <c r="A240" s="25">
        <f t="shared" si="123"/>
        <v>236</v>
      </c>
      <c r="B240" s="26" t="s">
        <v>30</v>
      </c>
      <c r="C240" s="12">
        <v>41116</v>
      </c>
      <c r="D240" s="12">
        <v>41117</v>
      </c>
      <c r="E240" s="12">
        <v>41164</v>
      </c>
      <c r="F240" s="14">
        <v>1.212</v>
      </c>
      <c r="G240" s="14">
        <v>1.2331000000000001</v>
      </c>
      <c r="H240" s="14">
        <v>1.2902</v>
      </c>
      <c r="I240" s="14"/>
      <c r="J240" s="14"/>
      <c r="K240" s="5" t="s">
        <v>1</v>
      </c>
      <c r="M240" s="16">
        <f>(G240-F240)*10000</f>
        <v>211.00000000000119</v>
      </c>
      <c r="O240" s="16">
        <f>(H240-G240)*10000</f>
        <v>570.99999999999932</v>
      </c>
      <c r="Q240" s="22">
        <f>((S239*U240)/M240)*O240</f>
        <v>923359.71323424834</v>
      </c>
      <c r="S240" s="3">
        <f>Q240+S239</f>
        <v>15936444.787957225</v>
      </c>
      <c r="T240" s="3"/>
      <c r="U240" s="4">
        <f>$AE$4/W240</f>
        <v>2.2727272727272728E-2</v>
      </c>
      <c r="V240" s="4"/>
      <c r="W240" s="16">
        <v>11</v>
      </c>
      <c r="Y240" s="30">
        <f>E240-D240+1</f>
        <v>48</v>
      </c>
      <c r="Z240" s="30"/>
      <c r="AA240" s="30">
        <f>(D240-C240)</f>
        <v>1</v>
      </c>
      <c r="AB240" s="30"/>
      <c r="AC240" s="4">
        <f>(S240-S239)/S239</f>
        <v>6.1503662214562223E-2</v>
      </c>
      <c r="AD240" s="3"/>
      <c r="AE240" s="38"/>
      <c r="AF240" s="40">
        <f>IF(E239&gt;D240,IF(E239&gt;E240,Y240,E239-D240+1),0)</f>
        <v>13</v>
      </c>
      <c r="AG240" s="3"/>
      <c r="AH240" s="40">
        <f t="shared" si="119"/>
        <v>1</v>
      </c>
      <c r="AI240" s="40">
        <f t="shared" si="121"/>
        <v>0</v>
      </c>
      <c r="AJ240" s="40">
        <f t="shared" si="122"/>
        <v>0</v>
      </c>
      <c r="AK240" s="40">
        <f t="shared" si="124"/>
        <v>0</v>
      </c>
      <c r="AL240" s="40">
        <f t="shared" si="125"/>
        <v>0</v>
      </c>
      <c r="AM240" s="40">
        <f t="shared" si="126"/>
        <v>0</v>
      </c>
      <c r="AN240" s="40">
        <f t="shared" si="127"/>
        <v>0</v>
      </c>
      <c r="AO240" s="40">
        <f t="shared" si="128"/>
        <v>0</v>
      </c>
      <c r="AP240" s="40">
        <f t="shared" si="129"/>
        <v>1</v>
      </c>
      <c r="AQ240" s="40">
        <f t="shared" si="130"/>
        <v>0</v>
      </c>
      <c r="AR240" s="40">
        <f t="shared" si="131"/>
        <v>0</v>
      </c>
      <c r="AS240" s="40">
        <f t="shared" si="132"/>
        <v>0</v>
      </c>
      <c r="AT240" s="40">
        <f t="shared" si="133"/>
        <v>0</v>
      </c>
      <c r="AU240" s="40">
        <f t="shared" si="135"/>
        <v>0</v>
      </c>
      <c r="AV240" s="40">
        <f t="shared" si="136"/>
        <v>0</v>
      </c>
      <c r="AW240" s="40">
        <f t="shared" si="137"/>
        <v>0</v>
      </c>
      <c r="AX240" s="40">
        <f t="shared" si="138"/>
        <v>0</v>
      </c>
      <c r="AY240" s="40">
        <f t="shared" si="139"/>
        <v>0</v>
      </c>
      <c r="AZ240" s="40">
        <f t="shared" si="140"/>
        <v>0</v>
      </c>
      <c r="BA240" s="40">
        <f t="shared" si="141"/>
        <v>0</v>
      </c>
      <c r="BB240" s="40">
        <f t="shared" si="142"/>
        <v>0</v>
      </c>
      <c r="BC240" s="40">
        <f t="shared" si="143"/>
        <v>0</v>
      </c>
      <c r="BD240" s="40">
        <f t="shared" si="144"/>
        <v>0</v>
      </c>
      <c r="BE240" s="40">
        <f t="shared" si="145"/>
        <v>0</v>
      </c>
      <c r="BF240" s="40">
        <f t="shared" si="146"/>
        <v>0</v>
      </c>
      <c r="BG240" s="40">
        <f t="shared" si="147"/>
        <v>0</v>
      </c>
      <c r="BH240" s="40">
        <f t="shared" si="148"/>
        <v>0</v>
      </c>
      <c r="BI240" s="40">
        <f t="shared" si="149"/>
        <v>0</v>
      </c>
      <c r="BJ240" s="40">
        <f t="shared" si="150"/>
        <v>0</v>
      </c>
      <c r="BK240" s="40">
        <f t="shared" si="151"/>
        <v>0</v>
      </c>
      <c r="BL240" s="40">
        <f t="shared" si="152"/>
        <v>0</v>
      </c>
      <c r="BM240" s="40">
        <f t="shared" si="153"/>
        <v>0</v>
      </c>
      <c r="BN240" s="40">
        <f t="shared" si="154"/>
        <v>0</v>
      </c>
      <c r="BO240" s="40">
        <f t="shared" si="155"/>
        <v>0</v>
      </c>
      <c r="BP240" s="40">
        <f t="shared" si="156"/>
        <v>0</v>
      </c>
      <c r="BQ240" s="40">
        <f t="shared" si="157"/>
        <v>0</v>
      </c>
      <c r="BR240" s="40">
        <f t="shared" si="158"/>
        <v>0</v>
      </c>
      <c r="BS240" s="15">
        <v>1</v>
      </c>
      <c r="BT240" s="63">
        <f t="shared" si="120"/>
        <v>4</v>
      </c>
      <c r="BV240" s="4">
        <f t="shared" si="134"/>
        <v>9.8208041958041975E-2</v>
      </c>
    </row>
    <row r="241" spans="1:74" s="15" customFormat="1">
      <c r="A241" s="25">
        <f t="shared" si="123"/>
        <v>237</v>
      </c>
      <c r="B241" s="26" t="s">
        <v>32</v>
      </c>
      <c r="C241" s="12">
        <v>41116</v>
      </c>
      <c r="D241" s="12">
        <v>41117</v>
      </c>
      <c r="E241" s="12">
        <v>41172</v>
      </c>
      <c r="F241" s="14">
        <v>0.78649999999999998</v>
      </c>
      <c r="G241" s="14">
        <v>0.80159999999999998</v>
      </c>
      <c r="H241" s="14">
        <v>0.82599999999999996</v>
      </c>
      <c r="I241" s="14"/>
      <c r="J241" s="14"/>
      <c r="K241" s="5" t="s">
        <v>2</v>
      </c>
      <c r="L241"/>
      <c r="M241" s="16">
        <f>(G241-F241)*10000</f>
        <v>151.00000000000003</v>
      </c>
      <c r="O241" s="16">
        <f>(H241-G241)*10000</f>
        <v>243.99999999999977</v>
      </c>
      <c r="P241"/>
      <c r="Q241" s="22">
        <f>((S240*U241)/M241)*O241</f>
        <v>495223.19514283742</v>
      </c>
      <c r="S241" s="3">
        <f>Q241+S240</f>
        <v>16431667.983100062</v>
      </c>
      <c r="T241" s="3"/>
      <c r="U241" s="4">
        <f>$AE$4/W241</f>
        <v>1.9230769230769232E-2</v>
      </c>
      <c r="V241" s="3"/>
      <c r="W241" s="2">
        <v>13</v>
      </c>
      <c r="X241"/>
      <c r="Y241" s="30">
        <f>E241-D241+1</f>
        <v>56</v>
      </c>
      <c r="Z241" s="30"/>
      <c r="AA241" s="30">
        <f>(D241-C241)</f>
        <v>1</v>
      </c>
      <c r="AB241" s="30"/>
      <c r="AC241" s="4">
        <f>(S241-S240)/S240</f>
        <v>3.1074885379521102E-2</v>
      </c>
      <c r="AD241" s="3"/>
      <c r="AE241" s="38"/>
      <c r="AF241" s="40">
        <f>IF(E240&gt;D241,IF(E240&gt;E241,Y241,E240-D241+1),0)</f>
        <v>48</v>
      </c>
      <c r="AG241" s="3"/>
      <c r="AH241" s="40">
        <f t="shared" si="119"/>
        <v>1</v>
      </c>
      <c r="AI241" s="40">
        <f t="shared" si="121"/>
        <v>1</v>
      </c>
      <c r="AJ241" s="40">
        <f t="shared" si="122"/>
        <v>0</v>
      </c>
      <c r="AK241" s="40">
        <f t="shared" si="124"/>
        <v>0</v>
      </c>
      <c r="AL241" s="40">
        <f t="shared" si="125"/>
        <v>0</v>
      </c>
      <c r="AM241" s="40">
        <f t="shared" si="126"/>
        <v>0</v>
      </c>
      <c r="AN241" s="40">
        <f t="shared" si="127"/>
        <v>0</v>
      </c>
      <c r="AO241" s="40">
        <f t="shared" si="128"/>
        <v>0</v>
      </c>
      <c r="AP241" s="40">
        <f t="shared" si="129"/>
        <v>0</v>
      </c>
      <c r="AQ241" s="40">
        <f t="shared" si="130"/>
        <v>1</v>
      </c>
      <c r="AR241" s="40">
        <f t="shared" si="131"/>
        <v>0</v>
      </c>
      <c r="AS241" s="40">
        <f t="shared" si="132"/>
        <v>0</v>
      </c>
      <c r="AT241" s="40">
        <f t="shared" si="133"/>
        <v>0</v>
      </c>
      <c r="AU241" s="40">
        <f t="shared" si="135"/>
        <v>0</v>
      </c>
      <c r="AV241" s="40">
        <f t="shared" si="136"/>
        <v>0</v>
      </c>
      <c r="AW241" s="40">
        <f t="shared" si="137"/>
        <v>0</v>
      </c>
      <c r="AX241" s="40">
        <f t="shared" si="138"/>
        <v>0</v>
      </c>
      <c r="AY241" s="40">
        <f t="shared" si="139"/>
        <v>0</v>
      </c>
      <c r="AZ241" s="40">
        <f t="shared" si="140"/>
        <v>0</v>
      </c>
      <c r="BA241" s="40">
        <f t="shared" si="141"/>
        <v>0</v>
      </c>
      <c r="BB241" s="40">
        <f t="shared" si="142"/>
        <v>0</v>
      </c>
      <c r="BC241" s="40">
        <f t="shared" si="143"/>
        <v>0</v>
      </c>
      <c r="BD241" s="40">
        <f t="shared" si="144"/>
        <v>0</v>
      </c>
      <c r="BE241" s="40">
        <f t="shared" si="145"/>
        <v>0</v>
      </c>
      <c r="BF241" s="40">
        <f t="shared" si="146"/>
        <v>0</v>
      </c>
      <c r="BG241" s="40">
        <f t="shared" si="147"/>
        <v>0</v>
      </c>
      <c r="BH241" s="40">
        <f t="shared" si="148"/>
        <v>0</v>
      </c>
      <c r="BI241" s="40">
        <f t="shared" si="149"/>
        <v>0</v>
      </c>
      <c r="BJ241" s="40">
        <f t="shared" si="150"/>
        <v>0</v>
      </c>
      <c r="BK241" s="40">
        <f t="shared" si="151"/>
        <v>0</v>
      </c>
      <c r="BL241" s="40">
        <f t="shared" si="152"/>
        <v>0</v>
      </c>
      <c r="BM241" s="40">
        <f t="shared" si="153"/>
        <v>0</v>
      </c>
      <c r="BN241" s="40">
        <f t="shared" si="154"/>
        <v>0</v>
      </c>
      <c r="BO241" s="40">
        <f t="shared" si="155"/>
        <v>0</v>
      </c>
      <c r="BP241" s="40">
        <f t="shared" si="156"/>
        <v>0</v>
      </c>
      <c r="BQ241" s="40">
        <f t="shared" si="157"/>
        <v>0</v>
      </c>
      <c r="BR241" s="40">
        <f t="shared" si="158"/>
        <v>0</v>
      </c>
      <c r="BS241" s="15">
        <v>1</v>
      </c>
      <c r="BT241" s="63">
        <f t="shared" si="120"/>
        <v>5</v>
      </c>
      <c r="BV241" s="4">
        <f t="shared" si="134"/>
        <v>0.11743881118881119</v>
      </c>
    </row>
    <row r="242" spans="1:74" s="15" customFormat="1">
      <c r="A242" s="25">
        <f t="shared" si="123"/>
        <v>238</v>
      </c>
      <c r="B242" s="26" t="s">
        <v>35</v>
      </c>
      <c r="C242" s="12">
        <v>41122</v>
      </c>
      <c r="D242" s="13">
        <v>41123</v>
      </c>
      <c r="E242" s="13">
        <v>41124</v>
      </c>
      <c r="F242" s="36">
        <v>80.218999999999994</v>
      </c>
      <c r="G242" s="36"/>
      <c r="H242" s="36"/>
      <c r="I242" s="36">
        <v>79.76100000000001</v>
      </c>
      <c r="J242" s="36">
        <v>79.325999999999993</v>
      </c>
      <c r="K242" s="5" t="s">
        <v>2</v>
      </c>
      <c r="L242"/>
      <c r="M242" s="16">
        <f>(F242-I242)*100</f>
        <v>45.79999999999842</v>
      </c>
      <c r="O242" s="16">
        <f>(I242-J242)*100</f>
        <v>43.500000000001648</v>
      </c>
      <c r="P242"/>
      <c r="Q242" s="22">
        <f>((S241*U242)/M242)*O242</f>
        <v>487703.02760978742</v>
      </c>
      <c r="S242" s="3">
        <f>Q242+S241</f>
        <v>16919371.010709848</v>
      </c>
      <c r="T242" s="3"/>
      <c r="U242" s="4">
        <f>$AE$4/W242</f>
        <v>3.125E-2</v>
      </c>
      <c r="V242" s="3"/>
      <c r="W242" s="2">
        <v>8</v>
      </c>
      <c r="X242"/>
      <c r="Y242" s="30">
        <f>E242-D242+1</f>
        <v>2</v>
      </c>
      <c r="Z242" s="30"/>
      <c r="AA242" s="30">
        <f>(D242-C242)</f>
        <v>1</v>
      </c>
      <c r="AB242" s="30"/>
      <c r="AC242" s="4">
        <f>(S242-S241)/S241</f>
        <v>2.9680676855897259E-2</v>
      </c>
      <c r="AD242" s="3"/>
      <c r="AE242" s="38"/>
      <c r="AF242" s="40">
        <f>IF(E241&gt;D242,IF(E241&gt;E242,Y242,E241-D242+1),0)</f>
        <v>2</v>
      </c>
      <c r="AG242" s="3"/>
      <c r="AH242" s="40">
        <f t="shared" si="119"/>
        <v>1</v>
      </c>
      <c r="AI242" s="40">
        <f t="shared" si="121"/>
        <v>1</v>
      </c>
      <c r="AJ242" s="40">
        <f t="shared" si="122"/>
        <v>1</v>
      </c>
      <c r="AK242" s="40">
        <f t="shared" si="124"/>
        <v>0</v>
      </c>
      <c r="AL242" s="40">
        <f t="shared" si="125"/>
        <v>0</v>
      </c>
      <c r="AM242" s="40">
        <f t="shared" si="126"/>
        <v>0</v>
      </c>
      <c r="AN242" s="40">
        <f t="shared" si="127"/>
        <v>0</v>
      </c>
      <c r="AO242" s="40">
        <f t="shared" si="128"/>
        <v>0</v>
      </c>
      <c r="AP242" s="40">
        <f t="shared" si="129"/>
        <v>0</v>
      </c>
      <c r="AQ242" s="40">
        <f t="shared" si="130"/>
        <v>0</v>
      </c>
      <c r="AR242" s="40">
        <f t="shared" si="131"/>
        <v>1</v>
      </c>
      <c r="AS242" s="40">
        <f t="shared" si="132"/>
        <v>0</v>
      </c>
      <c r="AT242" s="40">
        <f t="shared" si="133"/>
        <v>0</v>
      </c>
      <c r="AU242" s="40">
        <f t="shared" si="135"/>
        <v>0</v>
      </c>
      <c r="AV242" s="40">
        <f t="shared" si="136"/>
        <v>0</v>
      </c>
      <c r="AW242" s="40">
        <f t="shared" si="137"/>
        <v>0</v>
      </c>
      <c r="AX242" s="40">
        <f t="shared" si="138"/>
        <v>0</v>
      </c>
      <c r="AY242" s="40">
        <f t="shared" si="139"/>
        <v>0</v>
      </c>
      <c r="AZ242" s="40">
        <f t="shared" si="140"/>
        <v>0</v>
      </c>
      <c r="BA242" s="40">
        <f t="shared" si="141"/>
        <v>0</v>
      </c>
      <c r="BB242" s="40">
        <f t="shared" si="142"/>
        <v>0</v>
      </c>
      <c r="BC242" s="40">
        <f t="shared" si="143"/>
        <v>0</v>
      </c>
      <c r="BD242" s="40">
        <f t="shared" si="144"/>
        <v>0</v>
      </c>
      <c r="BE242" s="40">
        <f t="shared" si="145"/>
        <v>0</v>
      </c>
      <c r="BF242" s="40">
        <f t="shared" si="146"/>
        <v>0</v>
      </c>
      <c r="BG242" s="40">
        <f t="shared" si="147"/>
        <v>0</v>
      </c>
      <c r="BH242" s="40">
        <f t="shared" si="148"/>
        <v>0</v>
      </c>
      <c r="BI242" s="40">
        <f t="shared" si="149"/>
        <v>0</v>
      </c>
      <c r="BJ242" s="40">
        <f t="shared" si="150"/>
        <v>0</v>
      </c>
      <c r="BK242" s="40">
        <f t="shared" si="151"/>
        <v>0</v>
      </c>
      <c r="BL242" s="40">
        <f t="shared" si="152"/>
        <v>0</v>
      </c>
      <c r="BM242" s="40">
        <f t="shared" si="153"/>
        <v>0</v>
      </c>
      <c r="BN242" s="40">
        <f t="shared" si="154"/>
        <v>0</v>
      </c>
      <c r="BO242" s="40">
        <f t="shared" si="155"/>
        <v>0</v>
      </c>
      <c r="BP242" s="40">
        <f t="shared" si="156"/>
        <v>0</v>
      </c>
      <c r="BQ242" s="40">
        <f t="shared" si="157"/>
        <v>0</v>
      </c>
      <c r="BR242" s="40">
        <f t="shared" si="158"/>
        <v>0</v>
      </c>
      <c r="BS242" s="15">
        <v>1</v>
      </c>
      <c r="BT242" s="63">
        <f t="shared" si="120"/>
        <v>6</v>
      </c>
      <c r="BV242" s="4">
        <f t="shared" si="134"/>
        <v>0.14868881118881119</v>
      </c>
    </row>
    <row r="243" spans="1:74" s="15" customFormat="1">
      <c r="A243" s="25">
        <f t="shared" si="123"/>
        <v>239</v>
      </c>
      <c r="B243" s="26" t="s">
        <v>38</v>
      </c>
      <c r="C243" s="12">
        <v>41120</v>
      </c>
      <c r="D243" s="52">
        <v>41123</v>
      </c>
      <c r="E243" s="52">
        <v>41123</v>
      </c>
      <c r="F243" s="36">
        <v>96.19</v>
      </c>
      <c r="G243" s="36"/>
      <c r="H243" s="36"/>
      <c r="I243" s="36">
        <v>95.587000000000003</v>
      </c>
      <c r="J243" s="36">
        <v>96.19</v>
      </c>
      <c r="K243" s="5" t="s">
        <v>0</v>
      </c>
      <c r="L243"/>
      <c r="M243" s="16">
        <f>(F243-I243)*100</f>
        <v>60.299999999999443</v>
      </c>
      <c r="O243" s="16">
        <f>(I243-J243)*100</f>
        <v>-60.299999999999443</v>
      </c>
      <c r="P243"/>
      <c r="Q243" s="22">
        <f>((S242*U243)/M243)*O243</f>
        <v>-201421.08346083152</v>
      </c>
      <c r="S243" s="3">
        <f>Q243+S242</f>
        <v>16717949.927249016</v>
      </c>
      <c r="T243" s="3"/>
      <c r="U243" s="4">
        <f>$AE$4/W243</f>
        <v>1.1904761904761904E-2</v>
      </c>
      <c r="V243" s="3"/>
      <c r="W243" s="2">
        <v>21</v>
      </c>
      <c r="X243"/>
      <c r="Y243" s="30">
        <f>E243-D243+1</f>
        <v>1</v>
      </c>
      <c r="Z243" s="30"/>
      <c r="AA243" s="30">
        <f>(D243-C243)</f>
        <v>3</v>
      </c>
      <c r="AB243" s="30"/>
      <c r="AC243" s="4">
        <f>(S243-S242)/S242</f>
        <v>-1.1904761904761934E-2</v>
      </c>
      <c r="AD243" s="3"/>
      <c r="AE243" s="38"/>
      <c r="AF243" s="40">
        <f>IF(E242&gt;D243,IF(E242&gt;E243,Y243,E242-D243+1),0)</f>
        <v>1</v>
      </c>
      <c r="AG243" s="3"/>
      <c r="AH243" s="40">
        <f t="shared" si="119"/>
        <v>1</v>
      </c>
      <c r="AI243" s="40">
        <f t="shared" si="121"/>
        <v>1</v>
      </c>
      <c r="AJ243" s="40">
        <f t="shared" si="122"/>
        <v>1</v>
      </c>
      <c r="AK243" s="40">
        <f t="shared" si="124"/>
        <v>1</v>
      </c>
      <c r="AL243" s="40">
        <f t="shared" si="125"/>
        <v>0</v>
      </c>
      <c r="AM243" s="40">
        <f t="shared" si="126"/>
        <v>0</v>
      </c>
      <c r="AN243" s="40">
        <f t="shared" si="127"/>
        <v>0</v>
      </c>
      <c r="AO243" s="40">
        <f t="shared" si="128"/>
        <v>0</v>
      </c>
      <c r="AP243" s="40">
        <f t="shared" si="129"/>
        <v>0</v>
      </c>
      <c r="AQ243" s="40">
        <f t="shared" si="130"/>
        <v>0</v>
      </c>
      <c r="AR243" s="40">
        <f t="shared" si="131"/>
        <v>0</v>
      </c>
      <c r="AS243" s="40">
        <f t="shared" si="132"/>
        <v>1</v>
      </c>
      <c r="AT243" s="40">
        <f t="shared" si="133"/>
        <v>0</v>
      </c>
      <c r="AU243" s="40">
        <f t="shared" si="135"/>
        <v>0</v>
      </c>
      <c r="AV243" s="40">
        <f t="shared" si="136"/>
        <v>0</v>
      </c>
      <c r="AW243" s="40">
        <f t="shared" si="137"/>
        <v>0</v>
      </c>
      <c r="AX243" s="40">
        <f t="shared" si="138"/>
        <v>0</v>
      </c>
      <c r="AY243" s="40">
        <f t="shared" si="139"/>
        <v>0</v>
      </c>
      <c r="AZ243" s="40">
        <f t="shared" si="140"/>
        <v>0</v>
      </c>
      <c r="BA243" s="40">
        <f t="shared" si="141"/>
        <v>0</v>
      </c>
      <c r="BB243" s="40">
        <f t="shared" si="142"/>
        <v>0</v>
      </c>
      <c r="BC243" s="40">
        <f t="shared" si="143"/>
        <v>0</v>
      </c>
      <c r="BD243" s="40">
        <f t="shared" si="144"/>
        <v>0</v>
      </c>
      <c r="BE243" s="40">
        <f t="shared" si="145"/>
        <v>0</v>
      </c>
      <c r="BF243" s="40">
        <f t="shared" si="146"/>
        <v>0</v>
      </c>
      <c r="BG243" s="40">
        <f t="shared" si="147"/>
        <v>0</v>
      </c>
      <c r="BH243" s="40">
        <f t="shared" si="148"/>
        <v>0</v>
      </c>
      <c r="BI243" s="40">
        <f t="shared" si="149"/>
        <v>0</v>
      </c>
      <c r="BJ243" s="40">
        <f t="shared" si="150"/>
        <v>0</v>
      </c>
      <c r="BK243" s="40">
        <f t="shared" si="151"/>
        <v>0</v>
      </c>
      <c r="BL243" s="40">
        <f t="shared" si="152"/>
        <v>0</v>
      </c>
      <c r="BM243" s="40">
        <f t="shared" si="153"/>
        <v>0</v>
      </c>
      <c r="BN243" s="40">
        <f t="shared" si="154"/>
        <v>0</v>
      </c>
      <c r="BO243" s="40">
        <f t="shared" si="155"/>
        <v>0</v>
      </c>
      <c r="BP243" s="40">
        <f t="shared" si="156"/>
        <v>0</v>
      </c>
      <c r="BQ243" s="40">
        <f t="shared" si="157"/>
        <v>0</v>
      </c>
      <c r="BR243" s="40">
        <f t="shared" si="158"/>
        <v>0</v>
      </c>
      <c r="BS243" s="15">
        <v>1</v>
      </c>
      <c r="BT243" s="63">
        <f t="shared" si="120"/>
        <v>7</v>
      </c>
      <c r="BV243" s="4">
        <f t="shared" si="134"/>
        <v>0.16059357309357308</v>
      </c>
    </row>
    <row r="244" spans="1:74" s="15" customFormat="1">
      <c r="A244" s="25">
        <f t="shared" si="123"/>
        <v>240</v>
      </c>
      <c r="B244" s="26" t="s">
        <v>20</v>
      </c>
      <c r="C244" s="12">
        <v>41124</v>
      </c>
      <c r="D244" s="12">
        <v>41127</v>
      </c>
      <c r="E244" s="12">
        <v>41156</v>
      </c>
      <c r="F244" s="14">
        <v>1.0362</v>
      </c>
      <c r="G244" s="14"/>
      <c r="H244" s="14"/>
      <c r="I244" s="14">
        <v>1.0226999999999999</v>
      </c>
      <c r="J244" s="14">
        <v>0.97399999999999998</v>
      </c>
      <c r="K244" s="5" t="s">
        <v>1</v>
      </c>
      <c r="M244" s="16">
        <f>(F244-I244)*10000</f>
        <v>135.00000000000068</v>
      </c>
      <c r="O244" s="16">
        <f>(I244-J244)*10000</f>
        <v>486.99999999999966</v>
      </c>
      <c r="Q244" s="22">
        <f>((S243*U244)/M244)*O244</f>
        <v>2153873.4430079958</v>
      </c>
      <c r="S244" s="3">
        <f>S243+Q244</f>
        <v>18871823.370257013</v>
      </c>
      <c r="T244" s="3"/>
      <c r="U244" s="4">
        <f>$AE$4/W244</f>
        <v>3.5714285714285712E-2</v>
      </c>
      <c r="V244" s="4"/>
      <c r="W244" s="2">
        <v>7</v>
      </c>
      <c r="X244" s="3"/>
      <c r="Y244" s="30">
        <f>E244-D244+1</f>
        <v>30</v>
      </c>
      <c r="Z244" s="30"/>
      <c r="AA244" s="30">
        <f>(D244-C244)</f>
        <v>3</v>
      </c>
      <c r="AB244" s="30"/>
      <c r="AC244" s="4">
        <f>(S244-S243)/S243</f>
        <v>0.12883597883597814</v>
      </c>
      <c r="AD244" s="3"/>
      <c r="AE244" s="38"/>
      <c r="AF244" s="40">
        <f>IF(E243&gt;D244,IF(E243&gt;E244,Y244,E243-D244+1),0)</f>
        <v>0</v>
      </c>
      <c r="AG244" s="3"/>
      <c r="AH244" s="40">
        <f t="shared" si="119"/>
        <v>0</v>
      </c>
      <c r="AI244" s="40">
        <f t="shared" si="121"/>
        <v>0</v>
      </c>
      <c r="AJ244" s="40">
        <f t="shared" si="122"/>
        <v>1</v>
      </c>
      <c r="AK244" s="40">
        <f t="shared" si="124"/>
        <v>1</v>
      </c>
      <c r="AL244" s="40">
        <f t="shared" si="125"/>
        <v>1</v>
      </c>
      <c r="AM244" s="40">
        <f t="shared" si="126"/>
        <v>0</v>
      </c>
      <c r="AN244" s="40">
        <f t="shared" si="127"/>
        <v>0</v>
      </c>
      <c r="AO244" s="40">
        <f t="shared" si="128"/>
        <v>0</v>
      </c>
      <c r="AP244" s="40">
        <f t="shared" si="129"/>
        <v>0</v>
      </c>
      <c r="AQ244" s="40">
        <f t="shared" si="130"/>
        <v>0</v>
      </c>
      <c r="AR244" s="40">
        <f t="shared" si="131"/>
        <v>0</v>
      </c>
      <c r="AS244" s="40">
        <f t="shared" si="132"/>
        <v>0</v>
      </c>
      <c r="AT244" s="40">
        <f t="shared" si="133"/>
        <v>1</v>
      </c>
      <c r="AU244" s="40">
        <f t="shared" si="135"/>
        <v>0</v>
      </c>
      <c r="AV244" s="40">
        <f t="shared" si="136"/>
        <v>0</v>
      </c>
      <c r="AW244" s="40">
        <f t="shared" si="137"/>
        <v>0</v>
      </c>
      <c r="AX244" s="40">
        <f t="shared" si="138"/>
        <v>0</v>
      </c>
      <c r="AY244" s="40">
        <f t="shared" si="139"/>
        <v>0</v>
      </c>
      <c r="AZ244" s="40">
        <f t="shared" si="140"/>
        <v>0</v>
      </c>
      <c r="BA244" s="40">
        <f t="shared" si="141"/>
        <v>0</v>
      </c>
      <c r="BB244" s="40">
        <f t="shared" si="142"/>
        <v>0</v>
      </c>
      <c r="BC244" s="40">
        <f t="shared" si="143"/>
        <v>0</v>
      </c>
      <c r="BD244" s="40">
        <f t="shared" si="144"/>
        <v>0</v>
      </c>
      <c r="BE244" s="40">
        <f t="shared" si="145"/>
        <v>0</v>
      </c>
      <c r="BF244" s="40">
        <f t="shared" si="146"/>
        <v>0</v>
      </c>
      <c r="BG244" s="40">
        <f t="shared" si="147"/>
        <v>0</v>
      </c>
      <c r="BH244" s="40">
        <f t="shared" si="148"/>
        <v>0</v>
      </c>
      <c r="BI244" s="40">
        <f t="shared" si="149"/>
        <v>0</v>
      </c>
      <c r="BJ244" s="40">
        <f t="shared" si="150"/>
        <v>0</v>
      </c>
      <c r="BK244" s="40">
        <f t="shared" si="151"/>
        <v>0</v>
      </c>
      <c r="BL244" s="40">
        <f t="shared" si="152"/>
        <v>0</v>
      </c>
      <c r="BM244" s="40">
        <f t="shared" si="153"/>
        <v>0</v>
      </c>
      <c r="BN244" s="40">
        <f t="shared" si="154"/>
        <v>0</v>
      </c>
      <c r="BO244" s="40">
        <f t="shared" si="155"/>
        <v>0</v>
      </c>
      <c r="BP244" s="40">
        <f t="shared" si="156"/>
        <v>0</v>
      </c>
      <c r="BQ244" s="40">
        <f t="shared" si="157"/>
        <v>0</v>
      </c>
      <c r="BR244" s="40">
        <f t="shared" si="158"/>
        <v>0</v>
      </c>
      <c r="BT244" s="63">
        <f t="shared" si="120"/>
        <v>5</v>
      </c>
      <c r="BV244" s="4">
        <f t="shared" ref="BV244:BV289" si="159">(BR244*U207)+(BQ244*U208)+(BP244*U209)+(BO244*U210)+(BN244*U211)+(BM244*U212)+(BL244*U213)+(BK244*U214)+(BJ244*U215)+(BI244*U216)+(BH244*U217)+(BG244*U218)+(BF244*U219)+(BE244*U220)+(BD244*U221)+(BC244*U222)+(BB244*U223)+(BA244*U224)+(AZ244*U225)+(AY244*U226)+(AX244*U227)+(AW244*U228)+(AV244*U229)+(AU244*U230)+(AT244*U231)+(AS244*U232)+(AR244*U233)+(AQ244*U234)+(AP244*U235)+(AO244*U236)+(AN244*U237)+(AM244*U238)+(AL244*U239)+(AK244*U240)+(AJ244*U241)+(AI244*U242)+(AH244*U243)+U244</f>
        <v>0.12190309690309691</v>
      </c>
    </row>
    <row r="245" spans="1:74" s="15" customFormat="1">
      <c r="A245" s="25">
        <f t="shared" si="123"/>
        <v>241</v>
      </c>
      <c r="B245" s="26" t="s">
        <v>38</v>
      </c>
      <c r="C245" s="12">
        <v>41124</v>
      </c>
      <c r="D245" s="52">
        <v>41127</v>
      </c>
      <c r="E245" s="52">
        <v>41166</v>
      </c>
      <c r="F245" s="36">
        <v>95.48</v>
      </c>
      <c r="G245" s="36">
        <v>97.458999999999989</v>
      </c>
      <c r="H245" s="36">
        <v>101.88000000000001</v>
      </c>
      <c r="I245" s="36"/>
      <c r="J245" s="36"/>
      <c r="K245" s="5" t="s">
        <v>1</v>
      </c>
      <c r="L245"/>
      <c r="M245" s="16">
        <f>(G245-F245)*100</f>
        <v>197.8999999999985</v>
      </c>
      <c r="O245" s="16">
        <f>(H245-G245)*100</f>
        <v>442.10000000000207</v>
      </c>
      <c r="P245"/>
      <c r="Q245" s="22">
        <f>((S244*U245)/M245)*O245</f>
        <v>501890.87273458985</v>
      </c>
      <c r="S245" s="3">
        <f>Q245+S244</f>
        <v>19373714.242991604</v>
      </c>
      <c r="T245" s="3"/>
      <c r="U245" s="4">
        <f>$AE$4/W245</f>
        <v>1.1904761904761904E-2</v>
      </c>
      <c r="V245" s="3"/>
      <c r="W245" s="2">
        <v>21</v>
      </c>
      <c r="X245"/>
      <c r="Y245" s="30">
        <f>E245-D245+1</f>
        <v>40</v>
      </c>
      <c r="Z245" s="30"/>
      <c r="AA245" s="30">
        <f>(D245-C245)</f>
        <v>3</v>
      </c>
      <c r="AB245" s="30"/>
      <c r="AC245" s="4">
        <f>(S245-S244)/S244</f>
        <v>2.6594720758440216E-2</v>
      </c>
      <c r="AD245" s="3"/>
      <c r="AE245" s="38"/>
      <c r="AF245" s="40">
        <f>IF(E244&gt;D245,IF(E244&gt;E245,Y245,E244-D245+1),0)</f>
        <v>30</v>
      </c>
      <c r="AG245" s="3"/>
      <c r="AH245" s="40">
        <f t="shared" si="119"/>
        <v>1</v>
      </c>
      <c r="AI245" s="40">
        <f t="shared" si="121"/>
        <v>0</v>
      </c>
      <c r="AJ245" s="40">
        <f t="shared" si="122"/>
        <v>0</v>
      </c>
      <c r="AK245" s="40">
        <f t="shared" si="124"/>
        <v>1</v>
      </c>
      <c r="AL245" s="40">
        <f t="shared" si="125"/>
        <v>1</v>
      </c>
      <c r="AM245" s="40">
        <f t="shared" si="126"/>
        <v>1</v>
      </c>
      <c r="AN245" s="40">
        <f t="shared" si="127"/>
        <v>0</v>
      </c>
      <c r="AO245" s="40">
        <f t="shared" si="128"/>
        <v>0</v>
      </c>
      <c r="AP245" s="40">
        <f t="shared" si="129"/>
        <v>0</v>
      </c>
      <c r="AQ245" s="40">
        <f t="shared" si="130"/>
        <v>0</v>
      </c>
      <c r="AR245" s="40">
        <f t="shared" si="131"/>
        <v>0</v>
      </c>
      <c r="AS245" s="40">
        <f t="shared" si="132"/>
        <v>0</v>
      </c>
      <c r="AT245" s="40">
        <f t="shared" si="133"/>
        <v>0</v>
      </c>
      <c r="AU245" s="40">
        <f t="shared" si="135"/>
        <v>1</v>
      </c>
      <c r="AV245" s="40">
        <f t="shared" si="136"/>
        <v>0</v>
      </c>
      <c r="AW245" s="40">
        <f t="shared" si="137"/>
        <v>0</v>
      </c>
      <c r="AX245" s="40">
        <f t="shared" si="138"/>
        <v>0</v>
      </c>
      <c r="AY245" s="40">
        <f t="shared" si="139"/>
        <v>0</v>
      </c>
      <c r="AZ245" s="40">
        <f t="shared" si="140"/>
        <v>0</v>
      </c>
      <c r="BA245" s="40">
        <f t="shared" si="141"/>
        <v>0</v>
      </c>
      <c r="BB245" s="40">
        <f t="shared" si="142"/>
        <v>0</v>
      </c>
      <c r="BC245" s="40">
        <f t="shared" si="143"/>
        <v>0</v>
      </c>
      <c r="BD245" s="40">
        <f t="shared" si="144"/>
        <v>0</v>
      </c>
      <c r="BE245" s="40">
        <f t="shared" si="145"/>
        <v>0</v>
      </c>
      <c r="BF245" s="40">
        <f t="shared" si="146"/>
        <v>0</v>
      </c>
      <c r="BG245" s="40">
        <f t="shared" si="147"/>
        <v>0</v>
      </c>
      <c r="BH245" s="40">
        <f t="shared" si="148"/>
        <v>0</v>
      </c>
      <c r="BI245" s="40">
        <f t="shared" si="149"/>
        <v>0</v>
      </c>
      <c r="BJ245" s="40">
        <f t="shared" si="150"/>
        <v>0</v>
      </c>
      <c r="BK245" s="40">
        <f t="shared" si="151"/>
        <v>0</v>
      </c>
      <c r="BL245" s="40">
        <f t="shared" si="152"/>
        <v>0</v>
      </c>
      <c r="BM245" s="40">
        <f t="shared" si="153"/>
        <v>0</v>
      </c>
      <c r="BN245" s="40">
        <f t="shared" si="154"/>
        <v>0</v>
      </c>
      <c r="BO245" s="40">
        <f t="shared" si="155"/>
        <v>0</v>
      </c>
      <c r="BP245" s="40">
        <f t="shared" si="156"/>
        <v>0</v>
      </c>
      <c r="BQ245" s="40">
        <f t="shared" si="157"/>
        <v>0</v>
      </c>
      <c r="BR245" s="40">
        <f t="shared" si="158"/>
        <v>0</v>
      </c>
      <c r="BT245" s="63">
        <f t="shared" si="120"/>
        <v>6</v>
      </c>
      <c r="BV245" s="4">
        <f t="shared" si="159"/>
        <v>0.13380785880785881</v>
      </c>
    </row>
    <row r="246" spans="1:74" s="15" customFormat="1">
      <c r="A246" s="25">
        <f t="shared" si="123"/>
        <v>242</v>
      </c>
      <c r="B246" s="26" t="s">
        <v>36</v>
      </c>
      <c r="C246" s="12">
        <v>41124</v>
      </c>
      <c r="D246" s="12">
        <v>41128</v>
      </c>
      <c r="E246" s="12">
        <v>41149</v>
      </c>
      <c r="F246" s="36">
        <v>121.14</v>
      </c>
      <c r="G246" s="36">
        <v>123.202</v>
      </c>
      <c r="H246" s="36">
        <v>124.098</v>
      </c>
      <c r="I246" s="36"/>
      <c r="J246" s="36"/>
      <c r="K246" s="5" t="s">
        <v>2</v>
      </c>
      <c r="L246"/>
      <c r="M246" s="16">
        <f>(G246-F246)*100</f>
        <v>206.19999999999976</v>
      </c>
      <c r="O246" s="16">
        <f>(H246-G246)*100</f>
        <v>89.60000000000008</v>
      </c>
      <c r="P246"/>
      <c r="Q246" s="22">
        <f>((S245*U246)/M246)*O246</f>
        <v>233845.88804990452</v>
      </c>
      <c r="S246" s="3">
        <f>Q246+S245</f>
        <v>19607560.131041508</v>
      </c>
      <c r="T246" s="3"/>
      <c r="U246" s="4">
        <f>$AE$4/W246</f>
        <v>2.7777777777777776E-2</v>
      </c>
      <c r="V246" s="3"/>
      <c r="W246" s="2">
        <v>9</v>
      </c>
      <c r="X246"/>
      <c r="Y246" s="30">
        <f>E246-D246+1</f>
        <v>22</v>
      </c>
      <c r="Z246" s="30"/>
      <c r="AA246" s="30">
        <f>(D246-C246)</f>
        <v>4</v>
      </c>
      <c r="AB246" s="30"/>
      <c r="AC246" s="4">
        <f>(S246-S245)/S245</f>
        <v>1.2070266192477648E-2</v>
      </c>
      <c r="AD246" s="3"/>
      <c r="AE246" s="38"/>
      <c r="AF246" s="40">
        <f>IF(E245&gt;D246,IF(E245&gt;E246,Y246,E245-D246+1),0)</f>
        <v>22</v>
      </c>
      <c r="AG246" s="3"/>
      <c r="AH246" s="40">
        <f t="shared" si="119"/>
        <v>1</v>
      </c>
      <c r="AI246" s="40">
        <f t="shared" si="121"/>
        <v>1</v>
      </c>
      <c r="AJ246" s="40">
        <f t="shared" si="122"/>
        <v>0</v>
      </c>
      <c r="AK246" s="40">
        <f t="shared" si="124"/>
        <v>0</v>
      </c>
      <c r="AL246" s="40">
        <f t="shared" si="125"/>
        <v>1</v>
      </c>
      <c r="AM246" s="40">
        <f t="shared" si="126"/>
        <v>1</v>
      </c>
      <c r="AN246" s="40">
        <f t="shared" si="127"/>
        <v>1</v>
      </c>
      <c r="AO246" s="40">
        <f t="shared" si="128"/>
        <v>0</v>
      </c>
      <c r="AP246" s="40">
        <f t="shared" si="129"/>
        <v>0</v>
      </c>
      <c r="AQ246" s="40">
        <f t="shared" si="130"/>
        <v>0</v>
      </c>
      <c r="AR246" s="40">
        <f t="shared" si="131"/>
        <v>0</v>
      </c>
      <c r="AS246" s="40">
        <f t="shared" si="132"/>
        <v>0</v>
      </c>
      <c r="AT246" s="40">
        <f t="shared" si="133"/>
        <v>0</v>
      </c>
      <c r="AU246" s="40">
        <f t="shared" si="135"/>
        <v>0</v>
      </c>
      <c r="AV246" s="40">
        <f t="shared" si="136"/>
        <v>1</v>
      </c>
      <c r="AW246" s="40">
        <f t="shared" si="137"/>
        <v>0</v>
      </c>
      <c r="AX246" s="40">
        <f t="shared" si="138"/>
        <v>0</v>
      </c>
      <c r="AY246" s="40">
        <f t="shared" si="139"/>
        <v>0</v>
      </c>
      <c r="AZ246" s="40">
        <f t="shared" si="140"/>
        <v>0</v>
      </c>
      <c r="BA246" s="40">
        <f t="shared" si="141"/>
        <v>0</v>
      </c>
      <c r="BB246" s="40">
        <f t="shared" si="142"/>
        <v>0</v>
      </c>
      <c r="BC246" s="40">
        <f t="shared" si="143"/>
        <v>0</v>
      </c>
      <c r="BD246" s="40">
        <f t="shared" si="144"/>
        <v>0</v>
      </c>
      <c r="BE246" s="40">
        <f t="shared" si="145"/>
        <v>0</v>
      </c>
      <c r="BF246" s="40">
        <f t="shared" si="146"/>
        <v>0</v>
      </c>
      <c r="BG246" s="40">
        <f t="shared" si="147"/>
        <v>0</v>
      </c>
      <c r="BH246" s="40">
        <f t="shared" si="148"/>
        <v>0</v>
      </c>
      <c r="BI246" s="40">
        <f t="shared" si="149"/>
        <v>0</v>
      </c>
      <c r="BJ246" s="40">
        <f t="shared" si="150"/>
        <v>0</v>
      </c>
      <c r="BK246" s="40">
        <f t="shared" si="151"/>
        <v>0</v>
      </c>
      <c r="BL246" s="40">
        <f t="shared" si="152"/>
        <v>0</v>
      </c>
      <c r="BM246" s="40">
        <f t="shared" si="153"/>
        <v>0</v>
      </c>
      <c r="BN246" s="40">
        <f t="shared" si="154"/>
        <v>0</v>
      </c>
      <c r="BO246" s="40">
        <f t="shared" si="155"/>
        <v>0</v>
      </c>
      <c r="BP246" s="40">
        <f t="shared" si="156"/>
        <v>0</v>
      </c>
      <c r="BQ246" s="40">
        <f t="shared" si="157"/>
        <v>0</v>
      </c>
      <c r="BR246" s="40">
        <f t="shared" si="158"/>
        <v>0</v>
      </c>
      <c r="BT246" s="63">
        <f t="shared" si="120"/>
        <v>7</v>
      </c>
      <c r="BV246" s="4">
        <f t="shared" si="159"/>
        <v>0.16158563658563657</v>
      </c>
    </row>
    <row r="247" spans="1:74" s="15" customFormat="1">
      <c r="A247" s="25">
        <f t="shared" si="123"/>
        <v>243</v>
      </c>
      <c r="B247" s="26" t="s">
        <v>33</v>
      </c>
      <c r="C247" s="12">
        <v>41136</v>
      </c>
      <c r="D247" s="12">
        <v>41137</v>
      </c>
      <c r="E247" s="12">
        <v>41143</v>
      </c>
      <c r="F247" s="36">
        <v>78.58</v>
      </c>
      <c r="G247" s="36">
        <v>79.069999999999993</v>
      </c>
      <c r="H247" s="36">
        <v>79.069999999999993</v>
      </c>
      <c r="I247" s="36"/>
      <c r="J247" s="36"/>
      <c r="K247" s="5" t="s">
        <v>17</v>
      </c>
      <c r="L247"/>
      <c r="M247" s="16">
        <f>(G247-F247)*100</f>
        <v>48.999999999999488</v>
      </c>
      <c r="O247" s="16">
        <f>(H247-G247)*100</f>
        <v>0</v>
      </c>
      <c r="P247"/>
      <c r="Q247" s="22">
        <f>((S246*U247)/M247)*O247</f>
        <v>0</v>
      </c>
      <c r="S247" s="3">
        <f>Q247+S246</f>
        <v>19607560.131041508</v>
      </c>
      <c r="T247" s="3"/>
      <c r="U247" s="4">
        <f>$AE$4/W247</f>
        <v>2.7777777777777776E-2</v>
      </c>
      <c r="V247" s="3"/>
      <c r="W247" s="2">
        <v>9</v>
      </c>
      <c r="X247"/>
      <c r="Y247" s="30">
        <f>E247-D247+1</f>
        <v>7</v>
      </c>
      <c r="Z247" s="30"/>
      <c r="AA247" s="30">
        <f>(D247-C247)</f>
        <v>1</v>
      </c>
      <c r="AB247" s="30"/>
      <c r="AC247" s="4">
        <f>(S247-S246)/S246</f>
        <v>0</v>
      </c>
      <c r="AD247" s="3"/>
      <c r="AE247" s="38"/>
      <c r="AF247" s="40">
        <f>IF(E246&gt;D247,IF(E246&gt;E247,Y247,E246-D247+1),0)</f>
        <v>7</v>
      </c>
      <c r="AG247" s="3"/>
      <c r="AH247" s="40">
        <f t="shared" si="119"/>
        <v>1</v>
      </c>
      <c r="AI247" s="40">
        <f t="shared" si="121"/>
        <v>1</v>
      </c>
      <c r="AJ247" s="40">
        <f t="shared" si="122"/>
        <v>1</v>
      </c>
      <c r="AK247" s="40">
        <f t="shared" si="124"/>
        <v>0</v>
      </c>
      <c r="AL247" s="40">
        <f t="shared" si="125"/>
        <v>0</v>
      </c>
      <c r="AM247" s="40">
        <f t="shared" si="126"/>
        <v>1</v>
      </c>
      <c r="AN247" s="40">
        <f t="shared" si="127"/>
        <v>1</v>
      </c>
      <c r="AO247" s="40">
        <f t="shared" si="128"/>
        <v>0</v>
      </c>
      <c r="AP247" s="40">
        <f t="shared" si="129"/>
        <v>0</v>
      </c>
      <c r="AQ247" s="40">
        <f t="shared" si="130"/>
        <v>0</v>
      </c>
      <c r="AR247" s="40">
        <f t="shared" si="131"/>
        <v>0</v>
      </c>
      <c r="AS247" s="40">
        <f t="shared" si="132"/>
        <v>0</v>
      </c>
      <c r="AT247" s="40">
        <f t="shared" si="133"/>
        <v>0</v>
      </c>
      <c r="AU247" s="40">
        <f t="shared" si="135"/>
        <v>0</v>
      </c>
      <c r="AV247" s="40">
        <f t="shared" si="136"/>
        <v>0</v>
      </c>
      <c r="AW247" s="40">
        <f t="shared" si="137"/>
        <v>0</v>
      </c>
      <c r="AX247" s="40">
        <f t="shared" si="138"/>
        <v>0</v>
      </c>
      <c r="AY247" s="40">
        <f t="shared" si="139"/>
        <v>0</v>
      </c>
      <c r="AZ247" s="40">
        <f t="shared" si="140"/>
        <v>0</v>
      </c>
      <c r="BA247" s="40">
        <f t="shared" si="141"/>
        <v>0</v>
      </c>
      <c r="BB247" s="40">
        <f t="shared" si="142"/>
        <v>0</v>
      </c>
      <c r="BC247" s="40">
        <f t="shared" si="143"/>
        <v>0</v>
      </c>
      <c r="BD247" s="40">
        <f t="shared" si="144"/>
        <v>0</v>
      </c>
      <c r="BE247" s="40">
        <f t="shared" si="145"/>
        <v>0</v>
      </c>
      <c r="BF247" s="40">
        <f t="shared" si="146"/>
        <v>0</v>
      </c>
      <c r="BG247" s="40">
        <f t="shared" si="147"/>
        <v>0</v>
      </c>
      <c r="BH247" s="40">
        <f t="shared" si="148"/>
        <v>0</v>
      </c>
      <c r="BI247" s="40">
        <f t="shared" si="149"/>
        <v>0</v>
      </c>
      <c r="BJ247" s="40">
        <f t="shared" si="150"/>
        <v>0</v>
      </c>
      <c r="BK247" s="40">
        <f t="shared" si="151"/>
        <v>0</v>
      </c>
      <c r="BL247" s="40">
        <f t="shared" si="152"/>
        <v>0</v>
      </c>
      <c r="BM247" s="40">
        <f t="shared" si="153"/>
        <v>0</v>
      </c>
      <c r="BN247" s="40">
        <f t="shared" si="154"/>
        <v>0</v>
      </c>
      <c r="BO247" s="40">
        <f t="shared" si="155"/>
        <v>0</v>
      </c>
      <c r="BP247" s="40">
        <f t="shared" si="156"/>
        <v>0</v>
      </c>
      <c r="BQ247" s="40">
        <f t="shared" si="157"/>
        <v>0</v>
      </c>
      <c r="BR247" s="40">
        <f t="shared" si="158"/>
        <v>0</v>
      </c>
      <c r="BT247" s="63">
        <f t="shared" si="120"/>
        <v>6</v>
      </c>
      <c r="BV247" s="4">
        <f t="shared" si="159"/>
        <v>0.14513264513264512</v>
      </c>
    </row>
    <row r="248" spans="1:74" s="15" customFormat="1">
      <c r="A248" s="25">
        <f t="shared" si="123"/>
        <v>244</v>
      </c>
      <c r="B248" s="26" t="s">
        <v>29</v>
      </c>
      <c r="C248" s="12">
        <v>41137</v>
      </c>
      <c r="D248" s="12">
        <v>41138</v>
      </c>
      <c r="E248" s="12">
        <v>41145</v>
      </c>
      <c r="F248" s="14">
        <v>0.78090000000000004</v>
      </c>
      <c r="G248" s="14">
        <v>0.78659999999999997</v>
      </c>
      <c r="H248" s="14">
        <v>0.79269999999999996</v>
      </c>
      <c r="I248" s="14"/>
      <c r="J248" s="14"/>
      <c r="K248" s="5" t="s">
        <v>1</v>
      </c>
      <c r="M248" s="16">
        <f>(G248-F248)*10000</f>
        <v>56.999999999999275</v>
      </c>
      <c r="O248" s="16">
        <f>(H248-G248)*10000</f>
        <v>60.999999999999943</v>
      </c>
      <c r="Q248" s="22">
        <f>((S247*U248)/M248)*O248</f>
        <v>524588.23157611676</v>
      </c>
      <c r="S248" s="3">
        <f>Q248+S247</f>
        <v>20132148.362617627</v>
      </c>
      <c r="T248" s="3"/>
      <c r="U248" s="4">
        <f>$AE$4/W248</f>
        <v>2.5000000000000001E-2</v>
      </c>
      <c r="V248" s="4"/>
      <c r="W248" s="2">
        <v>10</v>
      </c>
      <c r="X248" s="3"/>
      <c r="Y248" s="30">
        <f>E248-D248+1</f>
        <v>8</v>
      </c>
      <c r="Z248" s="30"/>
      <c r="AA248" s="30">
        <f>(D248-C248)</f>
        <v>1</v>
      </c>
      <c r="AB248" s="30"/>
      <c r="AC248" s="4">
        <f>(S248-S247)/S247</f>
        <v>2.6754385964912693E-2</v>
      </c>
      <c r="AD248" s="3"/>
      <c r="AE248" s="38"/>
      <c r="AF248" s="40">
        <f>IF(E247&gt;D248,IF(E247&gt;E248,Y248,E247-D248+1),0)</f>
        <v>6</v>
      </c>
      <c r="AG248" s="3"/>
      <c r="AH248" s="40">
        <f t="shared" si="119"/>
        <v>1</v>
      </c>
      <c r="AI248" s="40">
        <f t="shared" si="121"/>
        <v>1</v>
      </c>
      <c r="AJ248" s="40">
        <f t="shared" si="122"/>
        <v>1</v>
      </c>
      <c r="AK248" s="40">
        <f t="shared" si="124"/>
        <v>1</v>
      </c>
      <c r="AL248" s="40">
        <f t="shared" si="125"/>
        <v>0</v>
      </c>
      <c r="AM248" s="40">
        <f t="shared" si="126"/>
        <v>0</v>
      </c>
      <c r="AN248" s="40">
        <f t="shared" si="127"/>
        <v>1</v>
      </c>
      <c r="AO248" s="40">
        <f t="shared" si="128"/>
        <v>1</v>
      </c>
      <c r="AP248" s="40">
        <f t="shared" si="129"/>
        <v>0</v>
      </c>
      <c r="AQ248" s="40">
        <f t="shared" si="130"/>
        <v>0</v>
      </c>
      <c r="AR248" s="40">
        <f t="shared" si="131"/>
        <v>0</v>
      </c>
      <c r="AS248" s="40">
        <f t="shared" si="132"/>
        <v>0</v>
      </c>
      <c r="AT248" s="40">
        <f t="shared" si="133"/>
        <v>0</v>
      </c>
      <c r="AU248" s="40">
        <f t="shared" si="135"/>
        <v>0</v>
      </c>
      <c r="AV248" s="40">
        <f t="shared" si="136"/>
        <v>0</v>
      </c>
      <c r="AW248" s="40">
        <f t="shared" si="137"/>
        <v>0</v>
      </c>
      <c r="AX248" s="40">
        <f t="shared" si="138"/>
        <v>0</v>
      </c>
      <c r="AY248" s="40">
        <f t="shared" si="139"/>
        <v>0</v>
      </c>
      <c r="AZ248" s="40">
        <f t="shared" si="140"/>
        <v>0</v>
      </c>
      <c r="BA248" s="40">
        <f t="shared" si="141"/>
        <v>0</v>
      </c>
      <c r="BB248" s="40">
        <f t="shared" si="142"/>
        <v>0</v>
      </c>
      <c r="BC248" s="40">
        <f t="shared" si="143"/>
        <v>0</v>
      </c>
      <c r="BD248" s="40">
        <f t="shared" si="144"/>
        <v>0</v>
      </c>
      <c r="BE248" s="40">
        <f t="shared" si="145"/>
        <v>0</v>
      </c>
      <c r="BF248" s="40">
        <f t="shared" si="146"/>
        <v>0</v>
      </c>
      <c r="BG248" s="40">
        <f t="shared" si="147"/>
        <v>0</v>
      </c>
      <c r="BH248" s="40">
        <f t="shared" si="148"/>
        <v>0</v>
      </c>
      <c r="BI248" s="40">
        <f t="shared" si="149"/>
        <v>0</v>
      </c>
      <c r="BJ248" s="40">
        <f t="shared" si="150"/>
        <v>0</v>
      </c>
      <c r="BK248" s="40">
        <f t="shared" si="151"/>
        <v>0</v>
      </c>
      <c r="BL248" s="40">
        <f t="shared" si="152"/>
        <v>0</v>
      </c>
      <c r="BM248" s="40">
        <f t="shared" si="153"/>
        <v>0</v>
      </c>
      <c r="BN248" s="40">
        <f t="shared" si="154"/>
        <v>0</v>
      </c>
      <c r="BO248" s="40">
        <f t="shared" si="155"/>
        <v>0</v>
      </c>
      <c r="BP248" s="40">
        <f t="shared" si="156"/>
        <v>0</v>
      </c>
      <c r="BQ248" s="40">
        <f t="shared" si="157"/>
        <v>0</v>
      </c>
      <c r="BR248" s="40">
        <f t="shared" si="158"/>
        <v>0</v>
      </c>
      <c r="BT248" s="63">
        <f t="shared" si="120"/>
        <v>7</v>
      </c>
      <c r="BV248" s="4">
        <f t="shared" si="159"/>
        <v>0.17013264513264512</v>
      </c>
    </row>
    <row r="249" spans="1:74" s="15" customFormat="1">
      <c r="A249" s="25">
        <f t="shared" si="123"/>
        <v>245</v>
      </c>
      <c r="B249" s="26" t="s">
        <v>34</v>
      </c>
      <c r="C249" s="12">
        <v>41137</v>
      </c>
      <c r="D249" s="12">
        <v>41138</v>
      </c>
      <c r="E249" s="12">
        <v>41150</v>
      </c>
      <c r="F249" s="14">
        <v>1.30159</v>
      </c>
      <c r="G249" s="14"/>
      <c r="H249" s="14"/>
      <c r="I249" s="14">
        <v>1.2952399999999999</v>
      </c>
      <c r="J249" s="14">
        <v>1.2917799999999999</v>
      </c>
      <c r="K249" s="5" t="s">
        <v>2</v>
      </c>
      <c r="L249"/>
      <c r="M249" s="46">
        <f>(F249-I249)*10000</f>
        <v>63.500000000000782</v>
      </c>
      <c r="N249" s="47"/>
      <c r="O249" s="46">
        <f>(I249-J249)*10000</f>
        <v>34.600000000000186</v>
      </c>
      <c r="P249"/>
      <c r="Q249" s="22">
        <f>((S248*U249)/M249)*O249</f>
        <v>391772.96588670707</v>
      </c>
      <c r="S249" s="3">
        <f>Q249+S248</f>
        <v>20523921.328504335</v>
      </c>
      <c r="T249" s="3"/>
      <c r="U249" s="4">
        <f>$AE$4/W249</f>
        <v>3.5714285714285712E-2</v>
      </c>
      <c r="V249" s="3"/>
      <c r="W249" s="2">
        <v>7</v>
      </c>
      <c r="X249"/>
      <c r="Y249" s="30">
        <f>E249-D249+1</f>
        <v>13</v>
      </c>
      <c r="Z249" s="30"/>
      <c r="AA249" s="30">
        <f>(D249-C249)</f>
        <v>1</v>
      </c>
      <c r="AB249" s="30"/>
      <c r="AC249" s="4">
        <f>(S249-S248)/S248</f>
        <v>1.9460067491563485E-2</v>
      </c>
      <c r="AD249" s="3"/>
      <c r="AE249" s="38"/>
      <c r="AF249" s="40">
        <f>IF(E248&gt;D249,IF(E248&gt;E249,Y249,E248-D249+1),0)</f>
        <v>8</v>
      </c>
      <c r="AG249" s="3"/>
      <c r="AH249" s="40">
        <f t="shared" si="119"/>
        <v>1</v>
      </c>
      <c r="AI249" s="40">
        <f t="shared" si="121"/>
        <v>1</v>
      </c>
      <c r="AJ249" s="40">
        <f t="shared" si="122"/>
        <v>1</v>
      </c>
      <c r="AK249" s="40">
        <f t="shared" si="124"/>
        <v>1</v>
      </c>
      <c r="AL249" s="40">
        <f t="shared" si="125"/>
        <v>1</v>
      </c>
      <c r="AM249" s="40">
        <f t="shared" si="126"/>
        <v>0</v>
      </c>
      <c r="AN249" s="40">
        <f t="shared" si="127"/>
        <v>0</v>
      </c>
      <c r="AO249" s="40">
        <f t="shared" si="128"/>
        <v>1</v>
      </c>
      <c r="AP249" s="40">
        <f t="shared" si="129"/>
        <v>1</v>
      </c>
      <c r="AQ249" s="40">
        <f t="shared" si="130"/>
        <v>0</v>
      </c>
      <c r="AR249" s="40">
        <f t="shared" si="131"/>
        <v>0</v>
      </c>
      <c r="AS249" s="40">
        <f t="shared" si="132"/>
        <v>0</v>
      </c>
      <c r="AT249" s="40">
        <f t="shared" si="133"/>
        <v>0</v>
      </c>
      <c r="AU249" s="40">
        <f t="shared" si="135"/>
        <v>0</v>
      </c>
      <c r="AV249" s="40">
        <f t="shared" si="136"/>
        <v>0</v>
      </c>
      <c r="AW249" s="40">
        <f t="shared" si="137"/>
        <v>0</v>
      </c>
      <c r="AX249" s="40">
        <f t="shared" si="138"/>
        <v>0</v>
      </c>
      <c r="AY249" s="40">
        <f t="shared" si="139"/>
        <v>0</v>
      </c>
      <c r="AZ249" s="40">
        <f t="shared" si="140"/>
        <v>0</v>
      </c>
      <c r="BA249" s="40">
        <f t="shared" si="141"/>
        <v>0</v>
      </c>
      <c r="BB249" s="40">
        <f t="shared" si="142"/>
        <v>0</v>
      </c>
      <c r="BC249" s="40">
        <f t="shared" si="143"/>
        <v>0</v>
      </c>
      <c r="BD249" s="40">
        <f t="shared" si="144"/>
        <v>0</v>
      </c>
      <c r="BE249" s="40">
        <f t="shared" si="145"/>
        <v>0</v>
      </c>
      <c r="BF249" s="40">
        <f t="shared" si="146"/>
        <v>0</v>
      </c>
      <c r="BG249" s="40">
        <f t="shared" si="147"/>
        <v>0</v>
      </c>
      <c r="BH249" s="40">
        <f t="shared" si="148"/>
        <v>0</v>
      </c>
      <c r="BI249" s="40">
        <f t="shared" si="149"/>
        <v>0</v>
      </c>
      <c r="BJ249" s="40">
        <f t="shared" si="150"/>
        <v>0</v>
      </c>
      <c r="BK249" s="40">
        <f t="shared" si="151"/>
        <v>0</v>
      </c>
      <c r="BL249" s="40">
        <f t="shared" si="152"/>
        <v>0</v>
      </c>
      <c r="BM249" s="40">
        <f t="shared" si="153"/>
        <v>0</v>
      </c>
      <c r="BN249" s="40">
        <f t="shared" si="154"/>
        <v>0</v>
      </c>
      <c r="BO249" s="40">
        <f t="shared" si="155"/>
        <v>0</v>
      </c>
      <c r="BP249" s="40">
        <f t="shared" si="156"/>
        <v>0</v>
      </c>
      <c r="BQ249" s="40">
        <f t="shared" si="157"/>
        <v>0</v>
      </c>
      <c r="BR249" s="40">
        <f t="shared" si="158"/>
        <v>0</v>
      </c>
      <c r="BT249" s="63">
        <f t="shared" si="120"/>
        <v>8</v>
      </c>
      <c r="BV249" s="4">
        <f t="shared" si="159"/>
        <v>0.20584693084693084</v>
      </c>
    </row>
    <row r="250" spans="1:74" s="15" customFormat="1">
      <c r="A250" s="25">
        <f t="shared" si="123"/>
        <v>246</v>
      </c>
      <c r="B250" s="26" t="s">
        <v>39</v>
      </c>
      <c r="C250" s="12">
        <v>41138</v>
      </c>
      <c r="D250" s="12">
        <v>41141</v>
      </c>
      <c r="E250" s="12">
        <v>41142</v>
      </c>
      <c r="F250" s="14">
        <v>1.0509500000000001</v>
      </c>
      <c r="G250" s="14"/>
      <c r="H250" s="14"/>
      <c r="I250" s="14">
        <v>1.0424200000000001</v>
      </c>
      <c r="J250" s="14">
        <v>1.0509500000000001</v>
      </c>
      <c r="K250" s="5" t="s">
        <v>0</v>
      </c>
      <c r="L250"/>
      <c r="M250" s="46">
        <f>(F250-I250)*10000</f>
        <v>85.299999999999272</v>
      </c>
      <c r="N250" s="47"/>
      <c r="O250" s="46">
        <f>(I250-J250)*10000</f>
        <v>-85.299999999999272</v>
      </c>
      <c r="P250"/>
      <c r="Q250" s="22">
        <f>((S249*U250)/M250)*O250</f>
        <v>-394690.79477892962</v>
      </c>
      <c r="S250" s="3">
        <f>Q250+S249</f>
        <v>20129230.533725407</v>
      </c>
      <c r="T250" s="3"/>
      <c r="U250" s="4">
        <f>$AE$4/W250</f>
        <v>1.9230769230769232E-2</v>
      </c>
      <c r="V250" s="3"/>
      <c r="W250" s="2">
        <v>13</v>
      </c>
      <c r="X250"/>
      <c r="Y250" s="30">
        <f>E250-D250+1</f>
        <v>2</v>
      </c>
      <c r="Z250" s="30"/>
      <c r="AA250" s="30">
        <f>(D250-C250)</f>
        <v>3</v>
      </c>
      <c r="AB250" s="30"/>
      <c r="AC250" s="4">
        <f>(S250-S249)/S249</f>
        <v>-1.9230769230769166E-2</v>
      </c>
      <c r="AD250" s="3"/>
      <c r="AE250" s="38"/>
      <c r="AF250" s="40">
        <f>IF(E249&gt;D250,IF(E249&gt;E250,Y250,E249-D250+1),0)</f>
        <v>2</v>
      </c>
      <c r="AG250" s="3"/>
      <c r="AH250" s="40">
        <f t="shared" si="119"/>
        <v>1</v>
      </c>
      <c r="AI250" s="40">
        <f t="shared" si="121"/>
        <v>1</v>
      </c>
      <c r="AJ250" s="40">
        <f t="shared" si="122"/>
        <v>1</v>
      </c>
      <c r="AK250" s="40">
        <f t="shared" si="124"/>
        <v>1</v>
      </c>
      <c r="AL250" s="40">
        <f t="shared" si="125"/>
        <v>1</v>
      </c>
      <c r="AM250" s="40">
        <f t="shared" si="126"/>
        <v>1</v>
      </c>
      <c r="AN250" s="40">
        <f t="shared" si="127"/>
        <v>0</v>
      </c>
      <c r="AO250" s="40">
        <f t="shared" si="128"/>
        <v>0</v>
      </c>
      <c r="AP250" s="40">
        <f t="shared" si="129"/>
        <v>1</v>
      </c>
      <c r="AQ250" s="40">
        <f t="shared" si="130"/>
        <v>1</v>
      </c>
      <c r="AR250" s="40">
        <f t="shared" si="131"/>
        <v>0</v>
      </c>
      <c r="AS250" s="40">
        <f t="shared" si="132"/>
        <v>0</v>
      </c>
      <c r="AT250" s="40">
        <f t="shared" si="133"/>
        <v>0</v>
      </c>
      <c r="AU250" s="40">
        <f t="shared" si="135"/>
        <v>0</v>
      </c>
      <c r="AV250" s="40">
        <f t="shared" si="136"/>
        <v>0</v>
      </c>
      <c r="AW250" s="40">
        <f t="shared" si="137"/>
        <v>0</v>
      </c>
      <c r="AX250" s="40">
        <f t="shared" si="138"/>
        <v>0</v>
      </c>
      <c r="AY250" s="40">
        <f t="shared" si="139"/>
        <v>0</v>
      </c>
      <c r="AZ250" s="40">
        <f t="shared" si="140"/>
        <v>0</v>
      </c>
      <c r="BA250" s="40">
        <f t="shared" si="141"/>
        <v>0</v>
      </c>
      <c r="BB250" s="40">
        <f t="shared" si="142"/>
        <v>0</v>
      </c>
      <c r="BC250" s="40">
        <f t="shared" si="143"/>
        <v>0</v>
      </c>
      <c r="BD250" s="40">
        <f t="shared" si="144"/>
        <v>0</v>
      </c>
      <c r="BE250" s="40">
        <f t="shared" si="145"/>
        <v>0</v>
      </c>
      <c r="BF250" s="40">
        <f t="shared" si="146"/>
        <v>0</v>
      </c>
      <c r="BG250" s="40">
        <f t="shared" si="147"/>
        <v>0</v>
      </c>
      <c r="BH250" s="40">
        <f t="shared" si="148"/>
        <v>0</v>
      </c>
      <c r="BI250" s="40">
        <f t="shared" si="149"/>
        <v>0</v>
      </c>
      <c r="BJ250" s="40">
        <f t="shared" si="150"/>
        <v>0</v>
      </c>
      <c r="BK250" s="40">
        <f t="shared" si="151"/>
        <v>0</v>
      </c>
      <c r="BL250" s="40">
        <f t="shared" si="152"/>
        <v>0</v>
      </c>
      <c r="BM250" s="40">
        <f t="shared" si="153"/>
        <v>0</v>
      </c>
      <c r="BN250" s="40">
        <f t="shared" si="154"/>
        <v>0</v>
      </c>
      <c r="BO250" s="40">
        <f t="shared" si="155"/>
        <v>0</v>
      </c>
      <c r="BP250" s="40">
        <f t="shared" si="156"/>
        <v>0</v>
      </c>
      <c r="BQ250" s="40">
        <f t="shared" si="157"/>
        <v>0</v>
      </c>
      <c r="BR250" s="40">
        <f t="shared" si="158"/>
        <v>0</v>
      </c>
      <c r="BT250" s="63">
        <f t="shared" si="120"/>
        <v>9</v>
      </c>
      <c r="BV250" s="4">
        <f t="shared" si="159"/>
        <v>0.22507770007770006</v>
      </c>
    </row>
    <row r="251" spans="1:74" s="15" customFormat="1">
      <c r="A251" s="25">
        <f t="shared" si="123"/>
        <v>247</v>
      </c>
      <c r="B251" s="26" t="s">
        <v>28</v>
      </c>
      <c r="C251" s="12">
        <v>41143</v>
      </c>
      <c r="D251" s="12">
        <v>41144</v>
      </c>
      <c r="E251" s="12">
        <v>41164</v>
      </c>
      <c r="F251" s="14">
        <v>1.2323999999999999</v>
      </c>
      <c r="G251" s="14">
        <v>1.2453000000000001</v>
      </c>
      <c r="H251" s="14">
        <v>1.2594000000000001</v>
      </c>
      <c r="I251" s="14"/>
      <c r="J251" s="14"/>
      <c r="K251" s="5" t="s">
        <v>1</v>
      </c>
      <c r="M251" s="16">
        <f>(G251-F251)*10000</f>
        <v>129.00000000000134</v>
      </c>
      <c r="O251" s="16">
        <f>(H251-G251)*10000</f>
        <v>141</v>
      </c>
      <c r="Q251" s="22">
        <f>((S250*U251)/M251)*O251</f>
        <v>785775.61053578439</v>
      </c>
      <c r="S251" s="3">
        <f>Q251+S250</f>
        <v>20915006.144261193</v>
      </c>
      <c r="T251" s="3"/>
      <c r="U251" s="4">
        <f>$AE$4/W251</f>
        <v>3.5714285714285712E-2</v>
      </c>
      <c r="V251" s="4"/>
      <c r="W251" s="2">
        <v>7</v>
      </c>
      <c r="X251" s="3"/>
      <c r="Y251" s="30">
        <f>E251-D251+1</f>
        <v>21</v>
      </c>
      <c r="Z251" s="30"/>
      <c r="AA251" s="30">
        <f>(D251-C251)</f>
        <v>1</v>
      </c>
      <c r="AB251" s="30"/>
      <c r="AC251" s="4">
        <f>(S251-S250)/S250</f>
        <v>3.9036544850497998E-2</v>
      </c>
      <c r="AD251" s="3"/>
      <c r="AE251" s="38"/>
      <c r="AF251" s="40">
        <f>IF(E250&gt;D251,IF(E250&gt;E251,Y251,E250-D251+1),0)</f>
        <v>0</v>
      </c>
      <c r="AG251" s="3"/>
      <c r="AH251" s="40">
        <f t="shared" si="119"/>
        <v>0</v>
      </c>
      <c r="AI251" s="40">
        <f t="shared" si="121"/>
        <v>1</v>
      </c>
      <c r="AJ251" s="40">
        <f t="shared" si="122"/>
        <v>1</v>
      </c>
      <c r="AK251" s="40">
        <f t="shared" si="124"/>
        <v>0</v>
      </c>
      <c r="AL251" s="40">
        <f t="shared" si="125"/>
        <v>1</v>
      </c>
      <c r="AM251" s="40">
        <f t="shared" si="126"/>
        <v>1</v>
      </c>
      <c r="AN251" s="40">
        <f t="shared" si="127"/>
        <v>1</v>
      </c>
      <c r="AO251" s="40">
        <f t="shared" si="128"/>
        <v>0</v>
      </c>
      <c r="AP251" s="40">
        <f t="shared" si="129"/>
        <v>0</v>
      </c>
      <c r="AQ251" s="40">
        <f t="shared" si="130"/>
        <v>1</v>
      </c>
      <c r="AR251" s="40">
        <f t="shared" si="131"/>
        <v>1</v>
      </c>
      <c r="AS251" s="40">
        <f t="shared" si="132"/>
        <v>0</v>
      </c>
      <c r="AT251" s="40">
        <f t="shared" si="133"/>
        <v>0</v>
      </c>
      <c r="AU251" s="40">
        <f t="shared" si="135"/>
        <v>0</v>
      </c>
      <c r="AV251" s="40">
        <f t="shared" si="136"/>
        <v>0</v>
      </c>
      <c r="AW251" s="40">
        <f t="shared" si="137"/>
        <v>0</v>
      </c>
      <c r="AX251" s="40">
        <f t="shared" si="138"/>
        <v>0</v>
      </c>
      <c r="AY251" s="40">
        <f t="shared" si="139"/>
        <v>0</v>
      </c>
      <c r="AZ251" s="40">
        <f t="shared" si="140"/>
        <v>0</v>
      </c>
      <c r="BA251" s="40">
        <f t="shared" si="141"/>
        <v>0</v>
      </c>
      <c r="BB251" s="40">
        <f t="shared" si="142"/>
        <v>0</v>
      </c>
      <c r="BC251" s="40">
        <f t="shared" si="143"/>
        <v>0</v>
      </c>
      <c r="BD251" s="40">
        <f t="shared" si="144"/>
        <v>0</v>
      </c>
      <c r="BE251" s="40">
        <f t="shared" si="145"/>
        <v>0</v>
      </c>
      <c r="BF251" s="40">
        <f t="shared" si="146"/>
        <v>0</v>
      </c>
      <c r="BG251" s="40">
        <f t="shared" si="147"/>
        <v>0</v>
      </c>
      <c r="BH251" s="40">
        <f t="shared" si="148"/>
        <v>0</v>
      </c>
      <c r="BI251" s="40">
        <f t="shared" si="149"/>
        <v>0</v>
      </c>
      <c r="BJ251" s="40">
        <f t="shared" si="150"/>
        <v>0</v>
      </c>
      <c r="BK251" s="40">
        <f t="shared" si="151"/>
        <v>0</v>
      </c>
      <c r="BL251" s="40">
        <f t="shared" si="152"/>
        <v>0</v>
      </c>
      <c r="BM251" s="40">
        <f t="shared" si="153"/>
        <v>0</v>
      </c>
      <c r="BN251" s="40">
        <f t="shared" si="154"/>
        <v>0</v>
      </c>
      <c r="BO251" s="40">
        <f t="shared" si="155"/>
        <v>0</v>
      </c>
      <c r="BP251" s="40">
        <f t="shared" si="156"/>
        <v>0</v>
      </c>
      <c r="BQ251" s="40">
        <f t="shared" si="157"/>
        <v>0</v>
      </c>
      <c r="BR251" s="40">
        <f t="shared" si="158"/>
        <v>0</v>
      </c>
      <c r="BT251" s="63">
        <f t="shared" si="120"/>
        <v>8</v>
      </c>
      <c r="BV251" s="4">
        <f t="shared" si="159"/>
        <v>0.21378343878343875</v>
      </c>
    </row>
    <row r="252" spans="1:74" s="15" customFormat="1">
      <c r="A252" s="25">
        <f t="shared" si="123"/>
        <v>248</v>
      </c>
      <c r="B252" s="26" t="s">
        <v>31</v>
      </c>
      <c r="C252" s="12">
        <v>41148</v>
      </c>
      <c r="D252" s="12">
        <v>41149</v>
      </c>
      <c r="E252" s="12">
        <v>41517</v>
      </c>
      <c r="F252" s="14">
        <v>1.5174000000000001</v>
      </c>
      <c r="G252" s="14">
        <v>1.5239</v>
      </c>
      <c r="H252" s="14">
        <v>1.5361</v>
      </c>
      <c r="I252" s="14"/>
      <c r="J252" s="14"/>
      <c r="K252" s="5" t="s">
        <v>1</v>
      </c>
      <c r="L252"/>
      <c r="M252" s="16">
        <f>(G252-F252)*10000</f>
        <v>64.999999999999503</v>
      </c>
      <c r="O252" s="16">
        <f>(H252-G252)*10000</f>
        <v>121.99999999999989</v>
      </c>
      <c r="P252"/>
      <c r="Q252" s="22">
        <f>((S251*U252)/M252)*O252</f>
        <v>1090440.4912820011</v>
      </c>
      <c r="S252" s="3">
        <f>Q252+S251</f>
        <v>22005446.635543194</v>
      </c>
      <c r="T252" s="3"/>
      <c r="U252" s="4">
        <f>$AE$4/W252</f>
        <v>2.7777777777777776E-2</v>
      </c>
      <c r="V252"/>
      <c r="W252" s="2">
        <v>9</v>
      </c>
      <c r="X252"/>
      <c r="Y252" s="30">
        <f>E252-D252+1</f>
        <v>369</v>
      </c>
      <c r="Z252" s="30"/>
      <c r="AA252" s="30">
        <f>(D252-C252)</f>
        <v>1</v>
      </c>
      <c r="AB252" s="30"/>
      <c r="AC252" s="4">
        <f>(S252-S251)/S251</f>
        <v>5.2136752136752486E-2</v>
      </c>
      <c r="AD252" s="3"/>
      <c r="AE252" s="38"/>
      <c r="AF252" s="40">
        <f>IF(E251&gt;D252,IF(E251&gt;E252,Y252,E251-D252+1),0)</f>
        <v>16</v>
      </c>
      <c r="AG252" s="3"/>
      <c r="AH252" s="40">
        <f t="shared" si="119"/>
        <v>1</v>
      </c>
      <c r="AI252" s="40">
        <f t="shared" si="121"/>
        <v>0</v>
      </c>
      <c r="AJ252" s="40">
        <f t="shared" si="122"/>
        <v>1</v>
      </c>
      <c r="AK252" s="40">
        <f t="shared" si="124"/>
        <v>0</v>
      </c>
      <c r="AL252" s="40">
        <f t="shared" si="125"/>
        <v>0</v>
      </c>
      <c r="AM252" s="40">
        <f t="shared" si="126"/>
        <v>1</v>
      </c>
      <c r="AN252" s="40">
        <f t="shared" si="127"/>
        <v>1</v>
      </c>
      <c r="AO252" s="40">
        <f t="shared" si="128"/>
        <v>1</v>
      </c>
      <c r="AP252" s="40">
        <f t="shared" si="129"/>
        <v>0</v>
      </c>
      <c r="AQ252" s="40">
        <f t="shared" si="130"/>
        <v>0</v>
      </c>
      <c r="AR252" s="40">
        <f t="shared" si="131"/>
        <v>1</v>
      </c>
      <c r="AS252" s="40">
        <f t="shared" si="132"/>
        <v>1</v>
      </c>
      <c r="AT252" s="40">
        <f t="shared" si="133"/>
        <v>0</v>
      </c>
      <c r="AU252" s="40">
        <f t="shared" si="135"/>
        <v>0</v>
      </c>
      <c r="AV252" s="40">
        <f t="shared" si="136"/>
        <v>0</v>
      </c>
      <c r="AW252" s="40">
        <f t="shared" si="137"/>
        <v>0</v>
      </c>
      <c r="AX252" s="40">
        <f t="shared" si="138"/>
        <v>0</v>
      </c>
      <c r="AY252" s="40">
        <f t="shared" si="139"/>
        <v>0</v>
      </c>
      <c r="AZ252" s="40">
        <f t="shared" si="140"/>
        <v>0</v>
      </c>
      <c r="BA252" s="40">
        <f t="shared" si="141"/>
        <v>0</v>
      </c>
      <c r="BB252" s="40">
        <f t="shared" si="142"/>
        <v>0</v>
      </c>
      <c r="BC252" s="40">
        <f t="shared" si="143"/>
        <v>0</v>
      </c>
      <c r="BD252" s="40">
        <f t="shared" si="144"/>
        <v>0</v>
      </c>
      <c r="BE252" s="40">
        <f t="shared" si="145"/>
        <v>0</v>
      </c>
      <c r="BF252" s="40">
        <f t="shared" si="146"/>
        <v>0</v>
      </c>
      <c r="BG252" s="40">
        <f t="shared" si="147"/>
        <v>0</v>
      </c>
      <c r="BH252" s="40">
        <f t="shared" si="148"/>
        <v>0</v>
      </c>
      <c r="BI252" s="40">
        <f t="shared" si="149"/>
        <v>0</v>
      </c>
      <c r="BJ252" s="40">
        <f t="shared" si="150"/>
        <v>0</v>
      </c>
      <c r="BK252" s="40">
        <f t="shared" si="151"/>
        <v>0</v>
      </c>
      <c r="BL252" s="40">
        <f t="shared" si="152"/>
        <v>0</v>
      </c>
      <c r="BM252" s="40">
        <f t="shared" si="153"/>
        <v>0</v>
      </c>
      <c r="BN252" s="40">
        <f t="shared" si="154"/>
        <v>0</v>
      </c>
      <c r="BO252" s="40">
        <f t="shared" si="155"/>
        <v>0</v>
      </c>
      <c r="BP252" s="40">
        <f t="shared" si="156"/>
        <v>0</v>
      </c>
      <c r="BQ252" s="40">
        <f t="shared" si="157"/>
        <v>0</v>
      </c>
      <c r="BR252" s="40">
        <f t="shared" si="158"/>
        <v>0</v>
      </c>
      <c r="BT252" s="63">
        <f t="shared" si="120"/>
        <v>8</v>
      </c>
      <c r="BV252" s="4">
        <f t="shared" si="159"/>
        <v>0.21656121656121657</v>
      </c>
    </row>
    <row r="253" spans="1:74" s="15" customFormat="1">
      <c r="A253" s="25">
        <f t="shared" si="123"/>
        <v>249</v>
      </c>
      <c r="B253" s="26" t="s">
        <v>39</v>
      </c>
      <c r="C253" s="12">
        <v>41150</v>
      </c>
      <c r="D253" s="12">
        <v>41151</v>
      </c>
      <c r="E253" s="12">
        <v>41158</v>
      </c>
      <c r="F253" s="14">
        <v>1.0378399999999999</v>
      </c>
      <c r="G253" s="14"/>
      <c r="H253" s="14"/>
      <c r="I253" s="14">
        <v>1.0345800000000001</v>
      </c>
      <c r="J253" s="14">
        <v>1.02945</v>
      </c>
      <c r="K253" s="5" t="s">
        <v>2</v>
      </c>
      <c r="L253"/>
      <c r="M253" s="46">
        <f>(F253-I253)*10000</f>
        <v>32.59999999999819</v>
      </c>
      <c r="N253" s="47"/>
      <c r="O253" s="46">
        <f>(I253-J253)*10000</f>
        <v>51.300000000000793</v>
      </c>
      <c r="P253"/>
      <c r="Q253" s="22">
        <f>((S252*U253)/M253)*O253</f>
        <v>665926.97758579871</v>
      </c>
      <c r="S253" s="3">
        <f>Q253+S252</f>
        <v>22671373.613128994</v>
      </c>
      <c r="T253" s="3"/>
      <c r="U253" s="4">
        <f>$AE$4/W253</f>
        <v>1.9230769230769232E-2</v>
      </c>
      <c r="V253" s="3"/>
      <c r="W253" s="2">
        <v>13</v>
      </c>
      <c r="X253"/>
      <c r="Y253" s="30">
        <f>E253-D253+1</f>
        <v>8</v>
      </c>
      <c r="Z253" s="30"/>
      <c r="AA253" s="30">
        <f>(D253-C253)</f>
        <v>1</v>
      </c>
      <c r="AB253" s="30"/>
      <c r="AC253" s="4">
        <f>(S253-S252)/S252</f>
        <v>3.0261915998114522E-2</v>
      </c>
      <c r="AD253" s="3"/>
      <c r="AE253" s="38"/>
      <c r="AF253" s="40">
        <f>IF(E252&gt;D253,IF(E252&gt;E253,Y253,E252-D253+1),0)</f>
        <v>8</v>
      </c>
      <c r="AG253" s="3"/>
      <c r="AH253" s="40">
        <f t="shared" si="119"/>
        <v>1</v>
      </c>
      <c r="AI253" s="40">
        <f t="shared" si="121"/>
        <v>1</v>
      </c>
      <c r="AJ253" s="40">
        <f t="shared" si="122"/>
        <v>0</v>
      </c>
      <c r="AK253" s="40">
        <f t="shared" si="124"/>
        <v>0</v>
      </c>
      <c r="AL253" s="40">
        <f t="shared" si="125"/>
        <v>0</v>
      </c>
      <c r="AM253" s="40">
        <f t="shared" si="126"/>
        <v>0</v>
      </c>
      <c r="AN253" s="40">
        <f t="shared" si="127"/>
        <v>0</v>
      </c>
      <c r="AO253" s="40">
        <f t="shared" si="128"/>
        <v>1</v>
      </c>
      <c r="AP253" s="40">
        <f t="shared" si="129"/>
        <v>1</v>
      </c>
      <c r="AQ253" s="40">
        <f t="shared" si="130"/>
        <v>0</v>
      </c>
      <c r="AR253" s="40">
        <f t="shared" si="131"/>
        <v>0</v>
      </c>
      <c r="AS253" s="40">
        <f t="shared" si="132"/>
        <v>1</v>
      </c>
      <c r="AT253" s="40">
        <f t="shared" si="133"/>
        <v>1</v>
      </c>
      <c r="AU253" s="40">
        <f t="shared" si="135"/>
        <v>0</v>
      </c>
      <c r="AV253" s="40">
        <f t="shared" si="136"/>
        <v>0</v>
      </c>
      <c r="AW253" s="40">
        <f t="shared" si="137"/>
        <v>0</v>
      </c>
      <c r="AX253" s="40">
        <f t="shared" si="138"/>
        <v>0</v>
      </c>
      <c r="AY253" s="40">
        <f t="shared" si="139"/>
        <v>0</v>
      </c>
      <c r="AZ253" s="40">
        <f t="shared" si="140"/>
        <v>0</v>
      </c>
      <c r="BA253" s="40">
        <f t="shared" si="141"/>
        <v>0</v>
      </c>
      <c r="BB253" s="40">
        <f t="shared" si="142"/>
        <v>0</v>
      </c>
      <c r="BC253" s="40">
        <f t="shared" si="143"/>
        <v>0</v>
      </c>
      <c r="BD253" s="40">
        <f t="shared" si="144"/>
        <v>0</v>
      </c>
      <c r="BE253" s="40">
        <f t="shared" si="145"/>
        <v>0</v>
      </c>
      <c r="BF253" s="40">
        <f t="shared" si="146"/>
        <v>0</v>
      </c>
      <c r="BG253" s="40">
        <f t="shared" si="147"/>
        <v>0</v>
      </c>
      <c r="BH253" s="40">
        <f t="shared" si="148"/>
        <v>0</v>
      </c>
      <c r="BI253" s="40">
        <f t="shared" si="149"/>
        <v>0</v>
      </c>
      <c r="BJ253" s="40">
        <f t="shared" si="150"/>
        <v>0</v>
      </c>
      <c r="BK253" s="40">
        <f t="shared" si="151"/>
        <v>0</v>
      </c>
      <c r="BL253" s="40">
        <f t="shared" si="152"/>
        <v>0</v>
      </c>
      <c r="BM253" s="40">
        <f t="shared" si="153"/>
        <v>0</v>
      </c>
      <c r="BN253" s="40">
        <f t="shared" si="154"/>
        <v>0</v>
      </c>
      <c r="BO253" s="40">
        <f t="shared" si="155"/>
        <v>0</v>
      </c>
      <c r="BP253" s="40">
        <f t="shared" si="156"/>
        <v>0</v>
      </c>
      <c r="BQ253" s="40">
        <f t="shared" si="157"/>
        <v>0</v>
      </c>
      <c r="BR253" s="40">
        <f t="shared" si="158"/>
        <v>0</v>
      </c>
      <c r="BT253" s="63">
        <f t="shared" si="120"/>
        <v>7</v>
      </c>
      <c r="BV253" s="4">
        <f t="shared" si="159"/>
        <v>0.1722999222999223</v>
      </c>
    </row>
    <row r="254" spans="1:74" s="15" customFormat="1">
      <c r="A254" s="25">
        <f t="shared" si="123"/>
        <v>250</v>
      </c>
      <c r="B254" s="26" t="s">
        <v>36</v>
      </c>
      <c r="C254" s="12">
        <v>41152</v>
      </c>
      <c r="D254" s="12">
        <v>41156</v>
      </c>
      <c r="E254" s="12">
        <v>41162</v>
      </c>
      <c r="F254" s="36">
        <v>123.8</v>
      </c>
      <c r="G254" s="36">
        <v>124.75699999999999</v>
      </c>
      <c r="H254" s="36">
        <v>124.90100000000001</v>
      </c>
      <c r="I254" s="36"/>
      <c r="J254" s="36"/>
      <c r="K254" s="5" t="s">
        <v>2</v>
      </c>
      <c r="L254"/>
      <c r="M254" s="16">
        <f>(G254-F254)*100</f>
        <v>95.699999999999363</v>
      </c>
      <c r="O254" s="16">
        <f>(H254-G254)*100</f>
        <v>14.400000000001967</v>
      </c>
      <c r="P254"/>
      <c r="Q254" s="22">
        <f>((S253*U254)/M254)*O254</f>
        <v>94760.182291043835</v>
      </c>
      <c r="S254" s="3">
        <f>Q254+S253</f>
        <v>22766133.795420036</v>
      </c>
      <c r="T254" s="3"/>
      <c r="U254" s="4">
        <f>$AE$4/W254</f>
        <v>2.7777777777777776E-2</v>
      </c>
      <c r="V254" s="3"/>
      <c r="W254" s="2">
        <v>9</v>
      </c>
      <c r="X254"/>
      <c r="Y254" s="30">
        <f>E254-D254+1</f>
        <v>7</v>
      </c>
      <c r="Z254" s="30"/>
      <c r="AA254" s="30">
        <f>(D254-C254)</f>
        <v>4</v>
      </c>
      <c r="AB254" s="30"/>
      <c r="AC254" s="4">
        <f>(S254-S253)/S253</f>
        <v>4.1797283176598721E-3</v>
      </c>
      <c r="AD254" s="3"/>
      <c r="AE254" s="38"/>
      <c r="AF254" s="40">
        <f>IF(E253&gt;D254,IF(E253&gt;E254,Y254,E253-D254+1),0)</f>
        <v>3</v>
      </c>
      <c r="AG254" s="3"/>
      <c r="AH254" s="40">
        <f t="shared" si="119"/>
        <v>1</v>
      </c>
      <c r="AI254" s="40">
        <f t="shared" si="121"/>
        <v>1</v>
      </c>
      <c r="AJ254" s="40">
        <f t="shared" si="122"/>
        <v>1</v>
      </c>
      <c r="AK254" s="40">
        <f t="shared" si="124"/>
        <v>0</v>
      </c>
      <c r="AL254" s="40">
        <f t="shared" si="125"/>
        <v>0</v>
      </c>
      <c r="AM254" s="40">
        <f t="shared" si="126"/>
        <v>0</v>
      </c>
      <c r="AN254" s="40">
        <f t="shared" si="127"/>
        <v>0</v>
      </c>
      <c r="AO254" s="40">
        <f t="shared" si="128"/>
        <v>0</v>
      </c>
      <c r="AP254" s="40">
        <f t="shared" si="129"/>
        <v>1</v>
      </c>
      <c r="AQ254" s="40">
        <f t="shared" si="130"/>
        <v>1</v>
      </c>
      <c r="AR254" s="40">
        <f t="shared" si="131"/>
        <v>0</v>
      </c>
      <c r="AS254" s="40">
        <f t="shared" si="132"/>
        <v>0</v>
      </c>
      <c r="AT254" s="40">
        <f t="shared" si="133"/>
        <v>1</v>
      </c>
      <c r="AU254" s="40">
        <f t="shared" si="135"/>
        <v>1</v>
      </c>
      <c r="AV254" s="40">
        <f t="shared" si="136"/>
        <v>0</v>
      </c>
      <c r="AW254" s="40">
        <f t="shared" si="137"/>
        <v>0</v>
      </c>
      <c r="AX254" s="40">
        <f t="shared" si="138"/>
        <v>0</v>
      </c>
      <c r="AY254" s="40">
        <f t="shared" si="139"/>
        <v>0</v>
      </c>
      <c r="AZ254" s="40">
        <f t="shared" si="140"/>
        <v>0</v>
      </c>
      <c r="BA254" s="40">
        <f t="shared" si="141"/>
        <v>0</v>
      </c>
      <c r="BB254" s="40">
        <f t="shared" si="142"/>
        <v>0</v>
      </c>
      <c r="BC254" s="40">
        <f t="shared" si="143"/>
        <v>0</v>
      </c>
      <c r="BD254" s="40">
        <f t="shared" si="144"/>
        <v>0</v>
      </c>
      <c r="BE254" s="40">
        <f t="shared" si="145"/>
        <v>0</v>
      </c>
      <c r="BF254" s="40">
        <f t="shared" si="146"/>
        <v>0</v>
      </c>
      <c r="BG254" s="40">
        <f t="shared" si="147"/>
        <v>0</v>
      </c>
      <c r="BH254" s="40">
        <f t="shared" si="148"/>
        <v>0</v>
      </c>
      <c r="BI254" s="40">
        <f t="shared" si="149"/>
        <v>0</v>
      </c>
      <c r="BJ254" s="40">
        <f t="shared" si="150"/>
        <v>0</v>
      </c>
      <c r="BK254" s="40">
        <f t="shared" si="151"/>
        <v>0</v>
      </c>
      <c r="BL254" s="40">
        <f t="shared" si="152"/>
        <v>0</v>
      </c>
      <c r="BM254" s="40">
        <f t="shared" si="153"/>
        <v>0</v>
      </c>
      <c r="BN254" s="40">
        <f t="shared" si="154"/>
        <v>0</v>
      </c>
      <c r="BO254" s="40">
        <f t="shared" si="155"/>
        <v>0</v>
      </c>
      <c r="BP254" s="40">
        <f t="shared" si="156"/>
        <v>0</v>
      </c>
      <c r="BQ254" s="40">
        <f t="shared" si="157"/>
        <v>0</v>
      </c>
      <c r="BR254" s="40">
        <f t="shared" si="158"/>
        <v>0</v>
      </c>
      <c r="BT254" s="63">
        <f t="shared" si="120"/>
        <v>8</v>
      </c>
      <c r="BV254" s="4">
        <f t="shared" si="159"/>
        <v>0.20007770007770009</v>
      </c>
    </row>
    <row r="255" spans="1:74" s="15" customFormat="1">
      <c r="A255" s="25">
        <f t="shared" si="123"/>
        <v>251</v>
      </c>
      <c r="B255" s="26" t="s">
        <v>29</v>
      </c>
      <c r="C255" s="12">
        <v>41150</v>
      </c>
      <c r="D255" s="12">
        <v>41157</v>
      </c>
      <c r="E255" s="12">
        <v>41159</v>
      </c>
      <c r="F255" s="14">
        <v>0.79490000000000005</v>
      </c>
      <c r="G255" s="14"/>
      <c r="H255" s="14"/>
      <c r="I255" s="14">
        <v>0.78979999999999995</v>
      </c>
      <c r="J255" s="14">
        <v>0.79490000000000005</v>
      </c>
      <c r="K255" s="5" t="s">
        <v>0</v>
      </c>
      <c r="M255" s="16">
        <f>(F255-I255)*10000</f>
        <v>51.000000000001044</v>
      </c>
      <c r="O255" s="16">
        <f>(I255-J255)*10000</f>
        <v>-51.000000000001044</v>
      </c>
      <c r="Q255" s="22">
        <f>((S254*U255)/M255)*O255</f>
        <v>-569153.34488550096</v>
      </c>
      <c r="S255" s="3">
        <f>Q255+S254</f>
        <v>22196980.450534534</v>
      </c>
      <c r="T255" s="3"/>
      <c r="U255" s="4">
        <f>$AE$4/W255</f>
        <v>2.5000000000000001E-2</v>
      </c>
      <c r="V255" s="4"/>
      <c r="W255" s="2">
        <v>10</v>
      </c>
      <c r="X255" s="3"/>
      <c r="Y255" s="30">
        <f>E255-D255+1</f>
        <v>3</v>
      </c>
      <c r="Z255" s="30"/>
      <c r="AA255" s="30">
        <f>(D255-C255)</f>
        <v>7</v>
      </c>
      <c r="AB255" s="30"/>
      <c r="AC255" s="4">
        <f>(S255-S254)/S254</f>
        <v>-2.500000000000005E-2</v>
      </c>
      <c r="AD255" s="3"/>
      <c r="AE255" s="38"/>
      <c r="AF255" s="40">
        <f>IF(E254&gt;D255,IF(E254&gt;E255,Y255,E254-D255+1),0)</f>
        <v>3</v>
      </c>
      <c r="AG255" s="3"/>
      <c r="AH255" s="40">
        <f t="shared" si="119"/>
        <v>1</v>
      </c>
      <c r="AI255" s="40">
        <f t="shared" si="121"/>
        <v>1</v>
      </c>
      <c r="AJ255" s="40">
        <f t="shared" si="122"/>
        <v>1</v>
      </c>
      <c r="AK255" s="40">
        <f t="shared" si="124"/>
        <v>1</v>
      </c>
      <c r="AL255" s="40">
        <f t="shared" si="125"/>
        <v>0</v>
      </c>
      <c r="AM255" s="40">
        <f t="shared" si="126"/>
        <v>0</v>
      </c>
      <c r="AN255" s="40">
        <f t="shared" si="127"/>
        <v>0</v>
      </c>
      <c r="AO255" s="40">
        <f t="shared" si="128"/>
        <v>0</v>
      </c>
      <c r="AP255" s="40">
        <f t="shared" si="129"/>
        <v>0</v>
      </c>
      <c r="AQ255" s="40">
        <f t="shared" si="130"/>
        <v>1</v>
      </c>
      <c r="AR255" s="40">
        <f t="shared" si="131"/>
        <v>0</v>
      </c>
      <c r="AS255" s="40">
        <f t="shared" si="132"/>
        <v>0</v>
      </c>
      <c r="AT255" s="40">
        <f t="shared" si="133"/>
        <v>0</v>
      </c>
      <c r="AU255" s="40">
        <f t="shared" si="135"/>
        <v>1</v>
      </c>
      <c r="AV255" s="40">
        <f t="shared" si="136"/>
        <v>1</v>
      </c>
      <c r="AW255" s="40">
        <f t="shared" si="137"/>
        <v>0</v>
      </c>
      <c r="AX255" s="40">
        <f t="shared" si="138"/>
        <v>0</v>
      </c>
      <c r="AY255" s="40">
        <f t="shared" si="139"/>
        <v>0</v>
      </c>
      <c r="AZ255" s="40">
        <f t="shared" si="140"/>
        <v>0</v>
      </c>
      <c r="BA255" s="40">
        <f t="shared" si="141"/>
        <v>0</v>
      </c>
      <c r="BB255" s="40">
        <f t="shared" si="142"/>
        <v>0</v>
      </c>
      <c r="BC255" s="40">
        <f t="shared" si="143"/>
        <v>0</v>
      </c>
      <c r="BD255" s="40">
        <f t="shared" si="144"/>
        <v>0</v>
      </c>
      <c r="BE255" s="40">
        <f t="shared" si="145"/>
        <v>0</v>
      </c>
      <c r="BF255" s="40">
        <f t="shared" si="146"/>
        <v>0</v>
      </c>
      <c r="BG255" s="40">
        <f t="shared" si="147"/>
        <v>0</v>
      </c>
      <c r="BH255" s="40">
        <f t="shared" si="148"/>
        <v>0</v>
      </c>
      <c r="BI255" s="40">
        <f t="shared" si="149"/>
        <v>0</v>
      </c>
      <c r="BJ255" s="40">
        <f t="shared" si="150"/>
        <v>0</v>
      </c>
      <c r="BK255" s="40">
        <f t="shared" si="151"/>
        <v>0</v>
      </c>
      <c r="BL255" s="40">
        <f t="shared" si="152"/>
        <v>0</v>
      </c>
      <c r="BM255" s="40">
        <f t="shared" si="153"/>
        <v>0</v>
      </c>
      <c r="BN255" s="40">
        <f t="shared" si="154"/>
        <v>0</v>
      </c>
      <c r="BO255" s="40">
        <f t="shared" si="155"/>
        <v>0</v>
      </c>
      <c r="BP255" s="40">
        <f t="shared" si="156"/>
        <v>0</v>
      </c>
      <c r="BQ255" s="40">
        <f t="shared" si="157"/>
        <v>0</v>
      </c>
      <c r="BR255" s="40">
        <f t="shared" si="158"/>
        <v>0</v>
      </c>
      <c r="BT255" s="63">
        <f t="shared" si="120"/>
        <v>8</v>
      </c>
      <c r="BV255" s="4">
        <f t="shared" si="159"/>
        <v>0.18936341436341433</v>
      </c>
    </row>
    <row r="256" spans="1:74" s="15" customFormat="1">
      <c r="A256" s="25">
        <f t="shared" si="123"/>
        <v>252</v>
      </c>
      <c r="B256" s="26" t="s">
        <v>24</v>
      </c>
      <c r="C256" s="12">
        <v>41158</v>
      </c>
      <c r="D256" s="13">
        <v>41159</v>
      </c>
      <c r="E256" s="13">
        <v>41170</v>
      </c>
      <c r="F256" s="36">
        <v>79.89</v>
      </c>
      <c r="G256" s="36">
        <v>81.28</v>
      </c>
      <c r="H256" s="36">
        <v>81.98</v>
      </c>
      <c r="I256" s="36"/>
      <c r="J256" s="36"/>
      <c r="K256" s="5" t="s">
        <v>2</v>
      </c>
      <c r="M256" s="16">
        <f>(G256-F256)*100</f>
        <v>139.00000000000006</v>
      </c>
      <c r="O256" s="16">
        <f>(H256-G256)*100</f>
        <v>70.000000000000284</v>
      </c>
      <c r="Q256" s="22">
        <f>((S255*U256)/M256)*O256</f>
        <v>279458.38696716243</v>
      </c>
      <c r="S256" s="3">
        <f>Q256+S255</f>
        <v>22476438.837501697</v>
      </c>
      <c r="T256" s="3"/>
      <c r="U256" s="4">
        <f>$AE$4/W256</f>
        <v>2.5000000000000001E-2</v>
      </c>
      <c r="V256" s="4"/>
      <c r="W256" s="2">
        <v>10</v>
      </c>
      <c r="X256" s="3"/>
      <c r="Y256" s="30">
        <f>E256-D256+1</f>
        <v>12</v>
      </c>
      <c r="Z256" s="30"/>
      <c r="AA256" s="30">
        <f>(D256-C256)</f>
        <v>1</v>
      </c>
      <c r="AB256" s="30"/>
      <c r="AC256" s="4">
        <f>(S256-S255)/S255</f>
        <v>1.2589928057554054E-2</v>
      </c>
      <c r="AD256" s="3"/>
      <c r="AE256" s="38"/>
      <c r="AF256" s="40">
        <f>IF(E255&gt;D256,IF(E255&gt;E256,Y256,E255-D256+1),0)</f>
        <v>0</v>
      </c>
      <c r="AG256" s="3"/>
      <c r="AH256" s="40">
        <f t="shared" si="119"/>
        <v>1</v>
      </c>
      <c r="AI256" s="40">
        <f t="shared" si="121"/>
        <v>1</v>
      </c>
      <c r="AJ256" s="40">
        <f t="shared" si="122"/>
        <v>0</v>
      </c>
      <c r="AK256" s="40">
        <f t="shared" si="124"/>
        <v>1</v>
      </c>
      <c r="AL256" s="40">
        <f t="shared" si="125"/>
        <v>1</v>
      </c>
      <c r="AM256" s="40">
        <f t="shared" si="126"/>
        <v>0</v>
      </c>
      <c r="AN256" s="40">
        <f t="shared" si="127"/>
        <v>0</v>
      </c>
      <c r="AO256" s="40">
        <f t="shared" si="128"/>
        <v>0</v>
      </c>
      <c r="AP256" s="40">
        <f t="shared" si="129"/>
        <v>0</v>
      </c>
      <c r="AQ256" s="40">
        <f t="shared" si="130"/>
        <v>0</v>
      </c>
      <c r="AR256" s="40">
        <f t="shared" si="131"/>
        <v>1</v>
      </c>
      <c r="AS256" s="40">
        <f t="shared" si="132"/>
        <v>0</v>
      </c>
      <c r="AT256" s="40">
        <f t="shared" si="133"/>
        <v>0</v>
      </c>
      <c r="AU256" s="40">
        <f t="shared" si="135"/>
        <v>0</v>
      </c>
      <c r="AV256" s="40">
        <f t="shared" si="136"/>
        <v>1</v>
      </c>
      <c r="AW256" s="40">
        <f t="shared" si="137"/>
        <v>1</v>
      </c>
      <c r="AX256" s="40">
        <f t="shared" si="138"/>
        <v>0</v>
      </c>
      <c r="AY256" s="40">
        <f t="shared" si="139"/>
        <v>0</v>
      </c>
      <c r="AZ256" s="40">
        <f t="shared" si="140"/>
        <v>0</v>
      </c>
      <c r="BA256" s="40">
        <f t="shared" si="141"/>
        <v>0</v>
      </c>
      <c r="BB256" s="40">
        <f t="shared" si="142"/>
        <v>0</v>
      </c>
      <c r="BC256" s="40">
        <f t="shared" si="143"/>
        <v>0</v>
      </c>
      <c r="BD256" s="40">
        <f t="shared" si="144"/>
        <v>0</v>
      </c>
      <c r="BE256" s="40">
        <f t="shared" si="145"/>
        <v>0</v>
      </c>
      <c r="BF256" s="40">
        <f t="shared" si="146"/>
        <v>0</v>
      </c>
      <c r="BG256" s="40">
        <f t="shared" si="147"/>
        <v>0</v>
      </c>
      <c r="BH256" s="40">
        <f t="shared" si="148"/>
        <v>0</v>
      </c>
      <c r="BI256" s="40">
        <f t="shared" si="149"/>
        <v>0</v>
      </c>
      <c r="BJ256" s="40">
        <f t="shared" si="150"/>
        <v>0</v>
      </c>
      <c r="BK256" s="40">
        <f t="shared" si="151"/>
        <v>0</v>
      </c>
      <c r="BL256" s="40">
        <f t="shared" si="152"/>
        <v>0</v>
      </c>
      <c r="BM256" s="40">
        <f t="shared" si="153"/>
        <v>0</v>
      </c>
      <c r="BN256" s="40">
        <f t="shared" si="154"/>
        <v>0</v>
      </c>
      <c r="BO256" s="40">
        <f t="shared" si="155"/>
        <v>0</v>
      </c>
      <c r="BP256" s="40">
        <f t="shared" si="156"/>
        <v>0</v>
      </c>
      <c r="BQ256" s="40">
        <f t="shared" si="157"/>
        <v>0</v>
      </c>
      <c r="BR256" s="40">
        <f t="shared" si="158"/>
        <v>0</v>
      </c>
      <c r="BT256" s="63">
        <f t="shared" si="120"/>
        <v>8</v>
      </c>
      <c r="BV256" s="4">
        <f t="shared" si="159"/>
        <v>0.19513264513264511</v>
      </c>
    </row>
    <row r="257" spans="1:74" s="15" customFormat="1">
      <c r="A257" s="25">
        <f t="shared" si="123"/>
        <v>253</v>
      </c>
      <c r="B257" s="26" t="s">
        <v>33</v>
      </c>
      <c r="C257" s="12">
        <v>41155</v>
      </c>
      <c r="D257" s="12">
        <v>41159</v>
      </c>
      <c r="E257" s="12">
        <v>41166</v>
      </c>
      <c r="F257" s="36">
        <v>78.41</v>
      </c>
      <c r="G257" s="36"/>
      <c r="H257" s="36"/>
      <c r="I257" s="36">
        <v>78.17</v>
      </c>
      <c r="J257" s="36">
        <v>78.17</v>
      </c>
      <c r="K257" s="5" t="s">
        <v>17</v>
      </c>
      <c r="L257"/>
      <c r="M257" s="16">
        <f>(F257-I257)*100</f>
        <v>23.999999999999488</v>
      </c>
      <c r="O257" s="16">
        <f>(I257-J257)*100</f>
        <v>0</v>
      </c>
      <c r="P257"/>
      <c r="Q257" s="22">
        <f>((S256*U257)/M257)*O257</f>
        <v>0</v>
      </c>
      <c r="S257" s="3">
        <f>Q257+S256</f>
        <v>22476438.837501697</v>
      </c>
      <c r="T257" s="3"/>
      <c r="U257" s="4">
        <f>$AE$4/W257</f>
        <v>2.7777777777777776E-2</v>
      </c>
      <c r="V257" s="3"/>
      <c r="W257" s="2">
        <v>9</v>
      </c>
      <c r="X257"/>
      <c r="Y257" s="30">
        <f>E257-D257+1</f>
        <v>8</v>
      </c>
      <c r="Z257" s="30"/>
      <c r="AA257" s="30">
        <f>(D257-C257)</f>
        <v>4</v>
      </c>
      <c r="AB257" s="30"/>
      <c r="AC257" s="4">
        <f>(S257-S256)/S256</f>
        <v>0</v>
      </c>
      <c r="AD257" s="3"/>
      <c r="AE257" s="38"/>
      <c r="AF257" s="40">
        <f>IF(E256&gt;D257,IF(E256&gt;E257,Y257,E256-D257+1),0)</f>
        <v>8</v>
      </c>
      <c r="AG257" s="3"/>
      <c r="AH257" s="40">
        <f t="shared" si="119"/>
        <v>1</v>
      </c>
      <c r="AI257" s="40">
        <f t="shared" si="121"/>
        <v>1</v>
      </c>
      <c r="AJ257" s="40">
        <f t="shared" si="122"/>
        <v>1</v>
      </c>
      <c r="AK257" s="40">
        <f t="shared" si="124"/>
        <v>0</v>
      </c>
      <c r="AL257" s="40">
        <f t="shared" si="125"/>
        <v>1</v>
      </c>
      <c r="AM257" s="40">
        <f t="shared" si="126"/>
        <v>1</v>
      </c>
      <c r="AN257" s="40">
        <f t="shared" si="127"/>
        <v>0</v>
      </c>
      <c r="AO257" s="40">
        <f t="shared" si="128"/>
        <v>0</v>
      </c>
      <c r="AP257" s="40">
        <f t="shared" si="129"/>
        <v>0</v>
      </c>
      <c r="AQ257" s="40">
        <f t="shared" si="130"/>
        <v>0</v>
      </c>
      <c r="AR257" s="40">
        <f t="shared" si="131"/>
        <v>0</v>
      </c>
      <c r="AS257" s="40">
        <f t="shared" si="132"/>
        <v>1</v>
      </c>
      <c r="AT257" s="40">
        <f t="shared" si="133"/>
        <v>0</v>
      </c>
      <c r="AU257" s="40">
        <f t="shared" si="135"/>
        <v>0</v>
      </c>
      <c r="AV257" s="40">
        <f t="shared" si="136"/>
        <v>0</v>
      </c>
      <c r="AW257" s="40">
        <f t="shared" si="137"/>
        <v>1</v>
      </c>
      <c r="AX257" s="40">
        <f t="shared" si="138"/>
        <v>1</v>
      </c>
      <c r="AY257" s="40">
        <f t="shared" si="139"/>
        <v>0</v>
      </c>
      <c r="AZ257" s="40">
        <f t="shared" si="140"/>
        <v>0</v>
      </c>
      <c r="BA257" s="40">
        <f t="shared" si="141"/>
        <v>0</v>
      </c>
      <c r="BB257" s="40">
        <f t="shared" si="142"/>
        <v>0</v>
      </c>
      <c r="BC257" s="40">
        <f t="shared" si="143"/>
        <v>0</v>
      </c>
      <c r="BD257" s="40">
        <f t="shared" si="144"/>
        <v>0</v>
      </c>
      <c r="BE257" s="40">
        <f t="shared" si="145"/>
        <v>0</v>
      </c>
      <c r="BF257" s="40">
        <f t="shared" si="146"/>
        <v>0</v>
      </c>
      <c r="BG257" s="40">
        <f t="shared" si="147"/>
        <v>0</v>
      </c>
      <c r="BH257" s="40">
        <f t="shared" si="148"/>
        <v>0</v>
      </c>
      <c r="BI257" s="40">
        <f t="shared" si="149"/>
        <v>0</v>
      </c>
      <c r="BJ257" s="40">
        <f t="shared" si="150"/>
        <v>0</v>
      </c>
      <c r="BK257" s="40">
        <f t="shared" si="151"/>
        <v>0</v>
      </c>
      <c r="BL257" s="40">
        <f t="shared" si="152"/>
        <v>0</v>
      </c>
      <c r="BM257" s="40">
        <f t="shared" si="153"/>
        <v>0</v>
      </c>
      <c r="BN257" s="40">
        <f t="shared" si="154"/>
        <v>0</v>
      </c>
      <c r="BO257" s="40">
        <f t="shared" si="155"/>
        <v>0</v>
      </c>
      <c r="BP257" s="40">
        <f t="shared" si="156"/>
        <v>0</v>
      </c>
      <c r="BQ257" s="40">
        <f t="shared" si="157"/>
        <v>0</v>
      </c>
      <c r="BR257" s="40">
        <f t="shared" si="158"/>
        <v>0</v>
      </c>
      <c r="BT257" s="63">
        <f t="shared" si="120"/>
        <v>9</v>
      </c>
      <c r="BV257" s="4">
        <f t="shared" si="159"/>
        <v>0.2229104229104229</v>
      </c>
    </row>
    <row r="258" spans="1:74" s="15" customFormat="1">
      <c r="A258" s="25">
        <f t="shared" si="123"/>
        <v>254</v>
      </c>
      <c r="B258" s="26" t="s">
        <v>36</v>
      </c>
      <c r="C258" s="12">
        <v>41163</v>
      </c>
      <c r="D258" s="12">
        <v>41165</v>
      </c>
      <c r="E258" s="12">
        <v>41165</v>
      </c>
      <c r="F258" s="36">
        <v>125.32299999999999</v>
      </c>
      <c r="G258" s="36"/>
      <c r="H258" s="36"/>
      <c r="I258" s="36">
        <v>124.52000000000001</v>
      </c>
      <c r="J258" s="36">
        <v>125.32299999999999</v>
      </c>
      <c r="K258" s="5" t="s">
        <v>0</v>
      </c>
      <c r="L258"/>
      <c r="M258" s="16">
        <f>(F258-I258)*100</f>
        <v>80.299999999998306</v>
      </c>
      <c r="O258" s="16">
        <f>(I258-J258)*100</f>
        <v>-80.299999999998306</v>
      </c>
      <c r="P258"/>
      <c r="Q258" s="22">
        <f>((S257*U258)/M258)*O258</f>
        <v>-624345.52326393605</v>
      </c>
      <c r="S258" s="3">
        <f>Q258+S257</f>
        <v>21852093.314237762</v>
      </c>
      <c r="T258" s="3"/>
      <c r="U258" s="4">
        <f>$AE$4/W258</f>
        <v>2.7777777777777776E-2</v>
      </c>
      <c r="V258" s="3"/>
      <c r="W258" s="2">
        <v>9</v>
      </c>
      <c r="X258"/>
      <c r="Y258" s="30">
        <f>E258-D258+1</f>
        <v>1</v>
      </c>
      <c r="Z258" s="30"/>
      <c r="AA258" s="30">
        <f>(D258-C258)</f>
        <v>2</v>
      </c>
      <c r="AB258" s="30"/>
      <c r="AC258" s="4">
        <f>(S258-S257)/S257</f>
        <v>-2.7777777777777731E-2</v>
      </c>
      <c r="AD258" s="3"/>
      <c r="AE258" s="38"/>
      <c r="AF258" s="40">
        <f>IF(E257&gt;D258,IF(E257&gt;E258,Y258,E257-D258+1),0)</f>
        <v>1</v>
      </c>
      <c r="AG258" s="3"/>
      <c r="AH258" s="40">
        <f t="shared" si="119"/>
        <v>1</v>
      </c>
      <c r="AI258" s="40">
        <f t="shared" si="121"/>
        <v>1</v>
      </c>
      <c r="AJ258" s="40">
        <f t="shared" si="122"/>
        <v>0</v>
      </c>
      <c r="AK258" s="40">
        <f t="shared" si="124"/>
        <v>0</v>
      </c>
      <c r="AL258" s="40">
        <f t="shared" si="125"/>
        <v>0</v>
      </c>
      <c r="AM258" s="40">
        <f t="shared" si="126"/>
        <v>1</v>
      </c>
      <c r="AN258" s="40">
        <f t="shared" si="127"/>
        <v>0</v>
      </c>
      <c r="AO258" s="40">
        <f t="shared" si="128"/>
        <v>0</v>
      </c>
      <c r="AP258" s="40">
        <f t="shared" si="129"/>
        <v>0</v>
      </c>
      <c r="AQ258" s="40">
        <f t="shared" si="130"/>
        <v>0</v>
      </c>
      <c r="AR258" s="40">
        <f t="shared" si="131"/>
        <v>0</v>
      </c>
      <c r="AS258" s="40">
        <f t="shared" si="132"/>
        <v>0</v>
      </c>
      <c r="AT258" s="40">
        <f t="shared" si="133"/>
        <v>1</v>
      </c>
      <c r="AU258" s="40">
        <f t="shared" si="135"/>
        <v>0</v>
      </c>
      <c r="AV258" s="40">
        <f t="shared" si="136"/>
        <v>0</v>
      </c>
      <c r="AW258" s="40">
        <f t="shared" si="137"/>
        <v>0</v>
      </c>
      <c r="AX258" s="40">
        <f t="shared" si="138"/>
        <v>1</v>
      </c>
      <c r="AY258" s="40">
        <f t="shared" si="139"/>
        <v>0</v>
      </c>
      <c r="AZ258" s="40">
        <f t="shared" si="140"/>
        <v>0</v>
      </c>
      <c r="BA258" s="40">
        <f t="shared" si="141"/>
        <v>0</v>
      </c>
      <c r="BB258" s="40">
        <f t="shared" si="142"/>
        <v>0</v>
      </c>
      <c r="BC258" s="40">
        <f t="shared" si="143"/>
        <v>0</v>
      </c>
      <c r="BD258" s="40">
        <f t="shared" si="144"/>
        <v>0</v>
      </c>
      <c r="BE258" s="40">
        <f t="shared" si="145"/>
        <v>0</v>
      </c>
      <c r="BF258" s="40">
        <f t="shared" si="146"/>
        <v>0</v>
      </c>
      <c r="BG258" s="40">
        <f t="shared" si="147"/>
        <v>0</v>
      </c>
      <c r="BH258" s="40">
        <f t="shared" si="148"/>
        <v>0</v>
      </c>
      <c r="BI258" s="40">
        <f t="shared" si="149"/>
        <v>0</v>
      </c>
      <c r="BJ258" s="40">
        <f t="shared" si="150"/>
        <v>0</v>
      </c>
      <c r="BK258" s="40">
        <f t="shared" si="151"/>
        <v>0</v>
      </c>
      <c r="BL258" s="40">
        <f t="shared" si="152"/>
        <v>0</v>
      </c>
      <c r="BM258" s="40">
        <f t="shared" si="153"/>
        <v>0</v>
      </c>
      <c r="BN258" s="40">
        <f t="shared" si="154"/>
        <v>0</v>
      </c>
      <c r="BO258" s="40">
        <f t="shared" si="155"/>
        <v>0</v>
      </c>
      <c r="BP258" s="40">
        <f t="shared" si="156"/>
        <v>0</v>
      </c>
      <c r="BQ258" s="40">
        <f t="shared" si="157"/>
        <v>0</v>
      </c>
      <c r="BR258" s="40">
        <f t="shared" si="158"/>
        <v>0</v>
      </c>
      <c r="BT258" s="63">
        <f t="shared" si="120"/>
        <v>6</v>
      </c>
      <c r="BV258" s="4">
        <f t="shared" si="159"/>
        <v>0.13946886446886447</v>
      </c>
    </row>
    <row r="259" spans="1:74" s="15" customFormat="1">
      <c r="A259" s="25">
        <f t="shared" si="123"/>
        <v>255</v>
      </c>
      <c r="B259" s="26" t="s">
        <v>39</v>
      </c>
      <c r="C259" s="12">
        <v>41164</v>
      </c>
      <c r="D259" s="12">
        <v>41165</v>
      </c>
      <c r="E259" s="12">
        <v>41169</v>
      </c>
      <c r="F259" s="14">
        <v>1.04454</v>
      </c>
      <c r="G259" s="14">
        <v>1.0470200000000001</v>
      </c>
      <c r="H259" s="14">
        <v>1.0470200000000001</v>
      </c>
      <c r="I259" s="14"/>
      <c r="J259" s="14"/>
      <c r="K259" s="5" t="s">
        <v>17</v>
      </c>
      <c r="L259"/>
      <c r="M259" s="16">
        <f>(G259-F259)*10000</f>
        <v>24.800000000000377</v>
      </c>
      <c r="O259" s="16">
        <f>(H259-G259)*10000</f>
        <v>0</v>
      </c>
      <c r="P259"/>
      <c r="Q259" s="22">
        <f>((S258*U259)/M259)*O259</f>
        <v>0</v>
      </c>
      <c r="S259" s="3">
        <f>Q259+S258</f>
        <v>21852093.314237762</v>
      </c>
      <c r="T259" s="3"/>
      <c r="U259" s="4">
        <f>$AE$4/W259</f>
        <v>1.9230769230769232E-2</v>
      </c>
      <c r="V259" s="3"/>
      <c r="W259" s="2">
        <v>13</v>
      </c>
      <c r="X259"/>
      <c r="Y259" s="30">
        <f>E259-D259+1</f>
        <v>5</v>
      </c>
      <c r="Z259" s="30"/>
      <c r="AA259" s="30">
        <f>(D259-C259)</f>
        <v>1</v>
      </c>
      <c r="AB259" s="30"/>
      <c r="AC259" s="4">
        <f>(S259-S258)/S258</f>
        <v>0</v>
      </c>
      <c r="AD259" s="3"/>
      <c r="AE259" s="38"/>
      <c r="AF259" s="40">
        <f>IF(E258&gt;D259,IF(E258&gt;E259,Y259,E258-D259+1),0)</f>
        <v>0</v>
      </c>
      <c r="AG259" s="3"/>
      <c r="AH259" s="40">
        <f t="shared" si="119"/>
        <v>1</v>
      </c>
      <c r="AI259" s="40">
        <f t="shared" si="121"/>
        <v>1</v>
      </c>
      <c r="AJ259" s="40">
        <f t="shared" si="122"/>
        <v>1</v>
      </c>
      <c r="AK259" s="40">
        <f t="shared" si="124"/>
        <v>0</v>
      </c>
      <c r="AL259" s="40">
        <f t="shared" si="125"/>
        <v>0</v>
      </c>
      <c r="AM259" s="40">
        <f t="shared" si="126"/>
        <v>0</v>
      </c>
      <c r="AN259" s="40">
        <f t="shared" si="127"/>
        <v>1</v>
      </c>
      <c r="AO259" s="40">
        <f t="shared" si="128"/>
        <v>0</v>
      </c>
      <c r="AP259" s="40">
        <f t="shared" si="129"/>
        <v>0</v>
      </c>
      <c r="AQ259" s="40">
        <f t="shared" si="130"/>
        <v>0</v>
      </c>
      <c r="AR259" s="40">
        <f t="shared" si="131"/>
        <v>0</v>
      </c>
      <c r="AS259" s="40">
        <f t="shared" si="132"/>
        <v>0</v>
      </c>
      <c r="AT259" s="40">
        <f t="shared" si="133"/>
        <v>0</v>
      </c>
      <c r="AU259" s="40">
        <f t="shared" si="135"/>
        <v>1</v>
      </c>
      <c r="AV259" s="40">
        <f t="shared" si="136"/>
        <v>0</v>
      </c>
      <c r="AW259" s="40">
        <f t="shared" si="137"/>
        <v>0</v>
      </c>
      <c r="AX259" s="40">
        <f t="shared" si="138"/>
        <v>0</v>
      </c>
      <c r="AY259" s="40">
        <f t="shared" si="139"/>
        <v>1</v>
      </c>
      <c r="AZ259" s="40">
        <f t="shared" si="140"/>
        <v>0</v>
      </c>
      <c r="BA259" s="40">
        <f t="shared" si="141"/>
        <v>0</v>
      </c>
      <c r="BB259" s="40">
        <f t="shared" si="142"/>
        <v>0</v>
      </c>
      <c r="BC259" s="40">
        <f t="shared" si="143"/>
        <v>0</v>
      </c>
      <c r="BD259" s="40">
        <f t="shared" si="144"/>
        <v>0</v>
      </c>
      <c r="BE259" s="40">
        <f t="shared" si="145"/>
        <v>0</v>
      </c>
      <c r="BF259" s="40">
        <f t="shared" si="146"/>
        <v>0</v>
      </c>
      <c r="BG259" s="40">
        <f t="shared" si="147"/>
        <v>0</v>
      </c>
      <c r="BH259" s="40">
        <f t="shared" si="148"/>
        <v>0</v>
      </c>
      <c r="BI259" s="40">
        <f t="shared" si="149"/>
        <v>0</v>
      </c>
      <c r="BJ259" s="40">
        <f t="shared" si="150"/>
        <v>0</v>
      </c>
      <c r="BK259" s="40">
        <f t="shared" si="151"/>
        <v>0</v>
      </c>
      <c r="BL259" s="40">
        <f t="shared" si="152"/>
        <v>0</v>
      </c>
      <c r="BM259" s="40">
        <f t="shared" si="153"/>
        <v>0</v>
      </c>
      <c r="BN259" s="40">
        <f t="shared" si="154"/>
        <v>0</v>
      </c>
      <c r="BO259" s="40">
        <f t="shared" si="155"/>
        <v>0</v>
      </c>
      <c r="BP259" s="40">
        <f t="shared" si="156"/>
        <v>0</v>
      </c>
      <c r="BQ259" s="40">
        <f t="shared" si="157"/>
        <v>0</v>
      </c>
      <c r="BR259" s="40">
        <f t="shared" si="158"/>
        <v>0</v>
      </c>
      <c r="BT259" s="63">
        <f t="shared" si="120"/>
        <v>7</v>
      </c>
      <c r="BV259" s="4">
        <f t="shared" si="159"/>
        <v>0.15869963369963369</v>
      </c>
    </row>
    <row r="260" spans="1:74" s="15" customFormat="1">
      <c r="A260" s="25">
        <f t="shared" si="123"/>
        <v>256</v>
      </c>
      <c r="B260" s="26" t="s">
        <v>29</v>
      </c>
      <c r="C260" s="12">
        <v>41170</v>
      </c>
      <c r="D260" s="12">
        <v>41172</v>
      </c>
      <c r="E260" s="12">
        <v>41177</v>
      </c>
      <c r="F260" s="14">
        <v>0.8075</v>
      </c>
      <c r="G260" s="14"/>
      <c r="H260" s="14"/>
      <c r="I260" s="14">
        <v>0.8014</v>
      </c>
      <c r="J260" s="14">
        <v>0.79469999999999996</v>
      </c>
      <c r="K260" s="5" t="s">
        <v>1</v>
      </c>
      <c r="M260" s="16">
        <f>(F260-I260)*10000</f>
        <v>60.999999999999943</v>
      </c>
      <c r="O260" s="16">
        <f>(I260-J260)*10000</f>
        <v>67.000000000000398</v>
      </c>
      <c r="Q260" s="22">
        <f>((S259*U260)/M260)*O260</f>
        <v>600036.98854669672</v>
      </c>
      <c r="S260" s="3">
        <f>Q260+S259</f>
        <v>22452130.302784458</v>
      </c>
      <c r="T260" s="3"/>
      <c r="U260" s="4">
        <f>$AE$4/W260</f>
        <v>2.5000000000000001E-2</v>
      </c>
      <c r="V260" s="4"/>
      <c r="W260" s="2">
        <v>10</v>
      </c>
      <c r="X260" s="3"/>
      <c r="Y260" s="30">
        <f>E260-D260+1</f>
        <v>6</v>
      </c>
      <c r="Z260" s="30"/>
      <c r="AA260" s="30">
        <f>(D260-C260)</f>
        <v>2</v>
      </c>
      <c r="AB260" s="30"/>
      <c r="AC260" s="4">
        <f>(S260-S259)/S259</f>
        <v>2.7459016393442757E-2</v>
      </c>
      <c r="AD260" s="3"/>
      <c r="AE260" s="38"/>
      <c r="AF260" s="40">
        <f>IF(E259&gt;D260,IF(E259&gt;E260,Y260,E259-D260+1),0)</f>
        <v>0</v>
      </c>
      <c r="AG260" s="3"/>
      <c r="AH260" s="40">
        <f t="shared" si="119"/>
        <v>0</v>
      </c>
      <c r="AI260" s="40">
        <f t="shared" si="121"/>
        <v>0</v>
      </c>
      <c r="AJ260" s="40">
        <f t="shared" si="122"/>
        <v>0</v>
      </c>
      <c r="AK260" s="40">
        <f t="shared" si="124"/>
        <v>0</v>
      </c>
      <c r="AL260" s="40">
        <f t="shared" si="125"/>
        <v>0</v>
      </c>
      <c r="AM260" s="40">
        <f t="shared" si="126"/>
        <v>0</v>
      </c>
      <c r="AN260" s="40">
        <f t="shared" si="127"/>
        <v>0</v>
      </c>
      <c r="AO260" s="40">
        <f t="shared" si="128"/>
        <v>1</v>
      </c>
      <c r="AP260" s="40">
        <f t="shared" si="129"/>
        <v>0</v>
      </c>
      <c r="AQ260" s="40">
        <f t="shared" si="130"/>
        <v>0</v>
      </c>
      <c r="AR260" s="40">
        <f t="shared" si="131"/>
        <v>0</v>
      </c>
      <c r="AS260" s="40">
        <f t="shared" si="132"/>
        <v>0</v>
      </c>
      <c r="AT260" s="40">
        <f t="shared" si="133"/>
        <v>0</v>
      </c>
      <c r="AU260" s="40">
        <f t="shared" si="135"/>
        <v>0</v>
      </c>
      <c r="AV260" s="40">
        <f t="shared" si="136"/>
        <v>0</v>
      </c>
      <c r="AW260" s="40">
        <f t="shared" si="137"/>
        <v>0</v>
      </c>
      <c r="AX260" s="40">
        <f t="shared" si="138"/>
        <v>0</v>
      </c>
      <c r="AY260" s="40">
        <f t="shared" si="139"/>
        <v>0</v>
      </c>
      <c r="AZ260" s="40">
        <f t="shared" si="140"/>
        <v>1</v>
      </c>
      <c r="BA260" s="40">
        <f t="shared" si="141"/>
        <v>0</v>
      </c>
      <c r="BB260" s="40">
        <f t="shared" si="142"/>
        <v>0</v>
      </c>
      <c r="BC260" s="40">
        <f t="shared" si="143"/>
        <v>0</v>
      </c>
      <c r="BD260" s="40">
        <f t="shared" si="144"/>
        <v>0</v>
      </c>
      <c r="BE260" s="40">
        <f t="shared" si="145"/>
        <v>0</v>
      </c>
      <c r="BF260" s="40">
        <f t="shared" si="146"/>
        <v>0</v>
      </c>
      <c r="BG260" s="40">
        <f t="shared" si="147"/>
        <v>0</v>
      </c>
      <c r="BH260" s="40">
        <f t="shared" si="148"/>
        <v>0</v>
      </c>
      <c r="BI260" s="40">
        <f t="shared" si="149"/>
        <v>0</v>
      </c>
      <c r="BJ260" s="40">
        <f t="shared" si="150"/>
        <v>0</v>
      </c>
      <c r="BK260" s="40">
        <f t="shared" si="151"/>
        <v>0</v>
      </c>
      <c r="BL260" s="40">
        <f t="shared" si="152"/>
        <v>0</v>
      </c>
      <c r="BM260" s="40">
        <f t="shared" si="153"/>
        <v>0</v>
      </c>
      <c r="BN260" s="40">
        <f t="shared" si="154"/>
        <v>0</v>
      </c>
      <c r="BO260" s="40">
        <f t="shared" si="155"/>
        <v>0</v>
      </c>
      <c r="BP260" s="40">
        <f t="shared" si="156"/>
        <v>0</v>
      </c>
      <c r="BQ260" s="40">
        <f t="shared" si="157"/>
        <v>0</v>
      </c>
      <c r="BR260" s="40">
        <f t="shared" si="158"/>
        <v>0</v>
      </c>
      <c r="BT260" s="63">
        <f t="shared" si="120"/>
        <v>3</v>
      </c>
      <c r="BV260" s="4">
        <f t="shared" si="159"/>
        <v>7.2008547008547003E-2</v>
      </c>
    </row>
    <row r="261" spans="1:74" s="15" customFormat="1">
      <c r="A261" s="25">
        <f t="shared" si="123"/>
        <v>257</v>
      </c>
      <c r="B261" s="26" t="s">
        <v>24</v>
      </c>
      <c r="C261" s="12">
        <v>41172</v>
      </c>
      <c r="D261" s="13">
        <v>41176</v>
      </c>
      <c r="E261" s="13">
        <v>41191</v>
      </c>
      <c r="F261" s="36">
        <v>81.99</v>
      </c>
      <c r="G261" s="36"/>
      <c r="H261" s="36"/>
      <c r="I261" s="36">
        <v>80.98</v>
      </c>
      <c r="J261" s="36">
        <v>80.22</v>
      </c>
      <c r="K261" s="5" t="s">
        <v>2</v>
      </c>
      <c r="M261" s="16">
        <f>(F261-I261)*100</f>
        <v>100.99999999999909</v>
      </c>
      <c r="O261" s="16">
        <f>(I261-J261)*100</f>
        <v>76.000000000000512</v>
      </c>
      <c r="Q261" s="22">
        <f>((S260*U261)/M261)*O261</f>
        <v>422366.80767614988</v>
      </c>
      <c r="S261" s="3">
        <f>Q261+S260</f>
        <v>22874497.110460609</v>
      </c>
      <c r="T261" s="3"/>
      <c r="U261" s="4">
        <f>$AE$4/W261</f>
        <v>2.5000000000000001E-2</v>
      </c>
      <c r="V261" s="4"/>
      <c r="W261" s="2">
        <v>10</v>
      </c>
      <c r="X261" s="3"/>
      <c r="Y261" s="30">
        <f>E261-D261+1</f>
        <v>16</v>
      </c>
      <c r="Z261" s="30"/>
      <c r="AA261" s="30">
        <f>(D261-C261)</f>
        <v>4</v>
      </c>
      <c r="AB261" s="30"/>
      <c r="AC261" s="4">
        <f>(S261-S260)/S260</f>
        <v>1.8811881188119176E-2</v>
      </c>
      <c r="AD261" s="3"/>
      <c r="AE261" s="38"/>
      <c r="AF261" s="40">
        <f>IF(E260&gt;D261,IF(E260&gt;E261,Y261,E260-D261+1),0)</f>
        <v>2</v>
      </c>
      <c r="AG261" s="3"/>
      <c r="AH261" s="40">
        <f t="shared" si="119"/>
        <v>1</v>
      </c>
      <c r="AI261" s="40">
        <f t="shared" si="121"/>
        <v>0</v>
      </c>
      <c r="AJ261" s="40">
        <f t="shared" si="122"/>
        <v>0</v>
      </c>
      <c r="AK261" s="40">
        <f t="shared" si="124"/>
        <v>0</v>
      </c>
      <c r="AL261" s="40">
        <f t="shared" si="125"/>
        <v>0</v>
      </c>
      <c r="AM261" s="40">
        <f t="shared" si="126"/>
        <v>0</v>
      </c>
      <c r="AN261" s="40">
        <f t="shared" si="127"/>
        <v>0</v>
      </c>
      <c r="AO261" s="40">
        <f t="shared" si="128"/>
        <v>0</v>
      </c>
      <c r="AP261" s="40">
        <f t="shared" si="129"/>
        <v>1</v>
      </c>
      <c r="AQ261" s="40">
        <f t="shared" si="130"/>
        <v>0</v>
      </c>
      <c r="AR261" s="40">
        <f t="shared" si="131"/>
        <v>0</v>
      </c>
      <c r="AS261" s="40">
        <f t="shared" si="132"/>
        <v>0</v>
      </c>
      <c r="AT261" s="40">
        <f t="shared" si="133"/>
        <v>0</v>
      </c>
      <c r="AU261" s="40">
        <f t="shared" si="135"/>
        <v>0</v>
      </c>
      <c r="AV261" s="40">
        <f t="shared" si="136"/>
        <v>0</v>
      </c>
      <c r="AW261" s="40">
        <f t="shared" si="137"/>
        <v>0</v>
      </c>
      <c r="AX261" s="40">
        <f t="shared" si="138"/>
        <v>0</v>
      </c>
      <c r="AY261" s="40">
        <f t="shared" si="139"/>
        <v>0</v>
      </c>
      <c r="AZ261" s="40">
        <f t="shared" si="140"/>
        <v>0</v>
      </c>
      <c r="BA261" s="40">
        <f t="shared" si="141"/>
        <v>0</v>
      </c>
      <c r="BB261" s="40">
        <f t="shared" si="142"/>
        <v>0</v>
      </c>
      <c r="BC261" s="40">
        <f t="shared" si="143"/>
        <v>0</v>
      </c>
      <c r="BD261" s="40">
        <f t="shared" si="144"/>
        <v>0</v>
      </c>
      <c r="BE261" s="40">
        <f t="shared" si="145"/>
        <v>0</v>
      </c>
      <c r="BF261" s="40">
        <f t="shared" si="146"/>
        <v>0</v>
      </c>
      <c r="BG261" s="40">
        <f t="shared" si="147"/>
        <v>0</v>
      </c>
      <c r="BH261" s="40">
        <f t="shared" si="148"/>
        <v>0</v>
      </c>
      <c r="BI261" s="40">
        <f t="shared" si="149"/>
        <v>0</v>
      </c>
      <c r="BJ261" s="40">
        <f t="shared" si="150"/>
        <v>0</v>
      </c>
      <c r="BK261" s="40">
        <f t="shared" si="151"/>
        <v>0</v>
      </c>
      <c r="BL261" s="40">
        <f t="shared" si="152"/>
        <v>0</v>
      </c>
      <c r="BM261" s="40">
        <f t="shared" si="153"/>
        <v>0</v>
      </c>
      <c r="BN261" s="40">
        <f t="shared" si="154"/>
        <v>0</v>
      </c>
      <c r="BO261" s="40">
        <f t="shared" si="155"/>
        <v>0</v>
      </c>
      <c r="BP261" s="40">
        <f t="shared" si="156"/>
        <v>0</v>
      </c>
      <c r="BQ261" s="40">
        <f t="shared" si="157"/>
        <v>0</v>
      </c>
      <c r="BR261" s="40">
        <f t="shared" si="158"/>
        <v>0</v>
      </c>
      <c r="BT261" s="63">
        <f t="shared" si="120"/>
        <v>3</v>
      </c>
      <c r="BV261" s="4">
        <f t="shared" si="159"/>
        <v>7.7777777777777779E-2</v>
      </c>
    </row>
    <row r="262" spans="1:74" s="15" customFormat="1">
      <c r="A262" s="25">
        <f t="shared" si="123"/>
        <v>258</v>
      </c>
      <c r="B262" s="26" t="s">
        <v>30</v>
      </c>
      <c r="C262" s="12">
        <v>41172</v>
      </c>
      <c r="D262" s="12">
        <v>41176</v>
      </c>
      <c r="E262" s="12">
        <v>41187</v>
      </c>
      <c r="F262" s="14">
        <v>1.2755000000000001</v>
      </c>
      <c r="G262" s="14">
        <v>1.2917000000000001</v>
      </c>
      <c r="H262" s="14">
        <v>1.2755000000000001</v>
      </c>
      <c r="I262" s="14"/>
      <c r="J262" s="14"/>
      <c r="K262" s="5" t="s">
        <v>0</v>
      </c>
      <c r="M262" s="16">
        <f>(G262-F262)*10000</f>
        <v>161.99999999999991</v>
      </c>
      <c r="O262" s="16">
        <f>(H262-G262)*10000</f>
        <v>-161.99999999999991</v>
      </c>
      <c r="Q262" s="22">
        <f>((S261*U262)/M262)*O262</f>
        <v>-519874.93432865024</v>
      </c>
      <c r="S262" s="3">
        <f>Q262+S261</f>
        <v>22354622.17613196</v>
      </c>
      <c r="T262" s="3"/>
      <c r="U262" s="4">
        <f>$AE$4/W262</f>
        <v>2.2727272727272728E-2</v>
      </c>
      <c r="V262" s="4"/>
      <c r="W262" s="16">
        <v>11</v>
      </c>
      <c r="Y262" s="30">
        <f>E262-D262+1</f>
        <v>12</v>
      </c>
      <c r="Z262" s="30"/>
      <c r="AA262" s="30">
        <f>(D262-C262)</f>
        <v>4</v>
      </c>
      <c r="AB262" s="30"/>
      <c r="AC262" s="4">
        <f>(S262-S261)/S261</f>
        <v>-2.2727272727272683E-2</v>
      </c>
      <c r="AD262" s="3"/>
      <c r="AE262" s="38"/>
      <c r="AF262" s="40">
        <f>IF(E261&gt;D262,IF(E261&gt;E262,Y262,E261-D262+1),0)</f>
        <v>12</v>
      </c>
      <c r="AG262" s="3"/>
      <c r="AH262" s="40">
        <f t="shared" si="119"/>
        <v>1</v>
      </c>
      <c r="AI262" s="40">
        <f t="shared" si="121"/>
        <v>1</v>
      </c>
      <c r="AJ262" s="40">
        <f t="shared" si="122"/>
        <v>0</v>
      </c>
      <c r="AK262" s="40">
        <f t="shared" si="124"/>
        <v>0</v>
      </c>
      <c r="AL262" s="40">
        <f t="shared" si="125"/>
        <v>0</v>
      </c>
      <c r="AM262" s="40">
        <f t="shared" si="126"/>
        <v>0</v>
      </c>
      <c r="AN262" s="40">
        <f t="shared" si="127"/>
        <v>0</v>
      </c>
      <c r="AO262" s="40">
        <f t="shared" si="128"/>
        <v>0</v>
      </c>
      <c r="AP262" s="40">
        <f t="shared" si="129"/>
        <v>0</v>
      </c>
      <c r="AQ262" s="40">
        <f t="shared" si="130"/>
        <v>1</v>
      </c>
      <c r="AR262" s="40">
        <f t="shared" si="131"/>
        <v>0</v>
      </c>
      <c r="AS262" s="40">
        <f t="shared" si="132"/>
        <v>0</v>
      </c>
      <c r="AT262" s="40">
        <f t="shared" si="133"/>
        <v>0</v>
      </c>
      <c r="AU262" s="40">
        <f t="shared" si="135"/>
        <v>0</v>
      </c>
      <c r="AV262" s="40">
        <f t="shared" si="136"/>
        <v>0</v>
      </c>
      <c r="AW262" s="40">
        <f t="shared" si="137"/>
        <v>0</v>
      </c>
      <c r="AX262" s="40">
        <f t="shared" si="138"/>
        <v>0</v>
      </c>
      <c r="AY262" s="40">
        <f t="shared" si="139"/>
        <v>0</v>
      </c>
      <c r="AZ262" s="40">
        <f t="shared" si="140"/>
        <v>0</v>
      </c>
      <c r="BA262" s="40">
        <f t="shared" si="141"/>
        <v>0</v>
      </c>
      <c r="BB262" s="40">
        <f t="shared" si="142"/>
        <v>0</v>
      </c>
      <c r="BC262" s="40">
        <f t="shared" si="143"/>
        <v>0</v>
      </c>
      <c r="BD262" s="40">
        <f t="shared" si="144"/>
        <v>0</v>
      </c>
      <c r="BE262" s="40">
        <f t="shared" si="145"/>
        <v>0</v>
      </c>
      <c r="BF262" s="40">
        <f t="shared" si="146"/>
        <v>0</v>
      </c>
      <c r="BG262" s="40">
        <f t="shared" si="147"/>
        <v>0</v>
      </c>
      <c r="BH262" s="40">
        <f t="shared" si="148"/>
        <v>0</v>
      </c>
      <c r="BI262" s="40">
        <f t="shared" si="149"/>
        <v>0</v>
      </c>
      <c r="BJ262" s="40">
        <f t="shared" si="150"/>
        <v>0</v>
      </c>
      <c r="BK262" s="40">
        <f t="shared" si="151"/>
        <v>0</v>
      </c>
      <c r="BL262" s="40">
        <f t="shared" si="152"/>
        <v>0</v>
      </c>
      <c r="BM262" s="40">
        <f t="shared" si="153"/>
        <v>0</v>
      </c>
      <c r="BN262" s="40">
        <f t="shared" si="154"/>
        <v>0</v>
      </c>
      <c r="BO262" s="40">
        <f t="shared" si="155"/>
        <v>0</v>
      </c>
      <c r="BP262" s="40">
        <f t="shared" si="156"/>
        <v>0</v>
      </c>
      <c r="BQ262" s="40">
        <f t="shared" si="157"/>
        <v>0</v>
      </c>
      <c r="BR262" s="40">
        <f t="shared" si="158"/>
        <v>0</v>
      </c>
      <c r="BT262" s="63">
        <f t="shared" si="120"/>
        <v>4</v>
      </c>
      <c r="BV262" s="4">
        <f t="shared" si="159"/>
        <v>0.10050505050505051</v>
      </c>
    </row>
    <row r="263" spans="1:74" s="15" customFormat="1">
      <c r="A263" s="25">
        <f t="shared" si="123"/>
        <v>259</v>
      </c>
      <c r="B263" s="26" t="s">
        <v>39</v>
      </c>
      <c r="C263" s="12">
        <v>41172</v>
      </c>
      <c r="D263" s="12">
        <v>41176</v>
      </c>
      <c r="E263" s="12">
        <v>41177</v>
      </c>
      <c r="F263" s="14">
        <v>1.0462499999999999</v>
      </c>
      <c r="G263" s="14"/>
      <c r="H263" s="14"/>
      <c r="I263" s="14">
        <v>1.0401899999999999</v>
      </c>
      <c r="J263" s="14">
        <v>1.0462499999999999</v>
      </c>
      <c r="K263" s="5" t="s">
        <v>0</v>
      </c>
      <c r="L263"/>
      <c r="M263" s="46">
        <f>(F263-I263)*10000</f>
        <v>60.59999999999954</v>
      </c>
      <c r="N263" s="47"/>
      <c r="O263" s="46">
        <f>(I263-J263)*10000</f>
        <v>-60.59999999999954</v>
      </c>
      <c r="P263"/>
      <c r="Q263" s="22">
        <f>((S262*U263)/M263)*O263</f>
        <v>-429896.58031023003</v>
      </c>
      <c r="S263" s="3">
        <f>Q263+S262</f>
        <v>21924725.595821731</v>
      </c>
      <c r="T263" s="3"/>
      <c r="U263" s="4">
        <f>$AE$4/W263</f>
        <v>1.9230769230769232E-2</v>
      </c>
      <c r="V263" s="3"/>
      <c r="W263" s="2">
        <v>13</v>
      </c>
      <c r="X263"/>
      <c r="Y263" s="30">
        <f>E263-D263+1</f>
        <v>2</v>
      </c>
      <c r="Z263" s="30"/>
      <c r="AA263" s="30">
        <f>(D263-C263)</f>
        <v>4</v>
      </c>
      <c r="AB263" s="30"/>
      <c r="AC263" s="4">
        <f>(S263-S262)/S262</f>
        <v>-1.9230769230769197E-2</v>
      </c>
      <c r="AD263" s="3"/>
      <c r="AE263" s="38"/>
      <c r="AF263" s="40">
        <f>IF(E262&gt;D263,IF(E262&gt;E263,Y263,E262-D263+1),0)</f>
        <v>2</v>
      </c>
      <c r="AG263" s="3"/>
      <c r="AH263" s="40">
        <f t="shared" ref="AH263:AH326" si="160">IF(E262&gt;=D263,1,0)</f>
        <v>1</v>
      </c>
      <c r="AI263" s="40">
        <f t="shared" si="121"/>
        <v>1</v>
      </c>
      <c r="AJ263" s="40">
        <f t="shared" si="122"/>
        <v>1</v>
      </c>
      <c r="AK263" s="40">
        <f t="shared" si="124"/>
        <v>0</v>
      </c>
      <c r="AL263" s="40">
        <f t="shared" si="125"/>
        <v>0</v>
      </c>
      <c r="AM263" s="40">
        <f t="shared" si="126"/>
        <v>0</v>
      </c>
      <c r="AN263" s="40">
        <f t="shared" si="127"/>
        <v>0</v>
      </c>
      <c r="AO263" s="40">
        <f t="shared" si="128"/>
        <v>0</v>
      </c>
      <c r="AP263" s="40">
        <f t="shared" si="129"/>
        <v>0</v>
      </c>
      <c r="AQ263" s="40">
        <f t="shared" si="130"/>
        <v>0</v>
      </c>
      <c r="AR263" s="40">
        <f t="shared" si="131"/>
        <v>1</v>
      </c>
      <c r="AS263" s="40">
        <f t="shared" si="132"/>
        <v>0</v>
      </c>
      <c r="AT263" s="40">
        <f t="shared" si="133"/>
        <v>0</v>
      </c>
      <c r="AU263" s="40">
        <f t="shared" si="135"/>
        <v>0</v>
      </c>
      <c r="AV263" s="40">
        <f t="shared" si="136"/>
        <v>0</v>
      </c>
      <c r="AW263" s="40">
        <f t="shared" si="137"/>
        <v>0</v>
      </c>
      <c r="AX263" s="40">
        <f t="shared" si="138"/>
        <v>0</v>
      </c>
      <c r="AY263" s="40">
        <f t="shared" si="139"/>
        <v>0</v>
      </c>
      <c r="AZ263" s="40">
        <f t="shared" si="140"/>
        <v>0</v>
      </c>
      <c r="BA263" s="40">
        <f t="shared" si="141"/>
        <v>0</v>
      </c>
      <c r="BB263" s="40">
        <f t="shared" si="142"/>
        <v>0</v>
      </c>
      <c r="BC263" s="40">
        <f t="shared" si="143"/>
        <v>0</v>
      </c>
      <c r="BD263" s="40">
        <f t="shared" si="144"/>
        <v>0</v>
      </c>
      <c r="BE263" s="40">
        <f t="shared" si="145"/>
        <v>0</v>
      </c>
      <c r="BF263" s="40">
        <f t="shared" si="146"/>
        <v>0</v>
      </c>
      <c r="BG263" s="40">
        <f t="shared" si="147"/>
        <v>0</v>
      </c>
      <c r="BH263" s="40">
        <f t="shared" si="148"/>
        <v>0</v>
      </c>
      <c r="BI263" s="40">
        <f t="shared" si="149"/>
        <v>0</v>
      </c>
      <c r="BJ263" s="40">
        <f t="shared" si="150"/>
        <v>0</v>
      </c>
      <c r="BK263" s="40">
        <f t="shared" si="151"/>
        <v>0</v>
      </c>
      <c r="BL263" s="40">
        <f t="shared" si="152"/>
        <v>0</v>
      </c>
      <c r="BM263" s="40">
        <f t="shared" si="153"/>
        <v>0</v>
      </c>
      <c r="BN263" s="40">
        <f t="shared" si="154"/>
        <v>0</v>
      </c>
      <c r="BO263" s="40">
        <f t="shared" si="155"/>
        <v>0</v>
      </c>
      <c r="BP263" s="40">
        <f t="shared" si="156"/>
        <v>0</v>
      </c>
      <c r="BQ263" s="40">
        <f t="shared" si="157"/>
        <v>0</v>
      </c>
      <c r="BR263" s="40">
        <f t="shared" si="158"/>
        <v>0</v>
      </c>
      <c r="BT263" s="63">
        <f t="shared" ref="BT263:BT326" si="161">SUM(AH263:BS263)+1</f>
        <v>5</v>
      </c>
      <c r="BV263" s="4">
        <f t="shared" si="159"/>
        <v>0.11973581973581975</v>
      </c>
    </row>
    <row r="264" spans="1:74" s="15" customFormat="1">
      <c r="A264" s="25">
        <f t="shared" si="123"/>
        <v>260</v>
      </c>
      <c r="B264" s="26" t="s">
        <v>38</v>
      </c>
      <c r="C264" s="12">
        <v>41176</v>
      </c>
      <c r="D264" s="52">
        <v>41177</v>
      </c>
      <c r="E264" s="52">
        <v>41177</v>
      </c>
      <c r="F264" s="36">
        <v>101.059</v>
      </c>
      <c r="G264" s="36"/>
      <c r="H264" s="36"/>
      <c r="I264" s="36">
        <v>100.41000000000001</v>
      </c>
      <c r="J264" s="36">
        <v>101.059</v>
      </c>
      <c r="K264" s="5" t="s">
        <v>0</v>
      </c>
      <c r="L264"/>
      <c r="M264" s="16">
        <f>(F264-I264)*100</f>
        <v>64.89999999999867</v>
      </c>
      <c r="O264" s="16">
        <f>(I264-J264)*100</f>
        <v>-64.89999999999867</v>
      </c>
      <c r="P264"/>
      <c r="Q264" s="22">
        <f>((S263*U264)/M264)*O264</f>
        <v>-261008.63804549677</v>
      </c>
      <c r="S264" s="3">
        <f>Q264+S263</f>
        <v>21663716.957776234</v>
      </c>
      <c r="T264" s="3"/>
      <c r="U264" s="4">
        <f>$AE$4/W264</f>
        <v>1.1904761904761904E-2</v>
      </c>
      <c r="V264" s="3"/>
      <c r="W264" s="2">
        <v>21</v>
      </c>
      <c r="X264"/>
      <c r="Y264" s="30">
        <f>E264-D264+1</f>
        <v>1</v>
      </c>
      <c r="Z264" s="30"/>
      <c r="AA264" s="30">
        <f>(D264-C264)</f>
        <v>1</v>
      </c>
      <c r="AB264" s="30"/>
      <c r="AC264" s="4">
        <f>(S264-S263)/S263</f>
        <v>-1.1904761904761925E-2</v>
      </c>
      <c r="AD264" s="3"/>
      <c r="AE264" s="38"/>
      <c r="AF264" s="40">
        <f>IF(E263&gt;D264,IF(E263&gt;E264,Y264,E263-D264+1),0)</f>
        <v>0</v>
      </c>
      <c r="AG264" s="3"/>
      <c r="AH264" s="40">
        <f t="shared" si="160"/>
        <v>1</v>
      </c>
      <c r="AI264" s="40">
        <f t="shared" ref="AI264:AI327" si="162">IF(E262&gt;=D264,1,0)</f>
        <v>1</v>
      </c>
      <c r="AJ264" s="40">
        <f t="shared" si="122"/>
        <v>1</v>
      </c>
      <c r="AK264" s="40">
        <f t="shared" si="124"/>
        <v>1</v>
      </c>
      <c r="AL264" s="40">
        <f t="shared" si="125"/>
        <v>0</v>
      </c>
      <c r="AM264" s="40">
        <f t="shared" si="126"/>
        <v>0</v>
      </c>
      <c r="AN264" s="40">
        <f t="shared" si="127"/>
        <v>0</v>
      </c>
      <c r="AO264" s="40">
        <f t="shared" si="128"/>
        <v>0</v>
      </c>
      <c r="AP264" s="40">
        <f t="shared" si="129"/>
        <v>0</v>
      </c>
      <c r="AQ264" s="40">
        <f t="shared" si="130"/>
        <v>0</v>
      </c>
      <c r="AR264" s="40">
        <f t="shared" si="131"/>
        <v>0</v>
      </c>
      <c r="AS264" s="40">
        <f t="shared" si="132"/>
        <v>1</v>
      </c>
      <c r="AT264" s="40">
        <f t="shared" si="133"/>
        <v>0</v>
      </c>
      <c r="AU264" s="40">
        <f t="shared" si="135"/>
        <v>0</v>
      </c>
      <c r="AV264" s="40">
        <f t="shared" si="136"/>
        <v>0</v>
      </c>
      <c r="AW264" s="40">
        <f t="shared" si="137"/>
        <v>0</v>
      </c>
      <c r="AX264" s="40">
        <f t="shared" si="138"/>
        <v>0</v>
      </c>
      <c r="AY264" s="40">
        <f t="shared" si="139"/>
        <v>0</v>
      </c>
      <c r="AZ264" s="40">
        <f t="shared" si="140"/>
        <v>0</v>
      </c>
      <c r="BA264" s="40">
        <f t="shared" si="141"/>
        <v>0</v>
      </c>
      <c r="BB264" s="40">
        <f t="shared" si="142"/>
        <v>0</v>
      </c>
      <c r="BC264" s="40">
        <f t="shared" si="143"/>
        <v>0</v>
      </c>
      <c r="BD264" s="40">
        <f t="shared" si="144"/>
        <v>0</v>
      </c>
      <c r="BE264" s="40">
        <f t="shared" si="145"/>
        <v>0</v>
      </c>
      <c r="BF264" s="40">
        <f t="shared" si="146"/>
        <v>0</v>
      </c>
      <c r="BG264" s="40">
        <f t="shared" si="147"/>
        <v>0</v>
      </c>
      <c r="BH264" s="40">
        <f t="shared" si="148"/>
        <v>0</v>
      </c>
      <c r="BI264" s="40">
        <f t="shared" si="149"/>
        <v>0</v>
      </c>
      <c r="BJ264" s="40">
        <f t="shared" si="150"/>
        <v>0</v>
      </c>
      <c r="BK264" s="40">
        <f t="shared" si="151"/>
        <v>0</v>
      </c>
      <c r="BL264" s="40">
        <f t="shared" si="152"/>
        <v>0</v>
      </c>
      <c r="BM264" s="40">
        <f t="shared" si="153"/>
        <v>0</v>
      </c>
      <c r="BN264" s="40">
        <f t="shared" si="154"/>
        <v>0</v>
      </c>
      <c r="BO264" s="40">
        <f t="shared" si="155"/>
        <v>0</v>
      </c>
      <c r="BP264" s="40">
        <f t="shared" si="156"/>
        <v>0</v>
      </c>
      <c r="BQ264" s="40">
        <f t="shared" si="157"/>
        <v>0</v>
      </c>
      <c r="BR264" s="40">
        <f t="shared" si="158"/>
        <v>0</v>
      </c>
      <c r="BT264" s="63">
        <f t="shared" si="161"/>
        <v>6</v>
      </c>
      <c r="BV264" s="4">
        <f t="shared" si="159"/>
        <v>0.13164058164058165</v>
      </c>
    </row>
    <row r="265" spans="1:74" s="15" customFormat="1">
      <c r="A265" s="25">
        <f t="shared" si="123"/>
        <v>261</v>
      </c>
      <c r="B265" s="26" t="s">
        <v>32</v>
      </c>
      <c r="C265" s="12">
        <v>41177</v>
      </c>
      <c r="D265" s="12">
        <v>41178</v>
      </c>
      <c r="E265" s="12">
        <v>41179</v>
      </c>
      <c r="F265" s="14">
        <v>0.82899999999999996</v>
      </c>
      <c r="G265" s="14"/>
      <c r="H265" s="14"/>
      <c r="I265" s="14">
        <v>0.82140000000000002</v>
      </c>
      <c r="J265" s="14">
        <v>0.82899999999999996</v>
      </c>
      <c r="K265" s="5" t="s">
        <v>0</v>
      </c>
      <c r="L265"/>
      <c r="M265" s="46">
        <f>(F265-I265)*10000</f>
        <v>75.999999999999403</v>
      </c>
      <c r="N265" s="47"/>
      <c r="O265" s="46">
        <f>(I265-J265)*10000</f>
        <v>-75.999999999999403</v>
      </c>
      <c r="P265"/>
      <c r="Q265" s="22">
        <f>((S264*U265)/M265)*O265</f>
        <v>-416609.9414956969</v>
      </c>
      <c r="S265" s="3">
        <f>Q265+S264</f>
        <v>21247107.016280536</v>
      </c>
      <c r="T265" s="3"/>
      <c r="U265" s="4">
        <f>$AE$4/W265</f>
        <v>1.9230769230769232E-2</v>
      </c>
      <c r="V265" s="3"/>
      <c r="W265" s="2">
        <v>13</v>
      </c>
      <c r="X265"/>
      <c r="Y265" s="30">
        <f>E265-D265+1</f>
        <v>2</v>
      </c>
      <c r="Z265" s="30"/>
      <c r="AA265" s="30">
        <f>(D265-C265)</f>
        <v>1</v>
      </c>
      <c r="AB265" s="30"/>
      <c r="AC265" s="4">
        <f>(S265-S264)/S264</f>
        <v>-1.9230769230769284E-2</v>
      </c>
      <c r="AD265" s="3"/>
      <c r="AE265" s="38"/>
      <c r="AF265" s="40">
        <f>IF(E264&gt;D265,IF(E264&gt;E265,Y265,E264-D265+1),0)</f>
        <v>0</v>
      </c>
      <c r="AG265" s="3"/>
      <c r="AH265" s="40">
        <f t="shared" si="160"/>
        <v>0</v>
      </c>
      <c r="AI265" s="40">
        <f t="shared" si="162"/>
        <v>0</v>
      </c>
      <c r="AJ265" s="40">
        <f t="shared" ref="AJ265:AJ328" si="163">IF(E262&gt;=D265,1,0)</f>
        <v>1</v>
      </c>
      <c r="AK265" s="40">
        <f t="shared" si="124"/>
        <v>1</v>
      </c>
      <c r="AL265" s="40">
        <f t="shared" si="125"/>
        <v>0</v>
      </c>
      <c r="AM265" s="40">
        <f t="shared" si="126"/>
        <v>0</v>
      </c>
      <c r="AN265" s="40">
        <f t="shared" si="127"/>
        <v>0</v>
      </c>
      <c r="AO265" s="40">
        <f t="shared" si="128"/>
        <v>0</v>
      </c>
      <c r="AP265" s="40">
        <f t="shared" si="129"/>
        <v>0</v>
      </c>
      <c r="AQ265" s="40">
        <f t="shared" si="130"/>
        <v>0</v>
      </c>
      <c r="AR265" s="40">
        <f t="shared" si="131"/>
        <v>0</v>
      </c>
      <c r="AS265" s="40">
        <f t="shared" si="132"/>
        <v>0</v>
      </c>
      <c r="AT265" s="40">
        <f t="shared" si="133"/>
        <v>1</v>
      </c>
      <c r="AU265" s="40">
        <f t="shared" si="135"/>
        <v>0</v>
      </c>
      <c r="AV265" s="40">
        <f t="shared" si="136"/>
        <v>0</v>
      </c>
      <c r="AW265" s="40">
        <f t="shared" si="137"/>
        <v>0</v>
      </c>
      <c r="AX265" s="40">
        <f t="shared" si="138"/>
        <v>0</v>
      </c>
      <c r="AY265" s="40">
        <f t="shared" si="139"/>
        <v>0</v>
      </c>
      <c r="AZ265" s="40">
        <f t="shared" si="140"/>
        <v>0</v>
      </c>
      <c r="BA265" s="40">
        <f t="shared" si="141"/>
        <v>0</v>
      </c>
      <c r="BB265" s="40">
        <f t="shared" si="142"/>
        <v>0</v>
      </c>
      <c r="BC265" s="40">
        <f t="shared" si="143"/>
        <v>0</v>
      </c>
      <c r="BD265" s="40">
        <f t="shared" si="144"/>
        <v>0</v>
      </c>
      <c r="BE265" s="40">
        <f t="shared" si="145"/>
        <v>0</v>
      </c>
      <c r="BF265" s="40">
        <f t="shared" si="146"/>
        <v>0</v>
      </c>
      <c r="BG265" s="40">
        <f t="shared" si="147"/>
        <v>0</v>
      </c>
      <c r="BH265" s="40">
        <f t="shared" si="148"/>
        <v>0</v>
      </c>
      <c r="BI265" s="40">
        <f t="shared" si="149"/>
        <v>0</v>
      </c>
      <c r="BJ265" s="40">
        <f t="shared" si="150"/>
        <v>0</v>
      </c>
      <c r="BK265" s="40">
        <f t="shared" si="151"/>
        <v>0</v>
      </c>
      <c r="BL265" s="40">
        <f t="shared" si="152"/>
        <v>0</v>
      </c>
      <c r="BM265" s="40">
        <f t="shared" si="153"/>
        <v>0</v>
      </c>
      <c r="BN265" s="40">
        <f t="shared" si="154"/>
        <v>0</v>
      </c>
      <c r="BO265" s="40">
        <f t="shared" si="155"/>
        <v>0</v>
      </c>
      <c r="BP265" s="40">
        <f t="shared" si="156"/>
        <v>0</v>
      </c>
      <c r="BQ265" s="40">
        <f t="shared" si="157"/>
        <v>0</v>
      </c>
      <c r="BR265" s="40">
        <f t="shared" si="158"/>
        <v>0</v>
      </c>
      <c r="BT265" s="63">
        <f t="shared" si="161"/>
        <v>4</v>
      </c>
      <c r="BV265" s="4">
        <f t="shared" si="159"/>
        <v>9.4735819735819737E-2</v>
      </c>
    </row>
    <row r="266" spans="1:74" s="15" customFormat="1">
      <c r="A266" s="25">
        <f t="shared" ref="A266:A329" si="164">A265+1</f>
        <v>262</v>
      </c>
      <c r="B266" s="26" t="s">
        <v>29</v>
      </c>
      <c r="C266" s="12">
        <v>41183</v>
      </c>
      <c r="D266" s="12">
        <v>41184</v>
      </c>
      <c r="E266" s="12">
        <v>41190</v>
      </c>
      <c r="F266" s="14">
        <v>0.79390000000000005</v>
      </c>
      <c r="G266" s="14">
        <v>0.80100000000000005</v>
      </c>
      <c r="H266" s="14">
        <v>0.80920000000000003</v>
      </c>
      <c r="I266" s="14"/>
      <c r="J266" s="14"/>
      <c r="K266" s="5" t="s">
        <v>1</v>
      </c>
      <c r="M266" s="16">
        <f>(G266-F266)*10000</f>
        <v>70.999999999999957</v>
      </c>
      <c r="O266" s="16">
        <f>(H266-G266)*10000</f>
        <v>81.999999999999858</v>
      </c>
      <c r="Q266" s="22">
        <f>((S265*U266)/M266)*O266</f>
        <v>613472.80821655004</v>
      </c>
      <c r="S266" s="3">
        <f>Q266+S265</f>
        <v>21860579.824497085</v>
      </c>
      <c r="T266" s="3"/>
      <c r="U266" s="4">
        <f>$AE$4/W266</f>
        <v>2.5000000000000001E-2</v>
      </c>
      <c r="V266" s="4"/>
      <c r="W266" s="2">
        <v>10</v>
      </c>
      <c r="X266" s="3"/>
      <c r="Y266" s="30">
        <f>E266-D266+1</f>
        <v>7</v>
      </c>
      <c r="Z266" s="30"/>
      <c r="AA266" s="30">
        <f>(D266-C266)</f>
        <v>1</v>
      </c>
      <c r="AB266" s="30"/>
      <c r="AC266" s="4">
        <f>(S266-S265)/S265</f>
        <v>2.8873239436619662E-2</v>
      </c>
      <c r="AD266" s="3"/>
      <c r="AE266" s="38"/>
      <c r="AF266" s="40">
        <f>IF(E265&gt;D266,IF(E265&gt;E266,Y266,E265-D266+1),0)</f>
        <v>0</v>
      </c>
      <c r="AG266" s="3"/>
      <c r="AH266" s="40">
        <f t="shared" si="160"/>
        <v>0</v>
      </c>
      <c r="AI266" s="40">
        <f t="shared" si="162"/>
        <v>0</v>
      </c>
      <c r="AJ266" s="40">
        <f t="shared" si="163"/>
        <v>0</v>
      </c>
      <c r="AK266" s="40">
        <f t="shared" ref="AK266:AK329" si="165">IF(E262&gt;=D266,1,0)</f>
        <v>1</v>
      </c>
      <c r="AL266" s="40">
        <f t="shared" si="125"/>
        <v>1</v>
      </c>
      <c r="AM266" s="40">
        <f t="shared" si="126"/>
        <v>0</v>
      </c>
      <c r="AN266" s="40">
        <f t="shared" si="127"/>
        <v>0</v>
      </c>
      <c r="AO266" s="40">
        <f t="shared" si="128"/>
        <v>0</v>
      </c>
      <c r="AP266" s="40">
        <f t="shared" si="129"/>
        <v>0</v>
      </c>
      <c r="AQ266" s="40">
        <f t="shared" si="130"/>
        <v>0</v>
      </c>
      <c r="AR266" s="40">
        <f t="shared" si="131"/>
        <v>0</v>
      </c>
      <c r="AS266" s="40">
        <f t="shared" si="132"/>
        <v>0</v>
      </c>
      <c r="AT266" s="40">
        <f t="shared" si="133"/>
        <v>0</v>
      </c>
      <c r="AU266" s="40">
        <f t="shared" si="135"/>
        <v>1</v>
      </c>
      <c r="AV266" s="40">
        <f t="shared" si="136"/>
        <v>0</v>
      </c>
      <c r="AW266" s="40">
        <f t="shared" si="137"/>
        <v>0</v>
      </c>
      <c r="AX266" s="40">
        <f t="shared" si="138"/>
        <v>0</v>
      </c>
      <c r="AY266" s="40">
        <f t="shared" si="139"/>
        <v>0</v>
      </c>
      <c r="AZ266" s="40">
        <f t="shared" si="140"/>
        <v>0</v>
      </c>
      <c r="BA266" s="40">
        <f t="shared" si="141"/>
        <v>0</v>
      </c>
      <c r="BB266" s="40">
        <f t="shared" si="142"/>
        <v>0</v>
      </c>
      <c r="BC266" s="40">
        <f t="shared" si="143"/>
        <v>0</v>
      </c>
      <c r="BD266" s="40">
        <f t="shared" si="144"/>
        <v>0</v>
      </c>
      <c r="BE266" s="40">
        <f t="shared" si="145"/>
        <v>0</v>
      </c>
      <c r="BF266" s="40">
        <f t="shared" si="146"/>
        <v>0</v>
      </c>
      <c r="BG266" s="40">
        <f t="shared" si="147"/>
        <v>0</v>
      </c>
      <c r="BH266" s="40">
        <f t="shared" si="148"/>
        <v>0</v>
      </c>
      <c r="BI266" s="40">
        <f t="shared" si="149"/>
        <v>0</v>
      </c>
      <c r="BJ266" s="40">
        <f t="shared" si="150"/>
        <v>0</v>
      </c>
      <c r="BK266" s="40">
        <f t="shared" si="151"/>
        <v>0</v>
      </c>
      <c r="BL266" s="40">
        <f t="shared" si="152"/>
        <v>0</v>
      </c>
      <c r="BM266" s="40">
        <f t="shared" si="153"/>
        <v>0</v>
      </c>
      <c r="BN266" s="40">
        <f t="shared" si="154"/>
        <v>0</v>
      </c>
      <c r="BO266" s="40">
        <f t="shared" si="155"/>
        <v>0</v>
      </c>
      <c r="BP266" s="40">
        <f t="shared" si="156"/>
        <v>0</v>
      </c>
      <c r="BQ266" s="40">
        <f t="shared" si="157"/>
        <v>0</v>
      </c>
      <c r="BR266" s="40">
        <f t="shared" si="158"/>
        <v>0</v>
      </c>
      <c r="BT266" s="63">
        <f t="shared" si="161"/>
        <v>4</v>
      </c>
      <c r="BV266" s="4">
        <f t="shared" si="159"/>
        <v>0.10050505050505051</v>
      </c>
    </row>
    <row r="267" spans="1:74" s="15" customFormat="1">
      <c r="A267" s="25">
        <f t="shared" si="164"/>
        <v>263</v>
      </c>
      <c r="B267" s="26" t="s">
        <v>35</v>
      </c>
      <c r="C267" s="12">
        <v>41183</v>
      </c>
      <c r="D267" s="13">
        <v>41184</v>
      </c>
      <c r="E267" s="13">
        <v>41187</v>
      </c>
      <c r="F267" s="36">
        <v>82.621000000000009</v>
      </c>
      <c r="G267" s="36">
        <v>83.394999999999996</v>
      </c>
      <c r="H267" s="36">
        <v>84.271000000000001</v>
      </c>
      <c r="I267" s="36"/>
      <c r="J267" s="36"/>
      <c r="K267" s="5" t="s">
        <v>2</v>
      </c>
      <c r="L267"/>
      <c r="M267" s="16">
        <f>(G267-F267)*100</f>
        <v>77.39999999999867</v>
      </c>
      <c r="O267" s="16">
        <f>(H267-G267)*100</f>
        <v>87.600000000000477</v>
      </c>
      <c r="P267"/>
      <c r="Q267" s="22">
        <f>((S266*U267)/M267)*O267</f>
        <v>773169.73216488538</v>
      </c>
      <c r="S267" s="3">
        <f>Q267+S266</f>
        <v>22633749.556661971</v>
      </c>
      <c r="T267" s="3"/>
      <c r="U267" s="4">
        <f>$AE$4/W267</f>
        <v>3.125E-2</v>
      </c>
      <c r="V267" s="3"/>
      <c r="W267" s="2">
        <v>8</v>
      </c>
      <c r="X267"/>
      <c r="Y267" s="30">
        <f>E267-D267+1</f>
        <v>4</v>
      </c>
      <c r="Z267" s="30"/>
      <c r="AA267" s="30">
        <f>(D267-C267)</f>
        <v>1</v>
      </c>
      <c r="AB267" s="30"/>
      <c r="AC267" s="4">
        <f>(S267-S266)/S266</f>
        <v>3.5368217054264392E-2</v>
      </c>
      <c r="AD267" s="3"/>
      <c r="AE267" s="38"/>
      <c r="AF267" s="40">
        <f>IF(E266&gt;D267,IF(E266&gt;E267,Y267,E266-D267+1),0)</f>
        <v>4</v>
      </c>
      <c r="AG267" s="3"/>
      <c r="AH267" s="40">
        <f t="shared" si="160"/>
        <v>1</v>
      </c>
      <c r="AI267" s="40">
        <f t="shared" si="162"/>
        <v>0</v>
      </c>
      <c r="AJ267" s="40">
        <f t="shared" si="163"/>
        <v>0</v>
      </c>
      <c r="AK267" s="40">
        <f t="shared" si="165"/>
        <v>0</v>
      </c>
      <c r="AL267" s="40">
        <f t="shared" ref="AL267:AL330" si="166">IF(E262&gt;=D267,1,0)</f>
        <v>1</v>
      </c>
      <c r="AM267" s="40">
        <f t="shared" si="126"/>
        <v>1</v>
      </c>
      <c r="AN267" s="40">
        <f t="shared" si="127"/>
        <v>0</v>
      </c>
      <c r="AO267" s="40">
        <f t="shared" si="128"/>
        <v>0</v>
      </c>
      <c r="AP267" s="40">
        <f t="shared" si="129"/>
        <v>0</v>
      </c>
      <c r="AQ267" s="40">
        <f t="shared" si="130"/>
        <v>0</v>
      </c>
      <c r="AR267" s="40">
        <f t="shared" si="131"/>
        <v>0</v>
      </c>
      <c r="AS267" s="40">
        <f t="shared" si="132"/>
        <v>0</v>
      </c>
      <c r="AT267" s="40">
        <f t="shared" si="133"/>
        <v>0</v>
      </c>
      <c r="AU267" s="40">
        <f t="shared" si="135"/>
        <v>0</v>
      </c>
      <c r="AV267" s="40">
        <f t="shared" si="136"/>
        <v>1</v>
      </c>
      <c r="AW267" s="40">
        <f t="shared" si="137"/>
        <v>0</v>
      </c>
      <c r="AX267" s="40">
        <f t="shared" si="138"/>
        <v>0</v>
      </c>
      <c r="AY267" s="40">
        <f t="shared" si="139"/>
        <v>0</v>
      </c>
      <c r="AZ267" s="40">
        <f t="shared" si="140"/>
        <v>0</v>
      </c>
      <c r="BA267" s="40">
        <f t="shared" si="141"/>
        <v>0</v>
      </c>
      <c r="BB267" s="40">
        <f t="shared" si="142"/>
        <v>0</v>
      </c>
      <c r="BC267" s="40">
        <f t="shared" si="143"/>
        <v>0</v>
      </c>
      <c r="BD267" s="40">
        <f t="shared" si="144"/>
        <v>0</v>
      </c>
      <c r="BE267" s="40">
        <f t="shared" si="145"/>
        <v>0</v>
      </c>
      <c r="BF267" s="40">
        <f t="shared" si="146"/>
        <v>0</v>
      </c>
      <c r="BG267" s="40">
        <f t="shared" si="147"/>
        <v>0</v>
      </c>
      <c r="BH267" s="40">
        <f t="shared" si="148"/>
        <v>0</v>
      </c>
      <c r="BI267" s="40">
        <f t="shared" si="149"/>
        <v>0</v>
      </c>
      <c r="BJ267" s="40">
        <f t="shared" si="150"/>
        <v>0</v>
      </c>
      <c r="BK267" s="40">
        <f t="shared" si="151"/>
        <v>0</v>
      </c>
      <c r="BL267" s="40">
        <f t="shared" si="152"/>
        <v>0</v>
      </c>
      <c r="BM267" s="40">
        <f t="shared" si="153"/>
        <v>0</v>
      </c>
      <c r="BN267" s="40">
        <f t="shared" si="154"/>
        <v>0</v>
      </c>
      <c r="BO267" s="40">
        <f t="shared" si="155"/>
        <v>0</v>
      </c>
      <c r="BP267" s="40">
        <f t="shared" si="156"/>
        <v>0</v>
      </c>
      <c r="BQ267" s="40">
        <f t="shared" si="157"/>
        <v>0</v>
      </c>
      <c r="BR267" s="40">
        <f t="shared" si="158"/>
        <v>0</v>
      </c>
      <c r="BT267" s="63">
        <f t="shared" si="161"/>
        <v>5</v>
      </c>
      <c r="BV267" s="4">
        <f t="shared" si="159"/>
        <v>0.13175505050505051</v>
      </c>
    </row>
    <row r="268" spans="1:74" s="15" customFormat="1">
      <c r="A268" s="25">
        <f t="shared" si="164"/>
        <v>264</v>
      </c>
      <c r="B268" s="26" t="s">
        <v>38</v>
      </c>
      <c r="C268" s="12">
        <v>41183</v>
      </c>
      <c r="D268" s="52">
        <v>41184</v>
      </c>
      <c r="E268" s="52">
        <v>41190</v>
      </c>
      <c r="F268" s="36">
        <v>100.239</v>
      </c>
      <c r="G268" s="36">
        <v>100.96</v>
      </c>
      <c r="H268" s="36">
        <v>101.175</v>
      </c>
      <c r="I268" s="36"/>
      <c r="J268" s="36"/>
      <c r="K268" s="5" t="s">
        <v>2</v>
      </c>
      <c r="L268"/>
      <c r="M268" s="16">
        <f>(G268-F268)*100</f>
        <v>72.099999999998943</v>
      </c>
      <c r="O268" s="16">
        <f>(H268-G268)*100</f>
        <v>21.500000000000341</v>
      </c>
      <c r="P268"/>
      <c r="Q268" s="22">
        <f>((S267*U268)/M268)*O268</f>
        <v>80348.988750453602</v>
      </c>
      <c r="S268" s="3">
        <f>Q268+S267</f>
        <v>22714098.545412425</v>
      </c>
      <c r="T268" s="3"/>
      <c r="U268" s="4">
        <f>$AE$4/W268</f>
        <v>1.1904761904761904E-2</v>
      </c>
      <c r="V268" s="3"/>
      <c r="W268" s="2">
        <v>21</v>
      </c>
      <c r="X268"/>
      <c r="Y268" s="30">
        <f>E268-D268+1</f>
        <v>7</v>
      </c>
      <c r="Z268" s="30"/>
      <c r="AA268" s="30">
        <f>(D268-C268)</f>
        <v>1</v>
      </c>
      <c r="AB268" s="30"/>
      <c r="AC268" s="4">
        <f>(S268-S267)/S267</f>
        <v>3.549963674790432E-3</v>
      </c>
      <c r="AD268" s="3"/>
      <c r="AE268" s="38"/>
      <c r="AF268" s="40">
        <f>IF(E267&gt;D268,IF(E267&gt;E268,Y268,E267-D268+1),0)</f>
        <v>4</v>
      </c>
      <c r="AG268" s="3"/>
      <c r="AH268" s="40">
        <f t="shared" si="160"/>
        <v>1</v>
      </c>
      <c r="AI268" s="40">
        <f t="shared" si="162"/>
        <v>1</v>
      </c>
      <c r="AJ268" s="40">
        <f t="shared" si="163"/>
        <v>0</v>
      </c>
      <c r="AK268" s="40">
        <f t="shared" si="165"/>
        <v>0</v>
      </c>
      <c r="AL268" s="40">
        <f t="shared" si="166"/>
        <v>0</v>
      </c>
      <c r="AM268" s="40">
        <f t="shared" ref="AM268:AM331" si="167">IF(E262&gt;=D268,1,0)</f>
        <v>1</v>
      </c>
      <c r="AN268" s="40">
        <f t="shared" si="127"/>
        <v>1</v>
      </c>
      <c r="AO268" s="40">
        <f t="shared" si="128"/>
        <v>0</v>
      </c>
      <c r="AP268" s="40">
        <f t="shared" si="129"/>
        <v>0</v>
      </c>
      <c r="AQ268" s="40">
        <f t="shared" si="130"/>
        <v>0</v>
      </c>
      <c r="AR268" s="40">
        <f t="shared" si="131"/>
        <v>0</v>
      </c>
      <c r="AS268" s="40">
        <f t="shared" si="132"/>
        <v>0</v>
      </c>
      <c r="AT268" s="40">
        <f t="shared" si="133"/>
        <v>0</v>
      </c>
      <c r="AU268" s="40">
        <f t="shared" si="135"/>
        <v>0</v>
      </c>
      <c r="AV268" s="40">
        <f t="shared" si="136"/>
        <v>0</v>
      </c>
      <c r="AW268" s="40">
        <f t="shared" si="137"/>
        <v>1</v>
      </c>
      <c r="AX268" s="40">
        <f t="shared" si="138"/>
        <v>0</v>
      </c>
      <c r="AY268" s="40">
        <f t="shared" si="139"/>
        <v>0</v>
      </c>
      <c r="AZ268" s="40">
        <f t="shared" si="140"/>
        <v>0</v>
      </c>
      <c r="BA268" s="40">
        <f t="shared" si="141"/>
        <v>0</v>
      </c>
      <c r="BB268" s="40">
        <f t="shared" si="142"/>
        <v>0</v>
      </c>
      <c r="BC268" s="40">
        <f t="shared" si="143"/>
        <v>0</v>
      </c>
      <c r="BD268" s="40">
        <f t="shared" si="144"/>
        <v>0</v>
      </c>
      <c r="BE268" s="40">
        <f t="shared" si="145"/>
        <v>0</v>
      </c>
      <c r="BF268" s="40">
        <f t="shared" si="146"/>
        <v>0</v>
      </c>
      <c r="BG268" s="40">
        <f t="shared" si="147"/>
        <v>0</v>
      </c>
      <c r="BH268" s="40">
        <f t="shared" si="148"/>
        <v>0</v>
      </c>
      <c r="BI268" s="40">
        <f t="shared" si="149"/>
        <v>0</v>
      </c>
      <c r="BJ268" s="40">
        <f t="shared" si="150"/>
        <v>0</v>
      </c>
      <c r="BK268" s="40">
        <f t="shared" si="151"/>
        <v>0</v>
      </c>
      <c r="BL268" s="40">
        <f t="shared" si="152"/>
        <v>0</v>
      </c>
      <c r="BM268" s="40">
        <f t="shared" si="153"/>
        <v>0</v>
      </c>
      <c r="BN268" s="40">
        <f t="shared" si="154"/>
        <v>0</v>
      </c>
      <c r="BO268" s="40">
        <f t="shared" si="155"/>
        <v>0</v>
      </c>
      <c r="BP268" s="40">
        <f t="shared" si="156"/>
        <v>0</v>
      </c>
      <c r="BQ268" s="40">
        <f t="shared" si="157"/>
        <v>0</v>
      </c>
      <c r="BR268" s="40">
        <f t="shared" si="158"/>
        <v>0</v>
      </c>
      <c r="BT268" s="63">
        <f t="shared" si="161"/>
        <v>6</v>
      </c>
      <c r="BV268" s="4">
        <f t="shared" si="159"/>
        <v>0.1436598124098124</v>
      </c>
    </row>
    <row r="269" spans="1:74" s="15" customFormat="1">
      <c r="A269" s="25">
        <f t="shared" si="164"/>
        <v>265</v>
      </c>
      <c r="B269" s="26" t="s">
        <v>20</v>
      </c>
      <c r="C269" s="12">
        <v>41184</v>
      </c>
      <c r="D269" s="12">
        <v>41185</v>
      </c>
      <c r="E269" s="12">
        <v>41191</v>
      </c>
      <c r="F269" s="14">
        <v>0.97499999999999998</v>
      </c>
      <c r="G269" s="14"/>
      <c r="H269" s="14"/>
      <c r="I269" s="14">
        <v>0.95889999999999997</v>
      </c>
      <c r="J269" s="14">
        <v>0.95889999999999997</v>
      </c>
      <c r="K269" s="5" t="s">
        <v>17</v>
      </c>
      <c r="M269" s="16">
        <f>(F269-I269)*10000</f>
        <v>161.00000000000003</v>
      </c>
      <c r="O269" s="16">
        <f>(I269-J269)*10000</f>
        <v>0</v>
      </c>
      <c r="Q269" s="22">
        <f>((S268*U269)/M269)*O269</f>
        <v>0</v>
      </c>
      <c r="S269" s="3">
        <f>Q269+S268</f>
        <v>22714098.545412425</v>
      </c>
      <c r="T269" s="3"/>
      <c r="U269" s="4">
        <f>$AE$4/W269</f>
        <v>3.5714285714285712E-2</v>
      </c>
      <c r="V269" s="4"/>
      <c r="W269" s="2">
        <v>7</v>
      </c>
      <c r="X269" s="3"/>
      <c r="Y269" s="30">
        <f>E269-D269+1</f>
        <v>7</v>
      </c>
      <c r="Z269" s="30"/>
      <c r="AA269" s="30">
        <f>(D269-C269)</f>
        <v>1</v>
      </c>
      <c r="AB269" s="30"/>
      <c r="AC269" s="4">
        <f>(S269-S268)/S268</f>
        <v>0</v>
      </c>
      <c r="AD269" s="3"/>
      <c r="AE269" s="38"/>
      <c r="AF269" s="40">
        <f>IF(E268&gt;D269,IF(E268&gt;E269,Y269,E268-D269+1),0)</f>
        <v>6</v>
      </c>
      <c r="AG269" s="3"/>
      <c r="AH269" s="40">
        <f t="shared" si="160"/>
        <v>1</v>
      </c>
      <c r="AI269" s="40">
        <f t="shared" si="162"/>
        <v>1</v>
      </c>
      <c r="AJ269" s="40">
        <f t="shared" si="163"/>
        <v>1</v>
      </c>
      <c r="AK269" s="40">
        <f t="shared" si="165"/>
        <v>0</v>
      </c>
      <c r="AL269" s="40">
        <f t="shared" si="166"/>
        <v>0</v>
      </c>
      <c r="AM269" s="40">
        <f t="shared" si="167"/>
        <v>0</v>
      </c>
      <c r="AN269" s="40">
        <f t="shared" ref="AN269:AN332" si="168">IF(E262&gt;=D269,1,0)</f>
        <v>1</v>
      </c>
      <c r="AO269" s="40">
        <f t="shared" si="128"/>
        <v>1</v>
      </c>
      <c r="AP269" s="40">
        <f t="shared" si="129"/>
        <v>0</v>
      </c>
      <c r="AQ269" s="40">
        <f t="shared" si="130"/>
        <v>0</v>
      </c>
      <c r="AR269" s="40">
        <f t="shared" si="131"/>
        <v>0</v>
      </c>
      <c r="AS269" s="40">
        <f t="shared" si="132"/>
        <v>0</v>
      </c>
      <c r="AT269" s="40">
        <f t="shared" si="133"/>
        <v>0</v>
      </c>
      <c r="AU269" s="40">
        <f t="shared" si="135"/>
        <v>0</v>
      </c>
      <c r="AV269" s="40">
        <f t="shared" si="136"/>
        <v>0</v>
      </c>
      <c r="AW269" s="40">
        <f t="shared" si="137"/>
        <v>0</v>
      </c>
      <c r="AX269" s="40">
        <f t="shared" si="138"/>
        <v>1</v>
      </c>
      <c r="AY269" s="40">
        <f t="shared" si="139"/>
        <v>0</v>
      </c>
      <c r="AZ269" s="40">
        <f t="shared" si="140"/>
        <v>0</v>
      </c>
      <c r="BA269" s="40">
        <f t="shared" si="141"/>
        <v>0</v>
      </c>
      <c r="BB269" s="40">
        <f t="shared" si="142"/>
        <v>0</v>
      </c>
      <c r="BC269" s="40">
        <f t="shared" si="143"/>
        <v>0</v>
      </c>
      <c r="BD269" s="40">
        <f t="shared" si="144"/>
        <v>0</v>
      </c>
      <c r="BE269" s="40">
        <f t="shared" si="145"/>
        <v>0</v>
      </c>
      <c r="BF269" s="40">
        <f t="shared" si="146"/>
        <v>0</v>
      </c>
      <c r="BG269" s="40">
        <f t="shared" si="147"/>
        <v>0</v>
      </c>
      <c r="BH269" s="40">
        <f t="shared" si="148"/>
        <v>0</v>
      </c>
      <c r="BI269" s="40">
        <f t="shared" si="149"/>
        <v>0</v>
      </c>
      <c r="BJ269" s="40">
        <f t="shared" si="150"/>
        <v>0</v>
      </c>
      <c r="BK269" s="40">
        <f t="shared" si="151"/>
        <v>0</v>
      </c>
      <c r="BL269" s="40">
        <f t="shared" si="152"/>
        <v>0</v>
      </c>
      <c r="BM269" s="40">
        <f t="shared" si="153"/>
        <v>0</v>
      </c>
      <c r="BN269" s="40">
        <f t="shared" si="154"/>
        <v>0</v>
      </c>
      <c r="BO269" s="40">
        <f t="shared" si="155"/>
        <v>0</v>
      </c>
      <c r="BP269" s="40">
        <f t="shared" si="156"/>
        <v>0</v>
      </c>
      <c r="BQ269" s="40">
        <f t="shared" si="157"/>
        <v>0</v>
      </c>
      <c r="BR269" s="40">
        <f t="shared" si="158"/>
        <v>0</v>
      </c>
      <c r="BT269" s="63">
        <f t="shared" si="161"/>
        <v>7</v>
      </c>
      <c r="BV269" s="4">
        <f t="shared" si="159"/>
        <v>0.1793740981240981</v>
      </c>
    </row>
    <row r="270" spans="1:74" s="15" customFormat="1">
      <c r="A270" s="25">
        <f>A269+1</f>
        <v>266</v>
      </c>
      <c r="B270" s="26" t="s">
        <v>31</v>
      </c>
      <c r="C270" s="12">
        <v>41185</v>
      </c>
      <c r="D270" s="12">
        <v>41186</v>
      </c>
      <c r="E270" s="12">
        <v>41190</v>
      </c>
      <c r="F270" s="14">
        <v>1.5723</v>
      </c>
      <c r="G270" s="14">
        <v>1.5793999999999999</v>
      </c>
      <c r="H270" s="14">
        <v>1.5723</v>
      </c>
      <c r="I270" s="14"/>
      <c r="J270" s="14"/>
      <c r="K270" s="5" t="s">
        <v>0</v>
      </c>
      <c r="L270"/>
      <c r="M270" s="16">
        <f>(G270-F270)*10000</f>
        <v>70.999999999998835</v>
      </c>
      <c r="O270" s="16">
        <f>(H270-G270)*10000</f>
        <v>-70.999999999998835</v>
      </c>
      <c r="P270"/>
      <c r="Q270" s="22">
        <f>((S269*U270)/M270)*O270</f>
        <v>-630947.18181701191</v>
      </c>
      <c r="S270" s="3">
        <f>Q270+S269</f>
        <v>22083151.363595411</v>
      </c>
      <c r="T270" s="3"/>
      <c r="U270" s="4">
        <f>$AE$4/W270</f>
        <v>2.7777777777777776E-2</v>
      </c>
      <c r="V270"/>
      <c r="W270" s="2">
        <v>9</v>
      </c>
      <c r="X270"/>
      <c r="Y270" s="30">
        <f>E270-D270+1</f>
        <v>5</v>
      </c>
      <c r="Z270" s="30"/>
      <c r="AA270" s="30">
        <f>(D270-C270)</f>
        <v>1</v>
      </c>
      <c r="AB270" s="30"/>
      <c r="AC270" s="4">
        <f>(S270-S269)/S269</f>
        <v>-2.7777777777777863E-2</v>
      </c>
      <c r="AD270" s="3"/>
      <c r="AE270" s="38"/>
      <c r="AF270" s="40">
        <f>IF(E269&gt;D270,IF(E269&gt;E270,Y270,E269-D270+1),0)</f>
        <v>5</v>
      </c>
      <c r="AG270" s="3"/>
      <c r="AH270" s="40">
        <f t="shared" si="160"/>
        <v>1</v>
      </c>
      <c r="AI270" s="40">
        <f t="shared" si="162"/>
        <v>1</v>
      </c>
      <c r="AJ270" s="40">
        <f t="shared" si="163"/>
        <v>1</v>
      </c>
      <c r="AK270" s="40">
        <f t="shared" si="165"/>
        <v>1</v>
      </c>
      <c r="AL270" s="40">
        <f t="shared" si="166"/>
        <v>0</v>
      </c>
      <c r="AM270" s="40">
        <f t="shared" si="167"/>
        <v>0</v>
      </c>
      <c r="AN270" s="40">
        <f t="shared" si="168"/>
        <v>0</v>
      </c>
      <c r="AO270" s="40">
        <f t="shared" ref="AO270:AO333" si="169">IF(E262&gt;=D270,1,0)</f>
        <v>1</v>
      </c>
      <c r="AP270" s="40">
        <f t="shared" si="129"/>
        <v>1</v>
      </c>
      <c r="AQ270" s="40">
        <f t="shared" si="130"/>
        <v>0</v>
      </c>
      <c r="AR270" s="40">
        <f t="shared" si="131"/>
        <v>0</v>
      </c>
      <c r="AS270" s="40">
        <f t="shared" si="132"/>
        <v>0</v>
      </c>
      <c r="AT270" s="40">
        <f t="shared" si="133"/>
        <v>0</v>
      </c>
      <c r="AU270" s="40">
        <f t="shared" si="135"/>
        <v>0</v>
      </c>
      <c r="AV270" s="40">
        <f t="shared" si="136"/>
        <v>0</v>
      </c>
      <c r="AW270" s="40">
        <f t="shared" si="137"/>
        <v>0</v>
      </c>
      <c r="AX270" s="40">
        <f t="shared" si="138"/>
        <v>0</v>
      </c>
      <c r="AY270" s="40">
        <f t="shared" si="139"/>
        <v>1</v>
      </c>
      <c r="AZ270" s="40">
        <f t="shared" si="140"/>
        <v>0</v>
      </c>
      <c r="BA270" s="40">
        <f t="shared" si="141"/>
        <v>0</v>
      </c>
      <c r="BB270" s="40">
        <f t="shared" si="142"/>
        <v>0</v>
      </c>
      <c r="BC270" s="40">
        <f t="shared" si="143"/>
        <v>0</v>
      </c>
      <c r="BD270" s="40">
        <f t="shared" si="144"/>
        <v>0</v>
      </c>
      <c r="BE270" s="40">
        <f t="shared" si="145"/>
        <v>0</v>
      </c>
      <c r="BF270" s="40">
        <f t="shared" si="146"/>
        <v>0</v>
      </c>
      <c r="BG270" s="40">
        <f t="shared" si="147"/>
        <v>0</v>
      </c>
      <c r="BH270" s="40">
        <f t="shared" si="148"/>
        <v>0</v>
      </c>
      <c r="BI270" s="40">
        <f t="shared" si="149"/>
        <v>0</v>
      </c>
      <c r="BJ270" s="40">
        <f t="shared" si="150"/>
        <v>0</v>
      </c>
      <c r="BK270" s="40">
        <f t="shared" si="151"/>
        <v>0</v>
      </c>
      <c r="BL270" s="40">
        <f t="shared" si="152"/>
        <v>0</v>
      </c>
      <c r="BM270" s="40">
        <f t="shared" si="153"/>
        <v>0</v>
      </c>
      <c r="BN270" s="40">
        <f t="shared" si="154"/>
        <v>0</v>
      </c>
      <c r="BO270" s="40">
        <f t="shared" si="155"/>
        <v>0</v>
      </c>
      <c r="BP270" s="40">
        <f t="shared" si="156"/>
        <v>0</v>
      </c>
      <c r="BQ270" s="40">
        <f t="shared" si="157"/>
        <v>0</v>
      </c>
      <c r="BR270" s="40">
        <f t="shared" si="158"/>
        <v>0</v>
      </c>
      <c r="BT270" s="63">
        <f t="shared" si="161"/>
        <v>8</v>
      </c>
      <c r="BV270" s="4">
        <f t="shared" si="159"/>
        <v>0.20715187590187589</v>
      </c>
    </row>
    <row r="271" spans="1:74" s="15" customFormat="1">
      <c r="A271" s="25">
        <f t="shared" si="164"/>
        <v>267</v>
      </c>
      <c r="B271" s="26" t="s">
        <v>36</v>
      </c>
      <c r="C271" s="12">
        <v>41184</v>
      </c>
      <c r="D271" s="12">
        <v>41186</v>
      </c>
      <c r="E271" s="12">
        <v>41190</v>
      </c>
      <c r="F271" s="36">
        <v>125.825</v>
      </c>
      <c r="G271" s="36">
        <v>126.607</v>
      </c>
      <c r="H271" s="36">
        <v>126.60700000000001</v>
      </c>
      <c r="I271" s="36"/>
      <c r="J271" s="36"/>
      <c r="K271" s="5" t="s">
        <v>17</v>
      </c>
      <c r="L271"/>
      <c r="M271" s="16">
        <f>(G271-F271)*100</f>
        <v>78.199999999999648</v>
      </c>
      <c r="O271" s="16">
        <f>(H271-G271)*100</f>
        <v>1.4210854715202004E-12</v>
      </c>
      <c r="P271"/>
      <c r="Q271" s="22">
        <f>((S270*U271)/M271)*O271</f>
        <v>1.1147359181652131E-8</v>
      </c>
      <c r="S271" s="3">
        <f>Q271+S270</f>
        <v>22083151.363595422</v>
      </c>
      <c r="T271" s="3"/>
      <c r="U271" s="4">
        <f>$AE$4/W271</f>
        <v>2.7777777777777776E-2</v>
      </c>
      <c r="V271" s="3"/>
      <c r="W271" s="2">
        <v>9</v>
      </c>
      <c r="X271"/>
      <c r="Y271" s="30">
        <f>E271-D271+1</f>
        <v>5</v>
      </c>
      <c r="Z271" s="30"/>
      <c r="AA271" s="30">
        <f>(D271-C271)</f>
        <v>2</v>
      </c>
      <c r="AB271" s="30"/>
      <c r="AC271" s="4">
        <f>(S271-S270)/S270</f>
        <v>5.0608134280188946E-16</v>
      </c>
      <c r="AD271" s="3"/>
      <c r="AE271" s="38"/>
      <c r="AF271" s="40">
        <f>IF(E270&gt;D271,IF(E270&gt;E271,Y271,E270-D271+1),0)</f>
        <v>5</v>
      </c>
      <c r="AG271" s="3"/>
      <c r="AH271" s="40">
        <f t="shared" si="160"/>
        <v>1</v>
      </c>
      <c r="AI271" s="40">
        <f t="shared" si="162"/>
        <v>1</v>
      </c>
      <c r="AJ271" s="40">
        <f t="shared" si="163"/>
        <v>1</v>
      </c>
      <c r="AK271" s="40">
        <f t="shared" si="165"/>
        <v>1</v>
      </c>
      <c r="AL271" s="40">
        <f t="shared" si="166"/>
        <v>1</v>
      </c>
      <c r="AM271" s="40">
        <f t="shared" si="167"/>
        <v>0</v>
      </c>
      <c r="AN271" s="40">
        <f t="shared" si="168"/>
        <v>0</v>
      </c>
      <c r="AO271" s="40">
        <f t="shared" si="169"/>
        <v>0</v>
      </c>
      <c r="AP271" s="40">
        <f t="shared" ref="AP271:AP334" si="170">IF(E262&gt;=D271,1,0)</f>
        <v>1</v>
      </c>
      <c r="AQ271" s="40">
        <f t="shared" si="130"/>
        <v>1</v>
      </c>
      <c r="AR271" s="40">
        <f t="shared" si="131"/>
        <v>0</v>
      </c>
      <c r="AS271" s="40">
        <f t="shared" si="132"/>
        <v>0</v>
      </c>
      <c r="AT271" s="40">
        <f t="shared" si="133"/>
        <v>0</v>
      </c>
      <c r="AU271" s="40">
        <f t="shared" si="135"/>
        <v>0</v>
      </c>
      <c r="AV271" s="40">
        <f t="shared" si="136"/>
        <v>0</v>
      </c>
      <c r="AW271" s="40">
        <f t="shared" si="137"/>
        <v>0</v>
      </c>
      <c r="AX271" s="40">
        <f t="shared" si="138"/>
        <v>0</v>
      </c>
      <c r="AY271" s="40">
        <f t="shared" si="139"/>
        <v>0</v>
      </c>
      <c r="AZ271" s="40">
        <f t="shared" si="140"/>
        <v>1</v>
      </c>
      <c r="BA271" s="40">
        <f t="shared" si="141"/>
        <v>0</v>
      </c>
      <c r="BB271" s="40">
        <f t="shared" si="142"/>
        <v>0</v>
      </c>
      <c r="BC271" s="40">
        <f t="shared" si="143"/>
        <v>0</v>
      </c>
      <c r="BD271" s="40">
        <f t="shared" si="144"/>
        <v>0</v>
      </c>
      <c r="BE271" s="40">
        <f t="shared" si="145"/>
        <v>0</v>
      </c>
      <c r="BF271" s="40">
        <f t="shared" si="146"/>
        <v>0</v>
      </c>
      <c r="BG271" s="40">
        <f t="shared" si="147"/>
        <v>0</v>
      </c>
      <c r="BH271" s="40">
        <f t="shared" si="148"/>
        <v>0</v>
      </c>
      <c r="BI271" s="40">
        <f t="shared" si="149"/>
        <v>0</v>
      </c>
      <c r="BJ271" s="40">
        <f t="shared" si="150"/>
        <v>0</v>
      </c>
      <c r="BK271" s="40">
        <f t="shared" si="151"/>
        <v>0</v>
      </c>
      <c r="BL271" s="40">
        <f t="shared" si="152"/>
        <v>0</v>
      </c>
      <c r="BM271" s="40">
        <f t="shared" si="153"/>
        <v>0</v>
      </c>
      <c r="BN271" s="40">
        <f t="shared" si="154"/>
        <v>0</v>
      </c>
      <c r="BO271" s="40">
        <f t="shared" si="155"/>
        <v>0</v>
      </c>
      <c r="BP271" s="40">
        <f t="shared" si="156"/>
        <v>0</v>
      </c>
      <c r="BQ271" s="40">
        <f t="shared" si="157"/>
        <v>0</v>
      </c>
      <c r="BR271" s="40">
        <f t="shared" si="158"/>
        <v>0</v>
      </c>
      <c r="BT271" s="63">
        <f t="shared" si="161"/>
        <v>9</v>
      </c>
      <c r="BV271" s="4">
        <f t="shared" si="159"/>
        <v>0.23492965367965368</v>
      </c>
    </row>
    <row r="272" spans="1:74" s="15" customFormat="1">
      <c r="A272" s="25">
        <f t="shared" si="164"/>
        <v>268</v>
      </c>
      <c r="B272" s="26" t="s">
        <v>38</v>
      </c>
      <c r="C272" s="12">
        <v>41190</v>
      </c>
      <c r="D272" s="52">
        <v>41191</v>
      </c>
      <c r="E272" s="52">
        <v>41197</v>
      </c>
      <c r="F272" s="36">
        <v>102.035</v>
      </c>
      <c r="G272" s="36"/>
      <c r="H272" s="36"/>
      <c r="I272" s="36">
        <v>101.17700000000001</v>
      </c>
      <c r="J272" s="36">
        <v>102.035</v>
      </c>
      <c r="K272" s="5" t="s">
        <v>0</v>
      </c>
      <c r="L272"/>
      <c r="M272" s="16">
        <f>(F272-I272)*100</f>
        <v>85.799999999998988</v>
      </c>
      <c r="O272" s="16">
        <f>(I272-J272)*100</f>
        <v>-85.799999999998988</v>
      </c>
      <c r="P272"/>
      <c r="Q272" s="22">
        <f>((S271*U272)/M272)*O272</f>
        <v>-262894.65909042169</v>
      </c>
      <c r="S272" s="3">
        <f>Q272+S271</f>
        <v>21820256.704505</v>
      </c>
      <c r="T272" s="3"/>
      <c r="U272" s="4">
        <f>$AE$4/W272</f>
        <v>1.1904761904761904E-2</v>
      </c>
      <c r="V272" s="3"/>
      <c r="W272" s="2">
        <v>21</v>
      </c>
      <c r="X272"/>
      <c r="Y272" s="30">
        <f>E272-D272+1</f>
        <v>7</v>
      </c>
      <c r="Z272" s="30"/>
      <c r="AA272" s="30">
        <f>(D272-C272)</f>
        <v>1</v>
      </c>
      <c r="AB272" s="30"/>
      <c r="AC272" s="4">
        <f>(S272-S271)/S271</f>
        <v>-1.1904761904761923E-2</v>
      </c>
      <c r="AD272" s="3"/>
      <c r="AE272" s="38"/>
      <c r="AF272" s="40">
        <f>IF(E271&gt;D272,IF(E271&gt;E272,Y272,E271-D272+1),0)</f>
        <v>0</v>
      </c>
      <c r="AG272" s="3"/>
      <c r="AH272" s="40">
        <f t="shared" si="160"/>
        <v>0</v>
      </c>
      <c r="AI272" s="40">
        <f t="shared" si="162"/>
        <v>0</v>
      </c>
      <c r="AJ272" s="40">
        <f t="shared" si="163"/>
        <v>1</v>
      </c>
      <c r="AK272" s="40">
        <f t="shared" si="165"/>
        <v>0</v>
      </c>
      <c r="AL272" s="40">
        <f t="shared" si="166"/>
        <v>0</v>
      </c>
      <c r="AM272" s="40">
        <f t="shared" si="167"/>
        <v>0</v>
      </c>
      <c r="AN272" s="40">
        <f t="shared" si="168"/>
        <v>0</v>
      </c>
      <c r="AO272" s="40">
        <f t="shared" si="169"/>
        <v>0</v>
      </c>
      <c r="AP272" s="40">
        <f t="shared" si="170"/>
        <v>0</v>
      </c>
      <c r="AQ272" s="40">
        <f t="shared" ref="AQ272:AQ335" si="171">IF(E262&gt;=D272,1,0)</f>
        <v>0</v>
      </c>
      <c r="AR272" s="40">
        <f t="shared" si="131"/>
        <v>1</v>
      </c>
      <c r="AS272" s="40">
        <f t="shared" si="132"/>
        <v>0</v>
      </c>
      <c r="AT272" s="40">
        <f t="shared" si="133"/>
        <v>0</v>
      </c>
      <c r="AU272" s="40">
        <f t="shared" si="135"/>
        <v>0</v>
      </c>
      <c r="AV272" s="40">
        <f t="shared" si="136"/>
        <v>0</v>
      </c>
      <c r="AW272" s="40">
        <f t="shared" si="137"/>
        <v>0</v>
      </c>
      <c r="AX272" s="40">
        <f t="shared" si="138"/>
        <v>0</v>
      </c>
      <c r="AY272" s="40">
        <f t="shared" si="139"/>
        <v>0</v>
      </c>
      <c r="AZ272" s="40">
        <f t="shared" si="140"/>
        <v>0</v>
      </c>
      <c r="BA272" s="40">
        <f t="shared" si="141"/>
        <v>1</v>
      </c>
      <c r="BB272" s="40">
        <f t="shared" si="142"/>
        <v>0</v>
      </c>
      <c r="BC272" s="40">
        <f t="shared" si="143"/>
        <v>0</v>
      </c>
      <c r="BD272" s="40">
        <f t="shared" si="144"/>
        <v>0</v>
      </c>
      <c r="BE272" s="40">
        <f t="shared" si="145"/>
        <v>0</v>
      </c>
      <c r="BF272" s="40">
        <f t="shared" si="146"/>
        <v>0</v>
      </c>
      <c r="BG272" s="40">
        <f t="shared" si="147"/>
        <v>0</v>
      </c>
      <c r="BH272" s="40">
        <f t="shared" si="148"/>
        <v>0</v>
      </c>
      <c r="BI272" s="40">
        <f t="shared" si="149"/>
        <v>0</v>
      </c>
      <c r="BJ272" s="40">
        <f t="shared" si="150"/>
        <v>0</v>
      </c>
      <c r="BK272" s="40">
        <f t="shared" si="151"/>
        <v>0</v>
      </c>
      <c r="BL272" s="40">
        <f t="shared" si="152"/>
        <v>0</v>
      </c>
      <c r="BM272" s="40">
        <f t="shared" si="153"/>
        <v>0</v>
      </c>
      <c r="BN272" s="40">
        <f t="shared" si="154"/>
        <v>0</v>
      </c>
      <c r="BO272" s="40">
        <f t="shared" si="155"/>
        <v>0</v>
      </c>
      <c r="BP272" s="40">
        <f t="shared" si="156"/>
        <v>0</v>
      </c>
      <c r="BQ272" s="40">
        <f t="shared" si="157"/>
        <v>0</v>
      </c>
      <c r="BR272" s="40">
        <f t="shared" si="158"/>
        <v>0</v>
      </c>
      <c r="BT272" s="63">
        <f t="shared" si="161"/>
        <v>4</v>
      </c>
      <c r="BV272" s="4">
        <f t="shared" si="159"/>
        <v>0.10039682539682539</v>
      </c>
    </row>
    <row r="273" spans="1:74" s="15" customFormat="1">
      <c r="A273" s="25">
        <f t="shared" si="164"/>
        <v>269</v>
      </c>
      <c r="B273" s="26" t="s">
        <v>20</v>
      </c>
      <c r="C273" s="12">
        <v>41191</v>
      </c>
      <c r="D273" s="12">
        <v>41192</v>
      </c>
      <c r="E273" s="12">
        <v>41228</v>
      </c>
      <c r="F273" s="14">
        <v>0.9486</v>
      </c>
      <c r="G273" s="14">
        <v>0.96150000000000002</v>
      </c>
      <c r="H273" s="14">
        <v>0.9788</v>
      </c>
      <c r="I273" s="14"/>
      <c r="J273" s="14"/>
      <c r="K273" s="5" t="s">
        <v>2</v>
      </c>
      <c r="M273" s="16">
        <f>(G273-F273)*10000</f>
        <v>129.00000000000023</v>
      </c>
      <c r="O273" s="16">
        <f>(H273-G273)*10000</f>
        <v>172.99999999999983</v>
      </c>
      <c r="Q273" s="22">
        <f>((S272*U273)/M273)*O273</f>
        <v>1045100.8886709175</v>
      </c>
      <c r="S273" s="3">
        <f>Q273+S272</f>
        <v>22865357.593175918</v>
      </c>
      <c r="T273" s="3"/>
      <c r="U273" s="4">
        <f>$AE$4/W273</f>
        <v>3.5714285714285712E-2</v>
      </c>
      <c r="V273" s="4"/>
      <c r="W273" s="2">
        <v>7</v>
      </c>
      <c r="X273" s="3"/>
      <c r="Y273" s="30">
        <f>E273-D273+1</f>
        <v>37</v>
      </c>
      <c r="Z273" s="30"/>
      <c r="AA273" s="30">
        <f>(D273-C273)</f>
        <v>1</v>
      </c>
      <c r="AB273" s="30"/>
      <c r="AC273" s="4">
        <f>(S273-S272)/S272</f>
        <v>4.7895902547065203E-2</v>
      </c>
      <c r="AD273" s="3"/>
      <c r="AE273" s="38"/>
      <c r="AF273" s="40">
        <f>IF(E272&gt;D273,IF(E272&gt;E273,Y273,E272-D273+1),0)</f>
        <v>6</v>
      </c>
      <c r="AG273" s="3"/>
      <c r="AH273" s="40">
        <f t="shared" si="160"/>
        <v>1</v>
      </c>
      <c r="AI273" s="40">
        <f t="shared" si="162"/>
        <v>0</v>
      </c>
      <c r="AJ273" s="40">
        <f t="shared" si="163"/>
        <v>0</v>
      </c>
      <c r="AK273" s="40">
        <f t="shared" si="165"/>
        <v>0</v>
      </c>
      <c r="AL273" s="40">
        <f t="shared" si="166"/>
        <v>0</v>
      </c>
      <c r="AM273" s="40">
        <f t="shared" si="167"/>
        <v>0</v>
      </c>
      <c r="AN273" s="40">
        <f t="shared" si="168"/>
        <v>0</v>
      </c>
      <c r="AO273" s="40">
        <f t="shared" si="169"/>
        <v>0</v>
      </c>
      <c r="AP273" s="40">
        <f t="shared" si="170"/>
        <v>0</v>
      </c>
      <c r="AQ273" s="40">
        <f t="shared" si="171"/>
        <v>0</v>
      </c>
      <c r="AR273" s="40">
        <f t="shared" ref="AR273:AR336" si="172">IF(E262&gt;=D273,1,0)</f>
        <v>0</v>
      </c>
      <c r="AS273" s="40">
        <f t="shared" si="132"/>
        <v>0</v>
      </c>
      <c r="AT273" s="40">
        <f t="shared" si="133"/>
        <v>0</v>
      </c>
      <c r="AU273" s="40">
        <f t="shared" si="135"/>
        <v>0</v>
      </c>
      <c r="AV273" s="40">
        <f t="shared" si="136"/>
        <v>0</v>
      </c>
      <c r="AW273" s="40">
        <f t="shared" si="137"/>
        <v>0</v>
      </c>
      <c r="AX273" s="40">
        <f t="shared" si="138"/>
        <v>0</v>
      </c>
      <c r="AY273" s="40">
        <f t="shared" si="139"/>
        <v>0</v>
      </c>
      <c r="AZ273" s="40">
        <f t="shared" si="140"/>
        <v>0</v>
      </c>
      <c r="BA273" s="40">
        <f t="shared" si="141"/>
        <v>0</v>
      </c>
      <c r="BB273" s="40">
        <f t="shared" si="142"/>
        <v>1</v>
      </c>
      <c r="BC273" s="40">
        <f t="shared" si="143"/>
        <v>0</v>
      </c>
      <c r="BD273" s="40">
        <f t="shared" si="144"/>
        <v>0</v>
      </c>
      <c r="BE273" s="40">
        <f t="shared" si="145"/>
        <v>0</v>
      </c>
      <c r="BF273" s="40">
        <f t="shared" si="146"/>
        <v>0</v>
      </c>
      <c r="BG273" s="40">
        <f t="shared" si="147"/>
        <v>0</v>
      </c>
      <c r="BH273" s="40">
        <f t="shared" si="148"/>
        <v>0</v>
      </c>
      <c r="BI273" s="40">
        <f t="shared" si="149"/>
        <v>0</v>
      </c>
      <c r="BJ273" s="40">
        <f t="shared" si="150"/>
        <v>0</v>
      </c>
      <c r="BK273" s="40">
        <f t="shared" si="151"/>
        <v>0</v>
      </c>
      <c r="BL273" s="40">
        <f t="shared" si="152"/>
        <v>0</v>
      </c>
      <c r="BM273" s="40">
        <f t="shared" si="153"/>
        <v>0</v>
      </c>
      <c r="BN273" s="40">
        <f t="shared" si="154"/>
        <v>0</v>
      </c>
      <c r="BO273" s="40">
        <f t="shared" si="155"/>
        <v>0</v>
      </c>
      <c r="BP273" s="40">
        <f t="shared" si="156"/>
        <v>0</v>
      </c>
      <c r="BQ273" s="40">
        <f t="shared" si="157"/>
        <v>0</v>
      </c>
      <c r="BR273" s="40">
        <f t="shared" si="158"/>
        <v>0</v>
      </c>
      <c r="BT273" s="63">
        <f t="shared" si="161"/>
        <v>3</v>
      </c>
      <c r="BV273" s="4">
        <f t="shared" si="159"/>
        <v>7.5396825396825393E-2</v>
      </c>
    </row>
    <row r="274" spans="1:74" s="15" customFormat="1">
      <c r="A274" s="25">
        <f t="shared" si="164"/>
        <v>270</v>
      </c>
      <c r="B274" s="26" t="s">
        <v>29</v>
      </c>
      <c r="C274" s="12">
        <v>41191</v>
      </c>
      <c r="D274" s="12">
        <v>41192</v>
      </c>
      <c r="E274" s="12">
        <v>41198</v>
      </c>
      <c r="F274" s="14">
        <v>0.81020000000000003</v>
      </c>
      <c r="G274" s="14"/>
      <c r="H274" s="14"/>
      <c r="I274" s="14">
        <v>0.80349999999999999</v>
      </c>
      <c r="J274" s="14">
        <v>0.81020000000000003</v>
      </c>
      <c r="K274" s="5" t="s">
        <v>0</v>
      </c>
      <c r="M274" s="16">
        <f>(F274-I274)*10000</f>
        <v>67.000000000000398</v>
      </c>
      <c r="O274" s="16">
        <f>(I274-J274)*10000</f>
        <v>-67.000000000000398</v>
      </c>
      <c r="Q274" s="22">
        <f>((S273*U274)/M274)*O274</f>
        <v>-571633.93982939795</v>
      </c>
      <c r="S274" s="3">
        <f>Q274+S273</f>
        <v>22293723.65334652</v>
      </c>
      <c r="T274" s="3"/>
      <c r="U274" s="4">
        <f>$AE$4/W274</f>
        <v>2.5000000000000001E-2</v>
      </c>
      <c r="V274" s="4"/>
      <c r="W274" s="2">
        <v>10</v>
      </c>
      <c r="X274" s="3"/>
      <c r="Y274" s="30">
        <f>E274-D274+1</f>
        <v>7</v>
      </c>
      <c r="Z274" s="30"/>
      <c r="AA274" s="30">
        <f>(D274-C274)</f>
        <v>1</v>
      </c>
      <c r="AB274" s="30"/>
      <c r="AC274" s="4">
        <f>(S274-S273)/S273</f>
        <v>-2.5000000000000001E-2</v>
      </c>
      <c r="AD274" s="3"/>
      <c r="AE274" s="38"/>
      <c r="AF274" s="40">
        <f>IF(E273&gt;D274,IF(E273&gt;E274,Y274,E273-D274+1),0)</f>
        <v>7</v>
      </c>
      <c r="AG274" s="3"/>
      <c r="AH274" s="40">
        <f t="shared" si="160"/>
        <v>1</v>
      </c>
      <c r="AI274" s="40">
        <f t="shared" si="162"/>
        <v>1</v>
      </c>
      <c r="AJ274" s="40">
        <f t="shared" si="163"/>
        <v>0</v>
      </c>
      <c r="AK274" s="40">
        <f t="shared" si="165"/>
        <v>0</v>
      </c>
      <c r="AL274" s="40">
        <f t="shared" si="166"/>
        <v>0</v>
      </c>
      <c r="AM274" s="40">
        <f t="shared" si="167"/>
        <v>0</v>
      </c>
      <c r="AN274" s="40">
        <f t="shared" si="168"/>
        <v>0</v>
      </c>
      <c r="AO274" s="40">
        <f t="shared" si="169"/>
        <v>0</v>
      </c>
      <c r="AP274" s="40">
        <f t="shared" si="170"/>
        <v>0</v>
      </c>
      <c r="AQ274" s="40">
        <f t="shared" si="171"/>
        <v>0</v>
      </c>
      <c r="AR274" s="40">
        <f t="shared" si="172"/>
        <v>0</v>
      </c>
      <c r="AS274" s="40">
        <f t="shared" ref="AS274:AS337" si="173">IF(E262&gt;=D274,1,0)</f>
        <v>0</v>
      </c>
      <c r="AT274" s="40">
        <f t="shared" si="133"/>
        <v>0</v>
      </c>
      <c r="AU274" s="40">
        <f t="shared" si="135"/>
        <v>0</v>
      </c>
      <c r="AV274" s="40">
        <f t="shared" si="136"/>
        <v>0</v>
      </c>
      <c r="AW274" s="40">
        <f t="shared" si="137"/>
        <v>0</v>
      </c>
      <c r="AX274" s="40">
        <f t="shared" si="138"/>
        <v>0</v>
      </c>
      <c r="AY274" s="40">
        <f t="shared" si="139"/>
        <v>0</v>
      </c>
      <c r="AZ274" s="40">
        <f t="shared" si="140"/>
        <v>0</v>
      </c>
      <c r="BA274" s="40">
        <f t="shared" si="141"/>
        <v>0</v>
      </c>
      <c r="BB274" s="40">
        <f t="shared" si="142"/>
        <v>0</v>
      </c>
      <c r="BC274" s="40">
        <f t="shared" si="143"/>
        <v>1</v>
      </c>
      <c r="BD274" s="40">
        <f t="shared" si="144"/>
        <v>0</v>
      </c>
      <c r="BE274" s="40">
        <f t="shared" si="145"/>
        <v>0</v>
      </c>
      <c r="BF274" s="40">
        <f t="shared" si="146"/>
        <v>0</v>
      </c>
      <c r="BG274" s="40">
        <f t="shared" si="147"/>
        <v>0</v>
      </c>
      <c r="BH274" s="40">
        <f t="shared" si="148"/>
        <v>0</v>
      </c>
      <c r="BI274" s="40">
        <f t="shared" si="149"/>
        <v>0</v>
      </c>
      <c r="BJ274" s="40">
        <f t="shared" si="150"/>
        <v>0</v>
      </c>
      <c r="BK274" s="40">
        <f t="shared" si="151"/>
        <v>0</v>
      </c>
      <c r="BL274" s="40">
        <f t="shared" si="152"/>
        <v>0</v>
      </c>
      <c r="BM274" s="40">
        <f t="shared" si="153"/>
        <v>0</v>
      </c>
      <c r="BN274" s="40">
        <f t="shared" si="154"/>
        <v>0</v>
      </c>
      <c r="BO274" s="40">
        <f t="shared" si="155"/>
        <v>0</v>
      </c>
      <c r="BP274" s="40">
        <f t="shared" si="156"/>
        <v>0</v>
      </c>
      <c r="BQ274" s="40">
        <f t="shared" si="157"/>
        <v>0</v>
      </c>
      <c r="BR274" s="40">
        <f t="shared" si="158"/>
        <v>0</v>
      </c>
      <c r="BT274" s="63">
        <f t="shared" si="161"/>
        <v>4</v>
      </c>
      <c r="BV274" s="4">
        <f t="shared" si="159"/>
        <v>0.1003968253968254</v>
      </c>
    </row>
    <row r="275" spans="1:74" s="15" customFormat="1">
      <c r="A275" s="25">
        <f t="shared" si="164"/>
        <v>271</v>
      </c>
      <c r="B275" s="26" t="s">
        <v>30</v>
      </c>
      <c r="C275" s="12">
        <v>41191</v>
      </c>
      <c r="D275" s="12">
        <v>41192</v>
      </c>
      <c r="E275" s="12">
        <v>41194</v>
      </c>
      <c r="F275" s="14">
        <v>1.2987</v>
      </c>
      <c r="G275" s="14"/>
      <c r="H275" s="14"/>
      <c r="I275" s="14">
        <v>1.2856000000000001</v>
      </c>
      <c r="J275" s="14">
        <v>1.2987</v>
      </c>
      <c r="K275" s="5" t="s">
        <v>0</v>
      </c>
      <c r="M275" s="46">
        <f>(F275-I275)*10000</f>
        <v>130.99999999999889</v>
      </c>
      <c r="N275" s="47"/>
      <c r="O275" s="46">
        <f>(I275-J275)*10000</f>
        <v>-130.99999999999889</v>
      </c>
      <c r="Q275" s="22">
        <f>((S274*U275)/M275)*O275</f>
        <v>-506675.53757605731</v>
      </c>
      <c r="S275" s="3">
        <f>Q275+S274</f>
        <v>21787048.115770463</v>
      </c>
      <c r="T275" s="3"/>
      <c r="U275" s="4">
        <f>$AE$4/W275</f>
        <v>2.2727272727272728E-2</v>
      </c>
      <c r="V275" s="4"/>
      <c r="W275" s="16">
        <v>11</v>
      </c>
      <c r="Y275" s="30">
        <f>E275-D275+1</f>
        <v>3</v>
      </c>
      <c r="Z275" s="30"/>
      <c r="AA275" s="30">
        <f>(D275-C275)</f>
        <v>1</v>
      </c>
      <c r="AB275" s="30"/>
      <c r="AC275" s="4">
        <f>(S275-S274)/S274</f>
        <v>-2.2727272727272717E-2</v>
      </c>
      <c r="AD275" s="3"/>
      <c r="AE275" s="38"/>
      <c r="AF275" s="40">
        <f>IF(E274&gt;D275,IF(E274&gt;E275,Y275,E274-D275+1),0)</f>
        <v>3</v>
      </c>
      <c r="AG275" s="3"/>
      <c r="AH275" s="40">
        <f t="shared" si="160"/>
        <v>1</v>
      </c>
      <c r="AI275" s="40">
        <f t="shared" si="162"/>
        <v>1</v>
      </c>
      <c r="AJ275" s="40">
        <f t="shared" si="163"/>
        <v>1</v>
      </c>
      <c r="AK275" s="40">
        <f t="shared" si="165"/>
        <v>0</v>
      </c>
      <c r="AL275" s="40">
        <f t="shared" si="166"/>
        <v>0</v>
      </c>
      <c r="AM275" s="40">
        <f t="shared" si="167"/>
        <v>0</v>
      </c>
      <c r="AN275" s="40">
        <f t="shared" si="168"/>
        <v>0</v>
      </c>
      <c r="AO275" s="40">
        <f t="shared" si="169"/>
        <v>0</v>
      </c>
      <c r="AP275" s="40">
        <f t="shared" si="170"/>
        <v>0</v>
      </c>
      <c r="AQ275" s="40">
        <f t="shared" si="171"/>
        <v>0</v>
      </c>
      <c r="AR275" s="40">
        <f t="shared" si="172"/>
        <v>0</v>
      </c>
      <c r="AS275" s="40">
        <f t="shared" si="173"/>
        <v>0</v>
      </c>
      <c r="AT275" s="40">
        <f t="shared" ref="AT275:AT338" si="174">IF(E262&gt;=D275,1,0)</f>
        <v>0</v>
      </c>
      <c r="AU275" s="40">
        <f t="shared" si="135"/>
        <v>0</v>
      </c>
      <c r="AV275" s="40">
        <f t="shared" si="136"/>
        <v>0</v>
      </c>
      <c r="AW275" s="40">
        <f t="shared" si="137"/>
        <v>0</v>
      </c>
      <c r="AX275" s="40">
        <f t="shared" si="138"/>
        <v>0</v>
      </c>
      <c r="AY275" s="40">
        <f t="shared" si="139"/>
        <v>0</v>
      </c>
      <c r="AZ275" s="40">
        <f t="shared" si="140"/>
        <v>0</v>
      </c>
      <c r="BA275" s="40">
        <f t="shared" si="141"/>
        <v>0</v>
      </c>
      <c r="BB275" s="40">
        <f t="shared" si="142"/>
        <v>0</v>
      </c>
      <c r="BC275" s="40">
        <f t="shared" si="143"/>
        <v>0</v>
      </c>
      <c r="BD275" s="40">
        <f t="shared" si="144"/>
        <v>1</v>
      </c>
      <c r="BE275" s="40">
        <f t="shared" si="145"/>
        <v>0</v>
      </c>
      <c r="BF275" s="40">
        <f t="shared" si="146"/>
        <v>0</v>
      </c>
      <c r="BG275" s="40">
        <f t="shared" si="147"/>
        <v>0</v>
      </c>
      <c r="BH275" s="40">
        <f t="shared" si="148"/>
        <v>0</v>
      </c>
      <c r="BI275" s="40">
        <f t="shared" si="149"/>
        <v>0</v>
      </c>
      <c r="BJ275" s="40">
        <f t="shared" si="150"/>
        <v>0</v>
      </c>
      <c r="BK275" s="40">
        <f t="shared" si="151"/>
        <v>0</v>
      </c>
      <c r="BL275" s="40">
        <f t="shared" si="152"/>
        <v>0</v>
      </c>
      <c r="BM275" s="40">
        <f t="shared" si="153"/>
        <v>0</v>
      </c>
      <c r="BN275" s="40">
        <f t="shared" si="154"/>
        <v>0</v>
      </c>
      <c r="BO275" s="40">
        <f t="shared" si="155"/>
        <v>0</v>
      </c>
      <c r="BP275" s="40">
        <f t="shared" si="156"/>
        <v>0</v>
      </c>
      <c r="BQ275" s="40">
        <f t="shared" si="157"/>
        <v>0</v>
      </c>
      <c r="BR275" s="40">
        <f t="shared" si="158"/>
        <v>0</v>
      </c>
      <c r="BT275" s="63">
        <f t="shared" si="161"/>
        <v>5</v>
      </c>
      <c r="BV275" s="4">
        <f t="shared" si="159"/>
        <v>0.12312409812409814</v>
      </c>
    </row>
    <row r="276" spans="1:74" s="15" customFormat="1">
      <c r="A276" s="25">
        <f t="shared" si="164"/>
        <v>272</v>
      </c>
      <c r="B276" s="26" t="s">
        <v>24</v>
      </c>
      <c r="C276" s="12">
        <v>41193</v>
      </c>
      <c r="D276" s="13">
        <v>41194</v>
      </c>
      <c r="E276" s="13">
        <v>41207</v>
      </c>
      <c r="F276" s="36">
        <v>79.88</v>
      </c>
      <c r="G276" s="36">
        <v>80.77</v>
      </c>
      <c r="H276" s="36">
        <v>83.12</v>
      </c>
      <c r="I276" s="36"/>
      <c r="J276" s="36"/>
      <c r="K276" s="5" t="s">
        <v>1</v>
      </c>
      <c r="M276" s="16">
        <f>(G276-F276)*100</f>
        <v>89.000000000000057</v>
      </c>
      <c r="O276" s="16">
        <f>(H276-G276)*100</f>
        <v>235.00000000000085</v>
      </c>
      <c r="Q276" s="22">
        <f>((S275*U276)/M276)*O276</f>
        <v>1438189.9739342905</v>
      </c>
      <c r="S276" s="3">
        <f>Q276+S275</f>
        <v>23225238.089704752</v>
      </c>
      <c r="T276" s="3"/>
      <c r="U276" s="4">
        <f>$AE$4/W276</f>
        <v>2.5000000000000001E-2</v>
      </c>
      <c r="V276" s="4"/>
      <c r="W276" s="2">
        <v>10</v>
      </c>
      <c r="X276" s="3"/>
      <c r="Y276" s="30">
        <f>E276-D276+1</f>
        <v>14</v>
      </c>
      <c r="Z276" s="30"/>
      <c r="AA276" s="30">
        <f>(D276-C276)</f>
        <v>1</v>
      </c>
      <c r="AB276" s="30"/>
      <c r="AC276" s="4">
        <f>(S276-S275)/S275</f>
        <v>6.6011235955056313E-2</v>
      </c>
      <c r="AD276" s="3"/>
      <c r="AE276" s="38"/>
      <c r="AF276" s="40">
        <f>IF(E275&gt;D276,IF(E275&gt;E276,Y276,E275-D276+1),0)</f>
        <v>0</v>
      </c>
      <c r="AG276" s="3"/>
      <c r="AH276" s="40">
        <f t="shared" si="160"/>
        <v>1</v>
      </c>
      <c r="AI276" s="40">
        <f t="shared" si="162"/>
        <v>1</v>
      </c>
      <c r="AJ276" s="40">
        <f t="shared" si="163"/>
        <v>1</v>
      </c>
      <c r="AK276" s="40">
        <f t="shared" si="165"/>
        <v>1</v>
      </c>
      <c r="AL276" s="40">
        <f t="shared" si="166"/>
        <v>0</v>
      </c>
      <c r="AM276" s="40">
        <f t="shared" si="167"/>
        <v>0</v>
      </c>
      <c r="AN276" s="40">
        <f t="shared" si="168"/>
        <v>0</v>
      </c>
      <c r="AO276" s="40">
        <f t="shared" si="169"/>
        <v>0</v>
      </c>
      <c r="AP276" s="40">
        <f t="shared" si="170"/>
        <v>0</v>
      </c>
      <c r="AQ276" s="40">
        <f t="shared" si="171"/>
        <v>0</v>
      </c>
      <c r="AR276" s="40">
        <f t="shared" si="172"/>
        <v>0</v>
      </c>
      <c r="AS276" s="40">
        <f t="shared" si="173"/>
        <v>0</v>
      </c>
      <c r="AT276" s="40">
        <f t="shared" si="174"/>
        <v>0</v>
      </c>
      <c r="AU276" s="40">
        <f t="shared" ref="AU276:AU339" si="175">IF(E262&gt;=D276,1,0)</f>
        <v>0</v>
      </c>
      <c r="AV276" s="40">
        <f t="shared" si="136"/>
        <v>0</v>
      </c>
      <c r="AW276" s="40">
        <f t="shared" si="137"/>
        <v>0</v>
      </c>
      <c r="AX276" s="40">
        <f t="shared" si="138"/>
        <v>0</v>
      </c>
      <c r="AY276" s="40">
        <f t="shared" si="139"/>
        <v>0</v>
      </c>
      <c r="AZ276" s="40">
        <f t="shared" si="140"/>
        <v>0</v>
      </c>
      <c r="BA276" s="40">
        <f t="shared" si="141"/>
        <v>0</v>
      </c>
      <c r="BB276" s="40">
        <f t="shared" si="142"/>
        <v>0</v>
      </c>
      <c r="BC276" s="40">
        <f t="shared" si="143"/>
        <v>0</v>
      </c>
      <c r="BD276" s="40">
        <f t="shared" si="144"/>
        <v>0</v>
      </c>
      <c r="BE276" s="40">
        <f t="shared" si="145"/>
        <v>1</v>
      </c>
      <c r="BF276" s="40">
        <f t="shared" si="146"/>
        <v>0</v>
      </c>
      <c r="BG276" s="40">
        <f t="shared" si="147"/>
        <v>0</v>
      </c>
      <c r="BH276" s="40">
        <f t="shared" si="148"/>
        <v>0</v>
      </c>
      <c r="BI276" s="40">
        <f t="shared" si="149"/>
        <v>0</v>
      </c>
      <c r="BJ276" s="40">
        <f t="shared" si="150"/>
        <v>0</v>
      </c>
      <c r="BK276" s="40">
        <f t="shared" si="151"/>
        <v>0</v>
      </c>
      <c r="BL276" s="40">
        <f t="shared" si="152"/>
        <v>0</v>
      </c>
      <c r="BM276" s="40">
        <f t="shared" si="153"/>
        <v>0</v>
      </c>
      <c r="BN276" s="40">
        <f t="shared" si="154"/>
        <v>0</v>
      </c>
      <c r="BO276" s="40">
        <f t="shared" si="155"/>
        <v>0</v>
      </c>
      <c r="BP276" s="40">
        <f t="shared" si="156"/>
        <v>0</v>
      </c>
      <c r="BQ276" s="40">
        <f t="shared" si="157"/>
        <v>0</v>
      </c>
      <c r="BR276" s="40">
        <f t="shared" si="158"/>
        <v>0</v>
      </c>
      <c r="BT276" s="63">
        <f t="shared" si="161"/>
        <v>6</v>
      </c>
      <c r="BV276" s="4">
        <f t="shared" si="159"/>
        <v>0.14812409812409813</v>
      </c>
    </row>
    <row r="277" spans="1:74" s="15" customFormat="1">
      <c r="A277" s="25">
        <f t="shared" si="164"/>
        <v>273</v>
      </c>
      <c r="B277" s="26" t="s">
        <v>35</v>
      </c>
      <c r="C277" s="12">
        <v>41193</v>
      </c>
      <c r="D277" s="13">
        <v>41194</v>
      </c>
      <c r="E277" s="13">
        <v>41208</v>
      </c>
      <c r="F277" s="36">
        <v>82.959000000000003</v>
      </c>
      <c r="G277" s="36">
        <v>84.034999999999997</v>
      </c>
      <c r="H277" s="36">
        <v>85.02000000000001</v>
      </c>
      <c r="I277" s="36"/>
      <c r="J277" s="36"/>
      <c r="K277" s="5" t="s">
        <v>2</v>
      </c>
      <c r="L277"/>
      <c r="M277" s="16">
        <f>(G277-F277)*100</f>
        <v>107.59999999999934</v>
      </c>
      <c r="O277" s="16">
        <f>(H277-G277)*100</f>
        <v>98.500000000001364</v>
      </c>
      <c r="P277"/>
      <c r="Q277" s="22">
        <f>((S276*U277)/M277)*O277</f>
        <v>664406.93303786125</v>
      </c>
      <c r="S277" s="3">
        <f>Q277+S276</f>
        <v>23889645.022742614</v>
      </c>
      <c r="T277" s="3"/>
      <c r="U277" s="4">
        <f>$AE$4/W277</f>
        <v>3.125E-2</v>
      </c>
      <c r="V277" s="3"/>
      <c r="W277" s="2">
        <v>8</v>
      </c>
      <c r="X277"/>
      <c r="Y277" s="30">
        <f>E277-D277+1</f>
        <v>15</v>
      </c>
      <c r="Z277" s="30"/>
      <c r="AA277" s="30">
        <f>(D277-C277)</f>
        <v>1</v>
      </c>
      <c r="AB277" s="30"/>
      <c r="AC277" s="4">
        <f>(S277-S276)/S276</f>
        <v>2.8607109665428121E-2</v>
      </c>
      <c r="AD277" s="3"/>
      <c r="AE277" s="38"/>
      <c r="AF277" s="40">
        <f>IF(E276&gt;D277,IF(E276&gt;E277,Y277,E276-D277+1),0)</f>
        <v>14</v>
      </c>
      <c r="AG277" s="3"/>
      <c r="AH277" s="40">
        <f t="shared" si="160"/>
        <v>1</v>
      </c>
      <c r="AI277" s="40">
        <f t="shared" si="162"/>
        <v>1</v>
      </c>
      <c r="AJ277" s="40">
        <f t="shared" si="163"/>
        <v>1</v>
      </c>
      <c r="AK277" s="40">
        <f t="shared" si="165"/>
        <v>1</v>
      </c>
      <c r="AL277" s="40">
        <f t="shared" si="166"/>
        <v>1</v>
      </c>
      <c r="AM277" s="40">
        <f t="shared" si="167"/>
        <v>0</v>
      </c>
      <c r="AN277" s="40">
        <f t="shared" si="168"/>
        <v>0</v>
      </c>
      <c r="AO277" s="40">
        <f t="shared" si="169"/>
        <v>0</v>
      </c>
      <c r="AP277" s="40">
        <f t="shared" si="170"/>
        <v>0</v>
      </c>
      <c r="AQ277" s="40">
        <f t="shared" si="171"/>
        <v>0</v>
      </c>
      <c r="AR277" s="40">
        <f t="shared" si="172"/>
        <v>0</v>
      </c>
      <c r="AS277" s="40">
        <f t="shared" si="173"/>
        <v>0</v>
      </c>
      <c r="AT277" s="40">
        <f t="shared" si="174"/>
        <v>0</v>
      </c>
      <c r="AU277" s="40">
        <f t="shared" si="175"/>
        <v>0</v>
      </c>
      <c r="AV277" s="40">
        <f t="shared" ref="AV277:AV340" si="176">IF(E262&gt;=D277,1,0)</f>
        <v>0</v>
      </c>
      <c r="AW277" s="40">
        <f t="shared" si="137"/>
        <v>0</v>
      </c>
      <c r="AX277" s="40">
        <f t="shared" si="138"/>
        <v>0</v>
      </c>
      <c r="AY277" s="40">
        <f t="shared" si="139"/>
        <v>0</v>
      </c>
      <c r="AZ277" s="40">
        <f t="shared" si="140"/>
        <v>0</v>
      </c>
      <c r="BA277" s="40">
        <f t="shared" si="141"/>
        <v>0</v>
      </c>
      <c r="BB277" s="40">
        <f t="shared" si="142"/>
        <v>0</v>
      </c>
      <c r="BC277" s="40">
        <f t="shared" si="143"/>
        <v>0</v>
      </c>
      <c r="BD277" s="40">
        <f t="shared" si="144"/>
        <v>0</v>
      </c>
      <c r="BE277" s="40">
        <f t="shared" si="145"/>
        <v>0</v>
      </c>
      <c r="BF277" s="40">
        <f t="shared" si="146"/>
        <v>1</v>
      </c>
      <c r="BG277" s="40">
        <f t="shared" si="147"/>
        <v>0</v>
      </c>
      <c r="BH277" s="40">
        <f t="shared" si="148"/>
        <v>0</v>
      </c>
      <c r="BI277" s="40">
        <f t="shared" si="149"/>
        <v>0</v>
      </c>
      <c r="BJ277" s="40">
        <f t="shared" si="150"/>
        <v>0</v>
      </c>
      <c r="BK277" s="40">
        <f t="shared" si="151"/>
        <v>0</v>
      </c>
      <c r="BL277" s="40">
        <f t="shared" si="152"/>
        <v>0</v>
      </c>
      <c r="BM277" s="40">
        <f t="shared" si="153"/>
        <v>0</v>
      </c>
      <c r="BN277" s="40">
        <f t="shared" si="154"/>
        <v>0</v>
      </c>
      <c r="BO277" s="40">
        <f t="shared" si="155"/>
        <v>0</v>
      </c>
      <c r="BP277" s="40">
        <f t="shared" si="156"/>
        <v>0</v>
      </c>
      <c r="BQ277" s="40">
        <f t="shared" si="157"/>
        <v>0</v>
      </c>
      <c r="BR277" s="40">
        <f t="shared" si="158"/>
        <v>0</v>
      </c>
      <c r="BT277" s="63">
        <f t="shared" si="161"/>
        <v>7</v>
      </c>
      <c r="BV277" s="4">
        <f t="shared" si="159"/>
        <v>0.17937409812409813</v>
      </c>
    </row>
    <row r="278" spans="1:74" s="15" customFormat="1">
      <c r="A278" s="25">
        <f t="shared" si="164"/>
        <v>274</v>
      </c>
      <c r="B278" s="26" t="s">
        <v>33</v>
      </c>
      <c r="C278" s="12">
        <v>41194</v>
      </c>
      <c r="D278" s="12">
        <v>41197</v>
      </c>
      <c r="E278" s="12">
        <v>41214</v>
      </c>
      <c r="F278" s="36">
        <v>78.27</v>
      </c>
      <c r="G278" s="36">
        <v>78.55</v>
      </c>
      <c r="H278" s="36">
        <v>80.459999999999994</v>
      </c>
      <c r="I278" s="36"/>
      <c r="J278" s="36"/>
      <c r="K278" s="5" t="s">
        <v>1</v>
      </c>
      <c r="L278"/>
      <c r="M278" s="16">
        <f>(G278-F278)*100</f>
        <v>28.000000000000114</v>
      </c>
      <c r="O278" s="16">
        <f>(H278-G278)*100</f>
        <v>190.99999999999966</v>
      </c>
      <c r="P278"/>
      <c r="Q278" s="22">
        <f>((S277*U278)/M278)*O278</f>
        <v>4526708.5310950521</v>
      </c>
      <c r="S278" s="3">
        <f>Q278+S277</f>
        <v>28416353.553837664</v>
      </c>
      <c r="T278" s="3"/>
      <c r="U278" s="4">
        <f>$AE$4/W278</f>
        <v>2.7777777777777776E-2</v>
      </c>
      <c r="V278" s="3"/>
      <c r="W278" s="2">
        <v>9</v>
      </c>
      <c r="X278"/>
      <c r="Y278" s="30">
        <f>E278-D278+1</f>
        <v>18</v>
      </c>
      <c r="Z278" s="30"/>
      <c r="AA278" s="30">
        <f>(D278-C278)</f>
        <v>3</v>
      </c>
      <c r="AB278" s="30"/>
      <c r="AC278" s="4">
        <f>(S278-S277)/S277</f>
        <v>0.18948412698412578</v>
      </c>
      <c r="AD278" s="3"/>
      <c r="AE278" s="38"/>
      <c r="AF278" s="40">
        <f>IF(E277&gt;D278,IF(E277&gt;E278,Y278,E277-D278+1),0)</f>
        <v>12</v>
      </c>
      <c r="AG278" s="3"/>
      <c r="AH278" s="40">
        <f t="shared" si="160"/>
        <v>1</v>
      </c>
      <c r="AI278" s="40">
        <f t="shared" si="162"/>
        <v>1</v>
      </c>
      <c r="AJ278" s="40">
        <f t="shared" si="163"/>
        <v>0</v>
      </c>
      <c r="AK278" s="40">
        <f t="shared" si="165"/>
        <v>1</v>
      </c>
      <c r="AL278" s="40">
        <f t="shared" si="166"/>
        <v>1</v>
      </c>
      <c r="AM278" s="40">
        <f t="shared" si="167"/>
        <v>1</v>
      </c>
      <c r="AN278" s="40">
        <f t="shared" si="168"/>
        <v>0</v>
      </c>
      <c r="AO278" s="40">
        <f t="shared" si="169"/>
        <v>0</v>
      </c>
      <c r="AP278" s="40">
        <f t="shared" si="170"/>
        <v>0</v>
      </c>
      <c r="AQ278" s="40">
        <f t="shared" si="171"/>
        <v>0</v>
      </c>
      <c r="AR278" s="40">
        <f t="shared" si="172"/>
        <v>0</v>
      </c>
      <c r="AS278" s="40">
        <f t="shared" si="173"/>
        <v>0</v>
      </c>
      <c r="AT278" s="40">
        <f t="shared" si="174"/>
        <v>0</v>
      </c>
      <c r="AU278" s="40">
        <f t="shared" si="175"/>
        <v>0</v>
      </c>
      <c r="AV278" s="40">
        <f t="shared" si="176"/>
        <v>0</v>
      </c>
      <c r="AW278" s="40">
        <f t="shared" ref="AW278:AW341" si="177">IF(E262&gt;=D278,1,0)</f>
        <v>0</v>
      </c>
      <c r="AX278" s="40">
        <f t="shared" si="138"/>
        <v>0</v>
      </c>
      <c r="AY278" s="40">
        <f t="shared" si="139"/>
        <v>0</v>
      </c>
      <c r="AZ278" s="40">
        <f t="shared" si="140"/>
        <v>0</v>
      </c>
      <c r="BA278" s="40">
        <f t="shared" si="141"/>
        <v>0</v>
      </c>
      <c r="BB278" s="40">
        <f t="shared" si="142"/>
        <v>0</v>
      </c>
      <c r="BC278" s="40">
        <f t="shared" si="143"/>
        <v>0</v>
      </c>
      <c r="BD278" s="40">
        <f t="shared" si="144"/>
        <v>0</v>
      </c>
      <c r="BE278" s="40">
        <f t="shared" si="145"/>
        <v>0</v>
      </c>
      <c r="BF278" s="40">
        <f t="shared" si="146"/>
        <v>0</v>
      </c>
      <c r="BG278" s="40">
        <f t="shared" si="147"/>
        <v>1</v>
      </c>
      <c r="BH278" s="40">
        <f t="shared" si="148"/>
        <v>0</v>
      </c>
      <c r="BI278" s="40">
        <f t="shared" si="149"/>
        <v>0</v>
      </c>
      <c r="BJ278" s="40">
        <f t="shared" si="150"/>
        <v>0</v>
      </c>
      <c r="BK278" s="40">
        <f t="shared" si="151"/>
        <v>0</v>
      </c>
      <c r="BL278" s="40">
        <f t="shared" si="152"/>
        <v>0</v>
      </c>
      <c r="BM278" s="40">
        <f t="shared" si="153"/>
        <v>0</v>
      </c>
      <c r="BN278" s="40">
        <f t="shared" si="154"/>
        <v>0</v>
      </c>
      <c r="BO278" s="40">
        <f t="shared" si="155"/>
        <v>0</v>
      </c>
      <c r="BP278" s="40">
        <f t="shared" si="156"/>
        <v>0</v>
      </c>
      <c r="BQ278" s="40">
        <f t="shared" si="157"/>
        <v>0</v>
      </c>
      <c r="BR278" s="40">
        <f t="shared" si="158"/>
        <v>0</v>
      </c>
      <c r="BT278" s="63">
        <f t="shared" si="161"/>
        <v>7</v>
      </c>
      <c r="BV278" s="4">
        <f t="shared" si="159"/>
        <v>0.18442460317460319</v>
      </c>
    </row>
    <row r="279" spans="1:74" s="15" customFormat="1">
      <c r="A279" s="25">
        <f t="shared" si="164"/>
        <v>275</v>
      </c>
      <c r="B279" s="26" t="s">
        <v>30</v>
      </c>
      <c r="C279" s="12">
        <v>41194</v>
      </c>
      <c r="D279" s="12">
        <v>41198</v>
      </c>
      <c r="E279" s="12">
        <v>41205</v>
      </c>
      <c r="F279" s="14">
        <v>1.2925</v>
      </c>
      <c r="G279" s="14">
        <v>1.3001</v>
      </c>
      <c r="H279" s="14">
        <v>1.3001</v>
      </c>
      <c r="I279" s="14"/>
      <c r="J279" s="14"/>
      <c r="K279" s="5" t="s">
        <v>17</v>
      </c>
      <c r="M279" s="16">
        <f>(G279-F279)*10000</f>
        <v>76.000000000000512</v>
      </c>
      <c r="O279" s="16">
        <f>(H279-G279)*10000</f>
        <v>0</v>
      </c>
      <c r="Q279" s="22">
        <f>((S278*U279)/M279)*O279</f>
        <v>0</v>
      </c>
      <c r="S279" s="3">
        <f>Q279+S278</f>
        <v>28416353.553837664</v>
      </c>
      <c r="T279" s="3"/>
      <c r="U279" s="4">
        <f>$AE$4/W279</f>
        <v>2.2727272727272728E-2</v>
      </c>
      <c r="V279" s="4"/>
      <c r="W279" s="16">
        <v>11</v>
      </c>
      <c r="Y279" s="30">
        <f>E279-D279+1</f>
        <v>8</v>
      </c>
      <c r="Z279" s="30"/>
      <c r="AA279" s="30">
        <f>(D279-C279)</f>
        <v>4</v>
      </c>
      <c r="AB279" s="30"/>
      <c r="AC279" s="4">
        <f>(S279-S278)/S278</f>
        <v>0</v>
      </c>
      <c r="AD279" s="3"/>
      <c r="AE279" s="38"/>
      <c r="AF279" s="40">
        <f>IF(E278&gt;D279,IF(E278&gt;E279,Y279,E278-D279+1),0)</f>
        <v>8</v>
      </c>
      <c r="AG279" s="3"/>
      <c r="AH279" s="40">
        <f t="shared" si="160"/>
        <v>1</v>
      </c>
      <c r="AI279" s="40">
        <f t="shared" si="162"/>
        <v>1</v>
      </c>
      <c r="AJ279" s="40">
        <f t="shared" si="163"/>
        <v>1</v>
      </c>
      <c r="AK279" s="40">
        <f t="shared" si="165"/>
        <v>0</v>
      </c>
      <c r="AL279" s="40">
        <f t="shared" si="166"/>
        <v>1</v>
      </c>
      <c r="AM279" s="40">
        <f t="shared" si="167"/>
        <v>1</v>
      </c>
      <c r="AN279" s="40">
        <f t="shared" si="168"/>
        <v>0</v>
      </c>
      <c r="AO279" s="40">
        <f t="shared" si="169"/>
        <v>0</v>
      </c>
      <c r="AP279" s="40">
        <f t="shared" si="170"/>
        <v>0</v>
      </c>
      <c r="AQ279" s="40">
        <f t="shared" si="171"/>
        <v>0</v>
      </c>
      <c r="AR279" s="40">
        <f t="shared" si="172"/>
        <v>0</v>
      </c>
      <c r="AS279" s="40">
        <f t="shared" si="173"/>
        <v>0</v>
      </c>
      <c r="AT279" s="40">
        <f t="shared" si="174"/>
        <v>0</v>
      </c>
      <c r="AU279" s="40">
        <f t="shared" si="175"/>
        <v>0</v>
      </c>
      <c r="AV279" s="40">
        <f t="shared" si="176"/>
        <v>0</v>
      </c>
      <c r="AW279" s="40">
        <f t="shared" si="177"/>
        <v>0</v>
      </c>
      <c r="AX279" s="40">
        <f t="shared" ref="AX279:AX342" si="178">IF(E262&gt;=D279,1,0)</f>
        <v>0</v>
      </c>
      <c r="AY279" s="40">
        <f t="shared" si="139"/>
        <v>0</v>
      </c>
      <c r="AZ279" s="40">
        <f t="shared" si="140"/>
        <v>0</v>
      </c>
      <c r="BA279" s="40">
        <f t="shared" si="141"/>
        <v>0</v>
      </c>
      <c r="BB279" s="40">
        <f t="shared" si="142"/>
        <v>0</v>
      </c>
      <c r="BC279" s="40">
        <f t="shared" si="143"/>
        <v>0</v>
      </c>
      <c r="BD279" s="40">
        <f t="shared" si="144"/>
        <v>0</v>
      </c>
      <c r="BE279" s="40">
        <f t="shared" si="145"/>
        <v>0</v>
      </c>
      <c r="BF279" s="40">
        <f t="shared" si="146"/>
        <v>0</v>
      </c>
      <c r="BG279" s="40">
        <f t="shared" si="147"/>
        <v>0</v>
      </c>
      <c r="BH279" s="40">
        <f t="shared" si="148"/>
        <v>1</v>
      </c>
      <c r="BI279" s="40">
        <f t="shared" si="149"/>
        <v>0</v>
      </c>
      <c r="BJ279" s="40">
        <f t="shared" si="150"/>
        <v>0</v>
      </c>
      <c r="BK279" s="40">
        <f t="shared" si="151"/>
        <v>0</v>
      </c>
      <c r="BL279" s="40">
        <f t="shared" si="152"/>
        <v>0</v>
      </c>
      <c r="BM279" s="40">
        <f t="shared" si="153"/>
        <v>0</v>
      </c>
      <c r="BN279" s="40">
        <f t="shared" si="154"/>
        <v>0</v>
      </c>
      <c r="BO279" s="40">
        <f t="shared" si="155"/>
        <v>0</v>
      </c>
      <c r="BP279" s="40">
        <f t="shared" si="156"/>
        <v>0</v>
      </c>
      <c r="BQ279" s="40">
        <f t="shared" si="157"/>
        <v>0</v>
      </c>
      <c r="BR279" s="40">
        <f t="shared" si="158"/>
        <v>0</v>
      </c>
      <c r="BT279" s="63">
        <f t="shared" si="161"/>
        <v>7</v>
      </c>
      <c r="BV279" s="4">
        <f t="shared" si="159"/>
        <v>0.195247113997114</v>
      </c>
    </row>
    <row r="280" spans="1:74" s="15" customFormat="1">
      <c r="A280" s="25">
        <f t="shared" si="164"/>
        <v>276</v>
      </c>
      <c r="B280" s="26" t="s">
        <v>32</v>
      </c>
      <c r="C280" s="12">
        <v>41199</v>
      </c>
      <c r="D280" s="12">
        <v>41200</v>
      </c>
      <c r="E280" s="12">
        <v>41205</v>
      </c>
      <c r="F280" s="14">
        <v>0.81320000000000003</v>
      </c>
      <c r="G280" s="14">
        <v>0.82130000000000003</v>
      </c>
      <c r="H280" s="14">
        <v>0.81320000000000003</v>
      </c>
      <c r="I280" s="14"/>
      <c r="J280" s="14"/>
      <c r="K280" s="5" t="s">
        <v>0</v>
      </c>
      <c r="L280"/>
      <c r="M280" s="16">
        <f>(G280-F280)*10000</f>
        <v>80.999999999999957</v>
      </c>
      <c r="O280" s="16">
        <f>(H280-G280)*10000</f>
        <v>-80.999999999999957</v>
      </c>
      <c r="P280"/>
      <c r="Q280" s="22">
        <f>((S279*U280)/M280)*O280</f>
        <v>-546468.33757380128</v>
      </c>
      <c r="S280" s="3">
        <f>Q280+S279</f>
        <v>27869885.216263864</v>
      </c>
      <c r="T280" s="3"/>
      <c r="U280" s="4">
        <f>$AE$4/W280</f>
        <v>1.9230769230769232E-2</v>
      </c>
      <c r="V280" s="3"/>
      <c r="W280" s="2">
        <v>13</v>
      </c>
      <c r="X280"/>
      <c r="Y280" s="30">
        <f>E280-D280+1</f>
        <v>6</v>
      </c>
      <c r="Z280" s="30"/>
      <c r="AA280" s="30">
        <f>(D280-C280)</f>
        <v>1</v>
      </c>
      <c r="AB280" s="30"/>
      <c r="AC280" s="4">
        <f>(S280-S279)/S279</f>
        <v>-1.9230769230769197E-2</v>
      </c>
      <c r="AD280" s="3"/>
      <c r="AE280" s="38"/>
      <c r="AF280" s="40">
        <f>IF(E279&gt;D280,IF(E279&gt;E280,Y280,E279-D280+1),0)</f>
        <v>6</v>
      </c>
      <c r="AG280" s="3"/>
      <c r="AH280" s="40">
        <f t="shared" si="160"/>
        <v>1</v>
      </c>
      <c r="AI280" s="40">
        <f t="shared" si="162"/>
        <v>1</v>
      </c>
      <c r="AJ280" s="40">
        <f t="shared" si="163"/>
        <v>1</v>
      </c>
      <c r="AK280" s="40">
        <f t="shared" si="165"/>
        <v>1</v>
      </c>
      <c r="AL280" s="40">
        <f t="shared" si="166"/>
        <v>0</v>
      </c>
      <c r="AM280" s="40">
        <f t="shared" si="167"/>
        <v>0</v>
      </c>
      <c r="AN280" s="40">
        <f t="shared" si="168"/>
        <v>1</v>
      </c>
      <c r="AO280" s="40">
        <f t="shared" si="169"/>
        <v>0</v>
      </c>
      <c r="AP280" s="40">
        <f t="shared" si="170"/>
        <v>0</v>
      </c>
      <c r="AQ280" s="40">
        <f t="shared" si="171"/>
        <v>0</v>
      </c>
      <c r="AR280" s="40">
        <f t="shared" si="172"/>
        <v>0</v>
      </c>
      <c r="AS280" s="40">
        <f t="shared" si="173"/>
        <v>0</v>
      </c>
      <c r="AT280" s="40">
        <f t="shared" si="174"/>
        <v>0</v>
      </c>
      <c r="AU280" s="40">
        <f t="shared" si="175"/>
        <v>0</v>
      </c>
      <c r="AV280" s="40">
        <f t="shared" si="176"/>
        <v>0</v>
      </c>
      <c r="AW280" s="40">
        <f t="shared" si="177"/>
        <v>0</v>
      </c>
      <c r="AX280" s="40">
        <f t="shared" si="178"/>
        <v>0</v>
      </c>
      <c r="AY280" s="40">
        <f t="shared" ref="AY280:AY343" si="179">IF(E262&gt;=D280,1,0)</f>
        <v>0</v>
      </c>
      <c r="AZ280" s="40">
        <f t="shared" si="140"/>
        <v>0</v>
      </c>
      <c r="BA280" s="40">
        <f t="shared" si="141"/>
        <v>0</v>
      </c>
      <c r="BB280" s="40">
        <f t="shared" si="142"/>
        <v>0</v>
      </c>
      <c r="BC280" s="40">
        <f t="shared" si="143"/>
        <v>0</v>
      </c>
      <c r="BD280" s="40">
        <f t="shared" si="144"/>
        <v>0</v>
      </c>
      <c r="BE280" s="40">
        <f t="shared" si="145"/>
        <v>0</v>
      </c>
      <c r="BF280" s="40">
        <f t="shared" si="146"/>
        <v>0</v>
      </c>
      <c r="BG280" s="40">
        <f t="shared" si="147"/>
        <v>0</v>
      </c>
      <c r="BH280" s="40">
        <f t="shared" si="148"/>
        <v>0</v>
      </c>
      <c r="BI280" s="40">
        <f t="shared" si="149"/>
        <v>1</v>
      </c>
      <c r="BJ280" s="40">
        <f t="shared" si="150"/>
        <v>0</v>
      </c>
      <c r="BK280" s="40">
        <f t="shared" si="151"/>
        <v>0</v>
      </c>
      <c r="BL280" s="40">
        <f t="shared" si="152"/>
        <v>0</v>
      </c>
      <c r="BM280" s="40">
        <f t="shared" si="153"/>
        <v>0</v>
      </c>
      <c r="BN280" s="40">
        <f t="shared" si="154"/>
        <v>0</v>
      </c>
      <c r="BO280" s="40">
        <f t="shared" si="155"/>
        <v>0</v>
      </c>
      <c r="BP280" s="40">
        <f t="shared" si="156"/>
        <v>0</v>
      </c>
      <c r="BQ280" s="40">
        <f t="shared" si="157"/>
        <v>0</v>
      </c>
      <c r="BR280" s="40">
        <f t="shared" si="158"/>
        <v>0</v>
      </c>
      <c r="BT280" s="63">
        <f t="shared" si="161"/>
        <v>7</v>
      </c>
      <c r="BV280" s="4">
        <f t="shared" si="159"/>
        <v>0.18947788322788323</v>
      </c>
    </row>
    <row r="281" spans="1:74">
      <c r="A281" s="25">
        <f t="shared" si="164"/>
        <v>277</v>
      </c>
      <c r="B281" s="26" t="s">
        <v>30</v>
      </c>
      <c r="C281" s="12">
        <v>41205</v>
      </c>
      <c r="D281" s="12">
        <v>41206</v>
      </c>
      <c r="E281" s="12">
        <v>41232</v>
      </c>
      <c r="F281" s="14">
        <v>1.3071999999999999</v>
      </c>
      <c r="G281" s="14"/>
      <c r="H281" s="14"/>
      <c r="I281" s="14">
        <v>1.2948999999999999</v>
      </c>
      <c r="J281" s="14">
        <v>1.2796000000000001</v>
      </c>
      <c r="K281" s="5" t="s">
        <v>2</v>
      </c>
      <c r="L281" s="15"/>
      <c r="M281" s="46">
        <f>(F281-I281)*10000</f>
        <v>122.99999999999977</v>
      </c>
      <c r="N281" s="47"/>
      <c r="O281" s="46">
        <f>(I281-J281)*10000</f>
        <v>152.99999999999869</v>
      </c>
      <c r="P281" s="15"/>
      <c r="Q281" s="22">
        <f>((S280*U281)/M281)*O281</f>
        <v>787895.86808727705</v>
      </c>
      <c r="R281" s="15"/>
      <c r="S281" s="3">
        <f>Q281+S280</f>
        <v>28657781.084351141</v>
      </c>
      <c r="U281" s="4">
        <f>$AE$4/W281</f>
        <v>2.2727272727272728E-2</v>
      </c>
      <c r="V281" s="4"/>
      <c r="W281" s="16">
        <v>11</v>
      </c>
      <c r="X281" s="15"/>
      <c r="Y281" s="30">
        <f>E281-D281+1</f>
        <v>27</v>
      </c>
      <c r="Z281" s="30"/>
      <c r="AA281" s="30">
        <f>(D281-C281)</f>
        <v>1</v>
      </c>
      <c r="AB281" s="30"/>
      <c r="AC281" s="4">
        <f>(S281-S280)/S280</f>
        <v>2.8270509977826857E-2</v>
      </c>
      <c r="AF281" s="40">
        <f>IF(E280&gt;D281,IF(E280&gt;E281,Y281,E280-D281+1),0)</f>
        <v>0</v>
      </c>
      <c r="AH281" s="40">
        <f t="shared" si="160"/>
        <v>0</v>
      </c>
      <c r="AI281" s="40">
        <f t="shared" si="162"/>
        <v>0</v>
      </c>
      <c r="AJ281" s="40">
        <f t="shared" si="163"/>
        <v>1</v>
      </c>
      <c r="AK281" s="40">
        <f t="shared" si="165"/>
        <v>1</v>
      </c>
      <c r="AL281" s="40">
        <f t="shared" si="166"/>
        <v>1</v>
      </c>
      <c r="AM281" s="40">
        <f t="shared" si="167"/>
        <v>0</v>
      </c>
      <c r="AN281" s="40">
        <f t="shared" si="168"/>
        <v>0</v>
      </c>
      <c r="AO281" s="40">
        <f t="shared" si="169"/>
        <v>1</v>
      </c>
      <c r="AP281" s="40">
        <f t="shared" si="170"/>
        <v>0</v>
      </c>
      <c r="AQ281" s="40">
        <f t="shared" si="171"/>
        <v>0</v>
      </c>
      <c r="AR281" s="40">
        <f t="shared" si="172"/>
        <v>0</v>
      </c>
      <c r="AS281" s="40">
        <f t="shared" si="173"/>
        <v>0</v>
      </c>
      <c r="AT281" s="40">
        <f t="shared" si="174"/>
        <v>0</v>
      </c>
      <c r="AU281" s="40">
        <f t="shared" si="175"/>
        <v>0</v>
      </c>
      <c r="AV281" s="40">
        <f t="shared" si="176"/>
        <v>0</v>
      </c>
      <c r="AW281" s="40">
        <f t="shared" si="177"/>
        <v>0</v>
      </c>
      <c r="AX281" s="40">
        <f t="shared" si="178"/>
        <v>0</v>
      </c>
      <c r="AY281" s="40">
        <f t="shared" si="179"/>
        <v>0</v>
      </c>
      <c r="AZ281" s="40">
        <f t="shared" ref="AZ281:AZ344" si="180">IF(E262&gt;=D281,1,0)</f>
        <v>0</v>
      </c>
      <c r="BA281" s="40">
        <f t="shared" si="141"/>
        <v>0</v>
      </c>
      <c r="BB281" s="40">
        <f t="shared" si="142"/>
        <v>0</v>
      </c>
      <c r="BC281" s="40">
        <f t="shared" si="143"/>
        <v>0</v>
      </c>
      <c r="BD281" s="40">
        <f t="shared" si="144"/>
        <v>0</v>
      </c>
      <c r="BE281" s="40">
        <f t="shared" si="145"/>
        <v>0</v>
      </c>
      <c r="BF281" s="40">
        <f t="shared" si="146"/>
        <v>0</v>
      </c>
      <c r="BG281" s="40">
        <f t="shared" si="147"/>
        <v>0</v>
      </c>
      <c r="BH281" s="40">
        <f t="shared" si="148"/>
        <v>0</v>
      </c>
      <c r="BI281" s="40">
        <f t="shared" si="149"/>
        <v>0</v>
      </c>
      <c r="BJ281" s="40">
        <f t="shared" si="150"/>
        <v>1</v>
      </c>
      <c r="BK281" s="40">
        <f t="shared" si="151"/>
        <v>0</v>
      </c>
      <c r="BL281" s="40">
        <f t="shared" si="152"/>
        <v>0</v>
      </c>
      <c r="BM281" s="40">
        <f t="shared" si="153"/>
        <v>0</v>
      </c>
      <c r="BN281" s="40">
        <f t="shared" si="154"/>
        <v>0</v>
      </c>
      <c r="BO281" s="40">
        <f t="shared" si="155"/>
        <v>0</v>
      </c>
      <c r="BP281" s="40">
        <f t="shared" si="156"/>
        <v>0</v>
      </c>
      <c r="BQ281" s="40">
        <f t="shared" si="157"/>
        <v>0</v>
      </c>
      <c r="BR281" s="40">
        <f t="shared" si="158"/>
        <v>0</v>
      </c>
      <c r="BT281" s="63">
        <f t="shared" si="161"/>
        <v>6</v>
      </c>
      <c r="BV281" s="4">
        <f t="shared" si="159"/>
        <v>0.17024711399711398</v>
      </c>
    </row>
    <row r="282" spans="1:74">
      <c r="A282" s="25">
        <f t="shared" si="164"/>
        <v>278</v>
      </c>
      <c r="B282" s="26" t="s">
        <v>34</v>
      </c>
      <c r="C282" s="12">
        <v>41205</v>
      </c>
      <c r="D282" s="12">
        <v>41206</v>
      </c>
      <c r="E282" s="12">
        <v>41206</v>
      </c>
      <c r="F282" s="14">
        <v>1.2596700000000001</v>
      </c>
      <c r="G282" s="14">
        <v>1.26559</v>
      </c>
      <c r="H282" s="14">
        <v>1.26559</v>
      </c>
      <c r="I282" s="14"/>
      <c r="J282" s="14"/>
      <c r="K282" s="5" t="s">
        <v>17</v>
      </c>
      <c r="M282" s="16">
        <f>(G282-F282)*10000</f>
        <v>59.19999999999925</v>
      </c>
      <c r="N282" s="15"/>
      <c r="O282" s="16">
        <f>(H282-G282)*10000</f>
        <v>0</v>
      </c>
      <c r="Q282" s="22">
        <f>((S281*U282)/M282)*O282</f>
        <v>0</v>
      </c>
      <c r="R282" s="15"/>
      <c r="S282" s="3">
        <f>Q282+S281</f>
        <v>28657781.084351141</v>
      </c>
      <c r="U282" s="4">
        <f>$AE$4/W282</f>
        <v>3.5714285714285712E-2</v>
      </c>
      <c r="W282" s="2">
        <v>7</v>
      </c>
      <c r="Y282" s="30">
        <f>E282-D282+1</f>
        <v>1</v>
      </c>
      <c r="Z282" s="30"/>
      <c r="AA282" s="30">
        <f>(D282-C282)</f>
        <v>1</v>
      </c>
      <c r="AB282" s="30"/>
      <c r="AC282" s="4">
        <f>(S282-S281)/S281</f>
        <v>0</v>
      </c>
      <c r="AF282" s="40">
        <f>IF(E281&gt;D282,IF(E281&gt;E282,Y282,E281-D282+1),0)</f>
        <v>1</v>
      </c>
      <c r="AH282" s="40">
        <f t="shared" si="160"/>
        <v>1</v>
      </c>
      <c r="AI282" s="40">
        <f t="shared" si="162"/>
        <v>0</v>
      </c>
      <c r="AJ282" s="40">
        <f t="shared" si="163"/>
        <v>0</v>
      </c>
      <c r="AK282" s="40">
        <f t="shared" si="165"/>
        <v>1</v>
      </c>
      <c r="AL282" s="40">
        <f t="shared" si="166"/>
        <v>1</v>
      </c>
      <c r="AM282" s="40">
        <f t="shared" si="167"/>
        <v>1</v>
      </c>
      <c r="AN282" s="40">
        <f t="shared" si="168"/>
        <v>0</v>
      </c>
      <c r="AO282" s="40">
        <f t="shared" si="169"/>
        <v>0</v>
      </c>
      <c r="AP282" s="40">
        <f t="shared" si="170"/>
        <v>1</v>
      </c>
      <c r="AQ282" s="40">
        <f t="shared" si="171"/>
        <v>0</v>
      </c>
      <c r="AR282" s="40">
        <f t="shared" si="172"/>
        <v>0</v>
      </c>
      <c r="AS282" s="40">
        <f t="shared" si="173"/>
        <v>0</v>
      </c>
      <c r="AT282" s="40">
        <f t="shared" si="174"/>
        <v>0</v>
      </c>
      <c r="AU282" s="40">
        <f t="shared" si="175"/>
        <v>0</v>
      </c>
      <c r="AV282" s="40">
        <f t="shared" si="176"/>
        <v>0</v>
      </c>
      <c r="AW282" s="40">
        <f t="shared" si="177"/>
        <v>0</v>
      </c>
      <c r="AX282" s="40">
        <f t="shared" si="178"/>
        <v>0</v>
      </c>
      <c r="AY282" s="40">
        <f t="shared" si="179"/>
        <v>0</v>
      </c>
      <c r="AZ282" s="40">
        <f t="shared" si="180"/>
        <v>0</v>
      </c>
      <c r="BA282" s="40">
        <f t="shared" ref="BA282:BA345" si="181">IF(E262&gt;=D282,1,0)</f>
        <v>0</v>
      </c>
      <c r="BB282" s="40">
        <f t="shared" si="142"/>
        <v>0</v>
      </c>
      <c r="BC282" s="40">
        <f t="shared" si="143"/>
        <v>0</v>
      </c>
      <c r="BD282" s="40">
        <f t="shared" si="144"/>
        <v>0</v>
      </c>
      <c r="BE282" s="40">
        <f t="shared" si="145"/>
        <v>0</v>
      </c>
      <c r="BF282" s="40">
        <f t="shared" si="146"/>
        <v>0</v>
      </c>
      <c r="BG282" s="40">
        <f t="shared" si="147"/>
        <v>0</v>
      </c>
      <c r="BH282" s="40">
        <f t="shared" si="148"/>
        <v>0</v>
      </c>
      <c r="BI282" s="40">
        <f t="shared" si="149"/>
        <v>0</v>
      </c>
      <c r="BJ282" s="40">
        <f t="shared" si="150"/>
        <v>0</v>
      </c>
      <c r="BK282" s="40">
        <f t="shared" si="151"/>
        <v>1</v>
      </c>
      <c r="BL282" s="40">
        <f t="shared" si="152"/>
        <v>0</v>
      </c>
      <c r="BM282" s="40">
        <f t="shared" si="153"/>
        <v>0</v>
      </c>
      <c r="BN282" s="40">
        <f t="shared" si="154"/>
        <v>0</v>
      </c>
      <c r="BO282" s="40">
        <f t="shared" si="155"/>
        <v>0</v>
      </c>
      <c r="BP282" s="40">
        <f t="shared" si="156"/>
        <v>0</v>
      </c>
      <c r="BQ282" s="40">
        <f t="shared" si="157"/>
        <v>0</v>
      </c>
      <c r="BR282" s="40">
        <f t="shared" si="158"/>
        <v>0</v>
      </c>
      <c r="BT282" s="63">
        <f t="shared" si="161"/>
        <v>7</v>
      </c>
      <c r="BV282" s="4">
        <f t="shared" si="159"/>
        <v>0.20596139971139971</v>
      </c>
    </row>
    <row r="283" spans="1:74">
      <c r="A283" s="25">
        <f t="shared" si="164"/>
        <v>279</v>
      </c>
      <c r="B283" s="26" t="s">
        <v>31</v>
      </c>
      <c r="C283" s="12">
        <v>41208</v>
      </c>
      <c r="D283" s="12">
        <v>41211</v>
      </c>
      <c r="E283" s="12">
        <v>41219</v>
      </c>
      <c r="F283" s="14">
        <v>1.5613999999999999</v>
      </c>
      <c r="G283" s="14"/>
      <c r="H283" s="14"/>
      <c r="I283" s="14">
        <v>1.5506</v>
      </c>
      <c r="J283" s="14">
        <v>1.5314000000000001</v>
      </c>
      <c r="K283" s="5" t="s">
        <v>1</v>
      </c>
      <c r="M283" s="46">
        <f>(F283-I283)*10000</f>
        <v>107.9999999999992</v>
      </c>
      <c r="N283" s="47"/>
      <c r="O283" s="46">
        <f>(I283-J283)*10000</f>
        <v>191.99999999999883</v>
      </c>
      <c r="Q283" s="22">
        <f>((S282*U283)/M283)*O283</f>
        <v>1415199.0658938854</v>
      </c>
      <c r="R283" s="15"/>
      <c r="S283" s="3">
        <f>Q283+S282</f>
        <v>30072980.150245026</v>
      </c>
      <c r="U283" s="4">
        <f>$AE$4/W283</f>
        <v>2.7777777777777776E-2</v>
      </c>
      <c r="V283"/>
      <c r="W283" s="2">
        <v>9</v>
      </c>
      <c r="Y283" s="30">
        <f>E283-D283+1</f>
        <v>9</v>
      </c>
      <c r="Z283" s="30"/>
      <c r="AA283" s="30">
        <f>(D283-C283)</f>
        <v>3</v>
      </c>
      <c r="AB283" s="30"/>
      <c r="AC283" s="4">
        <f>(S283-S282)/S282</f>
        <v>4.9382716049382762E-2</v>
      </c>
      <c r="AF283" s="40">
        <f>IF(E282&gt;D283,IF(E282&gt;E283,Y283,E282-D283+1),0)</f>
        <v>0</v>
      </c>
      <c r="AH283" s="40">
        <f t="shared" si="160"/>
        <v>0</v>
      </c>
      <c r="AI283" s="40">
        <f t="shared" si="162"/>
        <v>1</v>
      </c>
      <c r="AJ283" s="40">
        <f t="shared" si="163"/>
        <v>0</v>
      </c>
      <c r="AK283" s="40">
        <f t="shared" si="165"/>
        <v>0</v>
      </c>
      <c r="AL283" s="40">
        <f t="shared" si="166"/>
        <v>1</v>
      </c>
      <c r="AM283" s="40">
        <f t="shared" si="167"/>
        <v>0</v>
      </c>
      <c r="AN283" s="40">
        <f t="shared" si="168"/>
        <v>0</v>
      </c>
      <c r="AO283" s="40">
        <f t="shared" si="169"/>
        <v>0</v>
      </c>
      <c r="AP283" s="40">
        <f t="shared" si="170"/>
        <v>0</v>
      </c>
      <c r="AQ283" s="40">
        <f t="shared" si="171"/>
        <v>1</v>
      </c>
      <c r="AR283" s="40">
        <f t="shared" si="172"/>
        <v>0</v>
      </c>
      <c r="AS283" s="40">
        <f t="shared" si="173"/>
        <v>0</v>
      </c>
      <c r="AT283" s="40">
        <f t="shared" si="174"/>
        <v>0</v>
      </c>
      <c r="AU283" s="40">
        <f t="shared" si="175"/>
        <v>0</v>
      </c>
      <c r="AV283" s="40">
        <f t="shared" si="176"/>
        <v>0</v>
      </c>
      <c r="AW283" s="40">
        <f t="shared" si="177"/>
        <v>0</v>
      </c>
      <c r="AX283" s="40">
        <f t="shared" si="178"/>
        <v>0</v>
      </c>
      <c r="AY283" s="40">
        <f t="shared" si="179"/>
        <v>0</v>
      </c>
      <c r="AZ283" s="40">
        <f t="shared" si="180"/>
        <v>0</v>
      </c>
      <c r="BA283" s="40">
        <f t="shared" si="181"/>
        <v>0</v>
      </c>
      <c r="BB283" s="40">
        <f t="shared" ref="BB283:BB346" si="182">IF(E262&gt;=D283,1,0)</f>
        <v>0</v>
      </c>
      <c r="BC283" s="40">
        <f t="shared" si="143"/>
        <v>0</v>
      </c>
      <c r="BD283" s="40">
        <f t="shared" si="144"/>
        <v>0</v>
      </c>
      <c r="BE283" s="40">
        <f t="shared" si="145"/>
        <v>0</v>
      </c>
      <c r="BF283" s="40">
        <f t="shared" si="146"/>
        <v>0</v>
      </c>
      <c r="BG283" s="40">
        <f t="shared" si="147"/>
        <v>0</v>
      </c>
      <c r="BH283" s="40">
        <f t="shared" si="148"/>
        <v>0</v>
      </c>
      <c r="BI283" s="40">
        <f t="shared" si="149"/>
        <v>0</v>
      </c>
      <c r="BJ283" s="40">
        <f t="shared" si="150"/>
        <v>0</v>
      </c>
      <c r="BK283" s="40">
        <f t="shared" si="151"/>
        <v>0</v>
      </c>
      <c r="BL283" s="40">
        <f t="shared" si="152"/>
        <v>1</v>
      </c>
      <c r="BM283" s="40">
        <f t="shared" si="153"/>
        <v>0</v>
      </c>
      <c r="BN283" s="40">
        <f t="shared" si="154"/>
        <v>0</v>
      </c>
      <c r="BO283" s="40">
        <f t="shared" si="155"/>
        <v>0</v>
      </c>
      <c r="BP283" s="40">
        <f t="shared" si="156"/>
        <v>0</v>
      </c>
      <c r="BQ283" s="40">
        <f t="shared" si="157"/>
        <v>0</v>
      </c>
      <c r="BR283" s="40">
        <f t="shared" si="158"/>
        <v>0</v>
      </c>
      <c r="BT283" s="63">
        <f t="shared" si="161"/>
        <v>5</v>
      </c>
      <c r="BV283" s="4">
        <f t="shared" si="159"/>
        <v>0.14177489177489178</v>
      </c>
    </row>
    <row r="284" spans="1:74">
      <c r="A284" s="25">
        <f t="shared" si="164"/>
        <v>280</v>
      </c>
      <c r="B284" s="26" t="s">
        <v>38</v>
      </c>
      <c r="C284" s="12">
        <v>41208</v>
      </c>
      <c r="D284" s="52">
        <v>41211</v>
      </c>
      <c r="E284" s="52">
        <v>41214</v>
      </c>
      <c r="F284" s="36">
        <v>103.575</v>
      </c>
      <c r="G284" s="36"/>
      <c r="H284" s="36"/>
      <c r="I284" s="36">
        <v>102.739</v>
      </c>
      <c r="J284" s="36">
        <v>103.575</v>
      </c>
      <c r="K284" s="5" t="s">
        <v>0</v>
      </c>
      <c r="M284" s="16">
        <f>(F284-I284)*100</f>
        <v>83.599999999999852</v>
      </c>
      <c r="N284" s="15"/>
      <c r="O284" s="16">
        <f>(I284-J284)*100</f>
        <v>-83.599999999999852</v>
      </c>
      <c r="Q284" s="22">
        <f>((S283*U284)/M284)*O284</f>
        <v>-358011.66845529788</v>
      </c>
      <c r="R284" s="15"/>
      <c r="S284" s="3">
        <f>Q284+S283</f>
        <v>29714968.481789727</v>
      </c>
      <c r="U284" s="4">
        <f>$AE$4/W284</f>
        <v>1.1904761904761904E-2</v>
      </c>
      <c r="W284" s="2">
        <v>21</v>
      </c>
      <c r="Y284" s="30">
        <f>E284-D284+1</f>
        <v>4</v>
      </c>
      <c r="Z284" s="30"/>
      <c r="AA284" s="30">
        <f>(D284-C284)</f>
        <v>3</v>
      </c>
      <c r="AB284" s="30"/>
      <c r="AC284" s="4">
        <f>(S284-S283)/S283</f>
        <v>-1.1904761904761941E-2</v>
      </c>
      <c r="AF284" s="40">
        <f>IF(E283&gt;D284,IF(E283&gt;E284,Y284,E283-D284+1),0)</f>
        <v>4</v>
      </c>
      <c r="AH284" s="40">
        <f t="shared" si="160"/>
        <v>1</v>
      </c>
      <c r="AI284" s="40">
        <f t="shared" si="162"/>
        <v>0</v>
      </c>
      <c r="AJ284" s="40">
        <f t="shared" si="163"/>
        <v>1</v>
      </c>
      <c r="AK284" s="40">
        <f t="shared" si="165"/>
        <v>0</v>
      </c>
      <c r="AL284" s="40">
        <f t="shared" si="166"/>
        <v>0</v>
      </c>
      <c r="AM284" s="40">
        <f t="shared" si="167"/>
        <v>1</v>
      </c>
      <c r="AN284" s="40">
        <f t="shared" si="168"/>
        <v>0</v>
      </c>
      <c r="AO284" s="40">
        <f t="shared" si="169"/>
        <v>0</v>
      </c>
      <c r="AP284" s="40">
        <f t="shared" si="170"/>
        <v>0</v>
      </c>
      <c r="AQ284" s="40">
        <f t="shared" si="171"/>
        <v>0</v>
      </c>
      <c r="AR284" s="40">
        <f t="shared" si="172"/>
        <v>1</v>
      </c>
      <c r="AS284" s="40">
        <f t="shared" si="173"/>
        <v>0</v>
      </c>
      <c r="AT284" s="40">
        <f t="shared" si="174"/>
        <v>0</v>
      </c>
      <c r="AU284" s="40">
        <f t="shared" si="175"/>
        <v>0</v>
      </c>
      <c r="AV284" s="40">
        <f t="shared" si="176"/>
        <v>0</v>
      </c>
      <c r="AW284" s="40">
        <f t="shared" si="177"/>
        <v>0</v>
      </c>
      <c r="AX284" s="40">
        <f t="shared" si="178"/>
        <v>0</v>
      </c>
      <c r="AY284" s="40">
        <f t="shared" si="179"/>
        <v>0</v>
      </c>
      <c r="AZ284" s="40">
        <f t="shared" si="180"/>
        <v>0</v>
      </c>
      <c r="BA284" s="40">
        <f t="shared" si="181"/>
        <v>0</v>
      </c>
      <c r="BB284" s="40">
        <f t="shared" si="182"/>
        <v>0</v>
      </c>
      <c r="BC284" s="40">
        <f t="shared" ref="BC284:BC347" si="183">IF(E262&gt;=D284,1,0)</f>
        <v>0</v>
      </c>
      <c r="BD284" s="40">
        <f t="shared" si="144"/>
        <v>0</v>
      </c>
      <c r="BE284" s="40">
        <f t="shared" si="145"/>
        <v>0</v>
      </c>
      <c r="BF284" s="40">
        <f t="shared" si="146"/>
        <v>0</v>
      </c>
      <c r="BG284" s="40">
        <f t="shared" si="147"/>
        <v>0</v>
      </c>
      <c r="BH284" s="40">
        <f t="shared" si="148"/>
        <v>0</v>
      </c>
      <c r="BI284" s="40">
        <f t="shared" si="149"/>
        <v>0</v>
      </c>
      <c r="BJ284" s="40">
        <f t="shared" si="150"/>
        <v>0</v>
      </c>
      <c r="BK284" s="40">
        <f t="shared" si="151"/>
        <v>0</v>
      </c>
      <c r="BL284" s="40">
        <f t="shared" si="152"/>
        <v>0</v>
      </c>
      <c r="BM284" s="40">
        <f t="shared" si="153"/>
        <v>1</v>
      </c>
      <c r="BN284" s="40">
        <f t="shared" si="154"/>
        <v>0</v>
      </c>
      <c r="BO284" s="40">
        <f t="shared" si="155"/>
        <v>0</v>
      </c>
      <c r="BP284" s="40">
        <f t="shared" si="156"/>
        <v>0</v>
      </c>
      <c r="BQ284" s="40">
        <f t="shared" si="157"/>
        <v>0</v>
      </c>
      <c r="BR284" s="40">
        <f t="shared" si="158"/>
        <v>0</v>
      </c>
      <c r="BT284" s="63">
        <f t="shared" si="161"/>
        <v>6</v>
      </c>
      <c r="BV284" s="4">
        <f t="shared" si="159"/>
        <v>0.15367965367965369</v>
      </c>
    </row>
    <row r="285" spans="1:74">
      <c r="A285" s="25">
        <f t="shared" si="164"/>
        <v>281</v>
      </c>
      <c r="B285" s="26" t="s">
        <v>39</v>
      </c>
      <c r="C285" s="12">
        <v>41212</v>
      </c>
      <c r="D285" s="12">
        <v>41213</v>
      </c>
      <c r="E285" s="12">
        <v>41215</v>
      </c>
      <c r="F285" s="14">
        <v>1.0344</v>
      </c>
      <c r="G285" s="14">
        <v>1.03721</v>
      </c>
      <c r="H285" s="14">
        <v>1.0344</v>
      </c>
      <c r="I285" s="14"/>
      <c r="J285" s="14"/>
      <c r="K285" s="5" t="s">
        <v>0</v>
      </c>
      <c r="M285" s="16">
        <f>(G285-F285)*10000</f>
        <v>28.099999999999792</v>
      </c>
      <c r="N285" s="15"/>
      <c r="O285" s="16">
        <f>(H285-G285)*10000</f>
        <v>-28.099999999999792</v>
      </c>
      <c r="Q285" s="22">
        <f>((S284*U285)/M285)*O285</f>
        <v>-571441.70157287945</v>
      </c>
      <c r="R285" s="15"/>
      <c r="S285" s="3">
        <f>Q285+S284</f>
        <v>29143526.780216847</v>
      </c>
      <c r="U285" s="4">
        <f>$AE$4/W285</f>
        <v>1.9230769230769232E-2</v>
      </c>
      <c r="W285" s="2">
        <v>13</v>
      </c>
      <c r="Y285" s="30">
        <f>E285-D285+1</f>
        <v>3</v>
      </c>
      <c r="Z285" s="30"/>
      <c r="AA285" s="30">
        <f>(D285-C285)</f>
        <v>1</v>
      </c>
      <c r="AB285" s="30"/>
      <c r="AC285" s="4">
        <f>(S285-S284)/S284</f>
        <v>-1.9230769230769256E-2</v>
      </c>
      <c r="AF285" s="40">
        <f>IF(E284&gt;D285,IF(E284&gt;E285,Y285,E284-D285+1),0)</f>
        <v>2</v>
      </c>
      <c r="AH285" s="40">
        <f t="shared" si="160"/>
        <v>1</v>
      </c>
      <c r="AI285" s="40">
        <f t="shared" si="162"/>
        <v>1</v>
      </c>
      <c r="AJ285" s="40">
        <f t="shared" si="163"/>
        <v>0</v>
      </c>
      <c r="AK285" s="40">
        <f t="shared" si="165"/>
        <v>1</v>
      </c>
      <c r="AL285" s="40">
        <f t="shared" si="166"/>
        <v>0</v>
      </c>
      <c r="AM285" s="40">
        <f t="shared" si="167"/>
        <v>0</v>
      </c>
      <c r="AN285" s="40">
        <f t="shared" si="168"/>
        <v>1</v>
      </c>
      <c r="AO285" s="40">
        <f t="shared" si="169"/>
        <v>0</v>
      </c>
      <c r="AP285" s="40">
        <f t="shared" si="170"/>
        <v>0</v>
      </c>
      <c r="AQ285" s="40">
        <f t="shared" si="171"/>
        <v>0</v>
      </c>
      <c r="AR285" s="40">
        <f t="shared" si="172"/>
        <v>0</v>
      </c>
      <c r="AS285" s="40">
        <f t="shared" si="173"/>
        <v>1</v>
      </c>
      <c r="AT285" s="40">
        <f t="shared" si="174"/>
        <v>0</v>
      </c>
      <c r="AU285" s="40">
        <f t="shared" si="175"/>
        <v>0</v>
      </c>
      <c r="AV285" s="40">
        <f t="shared" si="176"/>
        <v>0</v>
      </c>
      <c r="AW285" s="40">
        <f t="shared" si="177"/>
        <v>0</v>
      </c>
      <c r="AX285" s="40">
        <f t="shared" si="178"/>
        <v>0</v>
      </c>
      <c r="AY285" s="40">
        <f t="shared" si="179"/>
        <v>0</v>
      </c>
      <c r="AZ285" s="40">
        <f t="shared" si="180"/>
        <v>0</v>
      </c>
      <c r="BA285" s="40">
        <f t="shared" si="181"/>
        <v>0</v>
      </c>
      <c r="BB285" s="40">
        <f t="shared" si="182"/>
        <v>0</v>
      </c>
      <c r="BC285" s="40">
        <f t="shared" si="183"/>
        <v>0</v>
      </c>
      <c r="BD285" s="40">
        <f t="shared" ref="BD285:BD348" si="184">IF(E262&gt;=D285,1,0)</f>
        <v>0</v>
      </c>
      <c r="BE285" s="40">
        <f t="shared" si="145"/>
        <v>0</v>
      </c>
      <c r="BF285" s="40">
        <f t="shared" si="146"/>
        <v>0</v>
      </c>
      <c r="BG285" s="40">
        <f t="shared" si="147"/>
        <v>0</v>
      </c>
      <c r="BH285" s="40">
        <f t="shared" si="148"/>
        <v>0</v>
      </c>
      <c r="BI285" s="40">
        <f t="shared" si="149"/>
        <v>0</v>
      </c>
      <c r="BJ285" s="40">
        <f t="shared" si="150"/>
        <v>0</v>
      </c>
      <c r="BK285" s="40">
        <f t="shared" si="151"/>
        <v>0</v>
      </c>
      <c r="BL285" s="40">
        <f t="shared" si="152"/>
        <v>0</v>
      </c>
      <c r="BM285" s="40">
        <f t="shared" si="153"/>
        <v>0</v>
      </c>
      <c r="BN285" s="40">
        <f t="shared" si="154"/>
        <v>1</v>
      </c>
      <c r="BO285" s="40">
        <f t="shared" si="155"/>
        <v>0</v>
      </c>
      <c r="BP285" s="40">
        <f t="shared" si="156"/>
        <v>0</v>
      </c>
      <c r="BQ285" s="40">
        <f t="shared" si="157"/>
        <v>0</v>
      </c>
      <c r="BR285" s="40">
        <f t="shared" si="158"/>
        <v>0</v>
      </c>
      <c r="BT285" s="63">
        <f t="shared" si="161"/>
        <v>7</v>
      </c>
      <c r="BV285" s="4">
        <f t="shared" si="159"/>
        <v>0.17291042291042291</v>
      </c>
    </row>
    <row r="286" spans="1:74">
      <c r="A286" s="25">
        <f t="shared" si="164"/>
        <v>282</v>
      </c>
      <c r="B286" s="26" t="s">
        <v>38</v>
      </c>
      <c r="C286" s="12">
        <v>41213</v>
      </c>
      <c r="D286" s="52">
        <v>41214</v>
      </c>
      <c r="E286" s="52">
        <v>41214</v>
      </c>
      <c r="F286" s="36">
        <v>103.52500000000001</v>
      </c>
      <c r="G286" s="36">
        <v>103.87599999999999</v>
      </c>
      <c r="H286" s="36">
        <v>103.52500000000001</v>
      </c>
      <c r="I286" s="36"/>
      <c r="J286" s="36"/>
      <c r="K286" s="5" t="s">
        <v>0</v>
      </c>
      <c r="M286" s="16">
        <f>(G286-F286)*100</f>
        <v>35.099999999998488</v>
      </c>
      <c r="N286" s="15"/>
      <c r="O286" s="16">
        <f>(H286-G286)*100</f>
        <v>-35.099999999998488</v>
      </c>
      <c r="Q286" s="22">
        <f>((S285*U286)/M286)*O286</f>
        <v>-346946.74738353392</v>
      </c>
      <c r="R286" s="15"/>
      <c r="S286" s="3">
        <f>Q286+S285</f>
        <v>28796580.032833312</v>
      </c>
      <c r="U286" s="4">
        <f>$AE$4/W286</f>
        <v>1.1904761904761904E-2</v>
      </c>
      <c r="W286" s="2">
        <v>21</v>
      </c>
      <c r="Y286" s="30">
        <f>E286-D286+1</f>
        <v>1</v>
      </c>
      <c r="Z286" s="30"/>
      <c r="AA286" s="30">
        <f>(D286-C286)</f>
        <v>1</v>
      </c>
      <c r="AB286" s="30"/>
      <c r="AC286" s="4">
        <f>(S286-S285)/S285</f>
        <v>-1.1904761904761941E-2</v>
      </c>
      <c r="AF286" s="40">
        <f>IF(E285&gt;D286,IF(E285&gt;E286,Y286,E285-D286+1),0)</f>
        <v>1</v>
      </c>
      <c r="AH286" s="40">
        <f t="shared" si="160"/>
        <v>1</v>
      </c>
      <c r="AI286" s="40">
        <f t="shared" si="162"/>
        <v>1</v>
      </c>
      <c r="AJ286" s="40">
        <f t="shared" si="163"/>
        <v>1</v>
      </c>
      <c r="AK286" s="40">
        <f t="shared" si="165"/>
        <v>0</v>
      </c>
      <c r="AL286" s="40">
        <f t="shared" si="166"/>
        <v>1</v>
      </c>
      <c r="AM286" s="40">
        <f t="shared" si="167"/>
        <v>0</v>
      </c>
      <c r="AN286" s="40">
        <f t="shared" si="168"/>
        <v>0</v>
      </c>
      <c r="AO286" s="40">
        <f t="shared" si="169"/>
        <v>1</v>
      </c>
      <c r="AP286" s="40">
        <f t="shared" si="170"/>
        <v>0</v>
      </c>
      <c r="AQ286" s="40">
        <f t="shared" si="171"/>
        <v>0</v>
      </c>
      <c r="AR286" s="40">
        <f t="shared" si="172"/>
        <v>0</v>
      </c>
      <c r="AS286" s="40">
        <f t="shared" si="173"/>
        <v>0</v>
      </c>
      <c r="AT286" s="40">
        <f t="shared" si="174"/>
        <v>1</v>
      </c>
      <c r="AU286" s="40">
        <f t="shared" si="175"/>
        <v>0</v>
      </c>
      <c r="AV286" s="40">
        <f t="shared" si="176"/>
        <v>0</v>
      </c>
      <c r="AW286" s="40">
        <f t="shared" si="177"/>
        <v>0</v>
      </c>
      <c r="AX286" s="40">
        <f t="shared" si="178"/>
        <v>0</v>
      </c>
      <c r="AY286" s="40">
        <f t="shared" si="179"/>
        <v>0</v>
      </c>
      <c r="AZ286" s="40">
        <f t="shared" si="180"/>
        <v>0</v>
      </c>
      <c r="BA286" s="40">
        <f t="shared" si="181"/>
        <v>0</v>
      </c>
      <c r="BB286" s="40">
        <f t="shared" si="182"/>
        <v>0</v>
      </c>
      <c r="BC286" s="40">
        <f t="shared" si="183"/>
        <v>0</v>
      </c>
      <c r="BD286" s="40">
        <f t="shared" si="184"/>
        <v>0</v>
      </c>
      <c r="BE286" s="40">
        <f t="shared" ref="BE286:BE349" si="185">IF(E262&gt;=D286,1,0)</f>
        <v>0</v>
      </c>
      <c r="BF286" s="40">
        <f t="shared" si="146"/>
        <v>0</v>
      </c>
      <c r="BG286" s="40">
        <f t="shared" si="147"/>
        <v>0</v>
      </c>
      <c r="BH286" s="40">
        <f t="shared" si="148"/>
        <v>0</v>
      </c>
      <c r="BI286" s="40">
        <f t="shared" si="149"/>
        <v>0</v>
      </c>
      <c r="BJ286" s="40">
        <f t="shared" si="150"/>
        <v>0</v>
      </c>
      <c r="BK286" s="40">
        <f t="shared" si="151"/>
        <v>0</v>
      </c>
      <c r="BL286" s="40">
        <f t="shared" si="152"/>
        <v>0</v>
      </c>
      <c r="BM286" s="40">
        <f t="shared" si="153"/>
        <v>0</v>
      </c>
      <c r="BN286" s="40">
        <f t="shared" si="154"/>
        <v>0</v>
      </c>
      <c r="BO286" s="40">
        <f t="shared" si="155"/>
        <v>1</v>
      </c>
      <c r="BP286" s="40">
        <f t="shared" si="156"/>
        <v>0</v>
      </c>
      <c r="BQ286" s="40">
        <f t="shared" si="157"/>
        <v>0</v>
      </c>
      <c r="BR286" s="40">
        <f t="shared" si="158"/>
        <v>0</v>
      </c>
      <c r="BT286" s="63">
        <f t="shared" si="161"/>
        <v>8</v>
      </c>
      <c r="BV286" s="4">
        <f t="shared" si="159"/>
        <v>0.18481518481518483</v>
      </c>
    </row>
    <row r="287" spans="1:74">
      <c r="A287" s="25">
        <f t="shared" si="164"/>
        <v>283</v>
      </c>
      <c r="B287" s="26" t="s">
        <v>38</v>
      </c>
      <c r="C287" s="12">
        <v>41215</v>
      </c>
      <c r="D287" s="52">
        <v>41218</v>
      </c>
      <c r="E287" s="52">
        <v>41220</v>
      </c>
      <c r="F287" s="36">
        <v>103.39999999999999</v>
      </c>
      <c r="G287" s="36"/>
      <c r="H287" s="36"/>
      <c r="I287" s="36">
        <v>103.108</v>
      </c>
      <c r="J287" s="36">
        <v>103.39999999999999</v>
      </c>
      <c r="K287" s="5" t="s">
        <v>0</v>
      </c>
      <c r="M287" s="16">
        <f>(F287-I287)*100</f>
        <v>29.199999999998738</v>
      </c>
      <c r="N287" s="15"/>
      <c r="O287" s="16">
        <f>(I287-J287)*100</f>
        <v>-29.199999999998738</v>
      </c>
      <c r="Q287" s="22">
        <f>((S286*U287)/M287)*O287</f>
        <v>-342816.42896230129</v>
      </c>
      <c r="R287" s="15"/>
      <c r="S287" s="3">
        <f>Q287+S286</f>
        <v>28453763.60387101</v>
      </c>
      <c r="U287" s="4">
        <f>$AE$4/W287</f>
        <v>1.1904761904761904E-2</v>
      </c>
      <c r="W287" s="2">
        <v>21</v>
      </c>
      <c r="Y287" s="30">
        <f>E287-D287+1</f>
        <v>3</v>
      </c>
      <c r="Z287" s="30"/>
      <c r="AA287" s="30">
        <f>(D287-C287)</f>
        <v>3</v>
      </c>
      <c r="AB287" s="30"/>
      <c r="AC287" s="4">
        <f>(S287-S286)/S286</f>
        <v>-1.1904761904761909E-2</v>
      </c>
      <c r="AF287" s="40">
        <f>IF(E286&gt;D287,IF(E286&gt;E287,Y287,E286-D287+1),0)</f>
        <v>0</v>
      </c>
      <c r="AH287" s="40">
        <f t="shared" si="160"/>
        <v>0</v>
      </c>
      <c r="AI287" s="40">
        <f t="shared" si="162"/>
        <v>0</v>
      </c>
      <c r="AJ287" s="40">
        <f t="shared" si="163"/>
        <v>0</v>
      </c>
      <c r="AK287" s="40">
        <f t="shared" si="165"/>
        <v>1</v>
      </c>
      <c r="AL287" s="40">
        <f t="shared" si="166"/>
        <v>0</v>
      </c>
      <c r="AM287" s="40">
        <f t="shared" si="167"/>
        <v>1</v>
      </c>
      <c r="AN287" s="40">
        <f t="shared" si="168"/>
        <v>0</v>
      </c>
      <c r="AO287" s="40">
        <f t="shared" si="169"/>
        <v>0</v>
      </c>
      <c r="AP287" s="40">
        <f t="shared" si="170"/>
        <v>0</v>
      </c>
      <c r="AQ287" s="40">
        <f t="shared" si="171"/>
        <v>0</v>
      </c>
      <c r="AR287" s="40">
        <f t="shared" si="172"/>
        <v>0</v>
      </c>
      <c r="AS287" s="40">
        <f t="shared" si="173"/>
        <v>0</v>
      </c>
      <c r="AT287" s="40">
        <f t="shared" si="174"/>
        <v>0</v>
      </c>
      <c r="AU287" s="40">
        <f t="shared" si="175"/>
        <v>1</v>
      </c>
      <c r="AV287" s="40">
        <f t="shared" si="176"/>
        <v>0</v>
      </c>
      <c r="AW287" s="40">
        <f t="shared" si="177"/>
        <v>0</v>
      </c>
      <c r="AX287" s="40">
        <f t="shared" si="178"/>
        <v>0</v>
      </c>
      <c r="AY287" s="40">
        <f t="shared" si="179"/>
        <v>0</v>
      </c>
      <c r="AZ287" s="40">
        <f t="shared" si="180"/>
        <v>0</v>
      </c>
      <c r="BA287" s="40">
        <f t="shared" si="181"/>
        <v>0</v>
      </c>
      <c r="BB287" s="40">
        <f t="shared" si="182"/>
        <v>0</v>
      </c>
      <c r="BC287" s="40">
        <f t="shared" si="183"/>
        <v>0</v>
      </c>
      <c r="BD287" s="40">
        <f t="shared" si="184"/>
        <v>0</v>
      </c>
      <c r="BE287" s="40">
        <f t="shared" si="185"/>
        <v>0</v>
      </c>
      <c r="BF287" s="40">
        <f t="shared" ref="BF287:BF350" si="186">IF(E262&gt;=D287,1,0)</f>
        <v>0</v>
      </c>
      <c r="BG287" s="40">
        <f t="shared" si="147"/>
        <v>0</v>
      </c>
      <c r="BH287" s="40">
        <f t="shared" si="148"/>
        <v>0</v>
      </c>
      <c r="BI287" s="40">
        <f t="shared" si="149"/>
        <v>0</v>
      </c>
      <c r="BJ287" s="40">
        <f t="shared" si="150"/>
        <v>0</v>
      </c>
      <c r="BK287" s="40">
        <f t="shared" si="151"/>
        <v>0</v>
      </c>
      <c r="BL287" s="40">
        <f t="shared" si="152"/>
        <v>0</v>
      </c>
      <c r="BM287" s="40">
        <f t="shared" si="153"/>
        <v>0</v>
      </c>
      <c r="BN287" s="40">
        <f t="shared" si="154"/>
        <v>0</v>
      </c>
      <c r="BO287" s="40">
        <f t="shared" si="155"/>
        <v>0</v>
      </c>
      <c r="BP287" s="40">
        <f t="shared" si="156"/>
        <v>1</v>
      </c>
      <c r="BQ287" s="40">
        <f t="shared" si="157"/>
        <v>0</v>
      </c>
      <c r="BR287" s="40">
        <f t="shared" si="158"/>
        <v>0</v>
      </c>
      <c r="BT287" s="63">
        <f t="shared" si="161"/>
        <v>5</v>
      </c>
      <c r="BV287" s="4">
        <f t="shared" si="159"/>
        <v>0.1259018759018759</v>
      </c>
    </row>
    <row r="288" spans="1:74">
      <c r="A288" s="25">
        <f t="shared" si="164"/>
        <v>284</v>
      </c>
      <c r="B288" s="26" t="s">
        <v>32</v>
      </c>
      <c r="C288" s="12">
        <v>41220</v>
      </c>
      <c r="D288" s="12">
        <v>41221</v>
      </c>
      <c r="E288" s="12">
        <v>41249</v>
      </c>
      <c r="F288" s="14">
        <v>0.83160000000000001</v>
      </c>
      <c r="G288" s="14"/>
      <c r="H288" s="14"/>
      <c r="I288" s="14">
        <v>0.81930000000000003</v>
      </c>
      <c r="J288" s="14">
        <v>0.83160000000000001</v>
      </c>
      <c r="K288" s="5" t="s">
        <v>0</v>
      </c>
      <c r="M288" s="46">
        <f>(F288-I288)*10000</f>
        <v>122.99999999999977</v>
      </c>
      <c r="N288" s="47"/>
      <c r="O288" s="46">
        <f>(I288-J288)*10000</f>
        <v>-122.99999999999977</v>
      </c>
      <c r="Q288" s="22">
        <f>((S287*U288)/M288)*O288</f>
        <v>-547187.76161290403</v>
      </c>
      <c r="R288" s="15"/>
      <c r="S288" s="3">
        <f>Q288+S287</f>
        <v>27906575.842258107</v>
      </c>
      <c r="U288" s="4">
        <f>$AE$4/W288</f>
        <v>1.9230769230769232E-2</v>
      </c>
      <c r="W288" s="2">
        <v>13</v>
      </c>
      <c r="Y288" s="30">
        <f>E288-D288+1</f>
        <v>29</v>
      </c>
      <c r="Z288" s="30"/>
      <c r="AA288" s="30">
        <f>(D288-C288)</f>
        <v>1</v>
      </c>
      <c r="AB288" s="30"/>
      <c r="AC288" s="4">
        <f>(S288-S287)/S287</f>
        <v>-1.9230769230769204E-2</v>
      </c>
      <c r="AF288" s="40">
        <f>IF(E287&gt;D288,IF(E287&gt;E288,Y288,E287-D288+1),0)</f>
        <v>0</v>
      </c>
      <c r="AH288" s="40">
        <f t="shared" si="160"/>
        <v>0</v>
      </c>
      <c r="AI288" s="40">
        <f t="shared" si="162"/>
        <v>0</v>
      </c>
      <c r="AJ288" s="40">
        <f t="shared" si="163"/>
        <v>0</v>
      </c>
      <c r="AK288" s="40">
        <f t="shared" si="165"/>
        <v>0</v>
      </c>
      <c r="AL288" s="40">
        <f t="shared" si="166"/>
        <v>0</v>
      </c>
      <c r="AM288" s="40">
        <f t="shared" si="167"/>
        <v>0</v>
      </c>
      <c r="AN288" s="40">
        <f t="shared" si="168"/>
        <v>1</v>
      </c>
      <c r="AO288" s="40">
        <f t="shared" si="169"/>
        <v>0</v>
      </c>
      <c r="AP288" s="40">
        <f t="shared" si="170"/>
        <v>0</v>
      </c>
      <c r="AQ288" s="40">
        <f t="shared" si="171"/>
        <v>0</v>
      </c>
      <c r="AR288" s="40">
        <f t="shared" si="172"/>
        <v>0</v>
      </c>
      <c r="AS288" s="40">
        <f t="shared" si="173"/>
        <v>0</v>
      </c>
      <c r="AT288" s="40">
        <f t="shared" si="174"/>
        <v>0</v>
      </c>
      <c r="AU288" s="40">
        <f t="shared" si="175"/>
        <v>0</v>
      </c>
      <c r="AV288" s="40">
        <f t="shared" si="176"/>
        <v>1</v>
      </c>
      <c r="AW288" s="40">
        <f t="shared" si="177"/>
        <v>0</v>
      </c>
      <c r="AX288" s="40">
        <f t="shared" si="178"/>
        <v>0</v>
      </c>
      <c r="AY288" s="40">
        <f t="shared" si="179"/>
        <v>0</v>
      </c>
      <c r="AZ288" s="40">
        <f t="shared" si="180"/>
        <v>0</v>
      </c>
      <c r="BA288" s="40">
        <f t="shared" si="181"/>
        <v>0</v>
      </c>
      <c r="BB288" s="40">
        <f t="shared" si="182"/>
        <v>0</v>
      </c>
      <c r="BC288" s="40">
        <f t="shared" si="183"/>
        <v>0</v>
      </c>
      <c r="BD288" s="40">
        <f t="shared" si="184"/>
        <v>0</v>
      </c>
      <c r="BE288" s="40">
        <f t="shared" si="185"/>
        <v>0</v>
      </c>
      <c r="BF288" s="40">
        <f t="shared" si="186"/>
        <v>0</v>
      </c>
      <c r="BG288" s="40">
        <f t="shared" ref="BG288:BG351" si="187">IF(E262&gt;=D288,1,0)</f>
        <v>0</v>
      </c>
      <c r="BH288" s="40">
        <f t="shared" si="148"/>
        <v>0</v>
      </c>
      <c r="BI288" s="40">
        <f t="shared" si="149"/>
        <v>0</v>
      </c>
      <c r="BJ288" s="40">
        <f t="shared" si="150"/>
        <v>0</v>
      </c>
      <c r="BK288" s="40">
        <f t="shared" si="151"/>
        <v>0</v>
      </c>
      <c r="BL288" s="40">
        <f t="shared" si="152"/>
        <v>0</v>
      </c>
      <c r="BM288" s="40">
        <f t="shared" si="153"/>
        <v>0</v>
      </c>
      <c r="BN288" s="40">
        <f t="shared" si="154"/>
        <v>0</v>
      </c>
      <c r="BO288" s="40">
        <f t="shared" si="155"/>
        <v>0</v>
      </c>
      <c r="BP288" s="40">
        <f t="shared" si="156"/>
        <v>0</v>
      </c>
      <c r="BQ288" s="40">
        <f t="shared" si="157"/>
        <v>1</v>
      </c>
      <c r="BR288" s="40">
        <f t="shared" si="158"/>
        <v>0</v>
      </c>
      <c r="BT288" s="63">
        <f t="shared" si="161"/>
        <v>4</v>
      </c>
      <c r="BV288" s="4">
        <f t="shared" si="159"/>
        <v>0.10545010545010546</v>
      </c>
    </row>
    <row r="289" spans="1:74">
      <c r="A289" s="25">
        <f t="shared" si="164"/>
        <v>285</v>
      </c>
      <c r="B289" s="26" t="s">
        <v>36</v>
      </c>
      <c r="C289" s="12">
        <v>41205</v>
      </c>
      <c r="D289" s="12">
        <v>41221</v>
      </c>
      <c r="E289" s="12">
        <v>41227</v>
      </c>
      <c r="F289" s="36">
        <v>128.11800000000002</v>
      </c>
      <c r="G289" s="36"/>
      <c r="H289" s="36"/>
      <c r="I289" s="36">
        <v>126.78</v>
      </c>
      <c r="J289" s="36">
        <v>126.77999999999999</v>
      </c>
      <c r="K289" s="5" t="s">
        <v>17</v>
      </c>
      <c r="M289" s="16">
        <f>(F289-I289)*100</f>
        <v>133.80000000000223</v>
      </c>
      <c r="N289" s="15"/>
      <c r="O289" s="16">
        <f>(I289-J289)*100</f>
        <v>1.4210854715202004E-12</v>
      </c>
      <c r="Q289" s="22">
        <f>((S288*U289)/M289)*O289</f>
        <v>8.233189978680645E-9</v>
      </c>
      <c r="R289" s="15"/>
      <c r="S289" s="3">
        <f>Q289+S288</f>
        <v>27906575.842258114</v>
      </c>
      <c r="U289" s="4">
        <f>$AE$4/W289</f>
        <v>2.7777777777777776E-2</v>
      </c>
      <c r="W289" s="2">
        <v>9</v>
      </c>
      <c r="Y289" s="30">
        <f>E289-D289+1</f>
        <v>7</v>
      </c>
      <c r="Z289" s="30"/>
      <c r="AA289" s="30">
        <f>(D289-C289)</f>
        <v>16</v>
      </c>
      <c r="AB289" s="30"/>
      <c r="AC289" s="4">
        <f>(S289-S288)/S288</f>
        <v>2.6698297344103509E-16</v>
      </c>
      <c r="AF289" s="40">
        <f>IF(E288&gt;D289,IF(E288&gt;E289,Y289,E288-D289+1),0)</f>
        <v>7</v>
      </c>
      <c r="AH289" s="40">
        <f t="shared" si="160"/>
        <v>1</v>
      </c>
      <c r="AI289" s="40">
        <f t="shared" si="162"/>
        <v>0</v>
      </c>
      <c r="AJ289" s="40">
        <f t="shared" si="163"/>
        <v>0</v>
      </c>
      <c r="AK289" s="40">
        <f t="shared" si="165"/>
        <v>0</v>
      </c>
      <c r="AL289" s="40">
        <f t="shared" si="166"/>
        <v>0</v>
      </c>
      <c r="AM289" s="40">
        <f t="shared" si="167"/>
        <v>0</v>
      </c>
      <c r="AN289" s="40">
        <f t="shared" si="168"/>
        <v>0</v>
      </c>
      <c r="AO289" s="40">
        <f t="shared" si="169"/>
        <v>1</v>
      </c>
      <c r="AP289" s="40">
        <f t="shared" si="170"/>
        <v>0</v>
      </c>
      <c r="AQ289" s="40">
        <f t="shared" si="171"/>
        <v>0</v>
      </c>
      <c r="AR289" s="40">
        <f t="shared" si="172"/>
        <v>0</v>
      </c>
      <c r="AS289" s="40">
        <f t="shared" si="173"/>
        <v>0</v>
      </c>
      <c r="AT289" s="40">
        <f t="shared" si="174"/>
        <v>0</v>
      </c>
      <c r="AU289" s="40">
        <f t="shared" si="175"/>
        <v>0</v>
      </c>
      <c r="AV289" s="40">
        <f t="shared" si="176"/>
        <v>0</v>
      </c>
      <c r="AW289" s="40">
        <f t="shared" si="177"/>
        <v>1</v>
      </c>
      <c r="AX289" s="40">
        <f t="shared" si="178"/>
        <v>0</v>
      </c>
      <c r="AY289" s="40">
        <f t="shared" si="179"/>
        <v>0</v>
      </c>
      <c r="AZ289" s="40">
        <f t="shared" si="180"/>
        <v>0</v>
      </c>
      <c r="BA289" s="40">
        <f t="shared" si="181"/>
        <v>0</v>
      </c>
      <c r="BB289" s="40">
        <f t="shared" si="182"/>
        <v>0</v>
      </c>
      <c r="BC289" s="40">
        <f t="shared" si="183"/>
        <v>0</v>
      </c>
      <c r="BD289" s="40">
        <f t="shared" si="184"/>
        <v>0</v>
      </c>
      <c r="BE289" s="40">
        <f t="shared" si="185"/>
        <v>0</v>
      </c>
      <c r="BF289" s="40">
        <f t="shared" si="186"/>
        <v>0</v>
      </c>
      <c r="BG289" s="40">
        <f t="shared" si="187"/>
        <v>0</v>
      </c>
      <c r="BH289" s="40">
        <f t="shared" ref="BH289:BH352" si="188">IF(E262&gt;=D289,1,0)</f>
        <v>0</v>
      </c>
      <c r="BI289" s="40">
        <f t="shared" si="149"/>
        <v>0</v>
      </c>
      <c r="BJ289" s="40">
        <f t="shared" si="150"/>
        <v>0</v>
      </c>
      <c r="BK289" s="40">
        <f t="shared" si="151"/>
        <v>0</v>
      </c>
      <c r="BL289" s="40">
        <f t="shared" si="152"/>
        <v>0</v>
      </c>
      <c r="BM289" s="40">
        <f t="shared" si="153"/>
        <v>0</v>
      </c>
      <c r="BN289" s="40">
        <f t="shared" si="154"/>
        <v>0</v>
      </c>
      <c r="BO289" s="40">
        <f t="shared" si="155"/>
        <v>0</v>
      </c>
      <c r="BP289" s="40">
        <f t="shared" si="156"/>
        <v>0</v>
      </c>
      <c r="BQ289" s="40">
        <f t="shared" si="157"/>
        <v>0</v>
      </c>
      <c r="BR289" s="40">
        <f t="shared" si="158"/>
        <v>1</v>
      </c>
      <c r="BT289" s="63">
        <f t="shared" si="161"/>
        <v>5</v>
      </c>
      <c r="BV289" s="4">
        <f t="shared" si="159"/>
        <v>0.13322788322788323</v>
      </c>
    </row>
    <row r="290" spans="1:74">
      <c r="A290" s="25">
        <f t="shared" si="164"/>
        <v>286</v>
      </c>
      <c r="B290" s="26" t="s">
        <v>28</v>
      </c>
      <c r="C290" s="12">
        <v>41222</v>
      </c>
      <c r="D290" s="12">
        <v>41225</v>
      </c>
      <c r="E290" s="12">
        <v>41227</v>
      </c>
      <c r="F290" s="14">
        <v>1.2775000000000001</v>
      </c>
      <c r="G290" s="14"/>
      <c r="H290" s="14"/>
      <c r="I290" s="14">
        <v>1.2692000000000001</v>
      </c>
      <c r="J290" s="14">
        <v>1.2775000000000001</v>
      </c>
      <c r="K290" s="5" t="s">
        <v>0</v>
      </c>
      <c r="L290" s="15"/>
      <c r="M290" s="16">
        <f>(F290-I290)*10000</f>
        <v>82.999999999999744</v>
      </c>
      <c r="N290" s="15"/>
      <c r="O290" s="16">
        <f>(I290-J290)*10000</f>
        <v>-82.999999999999744</v>
      </c>
      <c r="P290" s="15"/>
      <c r="Q290" s="22">
        <f>((S289*U290)/M290)*O290</f>
        <v>-996663.4229377897</v>
      </c>
      <c r="R290" s="15"/>
      <c r="S290" s="3">
        <f>Q290+S289</f>
        <v>26909912.419320326</v>
      </c>
      <c r="U290" s="4">
        <f>$AE$4/W290</f>
        <v>3.5714285714285712E-2</v>
      </c>
      <c r="V290" s="4"/>
      <c r="W290" s="2">
        <v>7</v>
      </c>
      <c r="X290" s="3"/>
      <c r="Y290" s="30">
        <f>E290-D290+1</f>
        <v>3</v>
      </c>
      <c r="Z290" s="30"/>
      <c r="AA290" s="30">
        <f>(D290-C290)</f>
        <v>3</v>
      </c>
      <c r="AB290" s="30"/>
      <c r="AC290" s="4">
        <f>(S290-S289)/S289</f>
        <v>-3.571428571428565E-2</v>
      </c>
      <c r="AF290" s="40">
        <f>IF(E289&gt;D290,IF(E289&gt;E290,Y290,E289-D290+1),0)</f>
        <v>3</v>
      </c>
      <c r="AH290" s="40">
        <f t="shared" si="160"/>
        <v>1</v>
      </c>
      <c r="AI290" s="40">
        <f t="shared" si="162"/>
        <v>1</v>
      </c>
      <c r="AJ290" s="40">
        <f t="shared" si="163"/>
        <v>0</v>
      </c>
      <c r="AK290" s="40">
        <f t="shared" si="165"/>
        <v>0</v>
      </c>
      <c r="AL290" s="40">
        <f t="shared" si="166"/>
        <v>0</v>
      </c>
      <c r="AM290" s="40">
        <f t="shared" si="167"/>
        <v>0</v>
      </c>
      <c r="AN290" s="40">
        <f t="shared" si="168"/>
        <v>0</v>
      </c>
      <c r="AO290" s="40">
        <f t="shared" si="169"/>
        <v>0</v>
      </c>
      <c r="AP290" s="40">
        <f t="shared" si="170"/>
        <v>1</v>
      </c>
      <c r="AQ290" s="40">
        <f t="shared" si="171"/>
        <v>0</v>
      </c>
      <c r="AR290" s="40">
        <f t="shared" si="172"/>
        <v>0</v>
      </c>
      <c r="AS290" s="40">
        <f t="shared" si="173"/>
        <v>0</v>
      </c>
      <c r="AT290" s="40">
        <f t="shared" si="174"/>
        <v>0</v>
      </c>
      <c r="AU290" s="40">
        <f t="shared" si="175"/>
        <v>0</v>
      </c>
      <c r="AV290" s="40">
        <f t="shared" si="176"/>
        <v>0</v>
      </c>
      <c r="AW290" s="40">
        <f t="shared" si="177"/>
        <v>0</v>
      </c>
      <c r="AX290" s="40">
        <f t="shared" si="178"/>
        <v>1</v>
      </c>
      <c r="AY290" s="40">
        <f t="shared" si="179"/>
        <v>0</v>
      </c>
      <c r="AZ290" s="40">
        <f t="shared" si="180"/>
        <v>0</v>
      </c>
      <c r="BA290" s="40">
        <f t="shared" si="181"/>
        <v>0</v>
      </c>
      <c r="BB290" s="40">
        <f t="shared" si="182"/>
        <v>0</v>
      </c>
      <c r="BC290" s="40">
        <f t="shared" si="183"/>
        <v>0</v>
      </c>
      <c r="BD290" s="40">
        <f t="shared" si="184"/>
        <v>0</v>
      </c>
      <c r="BE290" s="40">
        <f t="shared" si="185"/>
        <v>0</v>
      </c>
      <c r="BF290" s="40">
        <f t="shared" si="186"/>
        <v>0</v>
      </c>
      <c r="BG290" s="40">
        <f t="shared" si="187"/>
        <v>0</v>
      </c>
      <c r="BH290" s="40">
        <f t="shared" si="188"/>
        <v>0</v>
      </c>
      <c r="BI290" s="40">
        <f t="shared" ref="BI290:BI353" si="189">IF(E262&gt;=D290,1,0)</f>
        <v>0</v>
      </c>
      <c r="BJ290" s="40">
        <f t="shared" si="150"/>
        <v>0</v>
      </c>
      <c r="BK290" s="40">
        <f t="shared" si="151"/>
        <v>0</v>
      </c>
      <c r="BL290" s="40">
        <f t="shared" si="152"/>
        <v>0</v>
      </c>
      <c r="BM290" s="40">
        <f t="shared" si="153"/>
        <v>0</v>
      </c>
      <c r="BN290" s="40">
        <f t="shared" si="154"/>
        <v>0</v>
      </c>
      <c r="BO290" s="40">
        <f t="shared" si="155"/>
        <v>0</v>
      </c>
      <c r="BP290" s="40">
        <f t="shared" si="156"/>
        <v>0</v>
      </c>
      <c r="BQ290" s="40">
        <f t="shared" si="157"/>
        <v>0</v>
      </c>
      <c r="BR290" s="40">
        <f t="shared" si="158"/>
        <v>0</v>
      </c>
      <c r="BS290">
        <v>1</v>
      </c>
      <c r="BT290" s="63">
        <f t="shared" si="161"/>
        <v>6</v>
      </c>
      <c r="BV290" s="4">
        <f>(BR290*U253)+(BQ290*U254)+(BP290*U255)+(BO290*U256)+(BN290*U257)+(BM290*U258)+(BL290*U259)+(BK290*U260)+(BJ290*U261)+(BI290*U262)+(BH290*U263)+(BG290*U264)+(BF290*U265)+(BE290*U266)+(BD290*U267)+(BC290*U268)+(BB290*U269)+(BA290*U270)+(AZ290*U271)+(AY290*U272)+(AX290*U273)+(AW290*U274)+(AV290*U275)+(AU290*U276)+(AT290*U277)+(AS290*U278)+(AR290*U279)+(AQ290*U280)+(AP290*U281)+(AO290*U282)+(AN290*U283)+(AM290*U284)+(AL290*U285)+(AK290*U286)+(AJ290*U287)+(AI290*U288)+(AH290*U289)+($U$252)+U290</f>
        <v>0.16894216894216896</v>
      </c>
    </row>
    <row r="291" spans="1:74">
      <c r="A291" s="25">
        <f t="shared" si="164"/>
        <v>287</v>
      </c>
      <c r="B291" s="26" t="s">
        <v>35</v>
      </c>
      <c r="C291" s="12">
        <v>41227</v>
      </c>
      <c r="D291" s="13">
        <v>41228</v>
      </c>
      <c r="E291" s="13">
        <v>41250</v>
      </c>
      <c r="F291" s="36">
        <v>83.823999999999998</v>
      </c>
      <c r="G291" s="36">
        <v>84.953999999999994</v>
      </c>
      <c r="H291" s="36">
        <v>87.981999999999999</v>
      </c>
      <c r="I291" s="36"/>
      <c r="J291" s="36"/>
      <c r="K291" s="5" t="s">
        <v>2</v>
      </c>
      <c r="M291" s="16">
        <f>(G291-F291)*100</f>
        <v>112.99999999999955</v>
      </c>
      <c r="N291" s="15"/>
      <c r="O291" s="16">
        <f>(H291-G291)*100</f>
        <v>302.80000000000058</v>
      </c>
      <c r="Q291" s="22">
        <f>((S290*U291)/M291)*O291</f>
        <v>2253407.4890957531</v>
      </c>
      <c r="R291" s="15"/>
      <c r="S291" s="3">
        <f>Q291+S290</f>
        <v>29163319.908416077</v>
      </c>
      <c r="U291" s="4">
        <f>$AE$4/W291</f>
        <v>3.125E-2</v>
      </c>
      <c r="W291" s="2">
        <v>8</v>
      </c>
      <c r="Y291" s="30">
        <f>E291-D291+1</f>
        <v>23</v>
      </c>
      <c r="Z291" s="30"/>
      <c r="AA291" s="30">
        <f>(D291-C291)</f>
        <v>1</v>
      </c>
      <c r="AB291" s="30"/>
      <c r="AC291" s="4">
        <f>(S291-S290)/S290</f>
        <v>8.3738938053097775E-2</v>
      </c>
      <c r="AF291" s="40">
        <f>IF(E290&gt;D291,IF(E290&gt;E291,Y291,E290-D291+1),0)</f>
        <v>0</v>
      </c>
      <c r="AH291" s="40">
        <f t="shared" si="160"/>
        <v>0</v>
      </c>
      <c r="AI291" s="40">
        <f t="shared" si="162"/>
        <v>0</v>
      </c>
      <c r="AJ291" s="40">
        <f t="shared" si="163"/>
        <v>1</v>
      </c>
      <c r="AK291" s="40">
        <f t="shared" si="165"/>
        <v>0</v>
      </c>
      <c r="AL291" s="40">
        <f t="shared" si="166"/>
        <v>0</v>
      </c>
      <c r="AM291" s="40">
        <f t="shared" si="167"/>
        <v>0</v>
      </c>
      <c r="AN291" s="40">
        <f t="shared" si="168"/>
        <v>0</v>
      </c>
      <c r="AO291" s="40">
        <f t="shared" si="169"/>
        <v>0</v>
      </c>
      <c r="AP291" s="40">
        <f t="shared" si="170"/>
        <v>0</v>
      </c>
      <c r="AQ291" s="40">
        <f t="shared" si="171"/>
        <v>1</v>
      </c>
      <c r="AR291" s="40">
        <f t="shared" si="172"/>
        <v>0</v>
      </c>
      <c r="AS291" s="40">
        <f t="shared" si="173"/>
        <v>0</v>
      </c>
      <c r="AT291" s="40">
        <f t="shared" si="174"/>
        <v>0</v>
      </c>
      <c r="AU291" s="40">
        <f t="shared" si="175"/>
        <v>0</v>
      </c>
      <c r="AV291" s="40">
        <f t="shared" si="176"/>
        <v>0</v>
      </c>
      <c r="AW291" s="40">
        <f t="shared" si="177"/>
        <v>0</v>
      </c>
      <c r="AX291" s="40">
        <f t="shared" si="178"/>
        <v>0</v>
      </c>
      <c r="AY291" s="40">
        <f t="shared" si="179"/>
        <v>1</v>
      </c>
      <c r="AZ291" s="40">
        <f t="shared" si="180"/>
        <v>0</v>
      </c>
      <c r="BA291" s="40">
        <f t="shared" si="181"/>
        <v>0</v>
      </c>
      <c r="BB291" s="40">
        <f t="shared" si="182"/>
        <v>0</v>
      </c>
      <c r="BC291" s="40">
        <f t="shared" si="183"/>
        <v>0</v>
      </c>
      <c r="BD291" s="40">
        <f t="shared" si="184"/>
        <v>0</v>
      </c>
      <c r="BE291" s="40">
        <f t="shared" si="185"/>
        <v>0</v>
      </c>
      <c r="BF291" s="40">
        <f t="shared" si="186"/>
        <v>0</v>
      </c>
      <c r="BG291" s="40">
        <f t="shared" si="187"/>
        <v>0</v>
      </c>
      <c r="BH291" s="40">
        <f t="shared" si="188"/>
        <v>0</v>
      </c>
      <c r="BI291" s="40">
        <f t="shared" si="189"/>
        <v>0</v>
      </c>
      <c r="BJ291" s="40">
        <f t="shared" ref="BJ291:BJ354" si="190">IF(E262&gt;=D291,1,0)</f>
        <v>0</v>
      </c>
      <c r="BK291" s="40">
        <f t="shared" si="151"/>
        <v>0</v>
      </c>
      <c r="BL291" s="40">
        <f t="shared" si="152"/>
        <v>0</v>
      </c>
      <c r="BM291" s="40">
        <f t="shared" si="153"/>
        <v>0</v>
      </c>
      <c r="BN291" s="40">
        <f t="shared" si="154"/>
        <v>0</v>
      </c>
      <c r="BO291" s="40">
        <f t="shared" si="155"/>
        <v>0</v>
      </c>
      <c r="BP291" s="40">
        <f t="shared" si="156"/>
        <v>0</v>
      </c>
      <c r="BQ291" s="40">
        <f t="shared" si="157"/>
        <v>0</v>
      </c>
      <c r="BR291" s="40">
        <f t="shared" si="158"/>
        <v>0</v>
      </c>
      <c r="BS291">
        <v>1</v>
      </c>
      <c r="BT291" s="63">
        <f t="shared" si="161"/>
        <v>5</v>
      </c>
      <c r="BV291" s="4">
        <f t="shared" ref="BV291:BV354" si="191">(BR291*U254)+(BQ291*U255)+(BP291*U256)+(BO291*U257)+(BN291*U258)+(BM291*U259)+(BL291*U260)+(BK291*U261)+(BJ291*U262)+(BI291*U263)+(BH291*U264)+(BG291*U265)+(BF291*U266)+(BE291*U267)+(BD291*U268)+(BC291*U269)+(BB291*U270)+(BA291*U271)+(AZ291*U272)+(AY291*U273)+(AX291*U274)+(AW291*U275)+(AV291*U276)+(AU291*U277)+(AT291*U278)+(AS291*U279)+(AR291*U280)+(AQ291*U281)+(AP291*U282)+(AO291*U283)+(AN291*U284)+(AM291*U285)+(AL291*U286)+(AK291*U287)+(AJ291*U288)+(AI291*U289)+(AH291*U290)+($U$252)+U291</f>
        <v>0.13670010545010547</v>
      </c>
    </row>
    <row r="292" spans="1:74">
      <c r="A292" s="25">
        <f t="shared" si="164"/>
        <v>288</v>
      </c>
      <c r="B292" s="26" t="s">
        <v>36</v>
      </c>
      <c r="C292" s="12">
        <v>41227</v>
      </c>
      <c r="D292" s="12">
        <v>41228</v>
      </c>
      <c r="E292" s="12">
        <v>41262</v>
      </c>
      <c r="F292" s="36">
        <v>126.02500000000001</v>
      </c>
      <c r="G292" s="36">
        <v>127.66</v>
      </c>
      <c r="H292" s="36">
        <v>137.804</v>
      </c>
      <c r="I292" s="36"/>
      <c r="J292" s="36"/>
      <c r="K292" s="5" t="s">
        <v>1</v>
      </c>
      <c r="M292" s="16">
        <f>(G292-F292)*100</f>
        <v>163.49999999999909</v>
      </c>
      <c r="N292" s="15"/>
      <c r="O292" s="16">
        <f>(H292-G292)*100</f>
        <v>1014.4000000000005</v>
      </c>
      <c r="Q292" s="22">
        <f>((S291*U292)/M292)*O292</f>
        <v>5026040.0467375889</v>
      </c>
      <c r="R292" s="15"/>
      <c r="S292" s="3">
        <f>Q292+S291</f>
        <v>34189359.955153666</v>
      </c>
      <c r="U292" s="4">
        <f>$AE$4/W292</f>
        <v>2.7777777777777776E-2</v>
      </c>
      <c r="W292" s="2">
        <v>9</v>
      </c>
      <c r="Y292" s="30">
        <f>E292-D292+1</f>
        <v>35</v>
      </c>
      <c r="Z292" s="30"/>
      <c r="AA292" s="30">
        <f>(D292-C292)</f>
        <v>1</v>
      </c>
      <c r="AB292" s="30"/>
      <c r="AC292" s="4">
        <f>(S292-S291)/S291</f>
        <v>0.17234114848793852</v>
      </c>
      <c r="AF292" s="40">
        <f>IF(E291&gt;D292,IF(E291&gt;E292,Y292,E291-D292+1),0)</f>
        <v>23</v>
      </c>
      <c r="AH292" s="40">
        <f t="shared" si="160"/>
        <v>1</v>
      </c>
      <c r="AI292" s="40">
        <f t="shared" si="162"/>
        <v>0</v>
      </c>
      <c r="AJ292" s="40">
        <f t="shared" si="163"/>
        <v>0</v>
      </c>
      <c r="AK292" s="40">
        <f t="shared" si="165"/>
        <v>1</v>
      </c>
      <c r="AL292" s="40">
        <f t="shared" si="166"/>
        <v>0</v>
      </c>
      <c r="AM292" s="40">
        <f t="shared" si="167"/>
        <v>0</v>
      </c>
      <c r="AN292" s="40">
        <f t="shared" si="168"/>
        <v>0</v>
      </c>
      <c r="AO292" s="40">
        <f t="shared" si="169"/>
        <v>0</v>
      </c>
      <c r="AP292" s="40">
        <f t="shared" si="170"/>
        <v>0</v>
      </c>
      <c r="AQ292" s="40">
        <f t="shared" si="171"/>
        <v>0</v>
      </c>
      <c r="AR292" s="40">
        <f t="shared" si="172"/>
        <v>1</v>
      </c>
      <c r="AS292" s="40">
        <f t="shared" si="173"/>
        <v>0</v>
      </c>
      <c r="AT292" s="40">
        <f t="shared" si="174"/>
        <v>0</v>
      </c>
      <c r="AU292" s="40">
        <f t="shared" si="175"/>
        <v>0</v>
      </c>
      <c r="AV292" s="40">
        <f t="shared" si="176"/>
        <v>0</v>
      </c>
      <c r="AW292" s="40">
        <f t="shared" si="177"/>
        <v>0</v>
      </c>
      <c r="AX292" s="40">
        <f t="shared" si="178"/>
        <v>0</v>
      </c>
      <c r="AY292" s="40">
        <f t="shared" si="179"/>
        <v>0</v>
      </c>
      <c r="AZ292" s="40">
        <f t="shared" si="180"/>
        <v>1</v>
      </c>
      <c r="BA292" s="40">
        <f t="shared" si="181"/>
        <v>0</v>
      </c>
      <c r="BB292" s="40">
        <f t="shared" si="182"/>
        <v>0</v>
      </c>
      <c r="BC292" s="40">
        <f t="shared" si="183"/>
        <v>0</v>
      </c>
      <c r="BD292" s="40">
        <f t="shared" si="184"/>
        <v>0</v>
      </c>
      <c r="BE292" s="40">
        <f t="shared" si="185"/>
        <v>0</v>
      </c>
      <c r="BF292" s="40">
        <f t="shared" si="186"/>
        <v>0</v>
      </c>
      <c r="BG292" s="40">
        <f t="shared" si="187"/>
        <v>0</v>
      </c>
      <c r="BH292" s="40">
        <f t="shared" si="188"/>
        <v>0</v>
      </c>
      <c r="BI292" s="40">
        <f t="shared" si="189"/>
        <v>0</v>
      </c>
      <c r="BJ292" s="40">
        <f t="shared" si="190"/>
        <v>0</v>
      </c>
      <c r="BK292" s="40">
        <f t="shared" ref="BK292:BK355" si="192">IF(E262&gt;=D292,1,0)</f>
        <v>0</v>
      </c>
      <c r="BL292" s="40">
        <f t="shared" si="152"/>
        <v>0</v>
      </c>
      <c r="BM292" s="40">
        <f t="shared" si="153"/>
        <v>0</v>
      </c>
      <c r="BN292" s="40">
        <f t="shared" si="154"/>
        <v>0</v>
      </c>
      <c r="BO292" s="40">
        <f t="shared" si="155"/>
        <v>0</v>
      </c>
      <c r="BP292" s="40">
        <f t="shared" si="156"/>
        <v>0</v>
      </c>
      <c r="BQ292" s="40">
        <f t="shared" si="157"/>
        <v>0</v>
      </c>
      <c r="BR292" s="40">
        <f t="shared" si="158"/>
        <v>0</v>
      </c>
      <c r="BS292">
        <v>1</v>
      </c>
      <c r="BT292" s="63">
        <f t="shared" si="161"/>
        <v>6</v>
      </c>
      <c r="BV292" s="4">
        <f t="shared" si="191"/>
        <v>0.16447788322788326</v>
      </c>
    </row>
    <row r="293" spans="1:74">
      <c r="A293" s="25">
        <f t="shared" si="164"/>
        <v>289</v>
      </c>
      <c r="B293" s="26" t="s">
        <v>38</v>
      </c>
      <c r="C293" s="12">
        <v>41227</v>
      </c>
      <c r="D293" s="52">
        <v>41228</v>
      </c>
      <c r="E293" s="52">
        <v>41234</v>
      </c>
      <c r="F293" s="36">
        <v>101.26900000000001</v>
      </c>
      <c r="G293" s="36">
        <v>102.348</v>
      </c>
      <c r="H293" s="36">
        <v>105.428</v>
      </c>
      <c r="I293" s="36"/>
      <c r="J293" s="36"/>
      <c r="K293" s="5" t="s">
        <v>1</v>
      </c>
      <c r="M293" s="16">
        <f>(G293-F293)*100</f>
        <v>107.89999999999935</v>
      </c>
      <c r="N293" s="15"/>
      <c r="O293" s="16">
        <f>(H293-G293)*100</f>
        <v>307.99999999999983</v>
      </c>
      <c r="Q293" s="22">
        <f>((S292*U293)/M293)*O293</f>
        <v>1161825.6395016755</v>
      </c>
      <c r="R293" s="15"/>
      <c r="S293" s="3">
        <f>Q293+S292</f>
        <v>35351185.594655342</v>
      </c>
      <c r="U293" s="4">
        <f>$AE$4/W293</f>
        <v>1.1904761904761904E-2</v>
      </c>
      <c r="W293" s="2">
        <v>21</v>
      </c>
      <c r="Y293" s="30">
        <f>E293-D293+1</f>
        <v>7</v>
      </c>
      <c r="Z293" s="30"/>
      <c r="AA293" s="30">
        <f>(D293-C293)</f>
        <v>1</v>
      </c>
      <c r="AB293" s="30"/>
      <c r="AC293" s="4">
        <f>(S293-S292)/S292</f>
        <v>3.3982082174853455E-2</v>
      </c>
      <c r="AF293" s="40">
        <f>IF(E292&gt;D293,IF(E292&gt;E293,Y293,E292-D293+1),0)</f>
        <v>7</v>
      </c>
      <c r="AH293" s="40">
        <f t="shared" si="160"/>
        <v>1</v>
      </c>
      <c r="AI293" s="40">
        <f t="shared" si="162"/>
        <v>1</v>
      </c>
      <c r="AJ293" s="40">
        <f t="shared" si="163"/>
        <v>0</v>
      </c>
      <c r="AK293" s="40">
        <f t="shared" si="165"/>
        <v>0</v>
      </c>
      <c r="AL293" s="40">
        <f t="shared" si="166"/>
        <v>1</v>
      </c>
      <c r="AM293" s="40">
        <f t="shared" si="167"/>
        <v>0</v>
      </c>
      <c r="AN293" s="40">
        <f t="shared" si="168"/>
        <v>0</v>
      </c>
      <c r="AO293" s="40">
        <f t="shared" si="169"/>
        <v>0</v>
      </c>
      <c r="AP293" s="40">
        <f t="shared" si="170"/>
        <v>0</v>
      </c>
      <c r="AQ293" s="40">
        <f t="shared" si="171"/>
        <v>0</v>
      </c>
      <c r="AR293" s="40">
        <f t="shared" si="172"/>
        <v>0</v>
      </c>
      <c r="AS293" s="40">
        <f t="shared" si="173"/>
        <v>1</v>
      </c>
      <c r="AT293" s="40">
        <f t="shared" si="174"/>
        <v>0</v>
      </c>
      <c r="AU293" s="40">
        <f t="shared" si="175"/>
        <v>0</v>
      </c>
      <c r="AV293" s="40">
        <f t="shared" si="176"/>
        <v>0</v>
      </c>
      <c r="AW293" s="40">
        <f t="shared" si="177"/>
        <v>0</v>
      </c>
      <c r="AX293" s="40">
        <f t="shared" si="178"/>
        <v>0</v>
      </c>
      <c r="AY293" s="40">
        <f t="shared" si="179"/>
        <v>0</v>
      </c>
      <c r="AZ293" s="40">
        <f t="shared" si="180"/>
        <v>0</v>
      </c>
      <c r="BA293" s="40">
        <f t="shared" si="181"/>
        <v>1</v>
      </c>
      <c r="BB293" s="40">
        <f t="shared" si="182"/>
        <v>0</v>
      </c>
      <c r="BC293" s="40">
        <f t="shared" si="183"/>
        <v>0</v>
      </c>
      <c r="BD293" s="40">
        <f t="shared" si="184"/>
        <v>0</v>
      </c>
      <c r="BE293" s="40">
        <f t="shared" si="185"/>
        <v>0</v>
      </c>
      <c r="BF293" s="40">
        <f t="shared" si="186"/>
        <v>0</v>
      </c>
      <c r="BG293" s="40">
        <f t="shared" si="187"/>
        <v>0</v>
      </c>
      <c r="BH293" s="40">
        <f t="shared" si="188"/>
        <v>0</v>
      </c>
      <c r="BI293" s="40">
        <f t="shared" si="189"/>
        <v>0</v>
      </c>
      <c r="BJ293" s="40">
        <f t="shared" si="190"/>
        <v>0</v>
      </c>
      <c r="BK293" s="40">
        <f t="shared" si="192"/>
        <v>0</v>
      </c>
      <c r="BL293" s="40">
        <f t="shared" ref="BL293:BL356" si="193">IF(E262&gt;=D293,1,0)</f>
        <v>0</v>
      </c>
      <c r="BM293" s="40">
        <f t="shared" si="153"/>
        <v>0</v>
      </c>
      <c r="BN293" s="40">
        <f t="shared" si="154"/>
        <v>0</v>
      </c>
      <c r="BO293" s="40">
        <f t="shared" si="155"/>
        <v>0</v>
      </c>
      <c r="BP293" s="40">
        <f t="shared" si="156"/>
        <v>0</v>
      </c>
      <c r="BQ293" s="40">
        <f t="shared" si="157"/>
        <v>0</v>
      </c>
      <c r="BR293" s="40">
        <f t="shared" si="158"/>
        <v>0</v>
      </c>
      <c r="BS293">
        <v>1</v>
      </c>
      <c r="BT293" s="63">
        <f t="shared" si="161"/>
        <v>7</v>
      </c>
      <c r="BV293" s="4">
        <f t="shared" si="191"/>
        <v>0.17638264513264518</v>
      </c>
    </row>
    <row r="294" spans="1:74">
      <c r="A294" s="25">
        <f t="shared" si="164"/>
        <v>290</v>
      </c>
      <c r="B294" s="26" t="s">
        <v>20</v>
      </c>
      <c r="C294" s="12">
        <v>41234</v>
      </c>
      <c r="D294" s="12">
        <v>41235</v>
      </c>
      <c r="E294" s="12">
        <v>41247</v>
      </c>
      <c r="F294" s="14">
        <v>0.98109999999999997</v>
      </c>
      <c r="G294" s="14"/>
      <c r="H294" s="14"/>
      <c r="I294" s="14">
        <v>0.97009999999999996</v>
      </c>
      <c r="J294" s="14">
        <v>0.97009999999999996</v>
      </c>
      <c r="K294" s="5" t="s">
        <v>17</v>
      </c>
      <c r="L294" s="15"/>
      <c r="M294" s="16">
        <f>(F294-I294)*10000</f>
        <v>110.0000000000001</v>
      </c>
      <c r="N294" s="15"/>
      <c r="O294" s="16">
        <f>(I294-J294)*10000</f>
        <v>0</v>
      </c>
      <c r="P294" s="15"/>
      <c r="Q294" s="22">
        <f>((S293*U294)/M294)*O294</f>
        <v>0</v>
      </c>
      <c r="R294" s="15"/>
      <c r="S294" s="3">
        <f>Q294+S293</f>
        <v>35351185.594655342</v>
      </c>
      <c r="U294" s="4">
        <f>$AE$4/W294</f>
        <v>3.5714285714285712E-2</v>
      </c>
      <c r="V294" s="4"/>
      <c r="W294" s="2">
        <v>7</v>
      </c>
      <c r="X294" s="3"/>
      <c r="Y294" s="30">
        <f>E294-D294+1</f>
        <v>13</v>
      </c>
      <c r="Z294" s="30"/>
      <c r="AA294" s="30">
        <f>(D294-C294)</f>
        <v>1</v>
      </c>
      <c r="AB294" s="30"/>
      <c r="AC294" s="4">
        <f>(S294-S293)/S293</f>
        <v>0</v>
      </c>
      <c r="AF294" s="40">
        <f>IF(E293&gt;D294,IF(E293&gt;E294,Y294,E293-D294+1),0)</f>
        <v>0</v>
      </c>
      <c r="AH294" s="40">
        <f t="shared" si="160"/>
        <v>0</v>
      </c>
      <c r="AI294" s="40">
        <f t="shared" si="162"/>
        <v>1</v>
      </c>
      <c r="AJ294" s="40">
        <f t="shared" si="163"/>
        <v>1</v>
      </c>
      <c r="AK294" s="40">
        <f t="shared" si="165"/>
        <v>0</v>
      </c>
      <c r="AL294" s="40">
        <f t="shared" si="166"/>
        <v>0</v>
      </c>
      <c r="AM294" s="40">
        <f t="shared" si="167"/>
        <v>1</v>
      </c>
      <c r="AN294" s="40">
        <f t="shared" si="168"/>
        <v>0</v>
      </c>
      <c r="AO294" s="40">
        <f t="shared" si="169"/>
        <v>0</v>
      </c>
      <c r="AP294" s="40">
        <f t="shared" si="170"/>
        <v>0</v>
      </c>
      <c r="AQ294" s="40">
        <f t="shared" si="171"/>
        <v>0</v>
      </c>
      <c r="AR294" s="40">
        <f t="shared" si="172"/>
        <v>0</v>
      </c>
      <c r="AS294" s="40">
        <f t="shared" si="173"/>
        <v>0</v>
      </c>
      <c r="AT294" s="40">
        <f t="shared" si="174"/>
        <v>0</v>
      </c>
      <c r="AU294" s="40">
        <f t="shared" si="175"/>
        <v>0</v>
      </c>
      <c r="AV294" s="40">
        <f t="shared" si="176"/>
        <v>0</v>
      </c>
      <c r="AW294" s="40">
        <f t="shared" si="177"/>
        <v>0</v>
      </c>
      <c r="AX294" s="40">
        <f t="shared" si="178"/>
        <v>0</v>
      </c>
      <c r="AY294" s="40">
        <f t="shared" si="179"/>
        <v>0</v>
      </c>
      <c r="AZ294" s="40">
        <f t="shared" si="180"/>
        <v>0</v>
      </c>
      <c r="BA294" s="40">
        <f t="shared" si="181"/>
        <v>0</v>
      </c>
      <c r="BB294" s="40">
        <f t="shared" si="182"/>
        <v>0</v>
      </c>
      <c r="BC294" s="40">
        <f t="shared" si="183"/>
        <v>0</v>
      </c>
      <c r="BD294" s="40">
        <f t="shared" si="184"/>
        <v>0</v>
      </c>
      <c r="BE294" s="40">
        <f t="shared" si="185"/>
        <v>0</v>
      </c>
      <c r="BF294" s="40">
        <f t="shared" si="186"/>
        <v>0</v>
      </c>
      <c r="BG294" s="40">
        <f t="shared" si="187"/>
        <v>0</v>
      </c>
      <c r="BH294" s="40">
        <f t="shared" si="188"/>
        <v>0</v>
      </c>
      <c r="BI294" s="40">
        <f t="shared" si="189"/>
        <v>0</v>
      </c>
      <c r="BJ294" s="40">
        <f t="shared" si="190"/>
        <v>0</v>
      </c>
      <c r="BK294" s="40">
        <f t="shared" si="192"/>
        <v>0</v>
      </c>
      <c r="BL294" s="40">
        <f t="shared" si="193"/>
        <v>0</v>
      </c>
      <c r="BM294" s="40">
        <f t="shared" ref="BM294:BM357" si="194">IF(E262&gt;=D294,1,0)</f>
        <v>0</v>
      </c>
      <c r="BN294" s="40">
        <f t="shared" si="154"/>
        <v>0</v>
      </c>
      <c r="BO294" s="40">
        <f t="shared" si="155"/>
        <v>0</v>
      </c>
      <c r="BP294" s="40">
        <f t="shared" si="156"/>
        <v>0</v>
      </c>
      <c r="BQ294" s="40">
        <f t="shared" si="157"/>
        <v>0</v>
      </c>
      <c r="BR294" s="40">
        <f t="shared" si="158"/>
        <v>0</v>
      </c>
      <c r="BS294">
        <v>1</v>
      </c>
      <c r="BT294" s="63">
        <f t="shared" si="161"/>
        <v>5</v>
      </c>
      <c r="BV294" s="4">
        <f t="shared" si="191"/>
        <v>0.1417506105006105</v>
      </c>
    </row>
    <row r="295" spans="1:74">
      <c r="A295" s="25">
        <f t="shared" si="164"/>
        <v>291</v>
      </c>
      <c r="B295" s="26" t="s">
        <v>28</v>
      </c>
      <c r="C295" s="12">
        <v>41242</v>
      </c>
      <c r="D295" s="12">
        <v>41243</v>
      </c>
      <c r="E295" s="12">
        <v>41247</v>
      </c>
      <c r="F295" s="14">
        <v>1.2833000000000001</v>
      </c>
      <c r="G295" s="14">
        <v>1.2925</v>
      </c>
      <c r="H295" s="14">
        <v>1.3011999999999999</v>
      </c>
      <c r="I295" s="14"/>
      <c r="J295" s="14"/>
      <c r="K295" s="5" t="s">
        <v>1</v>
      </c>
      <c r="L295" s="15"/>
      <c r="M295" s="16">
        <f>(G295-F295)*10000</f>
        <v>91.999999999998749</v>
      </c>
      <c r="N295" s="15"/>
      <c r="O295" s="16">
        <f>(H295-G295)*10000</f>
        <v>86.999999999999304</v>
      </c>
      <c r="P295" s="15"/>
      <c r="Q295" s="22">
        <f>((S294*U295)/M295)*O295</f>
        <v>1193925.9109996241</v>
      </c>
      <c r="R295" s="15"/>
      <c r="S295" s="3">
        <f>Q295+S294</f>
        <v>36545111.505654968</v>
      </c>
      <c r="U295" s="4">
        <f>$AE$4/W295</f>
        <v>3.5714285714285712E-2</v>
      </c>
      <c r="V295" s="4"/>
      <c r="W295" s="2">
        <v>7</v>
      </c>
      <c r="X295" s="3"/>
      <c r="Y295" s="30">
        <f>E295-D295+1</f>
        <v>5</v>
      </c>
      <c r="Z295" s="30"/>
      <c r="AA295" s="30">
        <f>(D295-C295)</f>
        <v>1</v>
      </c>
      <c r="AB295" s="30"/>
      <c r="AC295" s="4">
        <f>(S295-S294)/S294</f>
        <v>3.3773291925466076E-2</v>
      </c>
      <c r="AF295" s="40">
        <f>IF(E294&gt;D295,IF(E294&gt;E295,Y295,E294-D295+1),0)</f>
        <v>5</v>
      </c>
      <c r="AH295" s="40">
        <f t="shared" si="160"/>
        <v>1</v>
      </c>
      <c r="AI295" s="40">
        <f t="shared" si="162"/>
        <v>0</v>
      </c>
      <c r="AJ295" s="40">
        <f t="shared" si="163"/>
        <v>1</v>
      </c>
      <c r="AK295" s="40">
        <f t="shared" si="165"/>
        <v>1</v>
      </c>
      <c r="AL295" s="40">
        <f t="shared" si="166"/>
        <v>0</v>
      </c>
      <c r="AM295" s="40">
        <f t="shared" si="167"/>
        <v>0</v>
      </c>
      <c r="AN295" s="40">
        <f t="shared" si="168"/>
        <v>1</v>
      </c>
      <c r="AO295" s="40">
        <f t="shared" si="169"/>
        <v>0</v>
      </c>
      <c r="AP295" s="40">
        <f t="shared" si="170"/>
        <v>0</v>
      </c>
      <c r="AQ295" s="40">
        <f t="shared" si="171"/>
        <v>0</v>
      </c>
      <c r="AR295" s="40">
        <f t="shared" si="172"/>
        <v>0</v>
      </c>
      <c r="AS295" s="40">
        <f t="shared" si="173"/>
        <v>0</v>
      </c>
      <c r="AT295" s="40">
        <f t="shared" si="174"/>
        <v>0</v>
      </c>
      <c r="AU295" s="40">
        <f t="shared" si="175"/>
        <v>0</v>
      </c>
      <c r="AV295" s="40">
        <f t="shared" si="176"/>
        <v>0</v>
      </c>
      <c r="AW295" s="40">
        <f t="shared" si="177"/>
        <v>0</v>
      </c>
      <c r="AX295" s="40">
        <f t="shared" si="178"/>
        <v>0</v>
      </c>
      <c r="AY295" s="40">
        <f t="shared" si="179"/>
        <v>0</v>
      </c>
      <c r="AZ295" s="40">
        <f t="shared" si="180"/>
        <v>0</v>
      </c>
      <c r="BA295" s="40">
        <f t="shared" si="181"/>
        <v>0</v>
      </c>
      <c r="BB295" s="40">
        <f t="shared" si="182"/>
        <v>0</v>
      </c>
      <c r="BC295" s="40">
        <f t="shared" si="183"/>
        <v>0</v>
      </c>
      <c r="BD295" s="40">
        <f t="shared" si="184"/>
        <v>0</v>
      </c>
      <c r="BE295" s="40">
        <f t="shared" si="185"/>
        <v>0</v>
      </c>
      <c r="BF295" s="40">
        <f t="shared" si="186"/>
        <v>0</v>
      </c>
      <c r="BG295" s="40">
        <f t="shared" si="187"/>
        <v>0</v>
      </c>
      <c r="BH295" s="40">
        <f t="shared" si="188"/>
        <v>0</v>
      </c>
      <c r="BI295" s="40">
        <f t="shared" si="189"/>
        <v>0</v>
      </c>
      <c r="BJ295" s="40">
        <f t="shared" si="190"/>
        <v>0</v>
      </c>
      <c r="BK295" s="40">
        <f t="shared" si="192"/>
        <v>0</v>
      </c>
      <c r="BL295" s="40">
        <f t="shared" si="193"/>
        <v>0</v>
      </c>
      <c r="BM295" s="40">
        <f t="shared" si="194"/>
        <v>0</v>
      </c>
      <c r="BN295" s="40">
        <f t="shared" ref="BN295:BN358" si="195">IF(E262&gt;=D295,1,0)</f>
        <v>0</v>
      </c>
      <c r="BO295" s="40">
        <f t="shared" si="155"/>
        <v>0</v>
      </c>
      <c r="BP295" s="40">
        <f t="shared" si="156"/>
        <v>0</v>
      </c>
      <c r="BQ295" s="40">
        <f t="shared" si="157"/>
        <v>0</v>
      </c>
      <c r="BR295" s="40">
        <f t="shared" si="158"/>
        <v>0</v>
      </c>
      <c r="BS295">
        <v>1</v>
      </c>
      <c r="BT295" s="63">
        <f t="shared" si="161"/>
        <v>6</v>
      </c>
      <c r="BV295" s="4">
        <f t="shared" si="191"/>
        <v>0.1774648962148962</v>
      </c>
    </row>
    <row r="296" spans="1:74">
      <c r="A296" s="25">
        <f t="shared" si="164"/>
        <v>292</v>
      </c>
      <c r="B296" s="26" t="s">
        <v>30</v>
      </c>
      <c r="C296" s="12">
        <v>41242</v>
      </c>
      <c r="D296" s="12">
        <v>41243</v>
      </c>
      <c r="E296" s="12">
        <v>41249</v>
      </c>
      <c r="F296" s="14">
        <v>1.2941</v>
      </c>
      <c r="G296" s="14">
        <v>1.3015000000000001</v>
      </c>
      <c r="H296" s="14">
        <v>1.3015000000000001</v>
      </c>
      <c r="I296" s="14"/>
      <c r="J296" s="14"/>
      <c r="K296" s="5" t="s">
        <v>17</v>
      </c>
      <c r="L296" s="15"/>
      <c r="M296" s="16">
        <f>(G296-F296)*10000</f>
        <v>74.000000000000739</v>
      </c>
      <c r="N296" s="15"/>
      <c r="O296" s="16">
        <f>(H296-G296)*10000</f>
        <v>0</v>
      </c>
      <c r="P296" s="15"/>
      <c r="Q296" s="22">
        <f>((S295*U296)/M296)*O296</f>
        <v>0</v>
      </c>
      <c r="R296" s="15"/>
      <c r="S296" s="3">
        <f>Q296+S295</f>
        <v>36545111.505654968</v>
      </c>
      <c r="U296" s="4">
        <f>$AE$4/W296</f>
        <v>2.2727272727272728E-2</v>
      </c>
      <c r="V296" s="4"/>
      <c r="W296" s="16">
        <v>11</v>
      </c>
      <c r="X296" s="15"/>
      <c r="Y296" s="30">
        <f>E296-D296+1</f>
        <v>7</v>
      </c>
      <c r="Z296" s="30"/>
      <c r="AA296" s="30">
        <f>(D296-C296)</f>
        <v>1</v>
      </c>
      <c r="AB296" s="30"/>
      <c r="AC296" s="4">
        <f>(S296-S295)/S295</f>
        <v>0</v>
      </c>
      <c r="AF296" s="40">
        <f>IF(E295&gt;D296,IF(E295&gt;E296,Y296,E295-D296+1),0)</f>
        <v>5</v>
      </c>
      <c r="AH296" s="40">
        <f t="shared" si="160"/>
        <v>1</v>
      </c>
      <c r="AI296" s="40">
        <f t="shared" si="162"/>
        <v>1</v>
      </c>
      <c r="AJ296" s="40">
        <f t="shared" si="163"/>
        <v>0</v>
      </c>
      <c r="AK296" s="40">
        <f t="shared" si="165"/>
        <v>1</v>
      </c>
      <c r="AL296" s="40">
        <f t="shared" si="166"/>
        <v>1</v>
      </c>
      <c r="AM296" s="40">
        <f t="shared" si="167"/>
        <v>0</v>
      </c>
      <c r="AN296" s="40">
        <f t="shared" si="168"/>
        <v>0</v>
      </c>
      <c r="AO296" s="40">
        <f t="shared" si="169"/>
        <v>1</v>
      </c>
      <c r="AP296" s="40">
        <f t="shared" si="170"/>
        <v>0</v>
      </c>
      <c r="AQ296" s="40">
        <f t="shared" si="171"/>
        <v>0</v>
      </c>
      <c r="AR296" s="40">
        <f t="shared" si="172"/>
        <v>0</v>
      </c>
      <c r="AS296" s="40">
        <f t="shared" si="173"/>
        <v>0</v>
      </c>
      <c r="AT296" s="40">
        <f t="shared" si="174"/>
        <v>0</v>
      </c>
      <c r="AU296" s="40">
        <f t="shared" si="175"/>
        <v>0</v>
      </c>
      <c r="AV296" s="40">
        <f t="shared" si="176"/>
        <v>0</v>
      </c>
      <c r="AW296" s="40">
        <f t="shared" si="177"/>
        <v>0</v>
      </c>
      <c r="AX296" s="40">
        <f t="shared" si="178"/>
        <v>0</v>
      </c>
      <c r="AY296" s="40">
        <f t="shared" si="179"/>
        <v>0</v>
      </c>
      <c r="AZ296" s="40">
        <f t="shared" si="180"/>
        <v>0</v>
      </c>
      <c r="BA296" s="40">
        <f t="shared" si="181"/>
        <v>0</v>
      </c>
      <c r="BB296" s="40">
        <f t="shared" si="182"/>
        <v>0</v>
      </c>
      <c r="BC296" s="40">
        <f t="shared" si="183"/>
        <v>0</v>
      </c>
      <c r="BD296" s="40">
        <f t="shared" si="184"/>
        <v>0</v>
      </c>
      <c r="BE296" s="40">
        <f t="shared" si="185"/>
        <v>0</v>
      </c>
      <c r="BF296" s="40">
        <f t="shared" si="186"/>
        <v>0</v>
      </c>
      <c r="BG296" s="40">
        <f t="shared" si="187"/>
        <v>0</v>
      </c>
      <c r="BH296" s="40">
        <f t="shared" si="188"/>
        <v>0</v>
      </c>
      <c r="BI296" s="40">
        <f t="shared" si="189"/>
        <v>0</v>
      </c>
      <c r="BJ296" s="40">
        <f t="shared" si="190"/>
        <v>0</v>
      </c>
      <c r="BK296" s="40">
        <f t="shared" si="192"/>
        <v>0</v>
      </c>
      <c r="BL296" s="40">
        <f t="shared" si="193"/>
        <v>0</v>
      </c>
      <c r="BM296" s="40">
        <f t="shared" si="194"/>
        <v>0</v>
      </c>
      <c r="BN296" s="40">
        <f t="shared" si="195"/>
        <v>0</v>
      </c>
      <c r="BO296" s="40">
        <f t="shared" ref="BO296:BO359" si="196">IF(E262&gt;=D296,1,0)</f>
        <v>0</v>
      </c>
      <c r="BP296" s="40">
        <f t="shared" si="156"/>
        <v>0</v>
      </c>
      <c r="BQ296" s="40">
        <f t="shared" si="157"/>
        <v>0</v>
      </c>
      <c r="BR296" s="40">
        <f t="shared" si="158"/>
        <v>0</v>
      </c>
      <c r="BS296">
        <v>1</v>
      </c>
      <c r="BT296" s="63">
        <f t="shared" si="161"/>
        <v>7</v>
      </c>
      <c r="BV296" s="4">
        <f t="shared" si="191"/>
        <v>0.20019216894216893</v>
      </c>
    </row>
    <row r="297" spans="1:74">
      <c r="A297" s="25">
        <f t="shared" si="164"/>
        <v>293</v>
      </c>
      <c r="B297" s="26" t="s">
        <v>34</v>
      </c>
      <c r="C297" s="12">
        <v>41248</v>
      </c>
      <c r="D297" s="12">
        <v>41249</v>
      </c>
      <c r="E297" s="12">
        <v>41262</v>
      </c>
      <c r="F297" s="14">
        <v>1.2704299999999999</v>
      </c>
      <c r="G297" s="14"/>
      <c r="H297" s="14"/>
      <c r="I297" s="14">
        <v>1.2605999999999999</v>
      </c>
      <c r="J297" s="14">
        <v>1.2550600000000001</v>
      </c>
      <c r="K297" s="5" t="s">
        <v>2</v>
      </c>
      <c r="M297" s="46">
        <f>(F297-I297)*10000</f>
        <v>98.300000000000054</v>
      </c>
      <c r="N297" s="47"/>
      <c r="O297" s="46">
        <f>(I297-J297)*10000</f>
        <v>55.399999999998784</v>
      </c>
      <c r="Q297" s="22">
        <f>((S296*U297)/M297)*O297</f>
        <v>735575.92552435689</v>
      </c>
      <c r="R297" s="15"/>
      <c r="S297" s="3">
        <f>Q297+S296</f>
        <v>37280687.431179322</v>
      </c>
      <c r="U297" s="4">
        <f>$AE$4/W297</f>
        <v>3.5714285714285712E-2</v>
      </c>
      <c r="W297" s="2">
        <v>7</v>
      </c>
      <c r="Y297" s="30">
        <f>E297-D297+1</f>
        <v>14</v>
      </c>
      <c r="Z297" s="30"/>
      <c r="AA297" s="30">
        <f>(D297-C297)</f>
        <v>1</v>
      </c>
      <c r="AB297" s="30"/>
      <c r="AC297" s="4">
        <f>(S297-S296)/S296</f>
        <v>2.0127888388315123E-2</v>
      </c>
      <c r="AF297" s="40">
        <f>IF(E296&gt;D297,IF(E296&gt;E297,Y297,E296-D297+1),0)</f>
        <v>0</v>
      </c>
      <c r="AH297" s="40">
        <f t="shared" si="160"/>
        <v>1</v>
      </c>
      <c r="AI297" s="40">
        <f t="shared" si="162"/>
        <v>0</v>
      </c>
      <c r="AJ297" s="40">
        <f t="shared" si="163"/>
        <v>0</v>
      </c>
      <c r="AK297" s="40">
        <f t="shared" si="165"/>
        <v>0</v>
      </c>
      <c r="AL297" s="40">
        <f t="shared" si="166"/>
        <v>1</v>
      </c>
      <c r="AM297" s="40">
        <f t="shared" si="167"/>
        <v>1</v>
      </c>
      <c r="AN297" s="40">
        <f t="shared" si="168"/>
        <v>0</v>
      </c>
      <c r="AO297" s="40">
        <f t="shared" si="169"/>
        <v>0</v>
      </c>
      <c r="AP297" s="40">
        <f t="shared" si="170"/>
        <v>1</v>
      </c>
      <c r="AQ297" s="40">
        <f t="shared" si="171"/>
        <v>0</v>
      </c>
      <c r="AR297" s="40">
        <f t="shared" si="172"/>
        <v>0</v>
      </c>
      <c r="AS297" s="40">
        <f t="shared" si="173"/>
        <v>0</v>
      </c>
      <c r="AT297" s="40">
        <f t="shared" si="174"/>
        <v>0</v>
      </c>
      <c r="AU297" s="40">
        <f t="shared" si="175"/>
        <v>0</v>
      </c>
      <c r="AV297" s="40">
        <f t="shared" si="176"/>
        <v>0</v>
      </c>
      <c r="AW297" s="40">
        <f t="shared" si="177"/>
        <v>0</v>
      </c>
      <c r="AX297" s="40">
        <f t="shared" si="178"/>
        <v>0</v>
      </c>
      <c r="AY297" s="40">
        <f t="shared" si="179"/>
        <v>0</v>
      </c>
      <c r="AZ297" s="40">
        <f t="shared" si="180"/>
        <v>0</v>
      </c>
      <c r="BA297" s="40">
        <f t="shared" si="181"/>
        <v>0</v>
      </c>
      <c r="BB297" s="40">
        <f t="shared" si="182"/>
        <v>0</v>
      </c>
      <c r="BC297" s="40">
        <f t="shared" si="183"/>
        <v>0</v>
      </c>
      <c r="BD297" s="40">
        <f t="shared" si="184"/>
        <v>0</v>
      </c>
      <c r="BE297" s="40">
        <f t="shared" si="185"/>
        <v>0</v>
      </c>
      <c r="BF297" s="40">
        <f t="shared" si="186"/>
        <v>0</v>
      </c>
      <c r="BG297" s="40">
        <f t="shared" si="187"/>
        <v>0</v>
      </c>
      <c r="BH297" s="40">
        <f t="shared" si="188"/>
        <v>0</v>
      </c>
      <c r="BI297" s="40">
        <f t="shared" si="189"/>
        <v>0</v>
      </c>
      <c r="BJ297" s="40">
        <f t="shared" si="190"/>
        <v>0</v>
      </c>
      <c r="BK297" s="40">
        <f t="shared" si="192"/>
        <v>0</v>
      </c>
      <c r="BL297" s="40">
        <f t="shared" si="193"/>
        <v>0</v>
      </c>
      <c r="BM297" s="40">
        <f t="shared" si="194"/>
        <v>0</v>
      </c>
      <c r="BN297" s="40">
        <f t="shared" si="195"/>
        <v>0</v>
      </c>
      <c r="BO297" s="40">
        <f t="shared" si="196"/>
        <v>0</v>
      </c>
      <c r="BP297" s="40">
        <f t="shared" ref="BP297:BP360" si="197">IF(E262&gt;=D297,1,0)</f>
        <v>0</v>
      </c>
      <c r="BQ297" s="40">
        <f t="shared" si="157"/>
        <v>0</v>
      </c>
      <c r="BR297" s="40">
        <f t="shared" si="158"/>
        <v>0</v>
      </c>
      <c r="BS297">
        <v>1</v>
      </c>
      <c r="BT297" s="63">
        <f t="shared" si="161"/>
        <v>6</v>
      </c>
      <c r="BV297" s="4">
        <f t="shared" si="191"/>
        <v>0.1644778832278832</v>
      </c>
    </row>
    <row r="298" spans="1:74">
      <c r="A298" s="25">
        <f t="shared" si="164"/>
        <v>294</v>
      </c>
      <c r="B298" s="26" t="s">
        <v>38</v>
      </c>
      <c r="C298" s="12">
        <v>41248</v>
      </c>
      <c r="D298" s="52">
        <v>41249</v>
      </c>
      <c r="E298" s="52">
        <v>41249</v>
      </c>
      <c r="F298" s="36">
        <v>107.59</v>
      </c>
      <c r="G298" s="36">
        <v>107.89699999999999</v>
      </c>
      <c r="H298" s="36">
        <v>107.59</v>
      </c>
      <c r="I298" s="36"/>
      <c r="J298" s="36"/>
      <c r="K298" s="5" t="s">
        <v>0</v>
      </c>
      <c r="M298" s="16">
        <f>(G298-F298)*100</f>
        <v>30.699999999998795</v>
      </c>
      <c r="N298" s="15"/>
      <c r="O298" s="16">
        <f>(H298-G298)*100</f>
        <v>-30.699999999998795</v>
      </c>
      <c r="Q298" s="22">
        <f>((S297*U298)/M298)*O298</f>
        <v>-443817.70751403953</v>
      </c>
      <c r="R298" s="15"/>
      <c r="S298" s="3">
        <f>Q298+S297</f>
        <v>36836869.723665282</v>
      </c>
      <c r="U298" s="4">
        <f>$AE$4/W298</f>
        <v>1.1904761904761904E-2</v>
      </c>
      <c r="W298" s="2">
        <v>21</v>
      </c>
      <c r="Y298" s="30">
        <f>E298-D298+1</f>
        <v>1</v>
      </c>
      <c r="Z298" s="30"/>
      <c r="AA298" s="30">
        <f>(D298-C298)</f>
        <v>1</v>
      </c>
      <c r="AB298" s="30"/>
      <c r="AC298" s="4">
        <f>(S298-S297)/S297</f>
        <v>-1.1904761904761921E-2</v>
      </c>
      <c r="AF298" s="40">
        <f>IF(E297&gt;D298,IF(E297&gt;E298,Y298,E297-D298+1),0)</f>
        <v>1</v>
      </c>
      <c r="AH298" s="40">
        <f t="shared" si="160"/>
        <v>1</v>
      </c>
      <c r="AI298" s="40">
        <f t="shared" si="162"/>
        <v>1</v>
      </c>
      <c r="AJ298" s="40">
        <f t="shared" si="163"/>
        <v>0</v>
      </c>
      <c r="AK298" s="40">
        <f t="shared" si="165"/>
        <v>0</v>
      </c>
      <c r="AL298" s="40">
        <f t="shared" si="166"/>
        <v>0</v>
      </c>
      <c r="AM298" s="40">
        <f t="shared" si="167"/>
        <v>1</v>
      </c>
      <c r="AN298" s="40">
        <f t="shared" si="168"/>
        <v>1</v>
      </c>
      <c r="AO298" s="40">
        <f t="shared" si="169"/>
        <v>0</v>
      </c>
      <c r="AP298" s="40">
        <f t="shared" si="170"/>
        <v>0</v>
      </c>
      <c r="AQ298" s="40">
        <f t="shared" si="171"/>
        <v>1</v>
      </c>
      <c r="AR298" s="40">
        <f t="shared" si="172"/>
        <v>0</v>
      </c>
      <c r="AS298" s="40">
        <f t="shared" si="173"/>
        <v>0</v>
      </c>
      <c r="AT298" s="40">
        <f t="shared" si="174"/>
        <v>0</v>
      </c>
      <c r="AU298" s="40">
        <f t="shared" si="175"/>
        <v>0</v>
      </c>
      <c r="AV298" s="40">
        <f t="shared" si="176"/>
        <v>0</v>
      </c>
      <c r="AW298" s="40">
        <f t="shared" si="177"/>
        <v>0</v>
      </c>
      <c r="AX298" s="40">
        <f t="shared" si="178"/>
        <v>0</v>
      </c>
      <c r="AY298" s="40">
        <f t="shared" si="179"/>
        <v>0</v>
      </c>
      <c r="AZ298" s="40">
        <f t="shared" si="180"/>
        <v>0</v>
      </c>
      <c r="BA298" s="40">
        <f t="shared" si="181"/>
        <v>0</v>
      </c>
      <c r="BB298" s="40">
        <f t="shared" si="182"/>
        <v>0</v>
      </c>
      <c r="BC298" s="40">
        <f t="shared" si="183"/>
        <v>0</v>
      </c>
      <c r="BD298" s="40">
        <f t="shared" si="184"/>
        <v>0</v>
      </c>
      <c r="BE298" s="40">
        <f t="shared" si="185"/>
        <v>0</v>
      </c>
      <c r="BF298" s="40">
        <f t="shared" si="186"/>
        <v>0</v>
      </c>
      <c r="BG298" s="40">
        <f t="shared" si="187"/>
        <v>0</v>
      </c>
      <c r="BH298" s="40">
        <f t="shared" si="188"/>
        <v>0</v>
      </c>
      <c r="BI298" s="40">
        <f t="shared" si="189"/>
        <v>0</v>
      </c>
      <c r="BJ298" s="40">
        <f t="shared" si="190"/>
        <v>0</v>
      </c>
      <c r="BK298" s="40">
        <f t="shared" si="192"/>
        <v>0</v>
      </c>
      <c r="BL298" s="40">
        <f t="shared" si="193"/>
        <v>0</v>
      </c>
      <c r="BM298" s="40">
        <f t="shared" si="194"/>
        <v>0</v>
      </c>
      <c r="BN298" s="40">
        <f t="shared" si="195"/>
        <v>0</v>
      </c>
      <c r="BO298" s="40">
        <f t="shared" si="196"/>
        <v>0</v>
      </c>
      <c r="BP298" s="40">
        <f t="shared" si="197"/>
        <v>0</v>
      </c>
      <c r="BQ298" s="40">
        <f t="shared" si="157"/>
        <v>0</v>
      </c>
      <c r="BR298" s="40">
        <f t="shared" si="158"/>
        <v>0</v>
      </c>
      <c r="BS298">
        <v>1</v>
      </c>
      <c r="BT298" s="63">
        <f t="shared" si="161"/>
        <v>7</v>
      </c>
      <c r="BV298" s="4">
        <f t="shared" si="191"/>
        <v>0.17638264513264518</v>
      </c>
    </row>
    <row r="299" spans="1:74">
      <c r="A299" s="25">
        <f t="shared" si="164"/>
        <v>295</v>
      </c>
      <c r="B299" s="26" t="s">
        <v>30</v>
      </c>
      <c r="C299" s="12">
        <v>41249</v>
      </c>
      <c r="D299" s="12">
        <v>41250</v>
      </c>
      <c r="E299" s="12">
        <v>41255</v>
      </c>
      <c r="F299" s="14">
        <v>1.3083</v>
      </c>
      <c r="G299" s="14"/>
      <c r="H299" s="14"/>
      <c r="I299" s="14">
        <v>1.2948</v>
      </c>
      <c r="J299" s="14">
        <v>1.3083</v>
      </c>
      <c r="K299" s="5" t="s">
        <v>0</v>
      </c>
      <c r="L299" s="15"/>
      <c r="M299" s="46">
        <f>(F299-I299)*10000</f>
        <v>135.00000000000068</v>
      </c>
      <c r="N299" s="47"/>
      <c r="O299" s="46">
        <f>(I299-J299)*10000</f>
        <v>-135.00000000000068</v>
      </c>
      <c r="P299" s="15"/>
      <c r="Q299" s="22">
        <f>((S298*U299)/M299)*O299</f>
        <v>-837201.58462875639</v>
      </c>
      <c r="R299" s="15"/>
      <c r="S299" s="3">
        <f>Q299+S298</f>
        <v>35999668.139036529</v>
      </c>
      <c r="U299" s="4">
        <f>$AE$4/W299</f>
        <v>2.2727272727272728E-2</v>
      </c>
      <c r="V299" s="4"/>
      <c r="W299" s="16">
        <v>11</v>
      </c>
      <c r="X299" s="15"/>
      <c r="Y299" s="30">
        <f>E299-D299+1</f>
        <v>6</v>
      </c>
      <c r="Z299" s="30"/>
      <c r="AA299" s="30">
        <f>(D299-C299)</f>
        <v>1</v>
      </c>
      <c r="AB299" s="30"/>
      <c r="AC299" s="4">
        <f>(S299-S298)/S298</f>
        <v>-2.2727272727272645E-2</v>
      </c>
      <c r="AF299" s="40">
        <f>IF(E298&gt;D299,IF(E298&gt;E299,Y299,E298-D299+1),0)</f>
        <v>0</v>
      </c>
      <c r="AH299" s="40">
        <f t="shared" si="160"/>
        <v>0</v>
      </c>
      <c r="AI299" s="40">
        <f t="shared" si="162"/>
        <v>1</v>
      </c>
      <c r="AJ299" s="40">
        <f t="shared" si="163"/>
        <v>0</v>
      </c>
      <c r="AK299" s="40">
        <f t="shared" si="165"/>
        <v>0</v>
      </c>
      <c r="AL299" s="40">
        <f t="shared" si="166"/>
        <v>0</v>
      </c>
      <c r="AM299" s="40">
        <f t="shared" si="167"/>
        <v>0</v>
      </c>
      <c r="AN299" s="40">
        <f t="shared" si="168"/>
        <v>1</v>
      </c>
      <c r="AO299" s="40">
        <f t="shared" si="169"/>
        <v>1</v>
      </c>
      <c r="AP299" s="40">
        <f t="shared" si="170"/>
        <v>0</v>
      </c>
      <c r="AQ299" s="40">
        <f t="shared" si="171"/>
        <v>0</v>
      </c>
      <c r="AR299" s="40">
        <f t="shared" si="172"/>
        <v>0</v>
      </c>
      <c r="AS299" s="40">
        <f t="shared" si="173"/>
        <v>0</v>
      </c>
      <c r="AT299" s="40">
        <f t="shared" si="174"/>
        <v>0</v>
      </c>
      <c r="AU299" s="40">
        <f t="shared" si="175"/>
        <v>0</v>
      </c>
      <c r="AV299" s="40">
        <f t="shared" si="176"/>
        <v>0</v>
      </c>
      <c r="AW299" s="40">
        <f t="shared" si="177"/>
        <v>0</v>
      </c>
      <c r="AX299" s="40">
        <f t="shared" si="178"/>
        <v>0</v>
      </c>
      <c r="AY299" s="40">
        <f t="shared" si="179"/>
        <v>0</v>
      </c>
      <c r="AZ299" s="40">
        <f t="shared" si="180"/>
        <v>0</v>
      </c>
      <c r="BA299" s="40">
        <f t="shared" si="181"/>
        <v>0</v>
      </c>
      <c r="BB299" s="40">
        <f t="shared" si="182"/>
        <v>0</v>
      </c>
      <c r="BC299" s="40">
        <f t="shared" si="183"/>
        <v>0</v>
      </c>
      <c r="BD299" s="40">
        <f t="shared" si="184"/>
        <v>0</v>
      </c>
      <c r="BE299" s="40">
        <f t="shared" si="185"/>
        <v>0</v>
      </c>
      <c r="BF299" s="40">
        <f t="shared" si="186"/>
        <v>0</v>
      </c>
      <c r="BG299" s="40">
        <f t="shared" si="187"/>
        <v>0</v>
      </c>
      <c r="BH299" s="40">
        <f t="shared" si="188"/>
        <v>0</v>
      </c>
      <c r="BI299" s="40">
        <f t="shared" si="189"/>
        <v>0</v>
      </c>
      <c r="BJ299" s="40">
        <f t="shared" si="190"/>
        <v>0</v>
      </c>
      <c r="BK299" s="40">
        <f t="shared" si="192"/>
        <v>0</v>
      </c>
      <c r="BL299" s="40">
        <f t="shared" si="193"/>
        <v>0</v>
      </c>
      <c r="BM299" s="40">
        <f t="shared" si="194"/>
        <v>0</v>
      </c>
      <c r="BN299" s="40">
        <f t="shared" si="195"/>
        <v>0</v>
      </c>
      <c r="BO299" s="40">
        <f t="shared" si="196"/>
        <v>0</v>
      </c>
      <c r="BP299" s="40">
        <f t="shared" si="197"/>
        <v>0</v>
      </c>
      <c r="BQ299" s="40">
        <f t="shared" ref="BQ299:BQ362" si="198">IF(E263&gt;=D299,1,0)</f>
        <v>0</v>
      </c>
      <c r="BR299" s="40">
        <f t="shared" ref="BR299:BR362" si="199">IF(E262&gt;=D299,1,0)</f>
        <v>0</v>
      </c>
      <c r="BS299">
        <v>1</v>
      </c>
      <c r="BT299" s="63">
        <f t="shared" si="161"/>
        <v>5</v>
      </c>
      <c r="BV299" s="4">
        <f t="shared" si="191"/>
        <v>0.14524711399711399</v>
      </c>
    </row>
    <row r="300" spans="1:74">
      <c r="A300" s="25">
        <f t="shared" si="164"/>
        <v>296</v>
      </c>
      <c r="B300" s="26" t="s">
        <v>38</v>
      </c>
      <c r="C300" s="12">
        <v>41249</v>
      </c>
      <c r="D300" s="52">
        <v>41250</v>
      </c>
      <c r="E300" s="52">
        <v>41254</v>
      </c>
      <c r="F300" s="36">
        <v>107.426</v>
      </c>
      <c r="G300" s="36"/>
      <c r="H300" s="36"/>
      <c r="I300" s="36">
        <v>106.66000000000001</v>
      </c>
      <c r="J300" s="36">
        <v>107.426</v>
      </c>
      <c r="K300" s="5" t="s">
        <v>0</v>
      </c>
      <c r="M300" s="16">
        <f>(F300-I300)*100</f>
        <v>76.599999999999113</v>
      </c>
      <c r="N300" s="15"/>
      <c r="O300" s="16">
        <f>(I300-J300)*100</f>
        <v>-76.599999999999113</v>
      </c>
      <c r="Q300" s="22">
        <f>((S299*U300)/M300)*O300</f>
        <v>-428567.47784567293</v>
      </c>
      <c r="R300" s="15"/>
      <c r="S300" s="3">
        <f>Q300+S299</f>
        <v>35571100.661190853</v>
      </c>
      <c r="U300" s="4">
        <f>$AE$4/W300</f>
        <v>1.1904761904761904E-2</v>
      </c>
      <c r="W300" s="2">
        <v>21</v>
      </c>
      <c r="Y300" s="30">
        <f>E300-D300+1</f>
        <v>5</v>
      </c>
      <c r="Z300" s="30"/>
      <c r="AA300" s="30">
        <f>(D300-C300)</f>
        <v>1</v>
      </c>
      <c r="AB300" s="30"/>
      <c r="AC300" s="4">
        <f>(S300-S299)/S299</f>
        <v>-1.1904761904761996E-2</v>
      </c>
      <c r="AF300" s="40">
        <f>IF(E299&gt;D300,IF(E299&gt;E300,Y300,E299-D300+1),0)</f>
        <v>5</v>
      </c>
      <c r="AH300" s="40">
        <f t="shared" si="160"/>
        <v>1</v>
      </c>
      <c r="AI300" s="40">
        <f t="shared" si="162"/>
        <v>0</v>
      </c>
      <c r="AJ300" s="40">
        <f t="shared" si="163"/>
        <v>1</v>
      </c>
      <c r="AK300" s="40">
        <f t="shared" si="165"/>
        <v>0</v>
      </c>
      <c r="AL300" s="40">
        <f t="shared" si="166"/>
        <v>0</v>
      </c>
      <c r="AM300" s="40">
        <f t="shared" si="167"/>
        <v>0</v>
      </c>
      <c r="AN300" s="40">
        <f t="shared" si="168"/>
        <v>0</v>
      </c>
      <c r="AO300" s="40">
        <f t="shared" si="169"/>
        <v>1</v>
      </c>
      <c r="AP300" s="40">
        <f t="shared" si="170"/>
        <v>1</v>
      </c>
      <c r="AQ300" s="40">
        <f t="shared" si="171"/>
        <v>0</v>
      </c>
      <c r="AR300" s="40">
        <f t="shared" si="172"/>
        <v>0</v>
      </c>
      <c r="AS300" s="40">
        <f t="shared" si="173"/>
        <v>0</v>
      </c>
      <c r="AT300" s="40">
        <f t="shared" si="174"/>
        <v>0</v>
      </c>
      <c r="AU300" s="40">
        <f t="shared" si="175"/>
        <v>0</v>
      </c>
      <c r="AV300" s="40">
        <f t="shared" si="176"/>
        <v>0</v>
      </c>
      <c r="AW300" s="40">
        <f t="shared" si="177"/>
        <v>0</v>
      </c>
      <c r="AX300" s="40">
        <f t="shared" si="178"/>
        <v>0</v>
      </c>
      <c r="AY300" s="40">
        <f t="shared" si="179"/>
        <v>0</v>
      </c>
      <c r="AZ300" s="40">
        <f t="shared" si="180"/>
        <v>0</v>
      </c>
      <c r="BA300" s="40">
        <f t="shared" si="181"/>
        <v>0</v>
      </c>
      <c r="BB300" s="40">
        <f t="shared" si="182"/>
        <v>0</v>
      </c>
      <c r="BC300" s="40">
        <f t="shared" si="183"/>
        <v>0</v>
      </c>
      <c r="BD300" s="40">
        <f t="shared" si="184"/>
        <v>0</v>
      </c>
      <c r="BE300" s="40">
        <f t="shared" si="185"/>
        <v>0</v>
      </c>
      <c r="BF300" s="40">
        <f t="shared" si="186"/>
        <v>0</v>
      </c>
      <c r="BG300" s="40">
        <f t="shared" si="187"/>
        <v>0</v>
      </c>
      <c r="BH300" s="40">
        <f t="shared" si="188"/>
        <v>0</v>
      </c>
      <c r="BI300" s="40">
        <f t="shared" si="189"/>
        <v>0</v>
      </c>
      <c r="BJ300" s="40">
        <f t="shared" si="190"/>
        <v>0</v>
      </c>
      <c r="BK300" s="40">
        <f t="shared" si="192"/>
        <v>0</v>
      </c>
      <c r="BL300" s="40">
        <f t="shared" si="193"/>
        <v>0</v>
      </c>
      <c r="BM300" s="40">
        <f t="shared" si="194"/>
        <v>0</v>
      </c>
      <c r="BN300" s="40">
        <f t="shared" si="195"/>
        <v>0</v>
      </c>
      <c r="BO300" s="40">
        <f t="shared" si="196"/>
        <v>0</v>
      </c>
      <c r="BP300" s="40">
        <f t="shared" si="197"/>
        <v>0</v>
      </c>
      <c r="BQ300" s="40">
        <f t="shared" si="198"/>
        <v>0</v>
      </c>
      <c r="BR300" s="40">
        <f t="shared" si="199"/>
        <v>0</v>
      </c>
      <c r="BS300">
        <v>1</v>
      </c>
      <c r="BT300" s="63">
        <f t="shared" si="161"/>
        <v>6</v>
      </c>
      <c r="BV300" s="4">
        <f t="shared" si="191"/>
        <v>0.1571518759018759</v>
      </c>
    </row>
    <row r="301" spans="1:74">
      <c r="A301" s="25">
        <f t="shared" si="164"/>
        <v>297</v>
      </c>
      <c r="B301" s="26" t="s">
        <v>29</v>
      </c>
      <c r="C301" s="12">
        <v>41254</v>
      </c>
      <c r="D301" s="12">
        <v>41255</v>
      </c>
      <c r="E301" s="12">
        <v>41257</v>
      </c>
      <c r="F301" s="14">
        <v>0.80400000000000005</v>
      </c>
      <c r="G301" s="14">
        <v>0.80840000000000001</v>
      </c>
      <c r="H301" s="14">
        <v>0.8125</v>
      </c>
      <c r="I301" s="14"/>
      <c r="J301" s="14"/>
      <c r="K301" s="5" t="s">
        <v>1</v>
      </c>
      <c r="L301" s="15"/>
      <c r="M301" s="16">
        <f>(G301-F301)*10000</f>
        <v>43.999999999999595</v>
      </c>
      <c r="N301" s="15"/>
      <c r="O301" s="16">
        <f>(H301-G301)*10000</f>
        <v>40.999999999999929</v>
      </c>
      <c r="P301" s="15"/>
      <c r="Q301" s="22">
        <f>((S300*U301)/M301)*O301</f>
        <v>828644.9585845659</v>
      </c>
      <c r="R301" s="15"/>
      <c r="S301" s="3">
        <f>Q301+S300</f>
        <v>36399745.619775422</v>
      </c>
      <c r="U301" s="4">
        <f>$AE$4/W301</f>
        <v>2.5000000000000001E-2</v>
      </c>
      <c r="V301" s="4"/>
      <c r="W301" s="2">
        <v>10</v>
      </c>
      <c r="X301" s="3"/>
      <c r="Y301" s="30">
        <f>E301-D301+1</f>
        <v>3</v>
      </c>
      <c r="Z301" s="30"/>
      <c r="AA301" s="30">
        <f>(D301-C301)</f>
        <v>1</v>
      </c>
      <c r="AB301" s="30"/>
      <c r="AC301" s="4">
        <f>(S301-S300)/S300</f>
        <v>2.329545454545482E-2</v>
      </c>
      <c r="AF301" s="40">
        <f>IF(E300&gt;D301,IF(E300&gt;E301,Y301,E300-D301+1),0)</f>
        <v>0</v>
      </c>
      <c r="AH301" s="40">
        <f t="shared" si="160"/>
        <v>0</v>
      </c>
      <c r="AI301" s="40">
        <f t="shared" si="162"/>
        <v>1</v>
      </c>
      <c r="AJ301" s="40">
        <f t="shared" si="163"/>
        <v>0</v>
      </c>
      <c r="AK301" s="40">
        <f t="shared" si="165"/>
        <v>1</v>
      </c>
      <c r="AL301" s="40">
        <f t="shared" si="166"/>
        <v>0</v>
      </c>
      <c r="AM301" s="40">
        <f t="shared" si="167"/>
        <v>0</v>
      </c>
      <c r="AN301" s="40">
        <f t="shared" si="168"/>
        <v>0</v>
      </c>
      <c r="AO301" s="40">
        <f t="shared" si="169"/>
        <v>0</v>
      </c>
      <c r="AP301" s="40">
        <f t="shared" si="170"/>
        <v>1</v>
      </c>
      <c r="AQ301" s="40">
        <f t="shared" si="171"/>
        <v>0</v>
      </c>
      <c r="AR301" s="40">
        <f t="shared" si="172"/>
        <v>0</v>
      </c>
      <c r="AS301" s="40">
        <f t="shared" si="173"/>
        <v>0</v>
      </c>
      <c r="AT301" s="40">
        <f t="shared" si="174"/>
        <v>0</v>
      </c>
      <c r="AU301" s="40">
        <f t="shared" si="175"/>
        <v>0</v>
      </c>
      <c r="AV301" s="40">
        <f t="shared" si="176"/>
        <v>0</v>
      </c>
      <c r="AW301" s="40">
        <f t="shared" si="177"/>
        <v>0</v>
      </c>
      <c r="AX301" s="40">
        <f t="shared" si="178"/>
        <v>0</v>
      </c>
      <c r="AY301" s="40">
        <f t="shared" si="179"/>
        <v>0</v>
      </c>
      <c r="AZ301" s="40">
        <f t="shared" si="180"/>
        <v>0</v>
      </c>
      <c r="BA301" s="40">
        <f t="shared" si="181"/>
        <v>0</v>
      </c>
      <c r="BB301" s="40">
        <f t="shared" si="182"/>
        <v>0</v>
      </c>
      <c r="BC301" s="40">
        <f t="shared" si="183"/>
        <v>0</v>
      </c>
      <c r="BD301" s="40">
        <f t="shared" si="184"/>
        <v>0</v>
      </c>
      <c r="BE301" s="40">
        <f t="shared" si="185"/>
        <v>0</v>
      </c>
      <c r="BF301" s="40">
        <f t="shared" si="186"/>
        <v>0</v>
      </c>
      <c r="BG301" s="40">
        <f t="shared" si="187"/>
        <v>0</v>
      </c>
      <c r="BH301" s="40">
        <f t="shared" si="188"/>
        <v>0</v>
      </c>
      <c r="BI301" s="40">
        <f t="shared" si="189"/>
        <v>0</v>
      </c>
      <c r="BJ301" s="40">
        <f t="shared" si="190"/>
        <v>0</v>
      </c>
      <c r="BK301" s="40">
        <f t="shared" si="192"/>
        <v>0</v>
      </c>
      <c r="BL301" s="40">
        <f t="shared" si="193"/>
        <v>0</v>
      </c>
      <c r="BM301" s="40">
        <f t="shared" si="194"/>
        <v>0</v>
      </c>
      <c r="BN301" s="40">
        <f t="shared" si="195"/>
        <v>0</v>
      </c>
      <c r="BO301" s="40">
        <f t="shared" si="196"/>
        <v>0</v>
      </c>
      <c r="BP301" s="40">
        <f t="shared" si="197"/>
        <v>0</v>
      </c>
      <c r="BQ301" s="40">
        <f t="shared" si="198"/>
        <v>0</v>
      </c>
      <c r="BR301" s="40">
        <f t="shared" si="199"/>
        <v>0</v>
      </c>
      <c r="BS301">
        <v>1</v>
      </c>
      <c r="BT301" s="63">
        <f t="shared" si="161"/>
        <v>5</v>
      </c>
      <c r="BV301" s="4">
        <f t="shared" si="191"/>
        <v>0.13899711399711401</v>
      </c>
    </row>
    <row r="302" spans="1:74">
      <c r="A302" s="25">
        <f t="shared" si="164"/>
        <v>298</v>
      </c>
      <c r="B302" s="26" t="s">
        <v>38</v>
      </c>
      <c r="C302" s="12">
        <v>41254</v>
      </c>
      <c r="D302" s="52">
        <v>41255</v>
      </c>
      <c r="E302" s="52">
        <v>41256</v>
      </c>
      <c r="F302" s="36">
        <v>106.931</v>
      </c>
      <c r="G302" s="36">
        <v>107.36</v>
      </c>
      <c r="H302" s="36">
        <v>109.21000000000001</v>
      </c>
      <c r="I302" s="36"/>
      <c r="J302" s="36"/>
      <c r="K302" s="5" t="s">
        <v>1</v>
      </c>
      <c r="M302" s="16">
        <f>(G302-F302)*100</f>
        <v>42.900000000000205</v>
      </c>
      <c r="N302" s="15"/>
      <c r="O302" s="16">
        <f>(H302-G302)*100</f>
        <v>185.00000000000085</v>
      </c>
      <c r="Q302" s="22">
        <f>((S301*U302)/M302)*O302</f>
        <v>1868673.8094290297</v>
      </c>
      <c r="R302" s="15"/>
      <c r="S302" s="3">
        <f>Q302+S301</f>
        <v>38268419.429204449</v>
      </c>
      <c r="U302" s="4">
        <f>$AE$4/W302</f>
        <v>1.1904761904761904E-2</v>
      </c>
      <c r="W302" s="2">
        <v>21</v>
      </c>
      <c r="Y302" s="30">
        <f>E302-D302+1</f>
        <v>2</v>
      </c>
      <c r="Z302" s="30"/>
      <c r="AA302" s="30">
        <f>(D302-C302)</f>
        <v>1</v>
      </c>
      <c r="AB302" s="30"/>
      <c r="AC302" s="4">
        <f>(S302-S301)/S301</f>
        <v>5.1337551337551253E-2</v>
      </c>
      <c r="AF302" s="40">
        <f>IF(E301&gt;D302,IF(E301&gt;E302,Y302,E301-D302+1),0)</f>
        <v>2</v>
      </c>
      <c r="AH302" s="40">
        <f t="shared" si="160"/>
        <v>1</v>
      </c>
      <c r="AI302" s="40">
        <f t="shared" si="162"/>
        <v>0</v>
      </c>
      <c r="AJ302" s="40">
        <f t="shared" si="163"/>
        <v>1</v>
      </c>
      <c r="AK302" s="40">
        <f t="shared" si="165"/>
        <v>0</v>
      </c>
      <c r="AL302" s="40">
        <f t="shared" si="166"/>
        <v>1</v>
      </c>
      <c r="AM302" s="40">
        <f t="shared" si="167"/>
        <v>0</v>
      </c>
      <c r="AN302" s="40">
        <f t="shared" si="168"/>
        <v>0</v>
      </c>
      <c r="AO302" s="40">
        <f t="shared" si="169"/>
        <v>0</v>
      </c>
      <c r="AP302" s="40">
        <f t="shared" si="170"/>
        <v>0</v>
      </c>
      <c r="AQ302" s="40">
        <f t="shared" si="171"/>
        <v>1</v>
      </c>
      <c r="AR302" s="40">
        <f t="shared" si="172"/>
        <v>0</v>
      </c>
      <c r="AS302" s="40">
        <f t="shared" si="173"/>
        <v>0</v>
      </c>
      <c r="AT302" s="40">
        <f t="shared" si="174"/>
        <v>0</v>
      </c>
      <c r="AU302" s="40">
        <f t="shared" si="175"/>
        <v>0</v>
      </c>
      <c r="AV302" s="40">
        <f t="shared" si="176"/>
        <v>0</v>
      </c>
      <c r="AW302" s="40">
        <f t="shared" si="177"/>
        <v>0</v>
      </c>
      <c r="AX302" s="40">
        <f t="shared" si="178"/>
        <v>0</v>
      </c>
      <c r="AY302" s="40">
        <f t="shared" si="179"/>
        <v>0</v>
      </c>
      <c r="AZ302" s="40">
        <f t="shared" si="180"/>
        <v>0</v>
      </c>
      <c r="BA302" s="40">
        <f t="shared" si="181"/>
        <v>0</v>
      </c>
      <c r="BB302" s="40">
        <f t="shared" si="182"/>
        <v>0</v>
      </c>
      <c r="BC302" s="40">
        <f t="shared" si="183"/>
        <v>0</v>
      </c>
      <c r="BD302" s="40">
        <f t="shared" si="184"/>
        <v>0</v>
      </c>
      <c r="BE302" s="40">
        <f t="shared" si="185"/>
        <v>0</v>
      </c>
      <c r="BF302" s="40">
        <f t="shared" si="186"/>
        <v>0</v>
      </c>
      <c r="BG302" s="40">
        <f t="shared" si="187"/>
        <v>0</v>
      </c>
      <c r="BH302" s="40">
        <f t="shared" si="188"/>
        <v>0</v>
      </c>
      <c r="BI302" s="40">
        <f t="shared" si="189"/>
        <v>0</v>
      </c>
      <c r="BJ302" s="40">
        <f t="shared" si="190"/>
        <v>0</v>
      </c>
      <c r="BK302" s="40">
        <f t="shared" si="192"/>
        <v>0</v>
      </c>
      <c r="BL302" s="40">
        <f t="shared" si="193"/>
        <v>0</v>
      </c>
      <c r="BM302" s="40">
        <f t="shared" si="194"/>
        <v>0</v>
      </c>
      <c r="BN302" s="40">
        <f t="shared" si="195"/>
        <v>0</v>
      </c>
      <c r="BO302" s="40">
        <f t="shared" si="196"/>
        <v>0</v>
      </c>
      <c r="BP302" s="40">
        <f t="shared" si="197"/>
        <v>0</v>
      </c>
      <c r="BQ302" s="40">
        <f t="shared" si="198"/>
        <v>0</v>
      </c>
      <c r="BR302" s="40">
        <f t="shared" si="199"/>
        <v>0</v>
      </c>
      <c r="BS302">
        <v>1</v>
      </c>
      <c r="BT302" s="63">
        <f t="shared" si="161"/>
        <v>6</v>
      </c>
      <c r="BV302" s="4">
        <f t="shared" si="191"/>
        <v>0.15090187590187593</v>
      </c>
    </row>
    <row r="303" spans="1:74">
      <c r="A303" s="25">
        <f>A302+1</f>
        <v>299</v>
      </c>
      <c r="B303" s="26" t="s">
        <v>20</v>
      </c>
      <c r="C303" s="12">
        <v>41255</v>
      </c>
      <c r="D303" s="12">
        <v>41256</v>
      </c>
      <c r="E303" s="12">
        <v>41269</v>
      </c>
      <c r="F303" s="14">
        <v>0.98499999999999999</v>
      </c>
      <c r="G303" s="14"/>
      <c r="H303" s="14"/>
      <c r="I303" s="14">
        <v>0.9758</v>
      </c>
      <c r="J303" s="14">
        <v>0.94720000000000004</v>
      </c>
      <c r="K303" s="5" t="s">
        <v>1</v>
      </c>
      <c r="L303" s="15"/>
      <c r="M303" s="16">
        <f>(F303-I303)*10000</f>
        <v>91.999999999999858</v>
      </c>
      <c r="N303" s="15"/>
      <c r="O303" s="16">
        <f>(I303-J303)*10000</f>
        <v>285.9999999999996</v>
      </c>
      <c r="P303" s="15"/>
      <c r="Q303" s="22">
        <f>((S302*U303)/M303)*O303</f>
        <v>4248745.3248262703</v>
      </c>
      <c r="R303" s="15"/>
      <c r="S303" s="3">
        <f>Q303+S302</f>
        <v>42517164.754030719</v>
      </c>
      <c r="U303" s="4">
        <f>$AE$4/W303</f>
        <v>3.5714285714285712E-2</v>
      </c>
      <c r="V303" s="4"/>
      <c r="W303" s="2">
        <v>7</v>
      </c>
      <c r="X303" s="3"/>
      <c r="Y303" s="30">
        <f>E303-D303+1</f>
        <v>14</v>
      </c>
      <c r="Z303" s="30"/>
      <c r="AA303" s="30">
        <f>(D303-C303)</f>
        <v>1</v>
      </c>
      <c r="AB303" s="30"/>
      <c r="AC303" s="4">
        <f>(S303-S302)/S302</f>
        <v>0.1110248447204969</v>
      </c>
      <c r="AF303" s="40">
        <f>IF(E302&gt;D303,IF(E302&gt;E303,Y303,E302-D303+1),0)</f>
        <v>0</v>
      </c>
      <c r="AH303" s="40">
        <f t="shared" si="160"/>
        <v>1</v>
      </c>
      <c r="AI303" s="40">
        <f t="shared" si="162"/>
        <v>1</v>
      </c>
      <c r="AJ303" s="40">
        <f t="shared" si="163"/>
        <v>0</v>
      </c>
      <c r="AK303" s="40">
        <f t="shared" si="165"/>
        <v>0</v>
      </c>
      <c r="AL303" s="40">
        <f t="shared" si="166"/>
        <v>0</v>
      </c>
      <c r="AM303" s="40">
        <f t="shared" si="167"/>
        <v>1</v>
      </c>
      <c r="AN303" s="40">
        <f t="shared" si="168"/>
        <v>0</v>
      </c>
      <c r="AO303" s="40">
        <f t="shared" si="169"/>
        <v>0</v>
      </c>
      <c r="AP303" s="40">
        <f t="shared" si="170"/>
        <v>0</v>
      </c>
      <c r="AQ303" s="40">
        <f t="shared" si="171"/>
        <v>0</v>
      </c>
      <c r="AR303" s="40">
        <f t="shared" si="172"/>
        <v>1</v>
      </c>
      <c r="AS303" s="40">
        <f t="shared" si="173"/>
        <v>0</v>
      </c>
      <c r="AT303" s="40">
        <f t="shared" si="174"/>
        <v>0</v>
      </c>
      <c r="AU303" s="40">
        <f t="shared" si="175"/>
        <v>0</v>
      </c>
      <c r="AV303" s="40">
        <f t="shared" si="176"/>
        <v>0</v>
      </c>
      <c r="AW303" s="40">
        <f t="shared" si="177"/>
        <v>0</v>
      </c>
      <c r="AX303" s="40">
        <f t="shared" si="178"/>
        <v>0</v>
      </c>
      <c r="AY303" s="40">
        <f t="shared" si="179"/>
        <v>0</v>
      </c>
      <c r="AZ303" s="40">
        <f t="shared" si="180"/>
        <v>0</v>
      </c>
      <c r="BA303" s="40">
        <f t="shared" si="181"/>
        <v>0</v>
      </c>
      <c r="BB303" s="40">
        <f t="shared" si="182"/>
        <v>0</v>
      </c>
      <c r="BC303" s="40">
        <f t="shared" si="183"/>
        <v>0</v>
      </c>
      <c r="BD303" s="40">
        <f t="shared" si="184"/>
        <v>0</v>
      </c>
      <c r="BE303" s="40">
        <f t="shared" si="185"/>
        <v>0</v>
      </c>
      <c r="BF303" s="40">
        <f t="shared" si="186"/>
        <v>0</v>
      </c>
      <c r="BG303" s="40">
        <f t="shared" si="187"/>
        <v>0</v>
      </c>
      <c r="BH303" s="40">
        <f t="shared" si="188"/>
        <v>0</v>
      </c>
      <c r="BI303" s="40">
        <f t="shared" si="189"/>
        <v>0</v>
      </c>
      <c r="BJ303" s="40">
        <f t="shared" si="190"/>
        <v>0</v>
      </c>
      <c r="BK303" s="40">
        <f t="shared" si="192"/>
        <v>0</v>
      </c>
      <c r="BL303" s="40">
        <f t="shared" si="193"/>
        <v>0</v>
      </c>
      <c r="BM303" s="40">
        <f t="shared" si="194"/>
        <v>0</v>
      </c>
      <c r="BN303" s="40">
        <f t="shared" si="195"/>
        <v>0</v>
      </c>
      <c r="BO303" s="40">
        <f t="shared" si="196"/>
        <v>0</v>
      </c>
      <c r="BP303" s="40">
        <f t="shared" si="197"/>
        <v>0</v>
      </c>
      <c r="BQ303" s="40">
        <f t="shared" si="198"/>
        <v>0</v>
      </c>
      <c r="BR303" s="40">
        <f t="shared" si="199"/>
        <v>0</v>
      </c>
      <c r="BS303">
        <v>1</v>
      </c>
      <c r="BT303" s="63">
        <f t="shared" si="161"/>
        <v>6</v>
      </c>
      <c r="BV303" s="4">
        <f t="shared" si="191"/>
        <v>0.16388888888888886</v>
      </c>
    </row>
    <row r="304" spans="1:74">
      <c r="A304" s="25">
        <f t="shared" si="164"/>
        <v>300</v>
      </c>
      <c r="B304" s="26" t="s">
        <v>30</v>
      </c>
      <c r="C304" s="12">
        <v>41255</v>
      </c>
      <c r="D304" s="12">
        <v>41256</v>
      </c>
      <c r="E304" s="12">
        <v>41274</v>
      </c>
      <c r="F304" s="14">
        <v>1.2998000000000001</v>
      </c>
      <c r="G304" s="14">
        <v>1.3099000000000001</v>
      </c>
      <c r="H304" s="14">
        <v>1.3183</v>
      </c>
      <c r="I304" s="14"/>
      <c r="J304" s="14"/>
      <c r="K304" s="5" t="s">
        <v>2</v>
      </c>
      <c r="L304" s="15"/>
      <c r="M304" s="16">
        <f>(G304-F304)*10000</f>
        <v>100.99999999999997</v>
      </c>
      <c r="N304" s="15"/>
      <c r="O304" s="16">
        <f>(H304-G304)*10000</f>
        <v>83.999999999999631</v>
      </c>
      <c r="P304" s="15"/>
      <c r="Q304" s="22">
        <f>((S303*U304)/M304)*O304</f>
        <v>803654.77932911029</v>
      </c>
      <c r="R304" s="15"/>
      <c r="S304" s="3">
        <f>Q304+S303</f>
        <v>43320819.533359833</v>
      </c>
      <c r="U304" s="4">
        <f>$AE$4/W304</f>
        <v>2.2727272727272728E-2</v>
      </c>
      <c r="V304" s="4"/>
      <c r="W304" s="16">
        <v>11</v>
      </c>
      <c r="X304" s="15"/>
      <c r="Y304" s="30">
        <f>E304-D304+1</f>
        <v>19</v>
      </c>
      <c r="Z304" s="30"/>
      <c r="AA304" s="30">
        <f>(D304-C304)</f>
        <v>1</v>
      </c>
      <c r="AB304" s="30"/>
      <c r="AC304" s="4">
        <f>(S304-S303)/S303</f>
        <v>1.8901890189018906E-2</v>
      </c>
      <c r="AF304" s="40">
        <f>IF(E303&gt;D304,IF(E303&gt;E304,Y304,E303-D304+1),0)</f>
        <v>14</v>
      </c>
      <c r="AH304" s="40">
        <f t="shared" si="160"/>
        <v>1</v>
      </c>
      <c r="AI304" s="40">
        <f t="shared" si="162"/>
        <v>1</v>
      </c>
      <c r="AJ304" s="40">
        <f t="shared" si="163"/>
        <v>1</v>
      </c>
      <c r="AK304" s="40">
        <f t="shared" si="165"/>
        <v>0</v>
      </c>
      <c r="AL304" s="40">
        <f t="shared" si="166"/>
        <v>0</v>
      </c>
      <c r="AM304" s="40">
        <f t="shared" si="167"/>
        <v>0</v>
      </c>
      <c r="AN304" s="40">
        <f t="shared" si="168"/>
        <v>1</v>
      </c>
      <c r="AO304" s="40">
        <f t="shared" si="169"/>
        <v>0</v>
      </c>
      <c r="AP304" s="40">
        <f t="shared" si="170"/>
        <v>0</v>
      </c>
      <c r="AQ304" s="40">
        <f t="shared" si="171"/>
        <v>0</v>
      </c>
      <c r="AR304" s="40">
        <f t="shared" si="172"/>
        <v>0</v>
      </c>
      <c r="AS304" s="40">
        <f t="shared" si="173"/>
        <v>1</v>
      </c>
      <c r="AT304" s="40">
        <f t="shared" si="174"/>
        <v>0</v>
      </c>
      <c r="AU304" s="40">
        <f t="shared" si="175"/>
        <v>0</v>
      </c>
      <c r="AV304" s="40">
        <f t="shared" si="176"/>
        <v>0</v>
      </c>
      <c r="AW304" s="40">
        <f t="shared" si="177"/>
        <v>0</v>
      </c>
      <c r="AX304" s="40">
        <f t="shared" si="178"/>
        <v>0</v>
      </c>
      <c r="AY304" s="40">
        <f t="shared" si="179"/>
        <v>0</v>
      </c>
      <c r="AZ304" s="40">
        <f t="shared" si="180"/>
        <v>0</v>
      </c>
      <c r="BA304" s="40">
        <f t="shared" si="181"/>
        <v>0</v>
      </c>
      <c r="BB304" s="40">
        <f t="shared" si="182"/>
        <v>0</v>
      </c>
      <c r="BC304" s="40">
        <f t="shared" si="183"/>
        <v>0</v>
      </c>
      <c r="BD304" s="40">
        <f t="shared" si="184"/>
        <v>0</v>
      </c>
      <c r="BE304" s="40">
        <f t="shared" si="185"/>
        <v>0</v>
      </c>
      <c r="BF304" s="40">
        <f t="shared" si="186"/>
        <v>0</v>
      </c>
      <c r="BG304" s="40">
        <f t="shared" si="187"/>
        <v>0</v>
      </c>
      <c r="BH304" s="40">
        <f t="shared" si="188"/>
        <v>0</v>
      </c>
      <c r="BI304" s="40">
        <f t="shared" si="189"/>
        <v>0</v>
      </c>
      <c r="BJ304" s="40">
        <f t="shared" si="190"/>
        <v>0</v>
      </c>
      <c r="BK304" s="40">
        <f t="shared" si="192"/>
        <v>0</v>
      </c>
      <c r="BL304" s="40">
        <f t="shared" si="193"/>
        <v>0</v>
      </c>
      <c r="BM304" s="40">
        <f t="shared" si="194"/>
        <v>0</v>
      </c>
      <c r="BN304" s="40">
        <f t="shared" si="195"/>
        <v>0</v>
      </c>
      <c r="BO304" s="40">
        <f t="shared" si="196"/>
        <v>0</v>
      </c>
      <c r="BP304" s="40">
        <f t="shared" si="197"/>
        <v>0</v>
      </c>
      <c r="BQ304" s="40">
        <f t="shared" si="198"/>
        <v>0</v>
      </c>
      <c r="BR304" s="40">
        <f t="shared" si="199"/>
        <v>0</v>
      </c>
      <c r="BS304">
        <v>1</v>
      </c>
      <c r="BT304" s="63">
        <f t="shared" si="161"/>
        <v>7</v>
      </c>
      <c r="BV304" s="4">
        <f t="shared" si="191"/>
        <v>0.1866161616161616</v>
      </c>
    </row>
    <row r="305" spans="1:74">
      <c r="A305" s="25">
        <f t="shared" si="164"/>
        <v>301</v>
      </c>
      <c r="B305" s="26" t="s">
        <v>33</v>
      </c>
      <c r="C305" s="12">
        <v>41255</v>
      </c>
      <c r="D305" s="12">
        <v>41256</v>
      </c>
      <c r="E305" s="12">
        <v>41288</v>
      </c>
      <c r="F305" s="36">
        <v>82.47</v>
      </c>
      <c r="G305" s="36">
        <v>83.31</v>
      </c>
      <c r="H305" s="36">
        <v>89.65</v>
      </c>
      <c r="I305" s="36"/>
      <c r="J305" s="36"/>
      <c r="K305" s="5" t="s">
        <v>1</v>
      </c>
      <c r="M305" s="16">
        <f>(G305-F305)*100</f>
        <v>84.000000000000341</v>
      </c>
      <c r="N305" s="15"/>
      <c r="O305" s="16">
        <f>(H305-G305)*100</f>
        <v>634.00000000000034</v>
      </c>
      <c r="Q305" s="22">
        <f>((S304*U305)/M305)*O305</f>
        <v>9082473.4074570239</v>
      </c>
      <c r="R305" s="15"/>
      <c r="S305" s="3">
        <f>Q305+S304</f>
        <v>52403292.940816857</v>
      </c>
      <c r="U305" s="4">
        <f>$AE$4/W305</f>
        <v>2.7777777777777776E-2</v>
      </c>
      <c r="W305" s="2">
        <v>9</v>
      </c>
      <c r="Y305" s="30">
        <f>E305-D305+1</f>
        <v>33</v>
      </c>
      <c r="Z305" s="30"/>
      <c r="AA305" s="30">
        <f>(D305-C305)</f>
        <v>1</v>
      </c>
      <c r="AB305" s="30"/>
      <c r="AC305" s="4">
        <f>(S305-S304)/S304</f>
        <v>0.20965608465608393</v>
      </c>
      <c r="AF305" s="40">
        <f>IF(E304&gt;D305,IF(E304&gt;E305,Y305,E304-D305+1),0)</f>
        <v>19</v>
      </c>
      <c r="AH305" s="40">
        <f t="shared" si="160"/>
        <v>1</v>
      </c>
      <c r="AI305" s="40">
        <f t="shared" si="162"/>
        <v>1</v>
      </c>
      <c r="AJ305" s="40">
        <f t="shared" si="163"/>
        <v>1</v>
      </c>
      <c r="AK305" s="40">
        <f t="shared" si="165"/>
        <v>1</v>
      </c>
      <c r="AL305" s="40">
        <f t="shared" si="166"/>
        <v>0</v>
      </c>
      <c r="AM305" s="40">
        <f t="shared" si="167"/>
        <v>0</v>
      </c>
      <c r="AN305" s="40">
        <f t="shared" si="168"/>
        <v>0</v>
      </c>
      <c r="AO305" s="40">
        <f t="shared" si="169"/>
        <v>1</v>
      </c>
      <c r="AP305" s="40">
        <f t="shared" si="170"/>
        <v>0</v>
      </c>
      <c r="AQ305" s="40">
        <f t="shared" si="171"/>
        <v>0</v>
      </c>
      <c r="AR305" s="40">
        <f t="shared" si="172"/>
        <v>0</v>
      </c>
      <c r="AS305" s="40">
        <f t="shared" si="173"/>
        <v>0</v>
      </c>
      <c r="AT305" s="40">
        <f t="shared" si="174"/>
        <v>1</v>
      </c>
      <c r="AU305" s="40">
        <f t="shared" si="175"/>
        <v>0</v>
      </c>
      <c r="AV305" s="40">
        <f t="shared" si="176"/>
        <v>0</v>
      </c>
      <c r="AW305" s="40">
        <f t="shared" si="177"/>
        <v>0</v>
      </c>
      <c r="AX305" s="40">
        <f t="shared" si="178"/>
        <v>0</v>
      </c>
      <c r="AY305" s="40">
        <f t="shared" si="179"/>
        <v>0</v>
      </c>
      <c r="AZ305" s="40">
        <f t="shared" si="180"/>
        <v>0</v>
      </c>
      <c r="BA305" s="40">
        <f t="shared" si="181"/>
        <v>0</v>
      </c>
      <c r="BB305" s="40">
        <f t="shared" si="182"/>
        <v>0</v>
      </c>
      <c r="BC305" s="40">
        <f t="shared" si="183"/>
        <v>0</v>
      </c>
      <c r="BD305" s="40">
        <f t="shared" si="184"/>
        <v>0</v>
      </c>
      <c r="BE305" s="40">
        <f t="shared" si="185"/>
        <v>0</v>
      </c>
      <c r="BF305" s="40">
        <f t="shared" si="186"/>
        <v>0</v>
      </c>
      <c r="BG305" s="40">
        <f t="shared" si="187"/>
        <v>0</v>
      </c>
      <c r="BH305" s="40">
        <f t="shared" si="188"/>
        <v>0</v>
      </c>
      <c r="BI305" s="40">
        <f t="shared" si="189"/>
        <v>0</v>
      </c>
      <c r="BJ305" s="40">
        <f t="shared" si="190"/>
        <v>0</v>
      </c>
      <c r="BK305" s="40">
        <f t="shared" si="192"/>
        <v>0</v>
      </c>
      <c r="BL305" s="40">
        <f t="shared" si="193"/>
        <v>0</v>
      </c>
      <c r="BM305" s="40">
        <f t="shared" si="194"/>
        <v>0</v>
      </c>
      <c r="BN305" s="40">
        <f t="shared" si="195"/>
        <v>0</v>
      </c>
      <c r="BO305" s="40">
        <f t="shared" si="196"/>
        <v>0</v>
      </c>
      <c r="BP305" s="40">
        <f t="shared" si="197"/>
        <v>0</v>
      </c>
      <c r="BQ305" s="40">
        <f t="shared" si="198"/>
        <v>0</v>
      </c>
      <c r="BR305" s="40">
        <f t="shared" si="199"/>
        <v>0</v>
      </c>
      <c r="BS305">
        <v>1</v>
      </c>
      <c r="BT305" s="63">
        <f t="shared" si="161"/>
        <v>8</v>
      </c>
      <c r="BV305" s="4">
        <f t="shared" si="191"/>
        <v>0.21439393939393941</v>
      </c>
    </row>
    <row r="306" spans="1:74">
      <c r="A306" s="25">
        <f t="shared" si="164"/>
        <v>302</v>
      </c>
      <c r="B306" s="26" t="s">
        <v>28</v>
      </c>
      <c r="C306" s="12">
        <v>41257</v>
      </c>
      <c r="D306" s="12">
        <v>41260</v>
      </c>
      <c r="E306" s="12">
        <v>41267</v>
      </c>
      <c r="F306" s="14">
        <v>1.2862</v>
      </c>
      <c r="G306" s="14">
        <v>1.3002</v>
      </c>
      <c r="H306" s="14">
        <v>1.3104</v>
      </c>
      <c r="I306" s="14"/>
      <c r="J306" s="14"/>
      <c r="K306" s="5" t="s">
        <v>2</v>
      </c>
      <c r="L306" s="15"/>
      <c r="M306" s="16">
        <f>(G306-F306)*10000</f>
        <v>140.00000000000011</v>
      </c>
      <c r="N306" s="15"/>
      <c r="O306" s="16">
        <f>(H306-G306)*10000</f>
        <v>101.99999999999987</v>
      </c>
      <c r="P306" s="15"/>
      <c r="Q306" s="22">
        <f>((S305*U306)/M306)*O306</f>
        <v>1363555.0714192113</v>
      </c>
      <c r="R306" s="15"/>
      <c r="S306" s="3">
        <f>Q306+S305</f>
        <v>53766848.012236066</v>
      </c>
      <c r="U306" s="4">
        <f>$AE$4/W306</f>
        <v>3.5714285714285712E-2</v>
      </c>
      <c r="V306" s="4"/>
      <c r="W306" s="2">
        <v>7</v>
      </c>
      <c r="X306" s="3"/>
      <c r="Y306" s="30">
        <f>E306-D306+1</f>
        <v>8</v>
      </c>
      <c r="Z306" s="30"/>
      <c r="AA306" s="30">
        <f>(D306-C306)</f>
        <v>3</v>
      </c>
      <c r="AB306" s="30"/>
      <c r="AC306" s="4">
        <f>(S306-S305)/S305</f>
        <v>2.6020408163265212E-2</v>
      </c>
      <c r="AF306" s="40">
        <f>IF(E305&gt;D306,IF(E305&gt;E306,Y306,E305-D306+1),0)</f>
        <v>8</v>
      </c>
      <c r="AH306" s="40">
        <f t="shared" si="160"/>
        <v>1</v>
      </c>
      <c r="AI306" s="40">
        <f t="shared" si="162"/>
        <v>1</v>
      </c>
      <c r="AJ306" s="40">
        <f t="shared" si="163"/>
        <v>1</v>
      </c>
      <c r="AK306" s="40">
        <f t="shared" si="165"/>
        <v>0</v>
      </c>
      <c r="AL306" s="40">
        <f t="shared" si="166"/>
        <v>0</v>
      </c>
      <c r="AM306" s="40">
        <f t="shared" si="167"/>
        <v>0</v>
      </c>
      <c r="AN306" s="40">
        <f t="shared" si="168"/>
        <v>0</v>
      </c>
      <c r="AO306" s="40">
        <f t="shared" si="169"/>
        <v>0</v>
      </c>
      <c r="AP306" s="40">
        <f t="shared" si="170"/>
        <v>1</v>
      </c>
      <c r="AQ306" s="40">
        <f t="shared" si="171"/>
        <v>0</v>
      </c>
      <c r="AR306" s="40">
        <f t="shared" si="172"/>
        <v>0</v>
      </c>
      <c r="AS306" s="40">
        <f t="shared" si="173"/>
        <v>0</v>
      </c>
      <c r="AT306" s="40">
        <f t="shared" si="174"/>
        <v>0</v>
      </c>
      <c r="AU306" s="40">
        <f t="shared" si="175"/>
        <v>1</v>
      </c>
      <c r="AV306" s="40">
        <f t="shared" si="176"/>
        <v>0</v>
      </c>
      <c r="AW306" s="40">
        <f t="shared" si="177"/>
        <v>0</v>
      </c>
      <c r="AX306" s="40">
        <f t="shared" si="178"/>
        <v>0</v>
      </c>
      <c r="AY306" s="40">
        <f t="shared" si="179"/>
        <v>0</v>
      </c>
      <c r="AZ306" s="40">
        <f t="shared" si="180"/>
        <v>0</v>
      </c>
      <c r="BA306" s="40">
        <f t="shared" si="181"/>
        <v>0</v>
      </c>
      <c r="BB306" s="40">
        <f t="shared" si="182"/>
        <v>0</v>
      </c>
      <c r="BC306" s="40">
        <f t="shared" si="183"/>
        <v>0</v>
      </c>
      <c r="BD306" s="40">
        <f t="shared" si="184"/>
        <v>0</v>
      </c>
      <c r="BE306" s="40">
        <f t="shared" si="185"/>
        <v>0</v>
      </c>
      <c r="BF306" s="40">
        <f t="shared" si="186"/>
        <v>0</v>
      </c>
      <c r="BG306" s="40">
        <f t="shared" si="187"/>
        <v>0</v>
      </c>
      <c r="BH306" s="40">
        <f t="shared" si="188"/>
        <v>0</v>
      </c>
      <c r="BI306" s="40">
        <f t="shared" si="189"/>
        <v>0</v>
      </c>
      <c r="BJ306" s="40">
        <f t="shared" si="190"/>
        <v>0</v>
      </c>
      <c r="BK306" s="40">
        <f t="shared" si="192"/>
        <v>0</v>
      </c>
      <c r="BL306" s="40">
        <f t="shared" si="193"/>
        <v>0</v>
      </c>
      <c r="BM306" s="40">
        <f t="shared" si="194"/>
        <v>0</v>
      </c>
      <c r="BN306" s="40">
        <f t="shared" si="195"/>
        <v>0</v>
      </c>
      <c r="BO306" s="40">
        <f t="shared" si="196"/>
        <v>0</v>
      </c>
      <c r="BP306" s="40">
        <f t="shared" si="197"/>
        <v>0</v>
      </c>
      <c r="BQ306" s="40">
        <f t="shared" si="198"/>
        <v>0</v>
      </c>
      <c r="BR306" s="40">
        <f t="shared" si="199"/>
        <v>0</v>
      </c>
      <c r="BS306">
        <v>1</v>
      </c>
      <c r="BT306" s="63">
        <f t="shared" si="161"/>
        <v>7</v>
      </c>
      <c r="BV306" s="4">
        <f t="shared" si="191"/>
        <v>0.21320346320346317</v>
      </c>
    </row>
    <row r="307" spans="1:74">
      <c r="A307" s="25">
        <f t="shared" si="164"/>
        <v>303</v>
      </c>
      <c r="B307" s="26" t="s">
        <v>31</v>
      </c>
      <c r="C307" s="12">
        <v>41246</v>
      </c>
      <c r="D307" s="12">
        <v>41262</v>
      </c>
      <c r="E307" s="12">
        <v>41274</v>
      </c>
      <c r="F307" s="14">
        <v>1.5367</v>
      </c>
      <c r="G307" s="14">
        <v>1.5459000000000001</v>
      </c>
      <c r="H307" s="14">
        <v>1.5625</v>
      </c>
      <c r="I307" s="14"/>
      <c r="J307" s="14"/>
      <c r="K307" s="5" t="s">
        <v>1</v>
      </c>
      <c r="M307" s="16">
        <f>(G307-F307)*10000</f>
        <v>92.000000000000966</v>
      </c>
      <c r="N307" s="15"/>
      <c r="O307" s="16">
        <f>(H307-G307)*10000</f>
        <v>165.99999999999949</v>
      </c>
      <c r="Q307" s="22">
        <f>((S306*U307)/M307)*O307</f>
        <v>2694835.9812895725</v>
      </c>
      <c r="R307" s="15"/>
      <c r="S307" s="3">
        <f>Q307+S306</f>
        <v>56461683.993525639</v>
      </c>
      <c r="U307" s="4">
        <f>$AE$4/W307</f>
        <v>2.7777777777777776E-2</v>
      </c>
      <c r="V307"/>
      <c r="W307" s="2">
        <v>9</v>
      </c>
      <c r="Y307" s="30">
        <f>E307-D307+1</f>
        <v>13</v>
      </c>
      <c r="Z307" s="30"/>
      <c r="AA307" s="30">
        <f>(D307-C307)</f>
        <v>16</v>
      </c>
      <c r="AB307" s="30"/>
      <c r="AC307" s="4">
        <f>(S307-S306)/S306</f>
        <v>5.0120772946859224E-2</v>
      </c>
      <c r="AF307" s="40">
        <f>IF(E306&gt;D307,IF(E306&gt;E307,Y307,E306-D307+1),0)</f>
        <v>6</v>
      </c>
      <c r="AH307" s="40">
        <f t="shared" si="160"/>
        <v>1</v>
      </c>
      <c r="AI307" s="40">
        <f t="shared" si="162"/>
        <v>1</v>
      </c>
      <c r="AJ307" s="40">
        <f t="shared" si="163"/>
        <v>1</v>
      </c>
      <c r="AK307" s="40">
        <f t="shared" si="165"/>
        <v>1</v>
      </c>
      <c r="AL307" s="40">
        <f t="shared" si="166"/>
        <v>0</v>
      </c>
      <c r="AM307" s="40">
        <f t="shared" si="167"/>
        <v>0</v>
      </c>
      <c r="AN307" s="40">
        <f t="shared" si="168"/>
        <v>0</v>
      </c>
      <c r="AO307" s="40">
        <f t="shared" si="169"/>
        <v>0</v>
      </c>
      <c r="AP307" s="40">
        <f t="shared" si="170"/>
        <v>0</v>
      </c>
      <c r="AQ307" s="40">
        <f t="shared" si="171"/>
        <v>1</v>
      </c>
      <c r="AR307" s="40">
        <f t="shared" si="172"/>
        <v>0</v>
      </c>
      <c r="AS307" s="40">
        <f t="shared" si="173"/>
        <v>0</v>
      </c>
      <c r="AT307" s="40">
        <f t="shared" si="174"/>
        <v>0</v>
      </c>
      <c r="AU307" s="40">
        <f t="shared" si="175"/>
        <v>0</v>
      </c>
      <c r="AV307" s="40">
        <f t="shared" si="176"/>
        <v>1</v>
      </c>
      <c r="AW307" s="40">
        <f t="shared" si="177"/>
        <v>0</v>
      </c>
      <c r="AX307" s="40">
        <f t="shared" si="178"/>
        <v>0</v>
      </c>
      <c r="AY307" s="40">
        <f t="shared" si="179"/>
        <v>0</v>
      </c>
      <c r="AZ307" s="40">
        <f t="shared" si="180"/>
        <v>0</v>
      </c>
      <c r="BA307" s="40">
        <f t="shared" si="181"/>
        <v>0</v>
      </c>
      <c r="BB307" s="40">
        <f t="shared" si="182"/>
        <v>0</v>
      </c>
      <c r="BC307" s="40">
        <f t="shared" si="183"/>
        <v>0</v>
      </c>
      <c r="BD307" s="40">
        <f t="shared" si="184"/>
        <v>0</v>
      </c>
      <c r="BE307" s="40">
        <f t="shared" si="185"/>
        <v>0</v>
      </c>
      <c r="BF307" s="40">
        <f t="shared" si="186"/>
        <v>0</v>
      </c>
      <c r="BG307" s="40">
        <f t="shared" si="187"/>
        <v>0</v>
      </c>
      <c r="BH307" s="40">
        <f t="shared" si="188"/>
        <v>0</v>
      </c>
      <c r="BI307" s="40">
        <f t="shared" si="189"/>
        <v>0</v>
      </c>
      <c r="BJ307" s="40">
        <f t="shared" si="190"/>
        <v>0</v>
      </c>
      <c r="BK307" s="40">
        <f t="shared" si="192"/>
        <v>0</v>
      </c>
      <c r="BL307" s="40">
        <f t="shared" si="193"/>
        <v>0</v>
      </c>
      <c r="BM307" s="40">
        <f t="shared" si="194"/>
        <v>0</v>
      </c>
      <c r="BN307" s="40">
        <f t="shared" si="195"/>
        <v>0</v>
      </c>
      <c r="BO307" s="40">
        <f t="shared" si="196"/>
        <v>0</v>
      </c>
      <c r="BP307" s="40">
        <f t="shared" si="197"/>
        <v>0</v>
      </c>
      <c r="BQ307" s="40">
        <f t="shared" si="198"/>
        <v>0</v>
      </c>
      <c r="BR307" s="40">
        <f t="shared" si="199"/>
        <v>0</v>
      </c>
      <c r="BS307">
        <v>1</v>
      </c>
      <c r="BT307" s="63">
        <f t="shared" si="161"/>
        <v>8</v>
      </c>
      <c r="BV307" s="4">
        <f t="shared" si="191"/>
        <v>0.24098124098124096</v>
      </c>
    </row>
    <row r="308" spans="1:74">
      <c r="A308" s="25">
        <f t="shared" si="164"/>
        <v>304</v>
      </c>
      <c r="B308" s="26" t="s">
        <v>32</v>
      </c>
      <c r="C308" s="12">
        <v>41262</v>
      </c>
      <c r="D308" s="12">
        <v>41263</v>
      </c>
      <c r="E308" s="12">
        <v>41274</v>
      </c>
      <c r="F308" s="14">
        <v>0.84230000000000005</v>
      </c>
      <c r="G308" s="14"/>
      <c r="H308" s="14"/>
      <c r="I308" s="14">
        <v>0.83440000000000003</v>
      </c>
      <c r="J308" s="14">
        <v>0.82609999999999995</v>
      </c>
      <c r="K308" s="5" t="s">
        <v>2</v>
      </c>
      <c r="M308" s="46">
        <f>(F308-I308)*10000</f>
        <v>79.000000000000185</v>
      </c>
      <c r="N308" s="47"/>
      <c r="O308" s="46">
        <f>(I308-J308)*10000</f>
        <v>83.000000000000853</v>
      </c>
      <c r="Q308" s="22">
        <f>((S307*U308)/M308)*O308</f>
        <v>1140778.9122353129</v>
      </c>
      <c r="R308" s="15"/>
      <c r="S308" s="3">
        <f>Q308+S307</f>
        <v>57602462.905760951</v>
      </c>
      <c r="U308" s="4">
        <f>$AE$4/W308</f>
        <v>1.9230769230769232E-2</v>
      </c>
      <c r="W308" s="2">
        <v>13</v>
      </c>
      <c r="Y308" s="30">
        <f>E308-D308+1</f>
        <v>12</v>
      </c>
      <c r="Z308" s="30"/>
      <c r="AA308" s="30">
        <f>(D308-C308)</f>
        <v>1</v>
      </c>
      <c r="AB308" s="30"/>
      <c r="AC308" s="4">
        <f>(S308-S307)/S307</f>
        <v>2.0204479065238708E-2</v>
      </c>
      <c r="AF308" s="40">
        <f>IF(E307&gt;D308,IF(E307&gt;E308,Y308,E307-D308+1),0)</f>
        <v>12</v>
      </c>
      <c r="AH308" s="40">
        <f t="shared" si="160"/>
        <v>1</v>
      </c>
      <c r="AI308" s="40">
        <f t="shared" si="162"/>
        <v>1</v>
      </c>
      <c r="AJ308" s="40">
        <f t="shared" si="163"/>
        <v>1</v>
      </c>
      <c r="AK308" s="40">
        <f t="shared" si="165"/>
        <v>1</v>
      </c>
      <c r="AL308" s="40">
        <f t="shared" si="166"/>
        <v>1</v>
      </c>
      <c r="AM308" s="40">
        <f t="shared" si="167"/>
        <v>0</v>
      </c>
      <c r="AN308" s="40">
        <f t="shared" si="168"/>
        <v>0</v>
      </c>
      <c r="AO308" s="40">
        <f t="shared" si="169"/>
        <v>0</v>
      </c>
      <c r="AP308" s="40">
        <f t="shared" si="170"/>
        <v>0</v>
      </c>
      <c r="AQ308" s="40">
        <f t="shared" si="171"/>
        <v>0</v>
      </c>
      <c r="AR308" s="40">
        <f t="shared" si="172"/>
        <v>0</v>
      </c>
      <c r="AS308" s="40">
        <f t="shared" si="173"/>
        <v>0</v>
      </c>
      <c r="AT308" s="40">
        <f t="shared" si="174"/>
        <v>0</v>
      </c>
      <c r="AU308" s="40">
        <f t="shared" si="175"/>
        <v>0</v>
      </c>
      <c r="AV308" s="40">
        <f t="shared" si="176"/>
        <v>0</v>
      </c>
      <c r="AW308" s="40">
        <f t="shared" si="177"/>
        <v>0</v>
      </c>
      <c r="AX308" s="40">
        <f t="shared" si="178"/>
        <v>0</v>
      </c>
      <c r="AY308" s="40">
        <f t="shared" si="179"/>
        <v>0</v>
      </c>
      <c r="AZ308" s="40">
        <f t="shared" si="180"/>
        <v>0</v>
      </c>
      <c r="BA308" s="40">
        <f t="shared" si="181"/>
        <v>0</v>
      </c>
      <c r="BB308" s="40">
        <f t="shared" si="182"/>
        <v>0</v>
      </c>
      <c r="BC308" s="40">
        <f t="shared" si="183"/>
        <v>0</v>
      </c>
      <c r="BD308" s="40">
        <f t="shared" si="184"/>
        <v>0</v>
      </c>
      <c r="BE308" s="40">
        <f t="shared" si="185"/>
        <v>0</v>
      </c>
      <c r="BF308" s="40">
        <f t="shared" si="186"/>
        <v>0</v>
      </c>
      <c r="BG308" s="40">
        <f t="shared" si="187"/>
        <v>0</v>
      </c>
      <c r="BH308" s="40">
        <f t="shared" si="188"/>
        <v>0</v>
      </c>
      <c r="BI308" s="40">
        <f t="shared" si="189"/>
        <v>0</v>
      </c>
      <c r="BJ308" s="40">
        <f t="shared" si="190"/>
        <v>0</v>
      </c>
      <c r="BK308" s="40">
        <f t="shared" si="192"/>
        <v>0</v>
      </c>
      <c r="BL308" s="40">
        <f t="shared" si="193"/>
        <v>0</v>
      </c>
      <c r="BM308" s="40">
        <f t="shared" si="194"/>
        <v>0</v>
      </c>
      <c r="BN308" s="40">
        <f t="shared" si="195"/>
        <v>0</v>
      </c>
      <c r="BO308" s="40">
        <f t="shared" si="196"/>
        <v>0</v>
      </c>
      <c r="BP308" s="40">
        <f t="shared" si="197"/>
        <v>0</v>
      </c>
      <c r="BQ308" s="40">
        <f t="shared" si="198"/>
        <v>0</v>
      </c>
      <c r="BR308" s="40">
        <f t="shared" si="199"/>
        <v>0</v>
      </c>
      <c r="BS308">
        <v>1</v>
      </c>
      <c r="BT308" s="63">
        <f t="shared" si="161"/>
        <v>7</v>
      </c>
      <c r="BV308" s="4">
        <f t="shared" si="191"/>
        <v>0.19671994671994669</v>
      </c>
    </row>
    <row r="309" spans="1:74">
      <c r="A309" s="25">
        <f t="shared" si="164"/>
        <v>305</v>
      </c>
      <c r="B309" s="26" t="s">
        <v>38</v>
      </c>
      <c r="C309" s="12">
        <v>41267</v>
      </c>
      <c r="D309" s="52">
        <v>41269</v>
      </c>
      <c r="E309" s="52">
        <v>41270</v>
      </c>
      <c r="F309" s="36">
        <v>111.489</v>
      </c>
      <c r="G309" s="36">
        <v>111.94</v>
      </c>
      <c r="H309" s="36">
        <v>113.82900000000001</v>
      </c>
      <c r="I309" s="36"/>
      <c r="J309" s="36"/>
      <c r="K309" s="5" t="s">
        <v>1</v>
      </c>
      <c r="M309" s="16">
        <f>(G309-F309)*100</f>
        <v>45.099999999999341</v>
      </c>
      <c r="N309" s="15"/>
      <c r="O309" s="16">
        <f>(H309-G309)*100</f>
        <v>188.900000000001</v>
      </c>
      <c r="Q309" s="22">
        <f>((S308*U309)/M309)*O309</f>
        <v>2872216.567125557</v>
      </c>
      <c r="R309" s="15"/>
      <c r="S309" s="3">
        <f>Q309+S308</f>
        <v>60474679.47288651</v>
      </c>
      <c r="U309" s="4">
        <f>$AE$4/W309</f>
        <v>1.1904761904761904E-2</v>
      </c>
      <c r="W309" s="2">
        <v>21</v>
      </c>
      <c r="Y309" s="30">
        <f>E309-D309+1</f>
        <v>2</v>
      </c>
      <c r="Z309" s="30"/>
      <c r="AA309" s="30">
        <f>(D309-C309)</f>
        <v>2</v>
      </c>
      <c r="AB309" s="30"/>
      <c r="AC309" s="4">
        <f>(S309-S308)/S308</f>
        <v>4.9862738887130158E-2</v>
      </c>
      <c r="AF309" s="40">
        <f>IF(E308&gt;D309,IF(E308&gt;E309,Y309,E308-D309+1),0)</f>
        <v>2</v>
      </c>
      <c r="AH309" s="40">
        <f t="shared" si="160"/>
        <v>1</v>
      </c>
      <c r="AI309" s="40">
        <f t="shared" si="162"/>
        <v>1</v>
      </c>
      <c r="AJ309" s="40">
        <f t="shared" si="163"/>
        <v>0</v>
      </c>
      <c r="AK309" s="40">
        <f t="shared" si="165"/>
        <v>1</v>
      </c>
      <c r="AL309" s="40">
        <f t="shared" si="166"/>
        <v>1</v>
      </c>
      <c r="AM309" s="40">
        <f t="shared" si="167"/>
        <v>1</v>
      </c>
      <c r="AN309" s="40">
        <f t="shared" si="168"/>
        <v>0</v>
      </c>
      <c r="AO309" s="40">
        <f t="shared" si="169"/>
        <v>0</v>
      </c>
      <c r="AP309" s="40">
        <f t="shared" si="170"/>
        <v>0</v>
      </c>
      <c r="AQ309" s="40">
        <f t="shared" si="171"/>
        <v>0</v>
      </c>
      <c r="AR309" s="40">
        <f t="shared" si="172"/>
        <v>0</v>
      </c>
      <c r="AS309" s="40">
        <f t="shared" si="173"/>
        <v>0</v>
      </c>
      <c r="AT309" s="40">
        <f t="shared" si="174"/>
        <v>0</v>
      </c>
      <c r="AU309" s="40">
        <f t="shared" si="175"/>
        <v>0</v>
      </c>
      <c r="AV309" s="40">
        <f t="shared" si="176"/>
        <v>0</v>
      </c>
      <c r="AW309" s="40">
        <f t="shared" si="177"/>
        <v>0</v>
      </c>
      <c r="AX309" s="40">
        <f t="shared" si="178"/>
        <v>0</v>
      </c>
      <c r="AY309" s="40">
        <f t="shared" si="179"/>
        <v>0</v>
      </c>
      <c r="AZ309" s="40">
        <f t="shared" si="180"/>
        <v>0</v>
      </c>
      <c r="BA309" s="40">
        <f t="shared" si="181"/>
        <v>0</v>
      </c>
      <c r="BB309" s="40">
        <f t="shared" si="182"/>
        <v>0</v>
      </c>
      <c r="BC309" s="40">
        <f t="shared" si="183"/>
        <v>0</v>
      </c>
      <c r="BD309" s="40">
        <f t="shared" si="184"/>
        <v>0</v>
      </c>
      <c r="BE309" s="40">
        <f t="shared" si="185"/>
        <v>0</v>
      </c>
      <c r="BF309" s="40">
        <f t="shared" si="186"/>
        <v>0</v>
      </c>
      <c r="BG309" s="40">
        <f t="shared" si="187"/>
        <v>0</v>
      </c>
      <c r="BH309" s="40">
        <f t="shared" si="188"/>
        <v>0</v>
      </c>
      <c r="BI309" s="40">
        <f t="shared" si="189"/>
        <v>0</v>
      </c>
      <c r="BJ309" s="40">
        <f t="shared" si="190"/>
        <v>0</v>
      </c>
      <c r="BK309" s="40">
        <f t="shared" si="192"/>
        <v>0</v>
      </c>
      <c r="BL309" s="40">
        <f t="shared" si="193"/>
        <v>0</v>
      </c>
      <c r="BM309" s="40">
        <f t="shared" si="194"/>
        <v>0</v>
      </c>
      <c r="BN309" s="40">
        <f t="shared" si="195"/>
        <v>0</v>
      </c>
      <c r="BO309" s="40">
        <f t="shared" si="196"/>
        <v>0</v>
      </c>
      <c r="BP309" s="40">
        <f t="shared" si="197"/>
        <v>0</v>
      </c>
      <c r="BQ309" s="40">
        <f t="shared" si="198"/>
        <v>0</v>
      </c>
      <c r="BR309" s="40">
        <f t="shared" si="199"/>
        <v>0</v>
      </c>
      <c r="BS309">
        <v>1</v>
      </c>
      <c r="BT309" s="63">
        <f t="shared" si="161"/>
        <v>7</v>
      </c>
      <c r="BV309" s="4">
        <f t="shared" si="191"/>
        <v>0.17291042291042291</v>
      </c>
    </row>
    <row r="310" spans="1:74">
      <c r="A310" s="25">
        <f t="shared" si="164"/>
        <v>306</v>
      </c>
      <c r="B310" s="26" t="s">
        <v>29</v>
      </c>
      <c r="C310" s="12">
        <v>41263</v>
      </c>
      <c r="D310" s="12">
        <v>41274</v>
      </c>
      <c r="E310" s="12">
        <v>41274</v>
      </c>
      <c r="F310" s="14">
        <v>0.81640000000000001</v>
      </c>
      <c r="G310" s="14"/>
      <c r="H310" s="14"/>
      <c r="I310" s="14">
        <v>0.81089999999999995</v>
      </c>
      <c r="J310" s="14">
        <v>0.81640000000000001</v>
      </c>
      <c r="K310" s="5" t="s">
        <v>0</v>
      </c>
      <c r="L310" s="15"/>
      <c r="M310" s="16">
        <f>(F310-I310)*10000</f>
        <v>55.000000000000604</v>
      </c>
      <c r="N310" s="15"/>
      <c r="O310" s="16">
        <f>(I310-J310)*10000</f>
        <v>-55.000000000000604</v>
      </c>
      <c r="P310" s="15"/>
      <c r="Q310" s="22">
        <f>((S309*U310)/M310)*O310</f>
        <v>-1511866.9868221628</v>
      </c>
      <c r="R310" s="15"/>
      <c r="S310" s="3">
        <f>Q310+S309</f>
        <v>58962812.486064345</v>
      </c>
      <c r="U310" s="4">
        <f>$AE$4/W310</f>
        <v>2.5000000000000001E-2</v>
      </c>
      <c r="V310" s="4"/>
      <c r="W310" s="2">
        <v>10</v>
      </c>
      <c r="X310" s="3"/>
      <c r="Y310" s="30">
        <f>E310-D310+1</f>
        <v>1</v>
      </c>
      <c r="Z310" s="30"/>
      <c r="AA310" s="30">
        <f>(D310-C310)</f>
        <v>11</v>
      </c>
      <c r="AB310" s="30"/>
      <c r="AC310" s="4">
        <f>(S310-S309)/S309</f>
        <v>-2.5000000000000046E-2</v>
      </c>
      <c r="AF310" s="40">
        <f>IF(E309&gt;D310,IF(E309&gt;E310,Y310,E309-D310+1),0)</f>
        <v>0</v>
      </c>
      <c r="AH310" s="40">
        <f t="shared" si="160"/>
        <v>0</v>
      </c>
      <c r="AI310" s="40">
        <f t="shared" si="162"/>
        <v>1</v>
      </c>
      <c r="AJ310" s="40">
        <f t="shared" si="163"/>
        <v>1</v>
      </c>
      <c r="AK310" s="40">
        <f t="shared" si="165"/>
        <v>0</v>
      </c>
      <c r="AL310" s="40">
        <f t="shared" si="166"/>
        <v>1</v>
      </c>
      <c r="AM310" s="40">
        <f t="shared" si="167"/>
        <v>1</v>
      </c>
      <c r="AN310" s="40">
        <f t="shared" si="168"/>
        <v>0</v>
      </c>
      <c r="AO310" s="40">
        <f t="shared" si="169"/>
        <v>0</v>
      </c>
      <c r="AP310" s="40">
        <f t="shared" si="170"/>
        <v>0</v>
      </c>
      <c r="AQ310" s="40">
        <f t="shared" si="171"/>
        <v>0</v>
      </c>
      <c r="AR310" s="40">
        <f t="shared" si="172"/>
        <v>0</v>
      </c>
      <c r="AS310" s="40">
        <f t="shared" si="173"/>
        <v>0</v>
      </c>
      <c r="AT310" s="40">
        <f t="shared" si="174"/>
        <v>0</v>
      </c>
      <c r="AU310" s="40">
        <f t="shared" si="175"/>
        <v>0</v>
      </c>
      <c r="AV310" s="40">
        <f t="shared" si="176"/>
        <v>0</v>
      </c>
      <c r="AW310" s="40">
        <f t="shared" si="177"/>
        <v>0</v>
      </c>
      <c r="AX310" s="40">
        <f t="shared" si="178"/>
        <v>0</v>
      </c>
      <c r="AY310" s="40">
        <f t="shared" si="179"/>
        <v>0</v>
      </c>
      <c r="AZ310" s="40">
        <f t="shared" si="180"/>
        <v>0</v>
      </c>
      <c r="BA310" s="40">
        <f t="shared" si="181"/>
        <v>0</v>
      </c>
      <c r="BB310" s="40">
        <f t="shared" si="182"/>
        <v>0</v>
      </c>
      <c r="BC310" s="40">
        <f t="shared" si="183"/>
        <v>0</v>
      </c>
      <c r="BD310" s="40">
        <f t="shared" si="184"/>
        <v>0</v>
      </c>
      <c r="BE310" s="40">
        <f t="shared" si="185"/>
        <v>0</v>
      </c>
      <c r="BF310" s="40">
        <f t="shared" si="186"/>
        <v>0</v>
      </c>
      <c r="BG310" s="40">
        <f t="shared" si="187"/>
        <v>0</v>
      </c>
      <c r="BH310" s="40">
        <f t="shared" si="188"/>
        <v>0</v>
      </c>
      <c r="BI310" s="40">
        <f t="shared" si="189"/>
        <v>0</v>
      </c>
      <c r="BJ310" s="40">
        <f t="shared" si="190"/>
        <v>0</v>
      </c>
      <c r="BK310" s="40">
        <f t="shared" si="192"/>
        <v>0</v>
      </c>
      <c r="BL310" s="40">
        <f t="shared" si="193"/>
        <v>0</v>
      </c>
      <c r="BM310" s="40">
        <f t="shared" si="194"/>
        <v>0</v>
      </c>
      <c r="BN310" s="40">
        <f t="shared" si="195"/>
        <v>0</v>
      </c>
      <c r="BO310" s="40">
        <f t="shared" si="196"/>
        <v>0</v>
      </c>
      <c r="BP310" s="40">
        <f t="shared" si="197"/>
        <v>0</v>
      </c>
      <c r="BQ310" s="40">
        <f t="shared" si="198"/>
        <v>0</v>
      </c>
      <c r="BR310" s="40">
        <f t="shared" si="199"/>
        <v>0</v>
      </c>
      <c r="BS310">
        <v>1</v>
      </c>
      <c r="BT310" s="63">
        <f t="shared" si="161"/>
        <v>6</v>
      </c>
      <c r="BV310" s="4">
        <f t="shared" si="191"/>
        <v>0.15029137529137529</v>
      </c>
    </row>
    <row r="311" spans="1:74">
      <c r="A311" s="25">
        <f t="shared" si="164"/>
        <v>307</v>
      </c>
      <c r="B311" s="26" t="s">
        <v>20</v>
      </c>
      <c r="C311" s="12">
        <v>41274</v>
      </c>
      <c r="D311" s="12">
        <v>41276</v>
      </c>
      <c r="E311" s="12">
        <v>41285</v>
      </c>
      <c r="F311" s="14">
        <v>0.94079999999999997</v>
      </c>
      <c r="G311" s="14">
        <v>0.95279999999999998</v>
      </c>
      <c r="H311" s="14">
        <v>0.96140000000000003</v>
      </c>
      <c r="I311" s="14"/>
      <c r="J311" s="14"/>
      <c r="K311" s="5" t="s">
        <v>2</v>
      </c>
      <c r="L311" s="15"/>
      <c r="M311" s="16">
        <f>(G311-F311)*10000</f>
        <v>120.00000000000011</v>
      </c>
      <c r="N311" s="15"/>
      <c r="O311" s="16">
        <f>(H311-G311)*10000</f>
        <v>86.000000000000526</v>
      </c>
      <c r="P311" s="15"/>
      <c r="Q311" s="22">
        <f>((S310*U311)/M311)*O311</f>
        <v>1509167.2243457024</v>
      </c>
      <c r="R311" s="15"/>
      <c r="S311" s="3">
        <f>Q311+S310</f>
        <v>60471979.710410044</v>
      </c>
      <c r="U311" s="4">
        <f>$AE$4/W311</f>
        <v>3.5714285714285712E-2</v>
      </c>
      <c r="V311" s="4"/>
      <c r="W311" s="2">
        <v>7</v>
      </c>
      <c r="X311" s="3"/>
      <c r="Y311" s="30">
        <f>E311-D311+1</f>
        <v>10</v>
      </c>
      <c r="Z311" s="30"/>
      <c r="AA311" s="30">
        <f>(D311-C311)</f>
        <v>2</v>
      </c>
      <c r="AB311" s="30"/>
      <c r="AC311" s="4">
        <f>(S311-S310)/S310</f>
        <v>2.5595238095238171E-2</v>
      </c>
      <c r="AF311" s="40">
        <f>IF(E310&gt;D311,IF(E310&gt;E311,Y311,E310-D311+1),0)</f>
        <v>0</v>
      </c>
      <c r="AH311" s="40">
        <f t="shared" si="160"/>
        <v>0</v>
      </c>
      <c r="AI311" s="40">
        <f t="shared" si="162"/>
        <v>0</v>
      </c>
      <c r="AJ311" s="40">
        <f t="shared" si="163"/>
        <v>0</v>
      </c>
      <c r="AK311" s="40">
        <f t="shared" si="165"/>
        <v>0</v>
      </c>
      <c r="AL311" s="40">
        <f t="shared" si="166"/>
        <v>0</v>
      </c>
      <c r="AM311" s="40">
        <f t="shared" si="167"/>
        <v>1</v>
      </c>
      <c r="AN311" s="40">
        <f t="shared" si="168"/>
        <v>0</v>
      </c>
      <c r="AO311" s="40">
        <f t="shared" si="169"/>
        <v>0</v>
      </c>
      <c r="AP311" s="40">
        <f t="shared" si="170"/>
        <v>0</v>
      </c>
      <c r="AQ311" s="40">
        <f t="shared" si="171"/>
        <v>0</v>
      </c>
      <c r="AR311" s="40">
        <f t="shared" si="172"/>
        <v>0</v>
      </c>
      <c r="AS311" s="40">
        <f t="shared" si="173"/>
        <v>0</v>
      </c>
      <c r="AT311" s="40">
        <f t="shared" si="174"/>
        <v>0</v>
      </c>
      <c r="AU311" s="40">
        <f t="shared" si="175"/>
        <v>0</v>
      </c>
      <c r="AV311" s="40">
        <f t="shared" si="176"/>
        <v>0</v>
      </c>
      <c r="AW311" s="40">
        <f t="shared" si="177"/>
        <v>0</v>
      </c>
      <c r="AX311" s="40">
        <f t="shared" si="178"/>
        <v>0</v>
      </c>
      <c r="AY311" s="40">
        <f t="shared" si="179"/>
        <v>0</v>
      </c>
      <c r="AZ311" s="40">
        <f t="shared" si="180"/>
        <v>0</v>
      </c>
      <c r="BA311" s="40">
        <f t="shared" si="181"/>
        <v>0</v>
      </c>
      <c r="BB311" s="40">
        <f t="shared" si="182"/>
        <v>0</v>
      </c>
      <c r="BC311" s="40">
        <f t="shared" si="183"/>
        <v>0</v>
      </c>
      <c r="BD311" s="40">
        <f t="shared" si="184"/>
        <v>0</v>
      </c>
      <c r="BE311" s="40">
        <f t="shared" si="185"/>
        <v>0</v>
      </c>
      <c r="BF311" s="40">
        <f t="shared" si="186"/>
        <v>0</v>
      </c>
      <c r="BG311" s="40">
        <f t="shared" si="187"/>
        <v>0</v>
      </c>
      <c r="BH311" s="40">
        <f t="shared" si="188"/>
        <v>0</v>
      </c>
      <c r="BI311" s="40">
        <f t="shared" si="189"/>
        <v>0</v>
      </c>
      <c r="BJ311" s="40">
        <f t="shared" si="190"/>
        <v>0</v>
      </c>
      <c r="BK311" s="40">
        <f t="shared" si="192"/>
        <v>0</v>
      </c>
      <c r="BL311" s="40">
        <f t="shared" si="193"/>
        <v>0</v>
      </c>
      <c r="BM311" s="40">
        <f t="shared" si="194"/>
        <v>0</v>
      </c>
      <c r="BN311" s="40">
        <f t="shared" si="195"/>
        <v>0</v>
      </c>
      <c r="BO311" s="40">
        <f t="shared" si="196"/>
        <v>0</v>
      </c>
      <c r="BP311" s="40">
        <f t="shared" si="197"/>
        <v>0</v>
      </c>
      <c r="BQ311" s="40">
        <f t="shared" si="198"/>
        <v>0</v>
      </c>
      <c r="BR311" s="40">
        <f t="shared" si="199"/>
        <v>0</v>
      </c>
      <c r="BS311">
        <v>1</v>
      </c>
      <c r="BT311" s="63">
        <f t="shared" si="161"/>
        <v>3</v>
      </c>
      <c r="BV311" s="4">
        <f t="shared" si="191"/>
        <v>9.1269841269841265E-2</v>
      </c>
    </row>
    <row r="312" spans="1:74">
      <c r="A312" s="25">
        <f t="shared" si="164"/>
        <v>308</v>
      </c>
      <c r="B312" s="26" t="s">
        <v>30</v>
      </c>
      <c r="C312" s="12">
        <v>41271</v>
      </c>
      <c r="D312" s="12">
        <v>41276</v>
      </c>
      <c r="E312" s="12">
        <v>41284</v>
      </c>
      <c r="F312" s="14">
        <v>1.3252999999999999</v>
      </c>
      <c r="G312" s="14"/>
      <c r="H312" s="14"/>
      <c r="I312" s="14">
        <v>1.3163</v>
      </c>
      <c r="J312" s="14">
        <v>1.3139000000000001</v>
      </c>
      <c r="K312" s="5" t="s">
        <v>2</v>
      </c>
      <c r="L312" s="15"/>
      <c r="M312" s="46">
        <f>(F312-I312)*10000</f>
        <v>89.999999999998977</v>
      </c>
      <c r="N312" s="47"/>
      <c r="O312" s="46">
        <f>(I312-J312)*10000</f>
        <v>23.999999999999577</v>
      </c>
      <c r="P312" s="15"/>
      <c r="Q312" s="22">
        <f>((S311*U312)/M312)*O312</f>
        <v>366496.84672975552</v>
      </c>
      <c r="R312" s="15"/>
      <c r="S312" s="3">
        <f>Q312+S311</f>
        <v>60838476.557139799</v>
      </c>
      <c r="U312" s="4">
        <f>$AE$4/W312</f>
        <v>2.2727272727272728E-2</v>
      </c>
      <c r="V312" s="4"/>
      <c r="W312" s="16">
        <v>11</v>
      </c>
      <c r="X312" s="15"/>
      <c r="Y312" s="30">
        <f>E312-D312+1</f>
        <v>9</v>
      </c>
      <c r="Z312" s="30"/>
      <c r="AA312" s="30">
        <f>(D312-C312)</f>
        <v>5</v>
      </c>
      <c r="AB312" s="30"/>
      <c r="AC312" s="4">
        <f>(S312-S311)/S311</f>
        <v>6.0606060606060207E-3</v>
      </c>
      <c r="AF312" s="40">
        <f>IF(E311&gt;D312,IF(E311&gt;E312,Y312,E311-D312+1),0)</f>
        <v>9</v>
      </c>
      <c r="AH312" s="40">
        <f t="shared" si="160"/>
        <v>1</v>
      </c>
      <c r="AI312" s="40">
        <f t="shared" si="162"/>
        <v>0</v>
      </c>
      <c r="AJ312" s="40">
        <f t="shared" si="163"/>
        <v>0</v>
      </c>
      <c r="AK312" s="40">
        <f t="shared" si="165"/>
        <v>0</v>
      </c>
      <c r="AL312" s="40">
        <f t="shared" si="166"/>
        <v>0</v>
      </c>
      <c r="AM312" s="40">
        <f t="shared" si="167"/>
        <v>0</v>
      </c>
      <c r="AN312" s="40">
        <f t="shared" si="168"/>
        <v>1</v>
      </c>
      <c r="AO312" s="40">
        <f t="shared" si="169"/>
        <v>0</v>
      </c>
      <c r="AP312" s="40">
        <f t="shared" si="170"/>
        <v>0</v>
      </c>
      <c r="AQ312" s="40">
        <f t="shared" si="171"/>
        <v>0</v>
      </c>
      <c r="AR312" s="40">
        <f t="shared" si="172"/>
        <v>0</v>
      </c>
      <c r="AS312" s="40">
        <f t="shared" si="173"/>
        <v>0</v>
      </c>
      <c r="AT312" s="40">
        <f t="shared" si="174"/>
        <v>0</v>
      </c>
      <c r="AU312" s="40">
        <f t="shared" si="175"/>
        <v>0</v>
      </c>
      <c r="AV312" s="40">
        <f t="shared" si="176"/>
        <v>0</v>
      </c>
      <c r="AW312" s="40">
        <f t="shared" si="177"/>
        <v>0</v>
      </c>
      <c r="AX312" s="40">
        <f t="shared" si="178"/>
        <v>0</v>
      </c>
      <c r="AY312" s="40">
        <f t="shared" si="179"/>
        <v>0</v>
      </c>
      <c r="AZ312" s="40">
        <f t="shared" si="180"/>
        <v>0</v>
      </c>
      <c r="BA312" s="40">
        <f t="shared" si="181"/>
        <v>0</v>
      </c>
      <c r="BB312" s="40">
        <f t="shared" si="182"/>
        <v>0</v>
      </c>
      <c r="BC312" s="40">
        <f t="shared" si="183"/>
        <v>0</v>
      </c>
      <c r="BD312" s="40">
        <f t="shared" si="184"/>
        <v>0</v>
      </c>
      <c r="BE312" s="40">
        <f t="shared" si="185"/>
        <v>0</v>
      </c>
      <c r="BF312" s="40">
        <f t="shared" si="186"/>
        <v>0</v>
      </c>
      <c r="BG312" s="40">
        <f t="shared" si="187"/>
        <v>0</v>
      </c>
      <c r="BH312" s="40">
        <f t="shared" si="188"/>
        <v>0</v>
      </c>
      <c r="BI312" s="40">
        <f t="shared" si="189"/>
        <v>0</v>
      </c>
      <c r="BJ312" s="40">
        <f t="shared" si="190"/>
        <v>0</v>
      </c>
      <c r="BK312" s="40">
        <f t="shared" si="192"/>
        <v>0</v>
      </c>
      <c r="BL312" s="40">
        <f t="shared" si="193"/>
        <v>0</v>
      </c>
      <c r="BM312" s="40">
        <f t="shared" si="194"/>
        <v>0</v>
      </c>
      <c r="BN312" s="40">
        <f t="shared" si="195"/>
        <v>0</v>
      </c>
      <c r="BO312" s="40">
        <f t="shared" si="196"/>
        <v>0</v>
      </c>
      <c r="BP312" s="40">
        <f t="shared" si="197"/>
        <v>0</v>
      </c>
      <c r="BQ312" s="40">
        <f t="shared" si="198"/>
        <v>0</v>
      </c>
      <c r="BR312" s="40">
        <f t="shared" si="199"/>
        <v>0</v>
      </c>
      <c r="BS312">
        <v>1</v>
      </c>
      <c r="BT312" s="63">
        <f t="shared" si="161"/>
        <v>4</v>
      </c>
      <c r="BV312" s="4">
        <f t="shared" si="191"/>
        <v>0.11399711399711399</v>
      </c>
    </row>
    <row r="313" spans="1:74">
      <c r="A313" s="25">
        <f t="shared" si="164"/>
        <v>309</v>
      </c>
      <c r="B313" s="26" t="s">
        <v>39</v>
      </c>
      <c r="C313" s="12">
        <v>41276</v>
      </c>
      <c r="D313" s="12">
        <v>41277</v>
      </c>
      <c r="E313" s="12">
        <v>41278</v>
      </c>
      <c r="F313" s="14">
        <v>1.0393000000000001</v>
      </c>
      <c r="G313" s="14">
        <v>1.0504599999999999</v>
      </c>
      <c r="H313" s="14">
        <v>1.0393000000000001</v>
      </c>
      <c r="I313" s="14"/>
      <c r="J313" s="14"/>
      <c r="K313" s="5" t="s">
        <v>0</v>
      </c>
      <c r="M313" s="16">
        <f>(G313-F313)*10000</f>
        <v>111.59999999999837</v>
      </c>
      <c r="N313" s="15"/>
      <c r="O313" s="16">
        <f>(H313-G313)*10000</f>
        <v>-111.59999999999837</v>
      </c>
      <c r="Q313" s="22">
        <f>((S312*U313)/M313)*O313</f>
        <v>-1169970.7030219194</v>
      </c>
      <c r="R313" s="15"/>
      <c r="S313" s="3">
        <f>Q313+S312</f>
        <v>59668505.854117878</v>
      </c>
      <c r="U313" s="4">
        <f>$AE$4/W313</f>
        <v>1.9230769230769232E-2</v>
      </c>
      <c r="W313" s="2">
        <v>13</v>
      </c>
      <c r="Y313" s="30">
        <f>E313-D313+1</f>
        <v>2</v>
      </c>
      <c r="Z313" s="30"/>
      <c r="AA313" s="30">
        <f>(D313-C313)</f>
        <v>1</v>
      </c>
      <c r="AB313" s="30"/>
      <c r="AC313" s="4">
        <f>(S313-S312)/S312</f>
        <v>-1.9230769230769263E-2</v>
      </c>
      <c r="AF313" s="40">
        <f>IF(E312&gt;D313,IF(E312&gt;E313,Y313,E312-D313+1),0)</f>
        <v>2</v>
      </c>
      <c r="AH313" s="40">
        <f t="shared" si="160"/>
        <v>1</v>
      </c>
      <c r="AI313" s="40">
        <f t="shared" si="162"/>
        <v>1</v>
      </c>
      <c r="AJ313" s="40">
        <f t="shared" si="163"/>
        <v>0</v>
      </c>
      <c r="AK313" s="40">
        <f t="shared" si="165"/>
        <v>0</v>
      </c>
      <c r="AL313" s="40">
        <f t="shared" si="166"/>
        <v>0</v>
      </c>
      <c r="AM313" s="40">
        <f t="shared" si="167"/>
        <v>0</v>
      </c>
      <c r="AN313" s="40">
        <f t="shared" si="168"/>
        <v>0</v>
      </c>
      <c r="AO313" s="40">
        <f t="shared" si="169"/>
        <v>1</v>
      </c>
      <c r="AP313" s="40">
        <f t="shared" si="170"/>
        <v>0</v>
      </c>
      <c r="AQ313" s="40">
        <f t="shared" si="171"/>
        <v>0</v>
      </c>
      <c r="AR313" s="40">
        <f t="shared" si="172"/>
        <v>0</v>
      </c>
      <c r="AS313" s="40">
        <f t="shared" si="173"/>
        <v>0</v>
      </c>
      <c r="AT313" s="40">
        <f t="shared" si="174"/>
        <v>0</v>
      </c>
      <c r="AU313" s="40">
        <f t="shared" si="175"/>
        <v>0</v>
      </c>
      <c r="AV313" s="40">
        <f t="shared" si="176"/>
        <v>0</v>
      </c>
      <c r="AW313" s="40">
        <f t="shared" si="177"/>
        <v>0</v>
      </c>
      <c r="AX313" s="40">
        <f t="shared" si="178"/>
        <v>0</v>
      </c>
      <c r="AY313" s="40">
        <f t="shared" si="179"/>
        <v>0</v>
      </c>
      <c r="AZ313" s="40">
        <f t="shared" si="180"/>
        <v>0</v>
      </c>
      <c r="BA313" s="40">
        <f t="shared" si="181"/>
        <v>0</v>
      </c>
      <c r="BB313" s="40">
        <f t="shared" si="182"/>
        <v>0</v>
      </c>
      <c r="BC313" s="40">
        <f t="shared" si="183"/>
        <v>0</v>
      </c>
      <c r="BD313" s="40">
        <f t="shared" si="184"/>
        <v>0</v>
      </c>
      <c r="BE313" s="40">
        <f t="shared" si="185"/>
        <v>0</v>
      </c>
      <c r="BF313" s="40">
        <f t="shared" si="186"/>
        <v>0</v>
      </c>
      <c r="BG313" s="40">
        <f t="shared" si="187"/>
        <v>0</v>
      </c>
      <c r="BH313" s="40">
        <f t="shared" si="188"/>
        <v>0</v>
      </c>
      <c r="BI313" s="40">
        <f t="shared" si="189"/>
        <v>0</v>
      </c>
      <c r="BJ313" s="40">
        <f t="shared" si="190"/>
        <v>0</v>
      </c>
      <c r="BK313" s="40">
        <f t="shared" si="192"/>
        <v>0</v>
      </c>
      <c r="BL313" s="40">
        <f t="shared" si="193"/>
        <v>0</v>
      </c>
      <c r="BM313" s="40">
        <f t="shared" si="194"/>
        <v>0</v>
      </c>
      <c r="BN313" s="40">
        <f t="shared" si="195"/>
        <v>0</v>
      </c>
      <c r="BO313" s="40">
        <f t="shared" si="196"/>
        <v>0</v>
      </c>
      <c r="BP313" s="40">
        <f t="shared" si="197"/>
        <v>0</v>
      </c>
      <c r="BQ313" s="40">
        <f t="shared" si="198"/>
        <v>0</v>
      </c>
      <c r="BR313" s="40">
        <f t="shared" si="199"/>
        <v>0</v>
      </c>
      <c r="BS313">
        <v>1</v>
      </c>
      <c r="BT313" s="63">
        <f t="shared" si="161"/>
        <v>5</v>
      </c>
      <c r="BV313" s="4">
        <f t="shared" si="191"/>
        <v>0.13322788322788323</v>
      </c>
    </row>
    <row r="314" spans="1:74">
      <c r="A314" s="25">
        <f t="shared" si="164"/>
        <v>310</v>
      </c>
      <c r="B314" s="26" t="s">
        <v>29</v>
      </c>
      <c r="C314" s="12">
        <v>41278</v>
      </c>
      <c r="D314" s="12">
        <v>41281</v>
      </c>
      <c r="E314" s="12">
        <v>41285</v>
      </c>
      <c r="F314" s="14">
        <v>0.80940000000000001</v>
      </c>
      <c r="G314" s="14">
        <v>0.81499999999999995</v>
      </c>
      <c r="H314" s="14">
        <v>0.82099999999999995</v>
      </c>
      <c r="I314" s="14"/>
      <c r="J314" s="14"/>
      <c r="K314" s="5" t="s">
        <v>1</v>
      </c>
      <c r="L314" s="15"/>
      <c r="M314" s="16">
        <f>(G314-F314)*10000</f>
        <v>55.999999999999382</v>
      </c>
      <c r="N314" s="15"/>
      <c r="O314" s="16">
        <f>(H314-G314)*10000</f>
        <v>60.000000000000057</v>
      </c>
      <c r="P314" s="15"/>
      <c r="Q314" s="22">
        <f>((S313*U314)/M314)*O314</f>
        <v>1598263.5496638909</v>
      </c>
      <c r="R314" s="15"/>
      <c r="S314" s="3">
        <f>Q314+S313</f>
        <v>61266769.403781772</v>
      </c>
      <c r="U314" s="4">
        <f>$AE$4/W314</f>
        <v>2.5000000000000001E-2</v>
      </c>
      <c r="V314" s="4"/>
      <c r="W314" s="2">
        <v>10</v>
      </c>
      <c r="X314" s="3"/>
      <c r="Y314" s="30">
        <f>E314-D314+1</f>
        <v>5</v>
      </c>
      <c r="Z314" s="30"/>
      <c r="AA314" s="30">
        <f>(D314-C314)</f>
        <v>3</v>
      </c>
      <c r="AB314" s="30"/>
      <c r="AC314" s="4">
        <f>(S314-S313)/S313</f>
        <v>2.6785714285714655E-2</v>
      </c>
      <c r="AF314" s="40">
        <f>IF(E313&gt;D314,IF(E313&gt;E314,Y314,E313-D314+1),0)</f>
        <v>0</v>
      </c>
      <c r="AH314" s="40">
        <f t="shared" si="160"/>
        <v>0</v>
      </c>
      <c r="AI314" s="40">
        <f t="shared" si="162"/>
        <v>1</v>
      </c>
      <c r="AJ314" s="40">
        <f t="shared" si="163"/>
        <v>1</v>
      </c>
      <c r="AK314" s="40">
        <f t="shared" si="165"/>
        <v>0</v>
      </c>
      <c r="AL314" s="40">
        <f t="shared" si="166"/>
        <v>0</v>
      </c>
      <c r="AM314" s="40">
        <f t="shared" si="167"/>
        <v>0</v>
      </c>
      <c r="AN314" s="40">
        <f t="shared" si="168"/>
        <v>0</v>
      </c>
      <c r="AO314" s="40">
        <f t="shared" si="169"/>
        <v>0</v>
      </c>
      <c r="AP314" s="40">
        <f t="shared" si="170"/>
        <v>1</v>
      </c>
      <c r="AQ314" s="40">
        <f t="shared" si="171"/>
        <v>0</v>
      </c>
      <c r="AR314" s="40">
        <f t="shared" si="172"/>
        <v>0</v>
      </c>
      <c r="AS314" s="40">
        <f t="shared" si="173"/>
        <v>0</v>
      </c>
      <c r="AT314" s="40">
        <f t="shared" si="174"/>
        <v>0</v>
      </c>
      <c r="AU314" s="40">
        <f t="shared" si="175"/>
        <v>0</v>
      </c>
      <c r="AV314" s="40">
        <f t="shared" si="176"/>
        <v>0</v>
      </c>
      <c r="AW314" s="40">
        <f t="shared" si="177"/>
        <v>0</v>
      </c>
      <c r="AX314" s="40">
        <f t="shared" si="178"/>
        <v>0</v>
      </c>
      <c r="AY314" s="40">
        <f t="shared" si="179"/>
        <v>0</v>
      </c>
      <c r="AZ314" s="40">
        <f t="shared" si="180"/>
        <v>0</v>
      </c>
      <c r="BA314" s="40">
        <f t="shared" si="181"/>
        <v>0</v>
      </c>
      <c r="BB314" s="40">
        <f t="shared" si="182"/>
        <v>0</v>
      </c>
      <c r="BC314" s="40">
        <f t="shared" si="183"/>
        <v>0</v>
      </c>
      <c r="BD314" s="40">
        <f t="shared" si="184"/>
        <v>0</v>
      </c>
      <c r="BE314" s="40">
        <f t="shared" si="185"/>
        <v>0</v>
      </c>
      <c r="BF314" s="40">
        <f t="shared" si="186"/>
        <v>0</v>
      </c>
      <c r="BG314" s="40">
        <f t="shared" si="187"/>
        <v>0</v>
      </c>
      <c r="BH314" s="40">
        <f t="shared" si="188"/>
        <v>0</v>
      </c>
      <c r="BI314" s="40">
        <f t="shared" si="189"/>
        <v>0</v>
      </c>
      <c r="BJ314" s="40">
        <f t="shared" si="190"/>
        <v>0</v>
      </c>
      <c r="BK314" s="40">
        <f t="shared" si="192"/>
        <v>0</v>
      </c>
      <c r="BL314" s="40">
        <f t="shared" si="193"/>
        <v>0</v>
      </c>
      <c r="BM314" s="40">
        <f t="shared" si="194"/>
        <v>0</v>
      </c>
      <c r="BN314" s="40">
        <f t="shared" si="195"/>
        <v>0</v>
      </c>
      <c r="BO314" s="40">
        <f t="shared" si="196"/>
        <v>0</v>
      </c>
      <c r="BP314" s="40">
        <f t="shared" si="197"/>
        <v>0</v>
      </c>
      <c r="BQ314" s="40">
        <f t="shared" si="198"/>
        <v>0</v>
      </c>
      <c r="BR314" s="40">
        <f t="shared" si="199"/>
        <v>0</v>
      </c>
      <c r="BS314">
        <v>1</v>
      </c>
      <c r="BT314" s="63">
        <f t="shared" si="161"/>
        <v>5</v>
      </c>
      <c r="BV314" s="4">
        <f t="shared" si="191"/>
        <v>0.13899711399711401</v>
      </c>
    </row>
    <row r="315" spans="1:74">
      <c r="A315" s="25">
        <f t="shared" si="164"/>
        <v>311</v>
      </c>
      <c r="B315" s="26" t="s">
        <v>38</v>
      </c>
      <c r="C315" s="12">
        <v>41278</v>
      </c>
      <c r="D315" s="52">
        <v>41281</v>
      </c>
      <c r="E315" s="52">
        <v>41281</v>
      </c>
      <c r="F315" s="36">
        <v>114.277</v>
      </c>
      <c r="G315" s="36">
        <v>115.345</v>
      </c>
      <c r="H315" s="36">
        <v>114.277</v>
      </c>
      <c r="I315" s="36"/>
      <c r="J315" s="36"/>
      <c r="K315" s="5" t="s">
        <v>0</v>
      </c>
      <c r="M315" s="16">
        <f>(G315-F315)*100</f>
        <v>106.79999999999978</v>
      </c>
      <c r="N315" s="15"/>
      <c r="O315" s="16">
        <f>(H315-G315)*100</f>
        <v>-106.79999999999978</v>
      </c>
      <c r="Q315" s="22">
        <f>((S314*U315)/M315)*O315</f>
        <v>-729366.30242597347</v>
      </c>
      <c r="R315" s="15"/>
      <c r="S315" s="3">
        <f>Q315+S314</f>
        <v>60537403.101355799</v>
      </c>
      <c r="U315" s="4">
        <f>$AE$4/W315</f>
        <v>1.1904761904761904E-2</v>
      </c>
      <c r="W315" s="2">
        <v>21</v>
      </c>
      <c r="Y315" s="30">
        <f>E315-D315+1</f>
        <v>1</v>
      </c>
      <c r="Z315" s="30"/>
      <c r="AA315" s="30">
        <f>(D315-C315)</f>
        <v>3</v>
      </c>
      <c r="AB315" s="30"/>
      <c r="AC315" s="4">
        <f>(S315-S314)/S314</f>
        <v>-1.1904761904761899E-2</v>
      </c>
      <c r="AF315" s="40">
        <f>IF(E314&gt;D315,IF(E314&gt;E315,Y315,E314-D315+1),0)</f>
        <v>1</v>
      </c>
      <c r="AH315" s="40">
        <f t="shared" si="160"/>
        <v>1</v>
      </c>
      <c r="AI315" s="40">
        <f t="shared" si="162"/>
        <v>0</v>
      </c>
      <c r="AJ315" s="40">
        <f t="shared" si="163"/>
        <v>1</v>
      </c>
      <c r="AK315" s="40">
        <f t="shared" si="165"/>
        <v>1</v>
      </c>
      <c r="AL315" s="40">
        <f t="shared" si="166"/>
        <v>0</v>
      </c>
      <c r="AM315" s="40">
        <f t="shared" si="167"/>
        <v>0</v>
      </c>
      <c r="AN315" s="40">
        <f t="shared" si="168"/>
        <v>0</v>
      </c>
      <c r="AO315" s="40">
        <f t="shared" si="169"/>
        <v>0</v>
      </c>
      <c r="AP315" s="40">
        <f t="shared" si="170"/>
        <v>0</v>
      </c>
      <c r="AQ315" s="40">
        <f t="shared" si="171"/>
        <v>1</v>
      </c>
      <c r="AR315" s="40">
        <f t="shared" si="172"/>
        <v>0</v>
      </c>
      <c r="AS315" s="40">
        <f t="shared" si="173"/>
        <v>0</v>
      </c>
      <c r="AT315" s="40">
        <f t="shared" si="174"/>
        <v>0</v>
      </c>
      <c r="AU315" s="40">
        <f t="shared" si="175"/>
        <v>0</v>
      </c>
      <c r="AV315" s="40">
        <f t="shared" si="176"/>
        <v>0</v>
      </c>
      <c r="AW315" s="40">
        <f t="shared" si="177"/>
        <v>0</v>
      </c>
      <c r="AX315" s="40">
        <f t="shared" si="178"/>
        <v>0</v>
      </c>
      <c r="AY315" s="40">
        <f t="shared" si="179"/>
        <v>0</v>
      </c>
      <c r="AZ315" s="40">
        <f t="shared" si="180"/>
        <v>0</v>
      </c>
      <c r="BA315" s="40">
        <f t="shared" si="181"/>
        <v>0</v>
      </c>
      <c r="BB315" s="40">
        <f t="shared" si="182"/>
        <v>0</v>
      </c>
      <c r="BC315" s="40">
        <f t="shared" si="183"/>
        <v>0</v>
      </c>
      <c r="BD315" s="40">
        <f t="shared" si="184"/>
        <v>0</v>
      </c>
      <c r="BE315" s="40">
        <f t="shared" si="185"/>
        <v>0</v>
      </c>
      <c r="BF315" s="40">
        <f t="shared" si="186"/>
        <v>0</v>
      </c>
      <c r="BG315" s="40">
        <f t="shared" si="187"/>
        <v>0</v>
      </c>
      <c r="BH315" s="40">
        <f t="shared" si="188"/>
        <v>0</v>
      </c>
      <c r="BI315" s="40">
        <f t="shared" si="189"/>
        <v>0</v>
      </c>
      <c r="BJ315" s="40">
        <f t="shared" si="190"/>
        <v>0</v>
      </c>
      <c r="BK315" s="40">
        <f t="shared" si="192"/>
        <v>0</v>
      </c>
      <c r="BL315" s="40">
        <f t="shared" si="193"/>
        <v>0</v>
      </c>
      <c r="BM315" s="40">
        <f t="shared" si="194"/>
        <v>0</v>
      </c>
      <c r="BN315" s="40">
        <f t="shared" si="195"/>
        <v>0</v>
      </c>
      <c r="BO315" s="40">
        <f t="shared" si="196"/>
        <v>0</v>
      </c>
      <c r="BP315" s="40">
        <f t="shared" si="197"/>
        <v>0</v>
      </c>
      <c r="BQ315" s="40">
        <f t="shared" si="198"/>
        <v>0</v>
      </c>
      <c r="BR315" s="40">
        <f t="shared" si="199"/>
        <v>0</v>
      </c>
      <c r="BS315">
        <v>1</v>
      </c>
      <c r="BT315" s="63">
        <f t="shared" si="161"/>
        <v>6</v>
      </c>
      <c r="BV315" s="4">
        <f t="shared" si="191"/>
        <v>0.15090187590187593</v>
      </c>
    </row>
    <row r="316" spans="1:74">
      <c r="A316" s="25">
        <f t="shared" si="164"/>
        <v>312</v>
      </c>
      <c r="B316" s="26" t="s">
        <v>32</v>
      </c>
      <c r="C316" s="12">
        <v>41276</v>
      </c>
      <c r="D316" s="12">
        <v>41282</v>
      </c>
      <c r="E316" s="12">
        <v>41331</v>
      </c>
      <c r="F316" s="14">
        <v>0.82530000000000003</v>
      </c>
      <c r="G316" s="14">
        <v>0.83830000000000005</v>
      </c>
      <c r="H316" s="14">
        <v>0.82530000000000003</v>
      </c>
      <c r="I316" s="14"/>
      <c r="J316" s="14"/>
      <c r="K316" s="5" t="s">
        <v>0</v>
      </c>
      <c r="M316" s="16">
        <f>(G316-F316)*10000</f>
        <v>130.00000000000011</v>
      </c>
      <c r="N316" s="15"/>
      <c r="O316" s="16">
        <f>(H316-G316)*10000</f>
        <v>-130.00000000000011</v>
      </c>
      <c r="Q316" s="22">
        <f>((S315*U316)/M316)*O316</f>
        <v>-1164180.8288722269</v>
      </c>
      <c r="R316" s="15"/>
      <c r="S316" s="3">
        <f>Q316+S315</f>
        <v>59373222.272483572</v>
      </c>
      <c r="U316" s="4">
        <f>$AE$4/W316</f>
        <v>1.9230769230769232E-2</v>
      </c>
      <c r="W316" s="2">
        <v>13</v>
      </c>
      <c r="Y316" s="30">
        <f>E316-D316+1</f>
        <v>50</v>
      </c>
      <c r="Z316" s="30"/>
      <c r="AA316" s="30">
        <f>(D316-C316)</f>
        <v>6</v>
      </c>
      <c r="AB316" s="30"/>
      <c r="AC316" s="4">
        <f>(S316-S315)/S315</f>
        <v>-1.9230769230769218E-2</v>
      </c>
      <c r="AF316" s="40">
        <f>IF(E315&gt;D316,IF(E315&gt;E316,Y316,E315-D316+1),0)</f>
        <v>0</v>
      </c>
      <c r="AH316" s="40">
        <f t="shared" si="160"/>
        <v>0</v>
      </c>
      <c r="AI316" s="40">
        <f t="shared" si="162"/>
        <v>1</v>
      </c>
      <c r="AJ316" s="40">
        <f t="shared" si="163"/>
        <v>0</v>
      </c>
      <c r="AK316" s="40">
        <f t="shared" si="165"/>
        <v>1</v>
      </c>
      <c r="AL316" s="40">
        <f t="shared" si="166"/>
        <v>1</v>
      </c>
      <c r="AM316" s="40">
        <f t="shared" si="167"/>
        <v>0</v>
      </c>
      <c r="AN316" s="40">
        <f t="shared" si="168"/>
        <v>0</v>
      </c>
      <c r="AO316" s="40">
        <f t="shared" si="169"/>
        <v>0</v>
      </c>
      <c r="AP316" s="40">
        <f t="shared" si="170"/>
        <v>0</v>
      </c>
      <c r="AQ316" s="40">
        <f t="shared" si="171"/>
        <v>0</v>
      </c>
      <c r="AR316" s="40">
        <f t="shared" si="172"/>
        <v>1</v>
      </c>
      <c r="AS316" s="40">
        <f t="shared" si="173"/>
        <v>0</v>
      </c>
      <c r="AT316" s="40">
        <f t="shared" si="174"/>
        <v>0</v>
      </c>
      <c r="AU316" s="40">
        <f t="shared" si="175"/>
        <v>0</v>
      </c>
      <c r="AV316" s="40">
        <f t="shared" si="176"/>
        <v>0</v>
      </c>
      <c r="AW316" s="40">
        <f t="shared" si="177"/>
        <v>0</v>
      </c>
      <c r="AX316" s="40">
        <f t="shared" si="178"/>
        <v>0</v>
      </c>
      <c r="AY316" s="40">
        <f t="shared" si="179"/>
        <v>0</v>
      </c>
      <c r="AZ316" s="40">
        <f t="shared" si="180"/>
        <v>0</v>
      </c>
      <c r="BA316" s="40">
        <f t="shared" si="181"/>
        <v>0</v>
      </c>
      <c r="BB316" s="40">
        <f t="shared" si="182"/>
        <v>0</v>
      </c>
      <c r="BC316" s="40">
        <f t="shared" si="183"/>
        <v>0</v>
      </c>
      <c r="BD316" s="40">
        <f t="shared" si="184"/>
        <v>0</v>
      </c>
      <c r="BE316" s="40">
        <f t="shared" si="185"/>
        <v>0</v>
      </c>
      <c r="BF316" s="40">
        <f t="shared" si="186"/>
        <v>0</v>
      </c>
      <c r="BG316" s="40">
        <f t="shared" si="187"/>
        <v>0</v>
      </c>
      <c r="BH316" s="40">
        <f t="shared" si="188"/>
        <v>0</v>
      </c>
      <c r="BI316" s="40">
        <f t="shared" si="189"/>
        <v>0</v>
      </c>
      <c r="BJ316" s="40">
        <f t="shared" si="190"/>
        <v>0</v>
      </c>
      <c r="BK316" s="40">
        <f t="shared" si="192"/>
        <v>0</v>
      </c>
      <c r="BL316" s="40">
        <f t="shared" si="193"/>
        <v>0</v>
      </c>
      <c r="BM316" s="40">
        <f t="shared" si="194"/>
        <v>0</v>
      </c>
      <c r="BN316" s="40">
        <f t="shared" si="195"/>
        <v>0</v>
      </c>
      <c r="BO316" s="40">
        <f t="shared" si="196"/>
        <v>0</v>
      </c>
      <c r="BP316" s="40">
        <f t="shared" si="197"/>
        <v>0</v>
      </c>
      <c r="BQ316" s="40">
        <f t="shared" si="198"/>
        <v>0</v>
      </c>
      <c r="BR316" s="40">
        <f t="shared" si="199"/>
        <v>0</v>
      </c>
      <c r="BS316">
        <v>1</v>
      </c>
      <c r="BT316" s="63">
        <f t="shared" si="161"/>
        <v>6</v>
      </c>
      <c r="BV316" s="4">
        <f t="shared" si="191"/>
        <v>0.15822788322788323</v>
      </c>
    </row>
    <row r="317" spans="1:74">
      <c r="A317" s="25">
        <f t="shared" si="164"/>
        <v>313</v>
      </c>
      <c r="B317" s="26" t="s">
        <v>28</v>
      </c>
      <c r="C317" s="12">
        <v>41282</v>
      </c>
      <c r="D317" s="12">
        <v>41283</v>
      </c>
      <c r="E317" s="12">
        <v>41284</v>
      </c>
      <c r="F317" s="14">
        <v>1.2965</v>
      </c>
      <c r="G317" s="14"/>
      <c r="H317" s="14"/>
      <c r="I317" s="14">
        <v>1.2877000000000001</v>
      </c>
      <c r="J317" s="14">
        <v>1.2965</v>
      </c>
      <c r="K317" s="5" t="s">
        <v>0</v>
      </c>
      <c r="L317" s="15"/>
      <c r="M317" s="16">
        <f>(F317-I317)*10000</f>
        <v>87.99999999999919</v>
      </c>
      <c r="N317" s="15"/>
      <c r="O317" s="16">
        <f>(I317-J317)*10000</f>
        <v>-87.99999999999919</v>
      </c>
      <c r="P317" s="15"/>
      <c r="Q317" s="22">
        <f>((S316*U317)/M317)*O317</f>
        <v>-2120472.2240172704</v>
      </c>
      <c r="R317" s="15"/>
      <c r="S317" s="3">
        <f>Q317+S316</f>
        <v>57252750.048466302</v>
      </c>
      <c r="U317" s="4">
        <f>$AE$4/W317</f>
        <v>3.5714285714285712E-2</v>
      </c>
      <c r="V317" s="4"/>
      <c r="W317" s="2">
        <v>7</v>
      </c>
      <c r="X317" s="3"/>
      <c r="Y317" s="30">
        <f>E317-D317+1</f>
        <v>2</v>
      </c>
      <c r="Z317" s="30"/>
      <c r="AA317" s="30">
        <f>(D317-C317)</f>
        <v>1</v>
      </c>
      <c r="AB317" s="30"/>
      <c r="AC317" s="4">
        <f>(S317-S316)/S316</f>
        <v>-3.5714285714285705E-2</v>
      </c>
      <c r="AF317" s="40">
        <f>IF(E316&gt;D317,IF(E316&gt;E317,Y317,E316-D317+1),0)</f>
        <v>2</v>
      </c>
      <c r="AH317" s="40">
        <f t="shared" si="160"/>
        <v>1</v>
      </c>
      <c r="AI317" s="40">
        <f t="shared" si="162"/>
        <v>0</v>
      </c>
      <c r="AJ317" s="40">
        <f t="shared" si="163"/>
        <v>1</v>
      </c>
      <c r="AK317" s="40">
        <f t="shared" si="165"/>
        <v>0</v>
      </c>
      <c r="AL317" s="40">
        <f t="shared" si="166"/>
        <v>1</v>
      </c>
      <c r="AM317" s="40">
        <f t="shared" si="167"/>
        <v>1</v>
      </c>
      <c r="AN317" s="40">
        <f t="shared" si="168"/>
        <v>0</v>
      </c>
      <c r="AO317" s="40">
        <f t="shared" si="169"/>
        <v>0</v>
      </c>
      <c r="AP317" s="40">
        <f t="shared" si="170"/>
        <v>0</v>
      </c>
      <c r="AQ317" s="40">
        <f t="shared" si="171"/>
        <v>0</v>
      </c>
      <c r="AR317" s="40">
        <f t="shared" si="172"/>
        <v>0</v>
      </c>
      <c r="AS317" s="40">
        <f t="shared" si="173"/>
        <v>1</v>
      </c>
      <c r="AT317" s="40">
        <f t="shared" si="174"/>
        <v>0</v>
      </c>
      <c r="AU317" s="40">
        <f t="shared" si="175"/>
        <v>0</v>
      </c>
      <c r="AV317" s="40">
        <f t="shared" si="176"/>
        <v>0</v>
      </c>
      <c r="AW317" s="40">
        <f t="shared" si="177"/>
        <v>0</v>
      </c>
      <c r="AX317" s="40">
        <f t="shared" si="178"/>
        <v>0</v>
      </c>
      <c r="AY317" s="40">
        <f t="shared" si="179"/>
        <v>0</v>
      </c>
      <c r="AZ317" s="40">
        <f t="shared" si="180"/>
        <v>0</v>
      </c>
      <c r="BA317" s="40">
        <f t="shared" si="181"/>
        <v>0</v>
      </c>
      <c r="BB317" s="40">
        <f t="shared" si="182"/>
        <v>0</v>
      </c>
      <c r="BC317" s="40">
        <f t="shared" si="183"/>
        <v>0</v>
      </c>
      <c r="BD317" s="40">
        <f t="shared" si="184"/>
        <v>0</v>
      </c>
      <c r="BE317" s="40">
        <f t="shared" si="185"/>
        <v>0</v>
      </c>
      <c r="BF317" s="40">
        <f t="shared" si="186"/>
        <v>0</v>
      </c>
      <c r="BG317" s="40">
        <f t="shared" si="187"/>
        <v>0</v>
      </c>
      <c r="BH317" s="40">
        <f t="shared" si="188"/>
        <v>0</v>
      </c>
      <c r="BI317" s="40">
        <f t="shared" si="189"/>
        <v>0</v>
      </c>
      <c r="BJ317" s="40">
        <f t="shared" si="190"/>
        <v>0</v>
      </c>
      <c r="BK317" s="40">
        <f t="shared" si="192"/>
        <v>0</v>
      </c>
      <c r="BL317" s="40">
        <f t="shared" si="193"/>
        <v>0</v>
      </c>
      <c r="BM317" s="40">
        <f t="shared" si="194"/>
        <v>0</v>
      </c>
      <c r="BN317" s="40">
        <f t="shared" si="195"/>
        <v>0</v>
      </c>
      <c r="BO317" s="40">
        <f t="shared" si="196"/>
        <v>0</v>
      </c>
      <c r="BP317" s="40">
        <f t="shared" si="197"/>
        <v>0</v>
      </c>
      <c r="BQ317" s="40">
        <f t="shared" si="198"/>
        <v>0</v>
      </c>
      <c r="BR317" s="40">
        <f t="shared" si="199"/>
        <v>0</v>
      </c>
      <c r="BS317">
        <v>1</v>
      </c>
      <c r="BT317" s="63">
        <f t="shared" si="161"/>
        <v>7</v>
      </c>
      <c r="BV317" s="4">
        <f t="shared" si="191"/>
        <v>0.19394216894216892</v>
      </c>
    </row>
    <row r="318" spans="1:74">
      <c r="A318" s="25">
        <f t="shared" si="164"/>
        <v>314</v>
      </c>
      <c r="B318" s="26" t="s">
        <v>38</v>
      </c>
      <c r="C318" s="12">
        <v>41282</v>
      </c>
      <c r="D318" s="52">
        <v>41283</v>
      </c>
      <c r="E318" s="52">
        <v>41283</v>
      </c>
      <c r="F318" s="36">
        <v>114.76899999999999</v>
      </c>
      <c r="G318" s="36"/>
      <c r="H318" s="36"/>
      <c r="I318" s="36">
        <v>113.69</v>
      </c>
      <c r="J318" s="36">
        <v>114.76899999999999</v>
      </c>
      <c r="K318" s="5" t="s">
        <v>0</v>
      </c>
      <c r="M318" s="16">
        <f>(F318-I318)*100</f>
        <v>107.89999999999935</v>
      </c>
      <c r="N318" s="15"/>
      <c r="O318" s="16">
        <f>(I318-J318)*100</f>
        <v>-107.89999999999935</v>
      </c>
      <c r="Q318" s="22">
        <f>((S317*U318)/M318)*O318</f>
        <v>-681580.35771983687</v>
      </c>
      <c r="R318" s="15"/>
      <c r="S318" s="3">
        <f>Q318+S317</f>
        <v>56571169.690746464</v>
      </c>
      <c r="U318" s="4">
        <f>$AE$4/W318</f>
        <v>1.1904761904761904E-2</v>
      </c>
      <c r="W318" s="2">
        <v>21</v>
      </c>
      <c r="Y318" s="30">
        <f>E318-D318+1</f>
        <v>1</v>
      </c>
      <c r="Z318" s="30"/>
      <c r="AA318" s="30">
        <f>(D318-C318)</f>
        <v>1</v>
      </c>
      <c r="AB318" s="30"/>
      <c r="AC318" s="4">
        <f>(S318-S317)/S317</f>
        <v>-1.1904761904761934E-2</v>
      </c>
      <c r="AF318" s="40">
        <f>IF(E317&gt;D318,IF(E317&gt;E318,Y318,E317-D318+1),0)</f>
        <v>1</v>
      </c>
      <c r="AH318" s="40">
        <f t="shared" si="160"/>
        <v>1</v>
      </c>
      <c r="AI318" s="40">
        <f t="shared" si="162"/>
        <v>1</v>
      </c>
      <c r="AJ318" s="40">
        <f t="shared" si="163"/>
        <v>0</v>
      </c>
      <c r="AK318" s="40">
        <f t="shared" si="165"/>
        <v>1</v>
      </c>
      <c r="AL318" s="40">
        <f t="shared" si="166"/>
        <v>0</v>
      </c>
      <c r="AM318" s="40">
        <f t="shared" si="167"/>
        <v>1</v>
      </c>
      <c r="AN318" s="40">
        <f t="shared" si="168"/>
        <v>1</v>
      </c>
      <c r="AO318" s="40">
        <f t="shared" si="169"/>
        <v>0</v>
      </c>
      <c r="AP318" s="40">
        <f t="shared" si="170"/>
        <v>0</v>
      </c>
      <c r="AQ318" s="40">
        <f t="shared" si="171"/>
        <v>0</v>
      </c>
      <c r="AR318" s="40">
        <f t="shared" si="172"/>
        <v>0</v>
      </c>
      <c r="AS318" s="40">
        <f t="shared" si="173"/>
        <v>0</v>
      </c>
      <c r="AT318" s="40">
        <f t="shared" si="174"/>
        <v>1</v>
      </c>
      <c r="AU318" s="40">
        <f t="shared" si="175"/>
        <v>0</v>
      </c>
      <c r="AV318" s="40">
        <f t="shared" si="176"/>
        <v>0</v>
      </c>
      <c r="AW318" s="40">
        <f t="shared" si="177"/>
        <v>0</v>
      </c>
      <c r="AX318" s="40">
        <f t="shared" si="178"/>
        <v>0</v>
      </c>
      <c r="AY318" s="40">
        <f t="shared" si="179"/>
        <v>0</v>
      </c>
      <c r="AZ318" s="40">
        <f t="shared" si="180"/>
        <v>0</v>
      </c>
      <c r="BA318" s="40">
        <f t="shared" si="181"/>
        <v>0</v>
      </c>
      <c r="BB318" s="40">
        <f t="shared" si="182"/>
        <v>0</v>
      </c>
      <c r="BC318" s="40">
        <f t="shared" si="183"/>
        <v>0</v>
      </c>
      <c r="BD318" s="40">
        <f t="shared" si="184"/>
        <v>0</v>
      </c>
      <c r="BE318" s="40">
        <f t="shared" si="185"/>
        <v>0</v>
      </c>
      <c r="BF318" s="40">
        <f t="shared" si="186"/>
        <v>0</v>
      </c>
      <c r="BG318" s="40">
        <f t="shared" si="187"/>
        <v>0</v>
      </c>
      <c r="BH318" s="40">
        <f t="shared" si="188"/>
        <v>0</v>
      </c>
      <c r="BI318" s="40">
        <f t="shared" si="189"/>
        <v>0</v>
      </c>
      <c r="BJ318" s="40">
        <f t="shared" si="190"/>
        <v>0</v>
      </c>
      <c r="BK318" s="40">
        <f t="shared" si="192"/>
        <v>0</v>
      </c>
      <c r="BL318" s="40">
        <f t="shared" si="193"/>
        <v>0</v>
      </c>
      <c r="BM318" s="40">
        <f t="shared" si="194"/>
        <v>0</v>
      </c>
      <c r="BN318" s="40">
        <f t="shared" si="195"/>
        <v>0</v>
      </c>
      <c r="BO318" s="40">
        <f t="shared" si="196"/>
        <v>0</v>
      </c>
      <c r="BP318" s="40">
        <f t="shared" si="197"/>
        <v>0</v>
      </c>
      <c r="BQ318" s="40">
        <f t="shared" si="198"/>
        <v>0</v>
      </c>
      <c r="BR318" s="40">
        <f t="shared" si="199"/>
        <v>0</v>
      </c>
      <c r="BS318">
        <v>1</v>
      </c>
      <c r="BT318" s="63">
        <f t="shared" si="161"/>
        <v>8</v>
      </c>
      <c r="BV318" s="4">
        <f t="shared" si="191"/>
        <v>0.20584693084693084</v>
      </c>
    </row>
    <row r="319" spans="1:74">
      <c r="A319" s="25">
        <f t="shared" si="164"/>
        <v>315</v>
      </c>
      <c r="B319" s="26" t="s">
        <v>28</v>
      </c>
      <c r="C319" s="48">
        <v>41284</v>
      </c>
      <c r="D319" s="48">
        <v>41285</v>
      </c>
      <c r="E319" s="48">
        <v>41298</v>
      </c>
      <c r="F319" s="50">
        <v>1.2868999999999999</v>
      </c>
      <c r="G319" s="50">
        <v>1.3089999999999999</v>
      </c>
      <c r="H319" s="50">
        <v>1.3363</v>
      </c>
      <c r="I319" s="50"/>
      <c r="J319" s="50"/>
      <c r="K319" s="51" t="s">
        <v>1</v>
      </c>
      <c r="L319" s="15"/>
      <c r="M319" s="16">
        <f>(G319-F319)*10000</f>
        <v>221.00000000000009</v>
      </c>
      <c r="N319" s="15"/>
      <c r="O319" s="16">
        <f>(H319-G319)*10000</f>
        <v>273.00000000000102</v>
      </c>
      <c r="P319" s="15"/>
      <c r="Q319" s="22">
        <f>((S318*U319)/M319)*O319</f>
        <v>2495786.8981211758</v>
      </c>
      <c r="R319" s="15"/>
      <c r="S319" s="3">
        <f>Q319+S318</f>
        <v>59066956.588867642</v>
      </c>
      <c r="U319" s="4">
        <f>$AE$4/W319</f>
        <v>3.5714285714285712E-2</v>
      </c>
      <c r="V319" s="4"/>
      <c r="W319" s="2">
        <v>7</v>
      </c>
      <c r="X319" s="3"/>
      <c r="Y319" s="30">
        <f>E319-D319+1</f>
        <v>14</v>
      </c>
      <c r="Z319" s="30"/>
      <c r="AA319" s="30">
        <f>(D319-C319)</f>
        <v>1</v>
      </c>
      <c r="AB319" s="30"/>
      <c r="AC319" s="4">
        <f>(S319-S318)/S318</f>
        <v>4.411764705882372E-2</v>
      </c>
      <c r="AF319" s="40">
        <f>IF(E318&gt;D319,IF(E318&gt;E319,Y319,E318-D319+1),0)</f>
        <v>0</v>
      </c>
      <c r="AH319" s="40">
        <f t="shared" si="160"/>
        <v>0</v>
      </c>
      <c r="AI319" s="40">
        <f t="shared" si="162"/>
        <v>0</v>
      </c>
      <c r="AJ319" s="40">
        <f t="shared" si="163"/>
        <v>1</v>
      </c>
      <c r="AK319" s="40">
        <f t="shared" si="165"/>
        <v>0</v>
      </c>
      <c r="AL319" s="40">
        <f t="shared" si="166"/>
        <v>1</v>
      </c>
      <c r="AM319" s="40">
        <f t="shared" si="167"/>
        <v>0</v>
      </c>
      <c r="AN319" s="40">
        <f t="shared" si="168"/>
        <v>0</v>
      </c>
      <c r="AO319" s="40">
        <f t="shared" si="169"/>
        <v>1</v>
      </c>
      <c r="AP319" s="40">
        <f t="shared" si="170"/>
        <v>0</v>
      </c>
      <c r="AQ319" s="40">
        <f t="shared" si="171"/>
        <v>0</v>
      </c>
      <c r="AR319" s="40">
        <f t="shared" si="172"/>
        <v>0</v>
      </c>
      <c r="AS319" s="40">
        <f t="shared" si="173"/>
        <v>0</v>
      </c>
      <c r="AT319" s="40">
        <f t="shared" si="174"/>
        <v>0</v>
      </c>
      <c r="AU319" s="40">
        <f t="shared" si="175"/>
        <v>1</v>
      </c>
      <c r="AV319" s="40">
        <f t="shared" si="176"/>
        <v>0</v>
      </c>
      <c r="AW319" s="40">
        <f t="shared" si="177"/>
        <v>0</v>
      </c>
      <c r="AX319" s="40">
        <f t="shared" si="178"/>
        <v>0</v>
      </c>
      <c r="AY319" s="40">
        <f t="shared" si="179"/>
        <v>0</v>
      </c>
      <c r="AZ319" s="40">
        <f t="shared" si="180"/>
        <v>0</v>
      </c>
      <c r="BA319" s="40">
        <f t="shared" si="181"/>
        <v>0</v>
      </c>
      <c r="BB319" s="40">
        <f t="shared" si="182"/>
        <v>0</v>
      </c>
      <c r="BC319" s="40">
        <f t="shared" si="183"/>
        <v>0</v>
      </c>
      <c r="BD319" s="40">
        <f t="shared" si="184"/>
        <v>0</v>
      </c>
      <c r="BE319" s="40">
        <f t="shared" si="185"/>
        <v>0</v>
      </c>
      <c r="BF319" s="40">
        <f t="shared" si="186"/>
        <v>0</v>
      </c>
      <c r="BG319" s="40">
        <f t="shared" si="187"/>
        <v>0</v>
      </c>
      <c r="BH319" s="40">
        <f t="shared" si="188"/>
        <v>0</v>
      </c>
      <c r="BI319" s="40">
        <f t="shared" si="189"/>
        <v>0</v>
      </c>
      <c r="BJ319" s="40">
        <f t="shared" si="190"/>
        <v>0</v>
      </c>
      <c r="BK319" s="40">
        <f t="shared" si="192"/>
        <v>0</v>
      </c>
      <c r="BL319" s="40">
        <f t="shared" si="193"/>
        <v>0</v>
      </c>
      <c r="BM319" s="40">
        <f t="shared" si="194"/>
        <v>0</v>
      </c>
      <c r="BN319" s="40">
        <f t="shared" si="195"/>
        <v>0</v>
      </c>
      <c r="BO319" s="40">
        <f t="shared" si="196"/>
        <v>0</v>
      </c>
      <c r="BP319" s="40">
        <f t="shared" si="197"/>
        <v>0</v>
      </c>
      <c r="BQ319" s="40">
        <f t="shared" si="198"/>
        <v>0</v>
      </c>
      <c r="BR319" s="40">
        <f t="shared" si="199"/>
        <v>0</v>
      </c>
      <c r="BS319">
        <v>1</v>
      </c>
      <c r="BT319" s="63">
        <f t="shared" si="161"/>
        <v>6</v>
      </c>
      <c r="BV319" s="4">
        <f t="shared" si="191"/>
        <v>0.17121489621489622</v>
      </c>
    </row>
    <row r="320" spans="1:74">
      <c r="A320" s="25">
        <f t="shared" si="164"/>
        <v>316</v>
      </c>
      <c r="B320" s="26" t="s">
        <v>30</v>
      </c>
      <c r="C320" s="12">
        <v>41284</v>
      </c>
      <c r="D320" s="12">
        <v>41285</v>
      </c>
      <c r="E320" s="12">
        <v>41310</v>
      </c>
      <c r="F320" s="14">
        <v>1.3041</v>
      </c>
      <c r="G320" s="14">
        <v>1.3269</v>
      </c>
      <c r="H320" s="14">
        <v>1.3495999999999999</v>
      </c>
      <c r="I320" s="14"/>
      <c r="J320" s="14"/>
      <c r="K320" s="5" t="s">
        <v>2</v>
      </c>
      <c r="L320" s="15"/>
      <c r="M320" s="16">
        <f>(G320-F320)*10000</f>
        <v>227.99999999999932</v>
      </c>
      <c r="N320" s="15"/>
      <c r="O320" s="16">
        <f>(H320-G320)*10000</f>
        <v>226.99999999999943</v>
      </c>
      <c r="P320" s="15"/>
      <c r="Q320" s="22">
        <f>((S319*U320)/M320)*O320</f>
        <v>1336542.9770407658</v>
      </c>
      <c r="R320" s="15"/>
      <c r="S320" s="3">
        <f>Q320+S319</f>
        <v>60403499.56590841</v>
      </c>
      <c r="U320" s="4">
        <f>$AE$4/W320</f>
        <v>2.2727272727272728E-2</v>
      </c>
      <c r="V320" s="4"/>
      <c r="W320" s="16">
        <v>11</v>
      </c>
      <c r="X320" s="15"/>
      <c r="Y320" s="30">
        <f>E320-D320+1</f>
        <v>26</v>
      </c>
      <c r="Z320" s="30"/>
      <c r="AA320" s="30">
        <f>(D320-C320)</f>
        <v>1</v>
      </c>
      <c r="AB320" s="30"/>
      <c r="AC320" s="4">
        <f>(S320-S319)/S319</f>
        <v>2.2627591706539121E-2</v>
      </c>
      <c r="AF320" s="40">
        <f>IF(E319&gt;D320,IF(E319&gt;E320,Y320,E319-D320+1),0)</f>
        <v>14</v>
      </c>
      <c r="AH320" s="40">
        <f t="shared" si="160"/>
        <v>1</v>
      </c>
      <c r="AI320" s="40">
        <f t="shared" si="162"/>
        <v>0</v>
      </c>
      <c r="AJ320" s="40">
        <f t="shared" si="163"/>
        <v>0</v>
      </c>
      <c r="AK320" s="40">
        <f t="shared" si="165"/>
        <v>1</v>
      </c>
      <c r="AL320" s="40">
        <f t="shared" si="166"/>
        <v>0</v>
      </c>
      <c r="AM320" s="40">
        <f t="shared" si="167"/>
        <v>1</v>
      </c>
      <c r="AN320" s="40">
        <f t="shared" si="168"/>
        <v>0</v>
      </c>
      <c r="AO320" s="40">
        <f t="shared" si="169"/>
        <v>0</v>
      </c>
      <c r="AP320" s="40">
        <f t="shared" si="170"/>
        <v>1</v>
      </c>
      <c r="AQ320" s="40">
        <f t="shared" si="171"/>
        <v>0</v>
      </c>
      <c r="AR320" s="40">
        <f t="shared" si="172"/>
        <v>0</v>
      </c>
      <c r="AS320" s="40">
        <f t="shared" si="173"/>
        <v>0</v>
      </c>
      <c r="AT320" s="40">
        <f t="shared" si="174"/>
        <v>0</v>
      </c>
      <c r="AU320" s="40">
        <f t="shared" si="175"/>
        <v>0</v>
      </c>
      <c r="AV320" s="40">
        <f t="shared" si="176"/>
        <v>1</v>
      </c>
      <c r="AW320" s="40">
        <f t="shared" si="177"/>
        <v>0</v>
      </c>
      <c r="AX320" s="40">
        <f t="shared" si="178"/>
        <v>0</v>
      </c>
      <c r="AY320" s="40">
        <f t="shared" si="179"/>
        <v>0</v>
      </c>
      <c r="AZ320" s="40">
        <f t="shared" si="180"/>
        <v>0</v>
      </c>
      <c r="BA320" s="40">
        <f t="shared" si="181"/>
        <v>0</v>
      </c>
      <c r="BB320" s="40">
        <f t="shared" si="182"/>
        <v>0</v>
      </c>
      <c r="BC320" s="40">
        <f t="shared" si="183"/>
        <v>0</v>
      </c>
      <c r="BD320" s="40">
        <f t="shared" si="184"/>
        <v>0</v>
      </c>
      <c r="BE320" s="40">
        <f t="shared" si="185"/>
        <v>0</v>
      </c>
      <c r="BF320" s="40">
        <f t="shared" si="186"/>
        <v>0</v>
      </c>
      <c r="BG320" s="40">
        <f t="shared" si="187"/>
        <v>0</v>
      </c>
      <c r="BH320" s="40">
        <f t="shared" si="188"/>
        <v>0</v>
      </c>
      <c r="BI320" s="40">
        <f t="shared" si="189"/>
        <v>0</v>
      </c>
      <c r="BJ320" s="40">
        <f t="shared" si="190"/>
        <v>0</v>
      </c>
      <c r="BK320" s="40">
        <f t="shared" si="192"/>
        <v>0</v>
      </c>
      <c r="BL320" s="40">
        <f t="shared" si="193"/>
        <v>0</v>
      </c>
      <c r="BM320" s="40">
        <f t="shared" si="194"/>
        <v>0</v>
      </c>
      <c r="BN320" s="40">
        <f t="shared" si="195"/>
        <v>0</v>
      </c>
      <c r="BO320" s="40">
        <f t="shared" si="196"/>
        <v>0</v>
      </c>
      <c r="BP320" s="40">
        <f t="shared" si="197"/>
        <v>0</v>
      </c>
      <c r="BQ320" s="40">
        <f t="shared" si="198"/>
        <v>0</v>
      </c>
      <c r="BR320" s="40">
        <f t="shared" si="199"/>
        <v>0</v>
      </c>
      <c r="BS320">
        <v>1</v>
      </c>
      <c r="BT320" s="63">
        <f t="shared" si="161"/>
        <v>7</v>
      </c>
      <c r="BV320" s="4">
        <f t="shared" si="191"/>
        <v>0.19394216894216895</v>
      </c>
    </row>
    <row r="321" spans="1:74">
      <c r="A321" s="25">
        <f t="shared" si="164"/>
        <v>317</v>
      </c>
      <c r="B321" s="26" t="s">
        <v>38</v>
      </c>
      <c r="C321" s="12">
        <v>41284</v>
      </c>
      <c r="D321" s="52">
        <v>41285</v>
      </c>
      <c r="E321" s="52">
        <v>41304</v>
      </c>
      <c r="F321" s="36">
        <v>115.218</v>
      </c>
      <c r="G321" s="36">
        <v>117.68899999999999</v>
      </c>
      <c r="H321" s="36">
        <v>123.41500000000001</v>
      </c>
      <c r="I321" s="36"/>
      <c r="J321" s="36"/>
      <c r="K321" s="5" t="s">
        <v>1</v>
      </c>
      <c r="M321" s="16">
        <f>(G321-F321)*100</f>
        <v>247.09999999999894</v>
      </c>
      <c r="N321" s="15"/>
      <c r="O321" s="16">
        <f>(H321-G321)*100</f>
        <v>572.60000000000127</v>
      </c>
      <c r="Q321" s="22">
        <f>((S320*U321)/M321)*O321</f>
        <v>1666331.5339576891</v>
      </c>
      <c r="R321" s="15"/>
      <c r="S321" s="3">
        <f>Q321+S320</f>
        <v>62069831.0998661</v>
      </c>
      <c r="U321" s="4">
        <f>$AE$4/W321</f>
        <v>1.1904761904761904E-2</v>
      </c>
      <c r="W321" s="2">
        <v>21</v>
      </c>
      <c r="Y321" s="30">
        <f>E321-D321+1</f>
        <v>20</v>
      </c>
      <c r="Z321" s="30"/>
      <c r="AA321" s="30">
        <f>(D321-C321)</f>
        <v>1</v>
      </c>
      <c r="AB321" s="30"/>
      <c r="AC321" s="4">
        <f>(S321-S320)/S320</f>
        <v>2.7586672062592934E-2</v>
      </c>
      <c r="AF321" s="40">
        <f>IF(E320&gt;D321,IF(E320&gt;E321,Y321,E320-D321+1),0)</f>
        <v>20</v>
      </c>
      <c r="AH321" s="40">
        <f t="shared" si="160"/>
        <v>1</v>
      </c>
      <c r="AI321" s="40">
        <f t="shared" si="162"/>
        <v>1</v>
      </c>
      <c r="AJ321" s="40">
        <f t="shared" si="163"/>
        <v>0</v>
      </c>
      <c r="AK321" s="40">
        <f t="shared" si="165"/>
        <v>0</v>
      </c>
      <c r="AL321" s="40">
        <f t="shared" si="166"/>
        <v>1</v>
      </c>
      <c r="AM321" s="40">
        <f t="shared" si="167"/>
        <v>0</v>
      </c>
      <c r="AN321" s="40">
        <f t="shared" si="168"/>
        <v>1</v>
      </c>
      <c r="AO321" s="40">
        <f t="shared" si="169"/>
        <v>0</v>
      </c>
      <c r="AP321" s="40">
        <f t="shared" si="170"/>
        <v>0</v>
      </c>
      <c r="AQ321" s="40">
        <f t="shared" si="171"/>
        <v>1</v>
      </c>
      <c r="AR321" s="40">
        <f t="shared" si="172"/>
        <v>0</v>
      </c>
      <c r="AS321" s="40">
        <f t="shared" si="173"/>
        <v>0</v>
      </c>
      <c r="AT321" s="40">
        <f t="shared" si="174"/>
        <v>0</v>
      </c>
      <c r="AU321" s="40">
        <f t="shared" si="175"/>
        <v>0</v>
      </c>
      <c r="AV321" s="40">
        <f t="shared" si="176"/>
        <v>0</v>
      </c>
      <c r="AW321" s="40">
        <f t="shared" si="177"/>
        <v>1</v>
      </c>
      <c r="AX321" s="40">
        <f t="shared" si="178"/>
        <v>0</v>
      </c>
      <c r="AY321" s="40">
        <f t="shared" si="179"/>
        <v>0</v>
      </c>
      <c r="AZ321" s="40">
        <f t="shared" si="180"/>
        <v>0</v>
      </c>
      <c r="BA321" s="40">
        <f t="shared" si="181"/>
        <v>0</v>
      </c>
      <c r="BB321" s="40">
        <f t="shared" si="182"/>
        <v>0</v>
      </c>
      <c r="BC321" s="40">
        <f t="shared" si="183"/>
        <v>0</v>
      </c>
      <c r="BD321" s="40">
        <f t="shared" si="184"/>
        <v>0</v>
      </c>
      <c r="BE321" s="40">
        <f t="shared" si="185"/>
        <v>0</v>
      </c>
      <c r="BF321" s="40">
        <f t="shared" si="186"/>
        <v>0</v>
      </c>
      <c r="BG321" s="40">
        <f t="shared" si="187"/>
        <v>0</v>
      </c>
      <c r="BH321" s="40">
        <f t="shared" si="188"/>
        <v>0</v>
      </c>
      <c r="BI321" s="40">
        <f t="shared" si="189"/>
        <v>0</v>
      </c>
      <c r="BJ321" s="40">
        <f t="shared" si="190"/>
        <v>0</v>
      </c>
      <c r="BK321" s="40">
        <f t="shared" si="192"/>
        <v>0</v>
      </c>
      <c r="BL321" s="40">
        <f t="shared" si="193"/>
        <v>0</v>
      </c>
      <c r="BM321" s="40">
        <f t="shared" si="194"/>
        <v>0</v>
      </c>
      <c r="BN321" s="40">
        <f t="shared" si="195"/>
        <v>0</v>
      </c>
      <c r="BO321" s="40">
        <f t="shared" si="196"/>
        <v>0</v>
      </c>
      <c r="BP321" s="40">
        <f t="shared" si="197"/>
        <v>0</v>
      </c>
      <c r="BQ321" s="40">
        <f t="shared" si="198"/>
        <v>0</v>
      </c>
      <c r="BR321" s="40">
        <f t="shared" si="199"/>
        <v>0</v>
      </c>
      <c r="BS321">
        <v>1</v>
      </c>
      <c r="BT321" s="63">
        <f t="shared" si="161"/>
        <v>8</v>
      </c>
      <c r="BV321" s="4">
        <f t="shared" si="191"/>
        <v>0.20584693084693084</v>
      </c>
    </row>
    <row r="322" spans="1:74">
      <c r="A322" s="25">
        <f t="shared" si="164"/>
        <v>318</v>
      </c>
      <c r="B322" s="26" t="s">
        <v>34</v>
      </c>
      <c r="C322" s="12">
        <v>41290</v>
      </c>
      <c r="D322" s="12">
        <v>41291</v>
      </c>
      <c r="E322" s="12">
        <v>41291</v>
      </c>
      <c r="F322" s="14">
        <v>1.2592699999999999</v>
      </c>
      <c r="G322" s="14"/>
      <c r="H322" s="14"/>
      <c r="I322" s="14">
        <v>1.25437</v>
      </c>
      <c r="J322" s="14">
        <v>1.25437</v>
      </c>
      <c r="K322" s="5" t="s">
        <v>17</v>
      </c>
      <c r="M322" s="46">
        <f>(F322-I322)*10000</f>
        <v>48.999999999999048</v>
      </c>
      <c r="N322" s="47"/>
      <c r="O322" s="46">
        <f>(I322-J322)*10000</f>
        <v>0</v>
      </c>
      <c r="Q322" s="22">
        <f>((S321*U322)/M322)*O322</f>
        <v>0</v>
      </c>
      <c r="R322" s="15"/>
      <c r="S322" s="3">
        <f>Q322+S321</f>
        <v>62069831.0998661</v>
      </c>
      <c r="U322" s="4">
        <f>$AE$4/W322</f>
        <v>3.5714285714285712E-2</v>
      </c>
      <c r="W322" s="2">
        <v>7</v>
      </c>
      <c r="Y322" s="30">
        <f>E322-D322+1</f>
        <v>1</v>
      </c>
      <c r="Z322" s="30"/>
      <c r="AA322" s="30">
        <f>(D322-C322)</f>
        <v>1</v>
      </c>
      <c r="AB322" s="30"/>
      <c r="AC322" s="4">
        <f>(S322-S321)/S321</f>
        <v>0</v>
      </c>
      <c r="AF322" s="40">
        <f>IF(E321&gt;D322,IF(E321&gt;E322,Y322,E321-D322+1),0)</f>
        <v>1</v>
      </c>
      <c r="AH322" s="40">
        <f t="shared" si="160"/>
        <v>1</v>
      </c>
      <c r="AI322" s="40">
        <f t="shared" si="162"/>
        <v>1</v>
      </c>
      <c r="AJ322" s="40">
        <f t="shared" si="163"/>
        <v>1</v>
      </c>
      <c r="AK322" s="40">
        <f t="shared" si="165"/>
        <v>0</v>
      </c>
      <c r="AL322" s="40">
        <f t="shared" si="166"/>
        <v>0</v>
      </c>
      <c r="AM322" s="40">
        <f t="shared" si="167"/>
        <v>1</v>
      </c>
      <c r="AN322" s="40">
        <f t="shared" si="168"/>
        <v>0</v>
      </c>
      <c r="AO322" s="40">
        <f t="shared" si="169"/>
        <v>0</v>
      </c>
      <c r="AP322" s="40">
        <f t="shared" si="170"/>
        <v>0</v>
      </c>
      <c r="AQ322" s="40">
        <f t="shared" si="171"/>
        <v>0</v>
      </c>
      <c r="AR322" s="40">
        <f t="shared" si="172"/>
        <v>0</v>
      </c>
      <c r="AS322" s="40">
        <f t="shared" si="173"/>
        <v>0</v>
      </c>
      <c r="AT322" s="40">
        <f t="shared" si="174"/>
        <v>0</v>
      </c>
      <c r="AU322" s="40">
        <f t="shared" si="175"/>
        <v>0</v>
      </c>
      <c r="AV322" s="40">
        <f t="shared" si="176"/>
        <v>0</v>
      </c>
      <c r="AW322" s="40">
        <f t="shared" si="177"/>
        <v>0</v>
      </c>
      <c r="AX322" s="40">
        <f t="shared" si="178"/>
        <v>0</v>
      </c>
      <c r="AY322" s="40">
        <f t="shared" si="179"/>
        <v>0</v>
      </c>
      <c r="AZ322" s="40">
        <f t="shared" si="180"/>
        <v>0</v>
      </c>
      <c r="BA322" s="40">
        <f t="shared" si="181"/>
        <v>0</v>
      </c>
      <c r="BB322" s="40">
        <f t="shared" si="182"/>
        <v>0</v>
      </c>
      <c r="BC322" s="40">
        <f t="shared" si="183"/>
        <v>0</v>
      </c>
      <c r="BD322" s="40">
        <f t="shared" si="184"/>
        <v>0</v>
      </c>
      <c r="BE322" s="40">
        <f t="shared" si="185"/>
        <v>0</v>
      </c>
      <c r="BF322" s="40">
        <f t="shared" si="186"/>
        <v>0</v>
      </c>
      <c r="BG322" s="40">
        <f t="shared" si="187"/>
        <v>0</v>
      </c>
      <c r="BH322" s="40">
        <f t="shared" si="188"/>
        <v>0</v>
      </c>
      <c r="BI322" s="40">
        <f t="shared" si="189"/>
        <v>0</v>
      </c>
      <c r="BJ322" s="40">
        <f t="shared" si="190"/>
        <v>0</v>
      </c>
      <c r="BK322" s="40">
        <f t="shared" si="192"/>
        <v>0</v>
      </c>
      <c r="BL322" s="40">
        <f t="shared" si="193"/>
        <v>0</v>
      </c>
      <c r="BM322" s="40">
        <f t="shared" si="194"/>
        <v>0</v>
      </c>
      <c r="BN322" s="40">
        <f t="shared" si="195"/>
        <v>0</v>
      </c>
      <c r="BO322" s="40">
        <f t="shared" si="196"/>
        <v>0</v>
      </c>
      <c r="BP322" s="40">
        <f t="shared" si="197"/>
        <v>0</v>
      </c>
      <c r="BQ322" s="40">
        <f t="shared" si="198"/>
        <v>0</v>
      </c>
      <c r="BR322" s="40">
        <f t="shared" si="199"/>
        <v>0</v>
      </c>
      <c r="BS322">
        <v>1</v>
      </c>
      <c r="BT322" s="63">
        <f t="shared" si="161"/>
        <v>6</v>
      </c>
      <c r="BV322" s="4">
        <f t="shared" si="191"/>
        <v>0.15306915306915309</v>
      </c>
    </row>
    <row r="323" spans="1:74">
      <c r="A323" s="25">
        <f t="shared" si="164"/>
        <v>319</v>
      </c>
      <c r="B323" s="26" t="s">
        <v>35</v>
      </c>
      <c r="C323" s="12">
        <v>41291</v>
      </c>
      <c r="D323" s="13">
        <v>41292</v>
      </c>
      <c r="E323" s="13">
        <v>41319</v>
      </c>
      <c r="F323" s="36">
        <v>94.62700000000001</v>
      </c>
      <c r="G323" s="36">
        <v>96.515999999999991</v>
      </c>
      <c r="H323" s="36">
        <v>100.76100000000001</v>
      </c>
      <c r="I323" s="36"/>
      <c r="J323" s="36"/>
      <c r="K323" s="5" t="s">
        <v>2</v>
      </c>
      <c r="M323" s="16">
        <f>(G323-F323)*100</f>
        <v>188.89999999999816</v>
      </c>
      <c r="N323" s="15"/>
      <c r="O323" s="16">
        <f>(H323-G323)*100</f>
        <v>424.50000000000188</v>
      </c>
      <c r="Q323" s="22">
        <f>((S322*U323)/M323)*O323</f>
        <v>4358894.1407314604</v>
      </c>
      <c r="R323" s="15"/>
      <c r="S323" s="3">
        <f>Q323+S322</f>
        <v>66428725.240597561</v>
      </c>
      <c r="U323" s="4">
        <f>$AE$4/W323</f>
        <v>3.125E-2</v>
      </c>
      <c r="W323" s="2">
        <v>8</v>
      </c>
      <c r="Y323" s="30">
        <f>E323-D323+1</f>
        <v>28</v>
      </c>
      <c r="Z323" s="30"/>
      <c r="AA323" s="30">
        <f>(D323-C323)</f>
        <v>1</v>
      </c>
      <c r="AB323" s="30"/>
      <c r="AC323" s="4">
        <f>(S323-S322)/S322</f>
        <v>7.0225648491266224E-2</v>
      </c>
      <c r="AF323" s="40">
        <f>IF(E322&gt;D323,IF(E322&gt;E323,Y323,E322-D323+1),0)</f>
        <v>0</v>
      </c>
      <c r="AH323" s="40">
        <f t="shared" si="160"/>
        <v>0</v>
      </c>
      <c r="AI323" s="40">
        <f t="shared" si="162"/>
        <v>1</v>
      </c>
      <c r="AJ323" s="40">
        <f t="shared" si="163"/>
        <v>1</v>
      </c>
      <c r="AK323" s="40">
        <f t="shared" si="165"/>
        <v>1</v>
      </c>
      <c r="AL323" s="40">
        <f t="shared" si="166"/>
        <v>0</v>
      </c>
      <c r="AM323" s="40">
        <f t="shared" si="167"/>
        <v>0</v>
      </c>
      <c r="AN323" s="40">
        <f t="shared" si="168"/>
        <v>1</v>
      </c>
      <c r="AO323" s="40">
        <f t="shared" si="169"/>
        <v>0</v>
      </c>
      <c r="AP323" s="40">
        <f t="shared" si="170"/>
        <v>0</v>
      </c>
      <c r="AQ323" s="40">
        <f t="shared" si="171"/>
        <v>0</v>
      </c>
      <c r="AR323" s="40">
        <f t="shared" si="172"/>
        <v>0</v>
      </c>
      <c r="AS323" s="40">
        <f t="shared" si="173"/>
        <v>0</v>
      </c>
      <c r="AT323" s="40">
        <f t="shared" si="174"/>
        <v>0</v>
      </c>
      <c r="AU323" s="40">
        <f t="shared" si="175"/>
        <v>0</v>
      </c>
      <c r="AV323" s="40">
        <f t="shared" si="176"/>
        <v>0</v>
      </c>
      <c r="AW323" s="40">
        <f t="shared" si="177"/>
        <v>0</v>
      </c>
      <c r="AX323" s="40">
        <f t="shared" si="178"/>
        <v>0</v>
      </c>
      <c r="AY323" s="40">
        <f t="shared" si="179"/>
        <v>0</v>
      </c>
      <c r="AZ323" s="40">
        <f t="shared" si="180"/>
        <v>0</v>
      </c>
      <c r="BA323" s="40">
        <f t="shared" si="181"/>
        <v>0</v>
      </c>
      <c r="BB323" s="40">
        <f t="shared" si="182"/>
        <v>0</v>
      </c>
      <c r="BC323" s="40">
        <f t="shared" si="183"/>
        <v>0</v>
      </c>
      <c r="BD323" s="40">
        <f t="shared" si="184"/>
        <v>0</v>
      </c>
      <c r="BE323" s="40">
        <f t="shared" si="185"/>
        <v>0</v>
      </c>
      <c r="BF323" s="40">
        <f t="shared" si="186"/>
        <v>0</v>
      </c>
      <c r="BG323" s="40">
        <f t="shared" si="187"/>
        <v>0</v>
      </c>
      <c r="BH323" s="40">
        <f t="shared" si="188"/>
        <v>0</v>
      </c>
      <c r="BI323" s="40">
        <f t="shared" si="189"/>
        <v>0</v>
      </c>
      <c r="BJ323" s="40">
        <f t="shared" si="190"/>
        <v>0</v>
      </c>
      <c r="BK323" s="40">
        <f t="shared" si="192"/>
        <v>0</v>
      </c>
      <c r="BL323" s="40">
        <f t="shared" si="193"/>
        <v>0</v>
      </c>
      <c r="BM323" s="40">
        <f t="shared" si="194"/>
        <v>0</v>
      </c>
      <c r="BN323" s="40">
        <f t="shared" si="195"/>
        <v>0</v>
      </c>
      <c r="BO323" s="40">
        <f t="shared" si="196"/>
        <v>0</v>
      </c>
      <c r="BP323" s="40">
        <f t="shared" si="197"/>
        <v>0</v>
      </c>
      <c r="BQ323" s="40">
        <f t="shared" si="198"/>
        <v>0</v>
      </c>
      <c r="BR323" s="40">
        <f t="shared" si="199"/>
        <v>0</v>
      </c>
      <c r="BS323">
        <v>1</v>
      </c>
      <c r="BT323" s="63">
        <f t="shared" si="161"/>
        <v>6</v>
      </c>
      <c r="BV323" s="4">
        <f t="shared" si="191"/>
        <v>0.14860486735486736</v>
      </c>
    </row>
    <row r="324" spans="1:74">
      <c r="A324" s="25">
        <f t="shared" si="164"/>
        <v>320</v>
      </c>
      <c r="B324" s="26" t="s">
        <v>34</v>
      </c>
      <c r="C324" s="12">
        <v>41298</v>
      </c>
      <c r="D324" s="12">
        <v>41299</v>
      </c>
      <c r="E324" s="12">
        <v>41302</v>
      </c>
      <c r="F324" s="14">
        <v>1.2528999999999999</v>
      </c>
      <c r="G324" s="14"/>
      <c r="H324" s="14"/>
      <c r="I324" s="14">
        <v>1.2458199999999999</v>
      </c>
      <c r="J324" s="14">
        <v>1.2458199999999999</v>
      </c>
      <c r="K324" s="5" t="s">
        <v>17</v>
      </c>
      <c r="M324" s="46">
        <f>(F324-I324)*10000</f>
        <v>70.799999999999756</v>
      </c>
      <c r="N324" s="47"/>
      <c r="O324" s="46">
        <f>(I324-J324)*10000</f>
        <v>0</v>
      </c>
      <c r="Q324" s="22">
        <f>((S323*U324)/M324)*O324</f>
        <v>0</v>
      </c>
      <c r="R324" s="15"/>
      <c r="S324" s="3">
        <f>Q324+S323</f>
        <v>66428725.240597561</v>
      </c>
      <c r="U324" s="4">
        <f>$AE$4/W324</f>
        <v>3.5714285714285712E-2</v>
      </c>
      <c r="W324" s="2">
        <v>7</v>
      </c>
      <c r="Y324" s="30">
        <f>E324-D324+1</f>
        <v>4</v>
      </c>
      <c r="Z324" s="30"/>
      <c r="AA324" s="30">
        <f>(D324-C324)</f>
        <v>1</v>
      </c>
      <c r="AB324" s="30"/>
      <c r="AC324" s="4">
        <f>(S324-S323)/S323</f>
        <v>0</v>
      </c>
      <c r="AF324" s="40">
        <f>IF(E323&gt;D324,IF(E323&gt;E324,Y324,E323-D324+1),0)</f>
        <v>4</v>
      </c>
      <c r="AH324" s="40">
        <f t="shared" si="160"/>
        <v>1</v>
      </c>
      <c r="AI324" s="40">
        <f t="shared" si="162"/>
        <v>0</v>
      </c>
      <c r="AJ324" s="40">
        <f t="shared" si="163"/>
        <v>1</v>
      </c>
      <c r="AK324" s="40">
        <f t="shared" si="165"/>
        <v>1</v>
      </c>
      <c r="AL324" s="40">
        <f t="shared" si="166"/>
        <v>0</v>
      </c>
      <c r="AM324" s="40">
        <f t="shared" si="167"/>
        <v>0</v>
      </c>
      <c r="AN324" s="40">
        <f t="shared" si="168"/>
        <v>0</v>
      </c>
      <c r="AO324" s="40">
        <f t="shared" si="169"/>
        <v>1</v>
      </c>
      <c r="AP324" s="40">
        <f t="shared" si="170"/>
        <v>0</v>
      </c>
      <c r="AQ324" s="40">
        <f t="shared" si="171"/>
        <v>0</v>
      </c>
      <c r="AR324" s="40">
        <f t="shared" si="172"/>
        <v>0</v>
      </c>
      <c r="AS324" s="40">
        <f t="shared" si="173"/>
        <v>0</v>
      </c>
      <c r="AT324" s="40">
        <f t="shared" si="174"/>
        <v>0</v>
      </c>
      <c r="AU324" s="40">
        <f t="shared" si="175"/>
        <v>0</v>
      </c>
      <c r="AV324" s="40">
        <f t="shared" si="176"/>
        <v>0</v>
      </c>
      <c r="AW324" s="40">
        <f t="shared" si="177"/>
        <v>0</v>
      </c>
      <c r="AX324" s="40">
        <f t="shared" si="178"/>
        <v>0</v>
      </c>
      <c r="AY324" s="40">
        <f t="shared" si="179"/>
        <v>0</v>
      </c>
      <c r="AZ324" s="40">
        <f t="shared" si="180"/>
        <v>0</v>
      </c>
      <c r="BA324" s="40">
        <f t="shared" si="181"/>
        <v>0</v>
      </c>
      <c r="BB324" s="40">
        <f t="shared" si="182"/>
        <v>0</v>
      </c>
      <c r="BC324" s="40">
        <f t="shared" si="183"/>
        <v>0</v>
      </c>
      <c r="BD324" s="40">
        <f t="shared" si="184"/>
        <v>0</v>
      </c>
      <c r="BE324" s="40">
        <f t="shared" si="185"/>
        <v>0</v>
      </c>
      <c r="BF324" s="40">
        <f t="shared" si="186"/>
        <v>0</v>
      </c>
      <c r="BG324" s="40">
        <f t="shared" si="187"/>
        <v>0</v>
      </c>
      <c r="BH324" s="40">
        <f t="shared" si="188"/>
        <v>0</v>
      </c>
      <c r="BI324" s="40">
        <f t="shared" si="189"/>
        <v>0</v>
      </c>
      <c r="BJ324" s="40">
        <f t="shared" si="190"/>
        <v>0</v>
      </c>
      <c r="BK324" s="40">
        <f t="shared" si="192"/>
        <v>0</v>
      </c>
      <c r="BL324" s="40">
        <f t="shared" si="193"/>
        <v>0</v>
      </c>
      <c r="BM324" s="40">
        <f t="shared" si="194"/>
        <v>0</v>
      </c>
      <c r="BN324" s="40">
        <f t="shared" si="195"/>
        <v>0</v>
      </c>
      <c r="BO324" s="40">
        <f t="shared" si="196"/>
        <v>0</v>
      </c>
      <c r="BP324" s="40">
        <f t="shared" si="197"/>
        <v>0</v>
      </c>
      <c r="BQ324" s="40">
        <f t="shared" si="198"/>
        <v>0</v>
      </c>
      <c r="BR324" s="40">
        <f t="shared" si="199"/>
        <v>0</v>
      </c>
      <c r="BS324">
        <v>1</v>
      </c>
      <c r="BT324" s="63">
        <f t="shared" si="161"/>
        <v>6</v>
      </c>
      <c r="BV324" s="4">
        <f t="shared" si="191"/>
        <v>0.14860486735486736</v>
      </c>
    </row>
    <row r="325" spans="1:74">
      <c r="A325" s="25">
        <f t="shared" si="164"/>
        <v>321</v>
      </c>
      <c r="B325" s="26" t="s">
        <v>36</v>
      </c>
      <c r="C325" s="12">
        <v>41298</v>
      </c>
      <c r="D325" s="12">
        <v>41299</v>
      </c>
      <c r="E325" s="12">
        <v>41317</v>
      </c>
      <c r="F325" s="36">
        <v>139.928</v>
      </c>
      <c r="G325" s="36">
        <v>143.08200000000002</v>
      </c>
      <c r="H325" s="36">
        <v>145.381</v>
      </c>
      <c r="I325" s="36"/>
      <c r="J325" s="36"/>
      <c r="K325" s="5" t="s">
        <v>2</v>
      </c>
      <c r="M325" s="16">
        <f>(G325-F325)*100</f>
        <v>315.40000000000248</v>
      </c>
      <c r="N325" s="15"/>
      <c r="O325" s="16">
        <f>(H325-G325)*100</f>
        <v>229.89999999999782</v>
      </c>
      <c r="Q325" s="22">
        <f>((S324*U325)/M325)*O325</f>
        <v>1345026.0632717812</v>
      </c>
      <c r="R325" s="15"/>
      <c r="S325" s="3">
        <f>Q325+S324</f>
        <v>67773751.303869337</v>
      </c>
      <c r="U325" s="4">
        <f>$AE$4/W325</f>
        <v>2.7777777777777776E-2</v>
      </c>
      <c r="W325" s="2">
        <v>9</v>
      </c>
      <c r="Y325" s="30">
        <f>E325-D325+1</f>
        <v>19</v>
      </c>
      <c r="Z325" s="30"/>
      <c r="AA325" s="30">
        <f>(D325-C325)</f>
        <v>1</v>
      </c>
      <c r="AB325" s="30"/>
      <c r="AC325" s="4">
        <f>(S325-S324)/S324</f>
        <v>2.0247657295849632E-2</v>
      </c>
      <c r="AF325" s="40">
        <f>IF(E324&gt;D325,IF(E324&gt;E325,Y325,E324-D325+1),0)</f>
        <v>4</v>
      </c>
      <c r="AH325" s="40">
        <f t="shared" si="160"/>
        <v>1</v>
      </c>
      <c r="AI325" s="40">
        <f t="shared" si="162"/>
        <v>1</v>
      </c>
      <c r="AJ325" s="40">
        <f t="shared" si="163"/>
        <v>0</v>
      </c>
      <c r="AK325" s="40">
        <f t="shared" si="165"/>
        <v>1</v>
      </c>
      <c r="AL325" s="40">
        <f t="shared" si="166"/>
        <v>1</v>
      </c>
      <c r="AM325" s="40">
        <f t="shared" si="167"/>
        <v>0</v>
      </c>
      <c r="AN325" s="40">
        <f t="shared" si="168"/>
        <v>0</v>
      </c>
      <c r="AO325" s="40">
        <f t="shared" si="169"/>
        <v>0</v>
      </c>
      <c r="AP325" s="40">
        <f t="shared" si="170"/>
        <v>1</v>
      </c>
      <c r="AQ325" s="40">
        <f t="shared" si="171"/>
        <v>0</v>
      </c>
      <c r="AR325" s="40">
        <f t="shared" si="172"/>
        <v>0</v>
      </c>
      <c r="AS325" s="40">
        <f t="shared" si="173"/>
        <v>0</v>
      </c>
      <c r="AT325" s="40">
        <f t="shared" si="174"/>
        <v>0</v>
      </c>
      <c r="AU325" s="40">
        <f t="shared" si="175"/>
        <v>0</v>
      </c>
      <c r="AV325" s="40">
        <f t="shared" si="176"/>
        <v>0</v>
      </c>
      <c r="AW325" s="40">
        <f t="shared" si="177"/>
        <v>0</v>
      </c>
      <c r="AX325" s="40">
        <f t="shared" si="178"/>
        <v>0</v>
      </c>
      <c r="AY325" s="40">
        <f t="shared" si="179"/>
        <v>0</v>
      </c>
      <c r="AZ325" s="40">
        <f t="shared" si="180"/>
        <v>0</v>
      </c>
      <c r="BA325" s="40">
        <f t="shared" si="181"/>
        <v>0</v>
      </c>
      <c r="BB325" s="40">
        <f t="shared" si="182"/>
        <v>0</v>
      </c>
      <c r="BC325" s="40">
        <f t="shared" si="183"/>
        <v>0</v>
      </c>
      <c r="BD325" s="40">
        <f t="shared" si="184"/>
        <v>0</v>
      </c>
      <c r="BE325" s="40">
        <f t="shared" si="185"/>
        <v>0</v>
      </c>
      <c r="BF325" s="40">
        <f t="shared" si="186"/>
        <v>0</v>
      </c>
      <c r="BG325" s="40">
        <f t="shared" si="187"/>
        <v>0</v>
      </c>
      <c r="BH325" s="40">
        <f t="shared" si="188"/>
        <v>0</v>
      </c>
      <c r="BI325" s="40">
        <f t="shared" si="189"/>
        <v>0</v>
      </c>
      <c r="BJ325" s="40">
        <f t="shared" si="190"/>
        <v>0</v>
      </c>
      <c r="BK325" s="40">
        <f t="shared" si="192"/>
        <v>0</v>
      </c>
      <c r="BL325" s="40">
        <f t="shared" si="193"/>
        <v>0</v>
      </c>
      <c r="BM325" s="40">
        <f t="shared" si="194"/>
        <v>0</v>
      </c>
      <c r="BN325" s="40">
        <f t="shared" si="195"/>
        <v>0</v>
      </c>
      <c r="BO325" s="40">
        <f t="shared" si="196"/>
        <v>0</v>
      </c>
      <c r="BP325" s="40">
        <f t="shared" si="197"/>
        <v>0</v>
      </c>
      <c r="BQ325" s="40">
        <f t="shared" si="198"/>
        <v>0</v>
      </c>
      <c r="BR325" s="40">
        <f t="shared" si="199"/>
        <v>0</v>
      </c>
      <c r="BS325">
        <v>1</v>
      </c>
      <c r="BT325" s="63">
        <f t="shared" si="161"/>
        <v>7</v>
      </c>
      <c r="BV325" s="4">
        <f t="shared" si="191"/>
        <v>0.17638264513264512</v>
      </c>
    </row>
    <row r="326" spans="1:74">
      <c r="A326" s="25">
        <f t="shared" si="164"/>
        <v>322</v>
      </c>
      <c r="B326" s="26" t="s">
        <v>38</v>
      </c>
      <c r="C326" s="12">
        <v>41304</v>
      </c>
      <c r="D326" s="52">
        <v>41305</v>
      </c>
      <c r="E326" s="52">
        <v>41306</v>
      </c>
      <c r="F326" s="36">
        <v>122.73</v>
      </c>
      <c r="G326" s="36">
        <v>123.798</v>
      </c>
      <c r="H326" s="36">
        <v>126.849</v>
      </c>
      <c r="I326" s="36"/>
      <c r="J326" s="36"/>
      <c r="K326" s="5" t="s">
        <v>1</v>
      </c>
      <c r="M326" s="16">
        <f>(G326-F326)*100</f>
        <v>106.79999999999978</v>
      </c>
      <c r="N326" s="15"/>
      <c r="O326" s="16">
        <f>(H326-G326)*100</f>
        <v>305.10000000000019</v>
      </c>
      <c r="Q326" s="22">
        <f>((S325*U326)/M326)*O326</f>
        <v>2304905.8679787084</v>
      </c>
      <c r="R326" s="15"/>
      <c r="S326" s="3">
        <f>Q326+S325</f>
        <v>70078657.171848044</v>
      </c>
      <c r="U326" s="4">
        <f>$AE$4/W326</f>
        <v>1.1904761904761904E-2</v>
      </c>
      <c r="W326" s="2">
        <v>21</v>
      </c>
      <c r="Y326" s="30">
        <f>E326-D326+1</f>
        <v>2</v>
      </c>
      <c r="Z326" s="30"/>
      <c r="AA326" s="30">
        <f>(D326-C326)</f>
        <v>1</v>
      </c>
      <c r="AB326" s="30"/>
      <c r="AC326" s="4">
        <f>(S326-S325)/S325</f>
        <v>3.400882825040135E-2</v>
      </c>
      <c r="AF326" s="40">
        <f>IF(E325&gt;D326,IF(E325&gt;E326,Y326,E325-D326+1),0)</f>
        <v>2</v>
      </c>
      <c r="AH326" s="40">
        <f t="shared" si="160"/>
        <v>1</v>
      </c>
      <c r="AI326" s="40">
        <f t="shared" si="162"/>
        <v>0</v>
      </c>
      <c r="AJ326" s="40">
        <f t="shared" si="163"/>
        <v>1</v>
      </c>
      <c r="AK326" s="40">
        <f t="shared" si="165"/>
        <v>0</v>
      </c>
      <c r="AL326" s="40">
        <f t="shared" si="166"/>
        <v>0</v>
      </c>
      <c r="AM326" s="40">
        <f t="shared" si="167"/>
        <v>1</v>
      </c>
      <c r="AN326" s="40">
        <f t="shared" si="168"/>
        <v>0</v>
      </c>
      <c r="AO326" s="40">
        <f t="shared" si="169"/>
        <v>0</v>
      </c>
      <c r="AP326" s="40">
        <f t="shared" si="170"/>
        <v>0</v>
      </c>
      <c r="AQ326" s="40">
        <f t="shared" si="171"/>
        <v>1</v>
      </c>
      <c r="AR326" s="40">
        <f t="shared" si="172"/>
        <v>0</v>
      </c>
      <c r="AS326" s="40">
        <f t="shared" si="173"/>
        <v>0</v>
      </c>
      <c r="AT326" s="40">
        <f t="shared" si="174"/>
        <v>0</v>
      </c>
      <c r="AU326" s="40">
        <f t="shared" si="175"/>
        <v>0</v>
      </c>
      <c r="AV326" s="40">
        <f t="shared" si="176"/>
        <v>0</v>
      </c>
      <c r="AW326" s="40">
        <f t="shared" si="177"/>
        <v>0</v>
      </c>
      <c r="AX326" s="40">
        <f t="shared" si="178"/>
        <v>0</v>
      </c>
      <c r="AY326" s="40">
        <f t="shared" si="179"/>
        <v>0</v>
      </c>
      <c r="AZ326" s="40">
        <f t="shared" si="180"/>
        <v>0</v>
      </c>
      <c r="BA326" s="40">
        <f t="shared" si="181"/>
        <v>0</v>
      </c>
      <c r="BB326" s="40">
        <f t="shared" si="182"/>
        <v>0</v>
      </c>
      <c r="BC326" s="40">
        <f t="shared" si="183"/>
        <v>0</v>
      </c>
      <c r="BD326" s="40">
        <f t="shared" si="184"/>
        <v>0</v>
      </c>
      <c r="BE326" s="40">
        <f t="shared" si="185"/>
        <v>0</v>
      </c>
      <c r="BF326" s="40">
        <f t="shared" si="186"/>
        <v>0</v>
      </c>
      <c r="BG326" s="40">
        <f t="shared" si="187"/>
        <v>0</v>
      </c>
      <c r="BH326" s="40">
        <f t="shared" si="188"/>
        <v>0</v>
      </c>
      <c r="BI326" s="40">
        <f t="shared" si="189"/>
        <v>0</v>
      </c>
      <c r="BJ326" s="40">
        <f t="shared" si="190"/>
        <v>0</v>
      </c>
      <c r="BK326" s="40">
        <f t="shared" si="192"/>
        <v>0</v>
      </c>
      <c r="BL326" s="40">
        <f t="shared" si="193"/>
        <v>0</v>
      </c>
      <c r="BM326" s="40">
        <f t="shared" si="194"/>
        <v>0</v>
      </c>
      <c r="BN326" s="40">
        <f t="shared" si="195"/>
        <v>0</v>
      </c>
      <c r="BO326" s="40">
        <f t="shared" si="196"/>
        <v>0</v>
      </c>
      <c r="BP326" s="40">
        <f t="shared" si="197"/>
        <v>0</v>
      </c>
      <c r="BQ326" s="40">
        <f t="shared" si="198"/>
        <v>0</v>
      </c>
      <c r="BR326" s="40">
        <f t="shared" si="199"/>
        <v>0</v>
      </c>
      <c r="BS326">
        <v>1</v>
      </c>
      <c r="BT326" s="63">
        <f t="shared" si="161"/>
        <v>6</v>
      </c>
      <c r="BV326" s="4">
        <f t="shared" si="191"/>
        <v>0.14066835941835942</v>
      </c>
    </row>
    <row r="327" spans="1:74">
      <c r="A327" s="25">
        <f t="shared" si="164"/>
        <v>323</v>
      </c>
      <c r="B327" s="26" t="s">
        <v>29</v>
      </c>
      <c r="C327" s="12">
        <v>41305</v>
      </c>
      <c r="D327" s="12">
        <v>41312</v>
      </c>
      <c r="E327" s="12">
        <v>41313</v>
      </c>
      <c r="F327" s="14">
        <v>0.85960000000000003</v>
      </c>
      <c r="G327" s="14"/>
      <c r="H327" s="14"/>
      <c r="I327" s="14">
        <v>0.85460000000000003</v>
      </c>
      <c r="J327" s="14">
        <v>0.84970000000000001</v>
      </c>
      <c r="K327" s="5" t="s">
        <v>1</v>
      </c>
      <c r="L327" s="15"/>
      <c r="M327" s="16">
        <f>(F327-I327)*10000</f>
        <v>50.000000000000043</v>
      </c>
      <c r="N327" s="15"/>
      <c r="O327" s="16">
        <f>(I327-J327)*10000</f>
        <v>49.000000000000156</v>
      </c>
      <c r="P327" s="15"/>
      <c r="Q327" s="22">
        <f>((S326*U327)/M327)*O327</f>
        <v>1716927.1007102809</v>
      </c>
      <c r="R327" s="15"/>
      <c r="S327" s="3">
        <f>Q327+S326</f>
        <v>71795584.272558331</v>
      </c>
      <c r="U327" s="4">
        <f>$AE$4/W327</f>
        <v>2.5000000000000001E-2</v>
      </c>
      <c r="V327" s="4"/>
      <c r="W327" s="2">
        <v>10</v>
      </c>
      <c r="X327" s="3"/>
      <c r="Y327" s="30">
        <f>E327-D327+1</f>
        <v>2</v>
      </c>
      <c r="Z327" s="30"/>
      <c r="AA327" s="30">
        <f>(D327-C327)</f>
        <v>7</v>
      </c>
      <c r="AB327" s="30"/>
      <c r="AC327" s="4">
        <f>(S327-S326)/S326</f>
        <v>2.450000000000015E-2</v>
      </c>
      <c r="AF327" s="40">
        <f>IF(E326&gt;D327,IF(E326&gt;E327,Y327,E326-D327+1),0)</f>
        <v>0</v>
      </c>
      <c r="AH327" s="40">
        <f t="shared" ref="AH327:AH390" si="200">IF(E326&gt;=D327,1,0)</f>
        <v>0</v>
      </c>
      <c r="AI327" s="40">
        <f t="shared" si="162"/>
        <v>1</v>
      </c>
      <c r="AJ327" s="40">
        <f t="shared" si="163"/>
        <v>0</v>
      </c>
      <c r="AK327" s="40">
        <f t="shared" si="165"/>
        <v>1</v>
      </c>
      <c r="AL327" s="40">
        <f t="shared" si="166"/>
        <v>0</v>
      </c>
      <c r="AM327" s="40">
        <f t="shared" si="167"/>
        <v>0</v>
      </c>
      <c r="AN327" s="40">
        <f t="shared" si="168"/>
        <v>0</v>
      </c>
      <c r="AO327" s="40">
        <f t="shared" si="169"/>
        <v>0</v>
      </c>
      <c r="AP327" s="40">
        <f t="shared" si="170"/>
        <v>0</v>
      </c>
      <c r="AQ327" s="40">
        <f t="shared" si="171"/>
        <v>0</v>
      </c>
      <c r="AR327" s="40">
        <f t="shared" si="172"/>
        <v>1</v>
      </c>
      <c r="AS327" s="40">
        <f t="shared" si="173"/>
        <v>0</v>
      </c>
      <c r="AT327" s="40">
        <f t="shared" si="174"/>
        <v>0</v>
      </c>
      <c r="AU327" s="40">
        <f t="shared" si="175"/>
        <v>0</v>
      </c>
      <c r="AV327" s="40">
        <f t="shared" si="176"/>
        <v>0</v>
      </c>
      <c r="AW327" s="40">
        <f t="shared" si="177"/>
        <v>0</v>
      </c>
      <c r="AX327" s="40">
        <f t="shared" si="178"/>
        <v>0</v>
      </c>
      <c r="AY327" s="40">
        <f t="shared" si="179"/>
        <v>0</v>
      </c>
      <c r="AZ327" s="40">
        <f t="shared" si="180"/>
        <v>0</v>
      </c>
      <c r="BA327" s="40">
        <f t="shared" si="181"/>
        <v>0</v>
      </c>
      <c r="BB327" s="40">
        <f t="shared" si="182"/>
        <v>0</v>
      </c>
      <c r="BC327" s="40">
        <f t="shared" si="183"/>
        <v>0</v>
      </c>
      <c r="BD327" s="40">
        <f t="shared" si="184"/>
        <v>0</v>
      </c>
      <c r="BE327" s="40">
        <f t="shared" si="185"/>
        <v>0</v>
      </c>
      <c r="BF327" s="40">
        <f t="shared" si="186"/>
        <v>0</v>
      </c>
      <c r="BG327" s="40">
        <f t="shared" si="187"/>
        <v>0</v>
      </c>
      <c r="BH327" s="40">
        <f t="shared" si="188"/>
        <v>0</v>
      </c>
      <c r="BI327" s="40">
        <f t="shared" si="189"/>
        <v>0</v>
      </c>
      <c r="BJ327" s="40">
        <f t="shared" si="190"/>
        <v>0</v>
      </c>
      <c r="BK327" s="40">
        <f t="shared" si="192"/>
        <v>0</v>
      </c>
      <c r="BL327" s="40">
        <f t="shared" si="193"/>
        <v>0</v>
      </c>
      <c r="BM327" s="40">
        <f t="shared" si="194"/>
        <v>0</v>
      </c>
      <c r="BN327" s="40">
        <f t="shared" si="195"/>
        <v>0</v>
      </c>
      <c r="BO327" s="40">
        <f t="shared" si="196"/>
        <v>0</v>
      </c>
      <c r="BP327" s="40">
        <f t="shared" si="197"/>
        <v>0</v>
      </c>
      <c r="BQ327" s="40">
        <f t="shared" si="198"/>
        <v>0</v>
      </c>
      <c r="BR327" s="40">
        <f t="shared" si="199"/>
        <v>0</v>
      </c>
      <c r="BS327">
        <v>1</v>
      </c>
      <c r="BT327" s="63">
        <f t="shared" ref="BT327:BT390" si="201">SUM(AH327:BS327)+1</f>
        <v>5</v>
      </c>
      <c r="BV327" s="4">
        <f t="shared" si="191"/>
        <v>0.13103632478632479</v>
      </c>
    </row>
    <row r="328" spans="1:74">
      <c r="A328" s="25">
        <f t="shared" si="164"/>
        <v>324</v>
      </c>
      <c r="B328" s="26" t="s">
        <v>20</v>
      </c>
      <c r="C328" s="12">
        <v>41312</v>
      </c>
      <c r="D328" s="12">
        <v>41313</v>
      </c>
      <c r="E328" s="12">
        <v>41331</v>
      </c>
      <c r="F328" s="14">
        <v>0.93389999999999995</v>
      </c>
      <c r="G328" s="14">
        <v>0.94869999999999999</v>
      </c>
      <c r="H328" s="14">
        <v>0.95109999999999995</v>
      </c>
      <c r="I328" s="14"/>
      <c r="J328" s="14"/>
      <c r="K328" s="5" t="s">
        <v>2</v>
      </c>
      <c r="L328" s="15"/>
      <c r="M328" s="16">
        <f>(G328-F328)*10000</f>
        <v>148.00000000000034</v>
      </c>
      <c r="N328" s="15"/>
      <c r="O328" s="16">
        <f>(H328-G328)*10000</f>
        <v>23.999999999999577</v>
      </c>
      <c r="P328" s="15"/>
      <c r="Q328" s="22">
        <f>((S327*U328)/M328)*O328</f>
        <v>415804.5421190554</v>
      </c>
      <c r="R328" s="15"/>
      <c r="S328" s="3">
        <f>Q328+S327</f>
        <v>72211388.814677387</v>
      </c>
      <c r="U328" s="4">
        <f>$AE$4/W328</f>
        <v>3.5714285714285712E-2</v>
      </c>
      <c r="V328" s="4"/>
      <c r="W328" s="2">
        <v>7</v>
      </c>
      <c r="X328" s="3"/>
      <c r="Y328" s="30">
        <f>E328-D328+1</f>
        <v>19</v>
      </c>
      <c r="Z328" s="30"/>
      <c r="AA328" s="30">
        <f>(D328-C328)</f>
        <v>1</v>
      </c>
      <c r="AB328" s="30"/>
      <c r="AC328" s="4">
        <f>(S328-S327)/S327</f>
        <v>5.7915057915056845E-3</v>
      </c>
      <c r="AF328" s="40">
        <f>IF(E327&gt;D328,IF(E327&gt;E328,Y328,E327-D328+1),0)</f>
        <v>0</v>
      </c>
      <c r="AH328" s="40">
        <f t="shared" si="200"/>
        <v>1</v>
      </c>
      <c r="AI328" s="40">
        <f t="shared" ref="AI328:AI391" si="202">IF(E326&gt;=D328,1,0)</f>
        <v>0</v>
      </c>
      <c r="AJ328" s="40">
        <f t="shared" si="163"/>
        <v>1</v>
      </c>
      <c r="AK328" s="40">
        <f t="shared" si="165"/>
        <v>0</v>
      </c>
      <c r="AL328" s="40">
        <f t="shared" si="166"/>
        <v>1</v>
      </c>
      <c r="AM328" s="40">
        <f t="shared" si="167"/>
        <v>0</v>
      </c>
      <c r="AN328" s="40">
        <f t="shared" si="168"/>
        <v>0</v>
      </c>
      <c r="AO328" s="40">
        <f t="shared" si="169"/>
        <v>0</v>
      </c>
      <c r="AP328" s="40">
        <f t="shared" si="170"/>
        <v>0</v>
      </c>
      <c r="AQ328" s="40">
        <f t="shared" si="171"/>
        <v>0</v>
      </c>
      <c r="AR328" s="40">
        <f t="shared" si="172"/>
        <v>0</v>
      </c>
      <c r="AS328" s="40">
        <f t="shared" si="173"/>
        <v>1</v>
      </c>
      <c r="AT328" s="40">
        <f t="shared" si="174"/>
        <v>0</v>
      </c>
      <c r="AU328" s="40">
        <f t="shared" si="175"/>
        <v>0</v>
      </c>
      <c r="AV328" s="40">
        <f t="shared" si="176"/>
        <v>0</v>
      </c>
      <c r="AW328" s="40">
        <f t="shared" si="177"/>
        <v>0</v>
      </c>
      <c r="AX328" s="40">
        <f t="shared" si="178"/>
        <v>0</v>
      </c>
      <c r="AY328" s="40">
        <f t="shared" si="179"/>
        <v>0</v>
      </c>
      <c r="AZ328" s="40">
        <f t="shared" si="180"/>
        <v>0</v>
      </c>
      <c r="BA328" s="40">
        <f t="shared" si="181"/>
        <v>0</v>
      </c>
      <c r="BB328" s="40">
        <f t="shared" si="182"/>
        <v>0</v>
      </c>
      <c r="BC328" s="40">
        <f t="shared" si="183"/>
        <v>0</v>
      </c>
      <c r="BD328" s="40">
        <f t="shared" si="184"/>
        <v>0</v>
      </c>
      <c r="BE328" s="40">
        <f t="shared" si="185"/>
        <v>0</v>
      </c>
      <c r="BF328" s="40">
        <f t="shared" si="186"/>
        <v>0</v>
      </c>
      <c r="BG328" s="40">
        <f t="shared" si="187"/>
        <v>0</v>
      </c>
      <c r="BH328" s="40">
        <f t="shared" si="188"/>
        <v>0</v>
      </c>
      <c r="BI328" s="40">
        <f t="shared" si="189"/>
        <v>0</v>
      </c>
      <c r="BJ328" s="40">
        <f t="shared" si="190"/>
        <v>0</v>
      </c>
      <c r="BK328" s="40">
        <f t="shared" si="192"/>
        <v>0</v>
      </c>
      <c r="BL328" s="40">
        <f t="shared" si="193"/>
        <v>0</v>
      </c>
      <c r="BM328" s="40">
        <f t="shared" si="194"/>
        <v>0</v>
      </c>
      <c r="BN328" s="40">
        <f t="shared" si="195"/>
        <v>0</v>
      </c>
      <c r="BO328" s="40">
        <f t="shared" si="196"/>
        <v>0</v>
      </c>
      <c r="BP328" s="40">
        <f t="shared" si="197"/>
        <v>0</v>
      </c>
      <c r="BQ328" s="40">
        <f t="shared" si="198"/>
        <v>0</v>
      </c>
      <c r="BR328" s="40">
        <f t="shared" si="199"/>
        <v>0</v>
      </c>
      <c r="BS328">
        <v>1</v>
      </c>
      <c r="BT328" s="63">
        <f t="shared" si="201"/>
        <v>6</v>
      </c>
      <c r="BV328" s="4">
        <f t="shared" si="191"/>
        <v>0.16675061050061046</v>
      </c>
    </row>
    <row r="329" spans="1:74">
      <c r="A329" s="25">
        <f t="shared" si="164"/>
        <v>325</v>
      </c>
      <c r="B329" s="26" t="s">
        <v>38</v>
      </c>
      <c r="C329" s="12">
        <v>41312</v>
      </c>
      <c r="D329" s="52">
        <v>41313</v>
      </c>
      <c r="E329" s="52">
        <v>41330</v>
      </c>
      <c r="F329" s="36">
        <v>127</v>
      </c>
      <c r="G329" s="36"/>
      <c r="H329" s="36"/>
      <c r="I329" s="36">
        <v>124.54</v>
      </c>
      <c r="J329" s="36">
        <v>118.83999999999999</v>
      </c>
      <c r="K329" s="5" t="s">
        <v>1</v>
      </c>
      <c r="M329" s="16">
        <f>(F329-I329)*100</f>
        <v>245.99999999999937</v>
      </c>
      <c r="N329" s="15"/>
      <c r="O329" s="16">
        <f>(I329-J329)*100</f>
        <v>570.00000000000171</v>
      </c>
      <c r="Q329" s="22">
        <f>((S328*U329)/M329)*O329</f>
        <v>1991893.7100448285</v>
      </c>
      <c r="R329" s="15"/>
      <c r="S329" s="3">
        <f>Q329+S328</f>
        <v>74203282.524722219</v>
      </c>
      <c r="U329" s="4">
        <f>$AE$4/W329</f>
        <v>1.1904761904761904E-2</v>
      </c>
      <c r="W329" s="2">
        <v>21</v>
      </c>
      <c r="Y329" s="30">
        <f>E329-D329+1</f>
        <v>18</v>
      </c>
      <c r="Z329" s="30"/>
      <c r="AA329" s="30">
        <f>(D329-C329)</f>
        <v>1</v>
      </c>
      <c r="AB329" s="30"/>
      <c r="AC329" s="4">
        <f>(S329-S328)/S328</f>
        <v>2.7584204413472892E-2</v>
      </c>
      <c r="AF329" s="40">
        <f>IF(E328&gt;D329,IF(E328&gt;E329,Y329,E328-D329+1),0)</f>
        <v>18</v>
      </c>
      <c r="AH329" s="40">
        <f t="shared" si="200"/>
        <v>1</v>
      </c>
      <c r="AI329" s="40">
        <f t="shared" si="202"/>
        <v>1</v>
      </c>
      <c r="AJ329" s="40">
        <f t="shared" ref="AJ329:AJ392" si="203">IF(E326&gt;=D329,1,0)</f>
        <v>0</v>
      </c>
      <c r="AK329" s="40">
        <f t="shared" si="165"/>
        <v>1</v>
      </c>
      <c r="AL329" s="40">
        <f t="shared" si="166"/>
        <v>0</v>
      </c>
      <c r="AM329" s="40">
        <f t="shared" si="167"/>
        <v>1</v>
      </c>
      <c r="AN329" s="40">
        <f t="shared" si="168"/>
        <v>0</v>
      </c>
      <c r="AO329" s="40">
        <f t="shared" si="169"/>
        <v>0</v>
      </c>
      <c r="AP329" s="40">
        <f t="shared" si="170"/>
        <v>0</v>
      </c>
      <c r="AQ329" s="40">
        <f t="shared" si="171"/>
        <v>0</v>
      </c>
      <c r="AR329" s="40">
        <f t="shared" si="172"/>
        <v>0</v>
      </c>
      <c r="AS329" s="40">
        <f t="shared" si="173"/>
        <v>0</v>
      </c>
      <c r="AT329" s="40">
        <f t="shared" si="174"/>
        <v>1</v>
      </c>
      <c r="AU329" s="40">
        <f t="shared" si="175"/>
        <v>0</v>
      </c>
      <c r="AV329" s="40">
        <f t="shared" si="176"/>
        <v>0</v>
      </c>
      <c r="AW329" s="40">
        <f t="shared" si="177"/>
        <v>0</v>
      </c>
      <c r="AX329" s="40">
        <f t="shared" si="178"/>
        <v>0</v>
      </c>
      <c r="AY329" s="40">
        <f t="shared" si="179"/>
        <v>0</v>
      </c>
      <c r="AZ329" s="40">
        <f t="shared" si="180"/>
        <v>0</v>
      </c>
      <c r="BA329" s="40">
        <f t="shared" si="181"/>
        <v>0</v>
      </c>
      <c r="BB329" s="40">
        <f t="shared" si="182"/>
        <v>0</v>
      </c>
      <c r="BC329" s="40">
        <f t="shared" si="183"/>
        <v>0</v>
      </c>
      <c r="BD329" s="40">
        <f t="shared" si="184"/>
        <v>0</v>
      </c>
      <c r="BE329" s="40">
        <f t="shared" si="185"/>
        <v>0</v>
      </c>
      <c r="BF329" s="40">
        <f t="shared" si="186"/>
        <v>0</v>
      </c>
      <c r="BG329" s="40">
        <f t="shared" si="187"/>
        <v>0</v>
      </c>
      <c r="BH329" s="40">
        <f t="shared" si="188"/>
        <v>0</v>
      </c>
      <c r="BI329" s="40">
        <f t="shared" si="189"/>
        <v>0</v>
      </c>
      <c r="BJ329" s="40">
        <f t="shared" si="190"/>
        <v>0</v>
      </c>
      <c r="BK329" s="40">
        <f t="shared" si="192"/>
        <v>0</v>
      </c>
      <c r="BL329" s="40">
        <f t="shared" si="193"/>
        <v>0</v>
      </c>
      <c r="BM329" s="40">
        <f t="shared" si="194"/>
        <v>0</v>
      </c>
      <c r="BN329" s="40">
        <f t="shared" si="195"/>
        <v>0</v>
      </c>
      <c r="BO329" s="40">
        <f t="shared" si="196"/>
        <v>0</v>
      </c>
      <c r="BP329" s="40">
        <f t="shared" si="197"/>
        <v>0</v>
      </c>
      <c r="BQ329" s="40">
        <f t="shared" si="198"/>
        <v>0</v>
      </c>
      <c r="BR329" s="40">
        <f t="shared" si="199"/>
        <v>0</v>
      </c>
      <c r="BS329">
        <v>1</v>
      </c>
      <c r="BT329" s="63">
        <f t="shared" si="201"/>
        <v>7</v>
      </c>
      <c r="BV329" s="4">
        <f t="shared" si="191"/>
        <v>0.17865537240537244</v>
      </c>
    </row>
    <row r="330" spans="1:74">
      <c r="A330" s="25">
        <f t="shared" ref="A330:A393" si="204">A329+1</f>
        <v>326</v>
      </c>
      <c r="B330" s="26" t="s">
        <v>31</v>
      </c>
      <c r="C330" s="12">
        <v>41313</v>
      </c>
      <c r="D330" s="12">
        <v>41316</v>
      </c>
      <c r="E330" s="12">
        <v>41317</v>
      </c>
      <c r="F330" s="14">
        <v>1.5234000000000001</v>
      </c>
      <c r="G330" s="14">
        <v>1.5347999999999999</v>
      </c>
      <c r="H330" s="14">
        <v>1.5234000000000001</v>
      </c>
      <c r="I330" s="14"/>
      <c r="J330" s="14"/>
      <c r="K330" s="5" t="s">
        <v>0</v>
      </c>
      <c r="M330" s="16">
        <f>(G330-F330)*10000</f>
        <v>113.99999999999855</v>
      </c>
      <c r="N330" s="15"/>
      <c r="O330" s="16">
        <f>(H330-G330)*10000</f>
        <v>-113.99999999999855</v>
      </c>
      <c r="Q330" s="22">
        <f>((S329*U330)/M330)*O330</f>
        <v>-2061202.2923533951</v>
      </c>
      <c r="R330" s="15"/>
      <c r="S330" s="3">
        <f>Q330+S329</f>
        <v>72142080.232368827</v>
      </c>
      <c r="U330" s="4">
        <f>$AE$4/W330</f>
        <v>2.7777777777777776E-2</v>
      </c>
      <c r="V330"/>
      <c r="W330" s="2">
        <v>9</v>
      </c>
      <c r="Y330" s="30">
        <f>E330-D330+1</f>
        <v>2</v>
      </c>
      <c r="Z330" s="30"/>
      <c r="AA330" s="30">
        <f>(D330-C330)</f>
        <v>3</v>
      </c>
      <c r="AB330" s="30"/>
      <c r="AC330" s="4">
        <f>(S330-S329)/S329</f>
        <v>-2.7777777777777735E-2</v>
      </c>
      <c r="AF330" s="40">
        <f>IF(E329&gt;D330,IF(E329&gt;E330,Y330,E329-D330+1),0)</f>
        <v>2</v>
      </c>
      <c r="AH330" s="40">
        <f t="shared" si="200"/>
        <v>1</v>
      </c>
      <c r="AI330" s="40">
        <f t="shared" si="202"/>
        <v>1</v>
      </c>
      <c r="AJ330" s="40">
        <f t="shared" si="203"/>
        <v>0</v>
      </c>
      <c r="AK330" s="40">
        <f t="shared" ref="AK330:AK393" si="205">IF(E326&gt;=D330,1,0)</f>
        <v>0</v>
      </c>
      <c r="AL330" s="40">
        <f t="shared" si="166"/>
        <v>1</v>
      </c>
      <c r="AM330" s="40">
        <f t="shared" si="167"/>
        <v>0</v>
      </c>
      <c r="AN330" s="40">
        <f t="shared" si="168"/>
        <v>1</v>
      </c>
      <c r="AO330" s="40">
        <f t="shared" si="169"/>
        <v>0</v>
      </c>
      <c r="AP330" s="40">
        <f t="shared" si="170"/>
        <v>0</v>
      </c>
      <c r="AQ330" s="40">
        <f t="shared" si="171"/>
        <v>0</v>
      </c>
      <c r="AR330" s="40">
        <f t="shared" si="172"/>
        <v>0</v>
      </c>
      <c r="AS330" s="40">
        <f t="shared" si="173"/>
        <v>0</v>
      </c>
      <c r="AT330" s="40">
        <f t="shared" si="174"/>
        <v>0</v>
      </c>
      <c r="AU330" s="40">
        <f t="shared" si="175"/>
        <v>1</v>
      </c>
      <c r="AV330" s="40">
        <f t="shared" si="176"/>
        <v>0</v>
      </c>
      <c r="AW330" s="40">
        <f t="shared" si="177"/>
        <v>0</v>
      </c>
      <c r="AX330" s="40">
        <f t="shared" si="178"/>
        <v>0</v>
      </c>
      <c r="AY330" s="40">
        <f t="shared" si="179"/>
        <v>0</v>
      </c>
      <c r="AZ330" s="40">
        <f t="shared" si="180"/>
        <v>0</v>
      </c>
      <c r="BA330" s="40">
        <f t="shared" si="181"/>
        <v>0</v>
      </c>
      <c r="BB330" s="40">
        <f t="shared" si="182"/>
        <v>0</v>
      </c>
      <c r="BC330" s="40">
        <f t="shared" si="183"/>
        <v>0</v>
      </c>
      <c r="BD330" s="40">
        <f t="shared" si="184"/>
        <v>0</v>
      </c>
      <c r="BE330" s="40">
        <f t="shared" si="185"/>
        <v>0</v>
      </c>
      <c r="BF330" s="40">
        <f t="shared" si="186"/>
        <v>0</v>
      </c>
      <c r="BG330" s="40">
        <f t="shared" si="187"/>
        <v>0</v>
      </c>
      <c r="BH330" s="40">
        <f t="shared" si="188"/>
        <v>0</v>
      </c>
      <c r="BI330" s="40">
        <f t="shared" si="189"/>
        <v>0</v>
      </c>
      <c r="BJ330" s="40">
        <f t="shared" si="190"/>
        <v>0</v>
      </c>
      <c r="BK330" s="40">
        <f t="shared" si="192"/>
        <v>0</v>
      </c>
      <c r="BL330" s="40">
        <f t="shared" si="193"/>
        <v>0</v>
      </c>
      <c r="BM330" s="40">
        <f t="shared" si="194"/>
        <v>0</v>
      </c>
      <c r="BN330" s="40">
        <f t="shared" si="195"/>
        <v>0</v>
      </c>
      <c r="BO330" s="40">
        <f t="shared" si="196"/>
        <v>0</v>
      </c>
      <c r="BP330" s="40">
        <f t="shared" si="197"/>
        <v>0</v>
      </c>
      <c r="BQ330" s="40">
        <f t="shared" si="198"/>
        <v>0</v>
      </c>
      <c r="BR330" s="40">
        <f t="shared" si="199"/>
        <v>0</v>
      </c>
      <c r="BS330">
        <v>1</v>
      </c>
      <c r="BT330" s="63">
        <f t="shared" si="201"/>
        <v>7</v>
      </c>
      <c r="BV330" s="4">
        <f t="shared" si="191"/>
        <v>0.1814331501831502</v>
      </c>
    </row>
    <row r="331" spans="1:74">
      <c r="A331" s="25">
        <f t="shared" si="204"/>
        <v>327</v>
      </c>
      <c r="B331" s="26" t="s">
        <v>29</v>
      </c>
      <c r="C331" s="12">
        <v>41316</v>
      </c>
      <c r="D331" s="12">
        <v>41317</v>
      </c>
      <c r="E331" s="12">
        <v>41325</v>
      </c>
      <c r="F331" s="14">
        <v>0.84519999999999995</v>
      </c>
      <c r="G331" s="14">
        <v>0.85799999999999998</v>
      </c>
      <c r="H331" s="14">
        <v>0.87470000000000003</v>
      </c>
      <c r="I331" s="14"/>
      <c r="J331" s="14"/>
      <c r="K331" s="5" t="s">
        <v>1</v>
      </c>
      <c r="L331" s="15"/>
      <c r="M331" s="16">
        <f>(G331-F331)*10000</f>
        <v>128.00000000000034</v>
      </c>
      <c r="N331" s="15"/>
      <c r="O331" s="16">
        <f>(H331-G331)*10000</f>
        <v>167.00000000000048</v>
      </c>
      <c r="P331" s="15"/>
      <c r="Q331" s="22">
        <f>((S330*U331)/M331)*O331</f>
        <v>2353071.7575792181</v>
      </c>
      <c r="R331" s="15"/>
      <c r="S331" s="3">
        <f>Q331+S330</f>
        <v>74495151.989948049</v>
      </c>
      <c r="U331" s="4">
        <f>$AE$4/W331</f>
        <v>2.5000000000000001E-2</v>
      </c>
      <c r="V331" s="4"/>
      <c r="W331" s="2">
        <v>10</v>
      </c>
      <c r="X331" s="3"/>
      <c r="Y331" s="30">
        <f>E331-D331+1</f>
        <v>9</v>
      </c>
      <c r="Z331" s="30"/>
      <c r="AA331" s="30">
        <f>(D331-C331)</f>
        <v>1</v>
      </c>
      <c r="AB331" s="30"/>
      <c r="AC331" s="4">
        <f>(S331-S330)/S330</f>
        <v>3.2617187500000068E-2</v>
      </c>
      <c r="AF331" s="40">
        <f>IF(E330&gt;D331,IF(E330&gt;E331,Y331,E330-D331+1),0)</f>
        <v>0</v>
      </c>
      <c r="AH331" s="40">
        <f t="shared" si="200"/>
        <v>1</v>
      </c>
      <c r="AI331" s="40">
        <f t="shared" si="202"/>
        <v>1</v>
      </c>
      <c r="AJ331" s="40">
        <f t="shared" si="203"/>
        <v>1</v>
      </c>
      <c r="AK331" s="40">
        <f t="shared" si="205"/>
        <v>0</v>
      </c>
      <c r="AL331" s="40">
        <f t="shared" ref="AL331:AL394" si="206">IF(E326&gt;=D331,1,0)</f>
        <v>0</v>
      </c>
      <c r="AM331" s="40">
        <f t="shared" si="167"/>
        <v>1</v>
      </c>
      <c r="AN331" s="40">
        <f t="shared" si="168"/>
        <v>0</v>
      </c>
      <c r="AO331" s="40">
        <f t="shared" si="169"/>
        <v>1</v>
      </c>
      <c r="AP331" s="40">
        <f t="shared" si="170"/>
        <v>0</v>
      </c>
      <c r="AQ331" s="40">
        <f t="shared" si="171"/>
        <v>0</v>
      </c>
      <c r="AR331" s="40">
        <f t="shared" si="172"/>
        <v>0</v>
      </c>
      <c r="AS331" s="40">
        <f t="shared" si="173"/>
        <v>0</v>
      </c>
      <c r="AT331" s="40">
        <f t="shared" si="174"/>
        <v>0</v>
      </c>
      <c r="AU331" s="40">
        <f t="shared" si="175"/>
        <v>0</v>
      </c>
      <c r="AV331" s="40">
        <f t="shared" si="176"/>
        <v>1</v>
      </c>
      <c r="AW331" s="40">
        <f t="shared" si="177"/>
        <v>0</v>
      </c>
      <c r="AX331" s="40">
        <f t="shared" si="178"/>
        <v>0</v>
      </c>
      <c r="AY331" s="40">
        <f t="shared" si="179"/>
        <v>0</v>
      </c>
      <c r="AZ331" s="40">
        <f t="shared" si="180"/>
        <v>0</v>
      </c>
      <c r="BA331" s="40">
        <f t="shared" si="181"/>
        <v>0</v>
      </c>
      <c r="BB331" s="40">
        <f t="shared" si="182"/>
        <v>0</v>
      </c>
      <c r="BC331" s="40">
        <f t="shared" si="183"/>
        <v>0</v>
      </c>
      <c r="BD331" s="40">
        <f t="shared" si="184"/>
        <v>0</v>
      </c>
      <c r="BE331" s="40">
        <f t="shared" si="185"/>
        <v>0</v>
      </c>
      <c r="BF331" s="40">
        <f t="shared" si="186"/>
        <v>0</v>
      </c>
      <c r="BG331" s="40">
        <f t="shared" si="187"/>
        <v>0</v>
      </c>
      <c r="BH331" s="40">
        <f t="shared" si="188"/>
        <v>0</v>
      </c>
      <c r="BI331" s="40">
        <f t="shared" si="189"/>
        <v>0</v>
      </c>
      <c r="BJ331" s="40">
        <f t="shared" si="190"/>
        <v>0</v>
      </c>
      <c r="BK331" s="40">
        <f t="shared" si="192"/>
        <v>0</v>
      </c>
      <c r="BL331" s="40">
        <f t="shared" si="193"/>
        <v>0</v>
      </c>
      <c r="BM331" s="40">
        <f t="shared" si="194"/>
        <v>0</v>
      </c>
      <c r="BN331" s="40">
        <f t="shared" si="195"/>
        <v>0</v>
      </c>
      <c r="BO331" s="40">
        <f t="shared" si="196"/>
        <v>0</v>
      </c>
      <c r="BP331" s="40">
        <f t="shared" si="197"/>
        <v>0</v>
      </c>
      <c r="BQ331" s="40">
        <f t="shared" si="198"/>
        <v>0</v>
      </c>
      <c r="BR331" s="40">
        <f t="shared" si="199"/>
        <v>0</v>
      </c>
      <c r="BS331">
        <v>1</v>
      </c>
      <c r="BT331" s="63">
        <f t="shared" si="201"/>
        <v>8</v>
      </c>
      <c r="BV331" s="4">
        <f t="shared" si="191"/>
        <v>0.2064331501831502</v>
      </c>
    </row>
    <row r="332" spans="1:74">
      <c r="A332" s="25">
        <f t="shared" si="204"/>
        <v>328</v>
      </c>
      <c r="B332" s="26" t="s">
        <v>30</v>
      </c>
      <c r="C332" s="12">
        <v>41319</v>
      </c>
      <c r="D332" s="12">
        <v>41320</v>
      </c>
      <c r="E332" s="12">
        <v>41330</v>
      </c>
      <c r="F332" s="14">
        <v>1.3448</v>
      </c>
      <c r="G332" s="14"/>
      <c r="H332" s="14"/>
      <c r="I332" s="14">
        <v>1.3311999999999999</v>
      </c>
      <c r="J332" s="14">
        <v>1.3311999999999999</v>
      </c>
      <c r="K332" s="5" t="s">
        <v>17</v>
      </c>
      <c r="L332" s="15"/>
      <c r="M332" s="46">
        <f>(F332-I332)*10000</f>
        <v>136.00000000000057</v>
      </c>
      <c r="N332" s="47"/>
      <c r="O332" s="46">
        <f>(I332-J332)*10000</f>
        <v>0</v>
      </c>
      <c r="P332" s="15"/>
      <c r="Q332" s="22">
        <f>((S331*U332)/M332)*O332</f>
        <v>0</v>
      </c>
      <c r="R332" s="15"/>
      <c r="S332" s="3">
        <f>Q332+S331</f>
        <v>74495151.989948049</v>
      </c>
      <c r="U332" s="4">
        <f>$AE$4/W332</f>
        <v>2.2727272727272728E-2</v>
      </c>
      <c r="V332" s="4"/>
      <c r="W332" s="16">
        <v>11</v>
      </c>
      <c r="X332" s="15"/>
      <c r="Y332" s="30">
        <f>E332-D332+1</f>
        <v>11</v>
      </c>
      <c r="Z332" s="30"/>
      <c r="AA332" s="30">
        <f>(D332-C332)</f>
        <v>1</v>
      </c>
      <c r="AB332" s="30"/>
      <c r="AC332" s="4">
        <f>(S332-S331)/S331</f>
        <v>0</v>
      </c>
      <c r="AF332" s="40">
        <f>IF(E331&gt;D332,IF(E331&gt;E332,Y332,E331-D332+1),0)</f>
        <v>6</v>
      </c>
      <c r="AH332" s="40">
        <f t="shared" si="200"/>
        <v>1</v>
      </c>
      <c r="AI332" s="40">
        <f t="shared" si="202"/>
        <v>0</v>
      </c>
      <c r="AJ332" s="40">
        <f t="shared" si="203"/>
        <v>1</v>
      </c>
      <c r="AK332" s="40">
        <f t="shared" si="205"/>
        <v>1</v>
      </c>
      <c r="AL332" s="40">
        <f t="shared" si="206"/>
        <v>0</v>
      </c>
      <c r="AM332" s="40">
        <f t="shared" ref="AM332:AM395" si="207">IF(E326&gt;=D332,1,0)</f>
        <v>0</v>
      </c>
      <c r="AN332" s="40">
        <f t="shared" si="168"/>
        <v>0</v>
      </c>
      <c r="AO332" s="40">
        <f t="shared" si="169"/>
        <v>0</v>
      </c>
      <c r="AP332" s="40">
        <f t="shared" si="170"/>
        <v>0</v>
      </c>
      <c r="AQ332" s="40">
        <f t="shared" si="171"/>
        <v>0</v>
      </c>
      <c r="AR332" s="40">
        <f t="shared" si="172"/>
        <v>0</v>
      </c>
      <c r="AS332" s="40">
        <f t="shared" si="173"/>
        <v>0</v>
      </c>
      <c r="AT332" s="40">
        <f t="shared" si="174"/>
        <v>0</v>
      </c>
      <c r="AU332" s="40">
        <f t="shared" si="175"/>
        <v>0</v>
      </c>
      <c r="AV332" s="40">
        <f t="shared" si="176"/>
        <v>0</v>
      </c>
      <c r="AW332" s="40">
        <f t="shared" si="177"/>
        <v>1</v>
      </c>
      <c r="AX332" s="40">
        <f t="shared" si="178"/>
        <v>0</v>
      </c>
      <c r="AY332" s="40">
        <f t="shared" si="179"/>
        <v>0</v>
      </c>
      <c r="AZ332" s="40">
        <f t="shared" si="180"/>
        <v>0</v>
      </c>
      <c r="BA332" s="40">
        <f t="shared" si="181"/>
        <v>0</v>
      </c>
      <c r="BB332" s="40">
        <f t="shared" si="182"/>
        <v>0</v>
      </c>
      <c r="BC332" s="40">
        <f t="shared" si="183"/>
        <v>0</v>
      </c>
      <c r="BD332" s="40">
        <f t="shared" si="184"/>
        <v>0</v>
      </c>
      <c r="BE332" s="40">
        <f t="shared" si="185"/>
        <v>0</v>
      </c>
      <c r="BF332" s="40">
        <f t="shared" si="186"/>
        <v>0</v>
      </c>
      <c r="BG332" s="40">
        <f t="shared" si="187"/>
        <v>0</v>
      </c>
      <c r="BH332" s="40">
        <f t="shared" si="188"/>
        <v>0</v>
      </c>
      <c r="BI332" s="40">
        <f t="shared" si="189"/>
        <v>0</v>
      </c>
      <c r="BJ332" s="40">
        <f t="shared" si="190"/>
        <v>0</v>
      </c>
      <c r="BK332" s="40">
        <f t="shared" si="192"/>
        <v>0</v>
      </c>
      <c r="BL332" s="40">
        <f t="shared" si="193"/>
        <v>0</v>
      </c>
      <c r="BM332" s="40">
        <f t="shared" si="194"/>
        <v>0</v>
      </c>
      <c r="BN332" s="40">
        <f t="shared" si="195"/>
        <v>0</v>
      </c>
      <c r="BO332" s="40">
        <f t="shared" si="196"/>
        <v>0</v>
      </c>
      <c r="BP332" s="40">
        <f t="shared" si="197"/>
        <v>0</v>
      </c>
      <c r="BQ332" s="40">
        <f t="shared" si="198"/>
        <v>0</v>
      </c>
      <c r="BR332" s="40">
        <f t="shared" si="199"/>
        <v>0</v>
      </c>
      <c r="BS332">
        <v>1</v>
      </c>
      <c r="BT332" s="63">
        <f t="shared" si="201"/>
        <v>6</v>
      </c>
      <c r="BV332" s="4">
        <f t="shared" si="191"/>
        <v>0.14235486735486735</v>
      </c>
    </row>
    <row r="333" spans="1:74">
      <c r="A333" s="25">
        <f t="shared" si="204"/>
        <v>329</v>
      </c>
      <c r="B333" s="26" t="s">
        <v>20</v>
      </c>
      <c r="C333" s="12">
        <v>41333</v>
      </c>
      <c r="D333" s="12">
        <v>41334</v>
      </c>
      <c r="E333" s="12">
        <v>41353</v>
      </c>
      <c r="F333" s="14">
        <v>0.94510000000000005</v>
      </c>
      <c r="G333" s="14">
        <v>0.9587</v>
      </c>
      <c r="H333" s="14">
        <v>0.97799999999999998</v>
      </c>
      <c r="I333" s="14"/>
      <c r="J333" s="14"/>
      <c r="K333" s="5" t="s">
        <v>2</v>
      </c>
      <c r="L333" s="15"/>
      <c r="M333" s="16">
        <f>(G333-F333)*10000</f>
        <v>135.99999999999946</v>
      </c>
      <c r="N333" s="15"/>
      <c r="O333" s="16">
        <f>(H333-G333)*10000</f>
        <v>192.99999999999983</v>
      </c>
      <c r="P333" s="15"/>
      <c r="Q333" s="22">
        <f>((S332*U333)/M333)*O333</f>
        <v>3775620.8860451723</v>
      </c>
      <c r="R333" s="15"/>
      <c r="S333" s="3">
        <f>Q333+S332</f>
        <v>78270772.875993222</v>
      </c>
      <c r="U333" s="4">
        <f>$AE$4/W333</f>
        <v>3.5714285714285712E-2</v>
      </c>
      <c r="V333" s="4"/>
      <c r="W333" s="2">
        <v>7</v>
      </c>
      <c r="X333" s="3"/>
      <c r="Y333" s="30">
        <f>E333-D333+1</f>
        <v>20</v>
      </c>
      <c r="Z333" s="30"/>
      <c r="AA333" s="30">
        <f>(D333-C333)</f>
        <v>1</v>
      </c>
      <c r="AB333" s="30"/>
      <c r="AC333" s="4">
        <f>(S333-S332)/S332</f>
        <v>5.0682773109243857E-2</v>
      </c>
      <c r="AF333" s="40">
        <f>IF(E332&gt;D333,IF(E332&gt;E333,Y333,E332-D333+1),0)</f>
        <v>0</v>
      </c>
      <c r="AH333" s="40">
        <f t="shared" si="200"/>
        <v>0</v>
      </c>
      <c r="AI333" s="40">
        <f t="shared" si="202"/>
        <v>0</v>
      </c>
      <c r="AJ333" s="40">
        <f t="shared" si="203"/>
        <v>0</v>
      </c>
      <c r="AK333" s="40">
        <f t="shared" si="205"/>
        <v>0</v>
      </c>
      <c r="AL333" s="40">
        <f t="shared" si="206"/>
        <v>0</v>
      </c>
      <c r="AM333" s="40">
        <f t="shared" si="207"/>
        <v>0</v>
      </c>
      <c r="AN333" s="40">
        <f t="shared" ref="AN333:AN396" si="208">IF(E326&gt;=D333,1,0)</f>
        <v>0</v>
      </c>
      <c r="AO333" s="40">
        <f t="shared" si="169"/>
        <v>0</v>
      </c>
      <c r="AP333" s="40">
        <f t="shared" si="170"/>
        <v>0</v>
      </c>
      <c r="AQ333" s="40">
        <f t="shared" si="171"/>
        <v>0</v>
      </c>
      <c r="AR333" s="40">
        <f t="shared" si="172"/>
        <v>0</v>
      </c>
      <c r="AS333" s="40">
        <f t="shared" si="173"/>
        <v>0</v>
      </c>
      <c r="AT333" s="40">
        <f t="shared" si="174"/>
        <v>0</v>
      </c>
      <c r="AU333" s="40">
        <f t="shared" si="175"/>
        <v>0</v>
      </c>
      <c r="AV333" s="40">
        <f t="shared" si="176"/>
        <v>0</v>
      </c>
      <c r="AW333" s="40">
        <f t="shared" si="177"/>
        <v>0</v>
      </c>
      <c r="AX333" s="40">
        <f t="shared" si="178"/>
        <v>0</v>
      </c>
      <c r="AY333" s="40">
        <f t="shared" si="179"/>
        <v>0</v>
      </c>
      <c r="AZ333" s="40">
        <f t="shared" si="180"/>
        <v>0</v>
      </c>
      <c r="BA333" s="40">
        <f t="shared" si="181"/>
        <v>0</v>
      </c>
      <c r="BB333" s="40">
        <f t="shared" si="182"/>
        <v>0</v>
      </c>
      <c r="BC333" s="40">
        <f t="shared" si="183"/>
        <v>0</v>
      </c>
      <c r="BD333" s="40">
        <f t="shared" si="184"/>
        <v>0</v>
      </c>
      <c r="BE333" s="40">
        <f t="shared" si="185"/>
        <v>0</v>
      </c>
      <c r="BF333" s="40">
        <f t="shared" si="186"/>
        <v>0</v>
      </c>
      <c r="BG333" s="40">
        <f t="shared" si="187"/>
        <v>0</v>
      </c>
      <c r="BH333" s="40">
        <f t="shared" si="188"/>
        <v>0</v>
      </c>
      <c r="BI333" s="40">
        <f t="shared" si="189"/>
        <v>0</v>
      </c>
      <c r="BJ333" s="40">
        <f t="shared" si="190"/>
        <v>0</v>
      </c>
      <c r="BK333" s="40">
        <f t="shared" si="192"/>
        <v>0</v>
      </c>
      <c r="BL333" s="40">
        <f t="shared" si="193"/>
        <v>0</v>
      </c>
      <c r="BM333" s="40">
        <f t="shared" si="194"/>
        <v>0</v>
      </c>
      <c r="BN333" s="40">
        <f t="shared" si="195"/>
        <v>0</v>
      </c>
      <c r="BO333" s="40">
        <f t="shared" si="196"/>
        <v>0</v>
      </c>
      <c r="BP333" s="40">
        <f t="shared" si="197"/>
        <v>0</v>
      </c>
      <c r="BQ333" s="40">
        <f t="shared" si="198"/>
        <v>0</v>
      </c>
      <c r="BR333" s="40">
        <f t="shared" si="199"/>
        <v>0</v>
      </c>
      <c r="BS333">
        <v>1</v>
      </c>
      <c r="BT333" s="63">
        <f t="shared" si="201"/>
        <v>2</v>
      </c>
      <c r="BV333" s="4">
        <f t="shared" si="191"/>
        <v>6.3492063492063489E-2</v>
      </c>
    </row>
    <row r="334" spans="1:74">
      <c r="A334" s="25">
        <f t="shared" si="204"/>
        <v>330</v>
      </c>
      <c r="B334" s="26" t="s">
        <v>35</v>
      </c>
      <c r="C334" s="12">
        <v>41334</v>
      </c>
      <c r="D334" s="13">
        <v>41337</v>
      </c>
      <c r="E334" s="13">
        <v>41341</v>
      </c>
      <c r="F334" s="36">
        <v>98.26700000000001</v>
      </c>
      <c r="G334" s="36">
        <v>99.325000000000003</v>
      </c>
      <c r="H334" s="36">
        <v>100.17100000000001</v>
      </c>
      <c r="I334" s="36"/>
      <c r="J334" s="36"/>
      <c r="K334" s="5" t="s">
        <v>2</v>
      </c>
      <c r="M334" s="16">
        <f>(G334-F334)*100</f>
        <v>105.79999999999927</v>
      </c>
      <c r="N334" s="15"/>
      <c r="O334" s="16">
        <f>(H334-G334)*100</f>
        <v>84.600000000000364</v>
      </c>
      <c r="Q334" s="22">
        <f>((S333*U334)/M334)*O334</f>
        <v>1955844.5726929056</v>
      </c>
      <c r="R334" s="15"/>
      <c r="S334" s="3">
        <f>Q334+S333</f>
        <v>80226617.448686123</v>
      </c>
      <c r="U334" s="4">
        <f>$AE$4/W334</f>
        <v>3.125E-2</v>
      </c>
      <c r="W334" s="2">
        <v>8</v>
      </c>
      <c r="Y334" s="30">
        <f>E334-D334+1</f>
        <v>5</v>
      </c>
      <c r="Z334" s="30"/>
      <c r="AA334" s="30">
        <f>(D334-C334)</f>
        <v>3</v>
      </c>
      <c r="AB334" s="30"/>
      <c r="AC334" s="4">
        <f>(S334-S333)/S333</f>
        <v>2.4988185255198709E-2</v>
      </c>
      <c r="AF334" s="40">
        <f>IF(E333&gt;D334,IF(E333&gt;E334,Y334,E333-D334+1),0)</f>
        <v>5</v>
      </c>
      <c r="AH334" s="40">
        <f t="shared" si="200"/>
        <v>1</v>
      </c>
      <c r="AI334" s="40">
        <f t="shared" si="202"/>
        <v>0</v>
      </c>
      <c r="AJ334" s="40">
        <f t="shared" si="203"/>
        <v>0</v>
      </c>
      <c r="AK334" s="40">
        <f t="shared" si="205"/>
        <v>0</v>
      </c>
      <c r="AL334" s="40">
        <f t="shared" si="206"/>
        <v>0</v>
      </c>
      <c r="AM334" s="40">
        <f t="shared" si="207"/>
        <v>0</v>
      </c>
      <c r="AN334" s="40">
        <f t="shared" si="208"/>
        <v>0</v>
      </c>
      <c r="AO334" s="40">
        <f t="shared" ref="AO334:AO397" si="209">IF(E326&gt;=D334,1,0)</f>
        <v>0</v>
      </c>
      <c r="AP334" s="40">
        <f t="shared" si="170"/>
        <v>0</v>
      </c>
      <c r="AQ334" s="40">
        <f t="shared" si="171"/>
        <v>0</v>
      </c>
      <c r="AR334" s="40">
        <f t="shared" si="172"/>
        <v>0</v>
      </c>
      <c r="AS334" s="40">
        <f t="shared" si="173"/>
        <v>0</v>
      </c>
      <c r="AT334" s="40">
        <f t="shared" si="174"/>
        <v>0</v>
      </c>
      <c r="AU334" s="40">
        <f t="shared" si="175"/>
        <v>0</v>
      </c>
      <c r="AV334" s="40">
        <f t="shared" si="176"/>
        <v>0</v>
      </c>
      <c r="AW334" s="40">
        <f t="shared" si="177"/>
        <v>0</v>
      </c>
      <c r="AX334" s="40">
        <f t="shared" si="178"/>
        <v>0</v>
      </c>
      <c r="AY334" s="40">
        <f t="shared" si="179"/>
        <v>0</v>
      </c>
      <c r="AZ334" s="40">
        <f t="shared" si="180"/>
        <v>0</v>
      </c>
      <c r="BA334" s="40">
        <f t="shared" si="181"/>
        <v>0</v>
      </c>
      <c r="BB334" s="40">
        <f t="shared" si="182"/>
        <v>0</v>
      </c>
      <c r="BC334" s="40">
        <f t="shared" si="183"/>
        <v>0</v>
      </c>
      <c r="BD334" s="40">
        <f t="shared" si="184"/>
        <v>0</v>
      </c>
      <c r="BE334" s="40">
        <f t="shared" si="185"/>
        <v>0</v>
      </c>
      <c r="BF334" s="40">
        <f t="shared" si="186"/>
        <v>0</v>
      </c>
      <c r="BG334" s="40">
        <f t="shared" si="187"/>
        <v>0</v>
      </c>
      <c r="BH334" s="40">
        <f t="shared" si="188"/>
        <v>0</v>
      </c>
      <c r="BI334" s="40">
        <f t="shared" si="189"/>
        <v>0</v>
      </c>
      <c r="BJ334" s="40">
        <f t="shared" si="190"/>
        <v>0</v>
      </c>
      <c r="BK334" s="40">
        <f t="shared" si="192"/>
        <v>0</v>
      </c>
      <c r="BL334" s="40">
        <f t="shared" si="193"/>
        <v>0</v>
      </c>
      <c r="BM334" s="40">
        <f t="shared" si="194"/>
        <v>0</v>
      </c>
      <c r="BN334" s="40">
        <f t="shared" si="195"/>
        <v>0</v>
      </c>
      <c r="BO334" s="40">
        <f t="shared" si="196"/>
        <v>0</v>
      </c>
      <c r="BP334" s="40">
        <f t="shared" si="197"/>
        <v>0</v>
      </c>
      <c r="BQ334" s="40">
        <f t="shared" si="198"/>
        <v>0</v>
      </c>
      <c r="BR334" s="40">
        <f t="shared" si="199"/>
        <v>0</v>
      </c>
      <c r="BS334">
        <v>1</v>
      </c>
      <c r="BT334" s="63">
        <f t="shared" si="201"/>
        <v>3</v>
      </c>
      <c r="BV334" s="4">
        <f t="shared" si="191"/>
        <v>9.4742063492063489E-2</v>
      </c>
    </row>
    <row r="335" spans="1:74">
      <c r="A335" s="25">
        <f t="shared" si="204"/>
        <v>331</v>
      </c>
      <c r="B335" s="26" t="s">
        <v>36</v>
      </c>
      <c r="C335" s="12">
        <v>41334</v>
      </c>
      <c r="D335" s="12">
        <v>41337</v>
      </c>
      <c r="E335" s="12">
        <v>41351</v>
      </c>
      <c r="F335" s="36">
        <v>139.16399999999999</v>
      </c>
      <c r="G335" s="36">
        <v>141.07300000000001</v>
      </c>
      <c r="H335" s="36">
        <v>143.16899999999998</v>
      </c>
      <c r="I335" s="36"/>
      <c r="J335" s="36"/>
      <c r="K335" s="5" t="s">
        <v>2</v>
      </c>
      <c r="M335" s="16">
        <f>(G335-F335)*100</f>
        <v>190.90000000000202</v>
      </c>
      <c r="N335" s="15"/>
      <c r="O335" s="16">
        <f>(H335-G335)*100</f>
        <v>209.59999999999752</v>
      </c>
      <c r="Q335" s="22">
        <f>((S334*U335)/M335)*O335</f>
        <v>2446816.1075089099</v>
      </c>
      <c r="R335" s="15"/>
      <c r="S335" s="3">
        <f>Q335+S334</f>
        <v>82673433.556195036</v>
      </c>
      <c r="U335" s="4">
        <f>$AE$4/W335</f>
        <v>2.7777777777777776E-2</v>
      </c>
      <c r="W335" s="2">
        <v>9</v>
      </c>
      <c r="Y335" s="30">
        <f>E335-D335+1</f>
        <v>15</v>
      </c>
      <c r="Z335" s="30"/>
      <c r="AA335" s="30">
        <f>(D335-C335)</f>
        <v>3</v>
      </c>
      <c r="AB335" s="30"/>
      <c r="AC335" s="4">
        <f>(S335-S334)/S334</f>
        <v>3.04988068214882E-2</v>
      </c>
      <c r="AF335" s="40">
        <f>IF(E334&gt;D335,IF(E334&gt;E335,Y335,E334-D335+1),0)</f>
        <v>5</v>
      </c>
      <c r="AH335" s="40">
        <f t="shared" si="200"/>
        <v>1</v>
      </c>
      <c r="AI335" s="40">
        <f t="shared" si="202"/>
        <v>1</v>
      </c>
      <c r="AJ335" s="40">
        <f t="shared" si="203"/>
        <v>0</v>
      </c>
      <c r="AK335" s="40">
        <f t="shared" si="205"/>
        <v>0</v>
      </c>
      <c r="AL335" s="40">
        <f t="shared" si="206"/>
        <v>0</v>
      </c>
      <c r="AM335" s="40">
        <f t="shared" si="207"/>
        <v>0</v>
      </c>
      <c r="AN335" s="40">
        <f t="shared" si="208"/>
        <v>0</v>
      </c>
      <c r="AO335" s="40">
        <f t="shared" si="209"/>
        <v>0</v>
      </c>
      <c r="AP335" s="40">
        <f t="shared" ref="AP335:AP398" si="210">IF(E326&gt;=D335,1,0)</f>
        <v>0</v>
      </c>
      <c r="AQ335" s="40">
        <f t="shared" si="171"/>
        <v>0</v>
      </c>
      <c r="AR335" s="40">
        <f t="shared" si="172"/>
        <v>0</v>
      </c>
      <c r="AS335" s="40">
        <f t="shared" si="173"/>
        <v>0</v>
      </c>
      <c r="AT335" s="40">
        <f t="shared" si="174"/>
        <v>0</v>
      </c>
      <c r="AU335" s="40">
        <f t="shared" si="175"/>
        <v>0</v>
      </c>
      <c r="AV335" s="40">
        <f t="shared" si="176"/>
        <v>0</v>
      </c>
      <c r="AW335" s="40">
        <f t="shared" si="177"/>
        <v>0</v>
      </c>
      <c r="AX335" s="40">
        <f t="shared" si="178"/>
        <v>0</v>
      </c>
      <c r="AY335" s="40">
        <f t="shared" si="179"/>
        <v>0</v>
      </c>
      <c r="AZ335" s="40">
        <f t="shared" si="180"/>
        <v>0</v>
      </c>
      <c r="BA335" s="40">
        <f t="shared" si="181"/>
        <v>0</v>
      </c>
      <c r="BB335" s="40">
        <f t="shared" si="182"/>
        <v>0</v>
      </c>
      <c r="BC335" s="40">
        <f t="shared" si="183"/>
        <v>0</v>
      </c>
      <c r="BD335" s="40">
        <f t="shared" si="184"/>
        <v>0</v>
      </c>
      <c r="BE335" s="40">
        <f t="shared" si="185"/>
        <v>0</v>
      </c>
      <c r="BF335" s="40">
        <f t="shared" si="186"/>
        <v>0</v>
      </c>
      <c r="BG335" s="40">
        <f t="shared" si="187"/>
        <v>0</v>
      </c>
      <c r="BH335" s="40">
        <f t="shared" si="188"/>
        <v>0</v>
      </c>
      <c r="BI335" s="40">
        <f t="shared" si="189"/>
        <v>0</v>
      </c>
      <c r="BJ335" s="40">
        <f t="shared" si="190"/>
        <v>0</v>
      </c>
      <c r="BK335" s="40">
        <f t="shared" si="192"/>
        <v>0</v>
      </c>
      <c r="BL335" s="40">
        <f t="shared" si="193"/>
        <v>0</v>
      </c>
      <c r="BM335" s="40">
        <f t="shared" si="194"/>
        <v>0</v>
      </c>
      <c r="BN335" s="40">
        <f t="shared" si="195"/>
        <v>0</v>
      </c>
      <c r="BO335" s="40">
        <f t="shared" si="196"/>
        <v>0</v>
      </c>
      <c r="BP335" s="40">
        <f t="shared" si="197"/>
        <v>0</v>
      </c>
      <c r="BQ335" s="40">
        <f t="shared" si="198"/>
        <v>0</v>
      </c>
      <c r="BR335" s="40">
        <f t="shared" si="199"/>
        <v>0</v>
      </c>
      <c r="BS335">
        <v>1</v>
      </c>
      <c r="BT335" s="63">
        <f t="shared" si="201"/>
        <v>4</v>
      </c>
      <c r="BV335" s="4">
        <f t="shared" si="191"/>
        <v>0.12251984126984126</v>
      </c>
    </row>
    <row r="336" spans="1:74">
      <c r="A336" s="25">
        <f t="shared" si="204"/>
        <v>332</v>
      </c>
      <c r="B336" s="26" t="s">
        <v>24</v>
      </c>
      <c r="C336" s="12">
        <v>41334</v>
      </c>
      <c r="D336" s="13">
        <v>41338</v>
      </c>
      <c r="E336" s="13">
        <v>41341</v>
      </c>
      <c r="F336" s="36">
        <v>94.58</v>
      </c>
      <c r="G336" s="36">
        <v>95.59</v>
      </c>
      <c r="H336" s="36">
        <v>98.22</v>
      </c>
      <c r="I336" s="36"/>
      <c r="J336" s="36"/>
      <c r="K336" s="5" t="s">
        <v>1</v>
      </c>
      <c r="L336" s="15"/>
      <c r="M336" s="16">
        <f>(G336-F336)*100</f>
        <v>101.00000000000051</v>
      </c>
      <c r="N336" s="15"/>
      <c r="O336" s="16">
        <f>(H336-G336)*100</f>
        <v>262.99999999999955</v>
      </c>
      <c r="P336" s="15"/>
      <c r="Q336" s="22">
        <f>((S335*U336)/M336)*O336</f>
        <v>5381958.6696235519</v>
      </c>
      <c r="R336" s="15"/>
      <c r="S336" s="3">
        <f>Q336+S335</f>
        <v>88055392.225818589</v>
      </c>
      <c r="U336" s="4">
        <f>$AE$4/W336</f>
        <v>2.5000000000000001E-2</v>
      </c>
      <c r="V336" s="4"/>
      <c r="W336" s="2">
        <v>10</v>
      </c>
      <c r="X336" s="3"/>
      <c r="Y336" s="30">
        <f>E336-D336+1</f>
        <v>4</v>
      </c>
      <c r="Z336" s="30"/>
      <c r="AA336" s="30">
        <f>(D336-C336)</f>
        <v>4</v>
      </c>
      <c r="AB336" s="30"/>
      <c r="AC336" s="4">
        <f>(S336-S335)/S335</f>
        <v>6.5099009900989685E-2</v>
      </c>
      <c r="AF336" s="40">
        <f>IF(E335&gt;D336,IF(E335&gt;E336,Y336,E335-D336+1),0)</f>
        <v>4</v>
      </c>
      <c r="AH336" s="40">
        <f t="shared" si="200"/>
        <v>1</v>
      </c>
      <c r="AI336" s="40">
        <f t="shared" si="202"/>
        <v>1</v>
      </c>
      <c r="AJ336" s="40">
        <f t="shared" si="203"/>
        <v>1</v>
      </c>
      <c r="AK336" s="40">
        <f t="shared" si="205"/>
        <v>0</v>
      </c>
      <c r="AL336" s="40">
        <f t="shared" si="206"/>
        <v>0</v>
      </c>
      <c r="AM336" s="40">
        <f t="shared" si="207"/>
        <v>0</v>
      </c>
      <c r="AN336" s="40">
        <f t="shared" si="208"/>
        <v>0</v>
      </c>
      <c r="AO336" s="40">
        <f t="shared" si="209"/>
        <v>0</v>
      </c>
      <c r="AP336" s="40">
        <f t="shared" si="210"/>
        <v>0</v>
      </c>
      <c r="AQ336" s="40">
        <f t="shared" ref="AQ336:AQ399" si="211">IF(E326&gt;=D336,1,0)</f>
        <v>0</v>
      </c>
      <c r="AR336" s="40">
        <f t="shared" si="172"/>
        <v>0</v>
      </c>
      <c r="AS336" s="40">
        <f t="shared" si="173"/>
        <v>0</v>
      </c>
      <c r="AT336" s="40">
        <f t="shared" si="174"/>
        <v>0</v>
      </c>
      <c r="AU336" s="40">
        <f t="shared" si="175"/>
        <v>0</v>
      </c>
      <c r="AV336" s="40">
        <f t="shared" si="176"/>
        <v>0</v>
      </c>
      <c r="AW336" s="40">
        <f t="shared" si="177"/>
        <v>0</v>
      </c>
      <c r="AX336" s="40">
        <f t="shared" si="178"/>
        <v>0</v>
      </c>
      <c r="AY336" s="40">
        <f t="shared" si="179"/>
        <v>0</v>
      </c>
      <c r="AZ336" s="40">
        <f t="shared" si="180"/>
        <v>0</v>
      </c>
      <c r="BA336" s="40">
        <f t="shared" si="181"/>
        <v>0</v>
      </c>
      <c r="BB336" s="40">
        <f t="shared" si="182"/>
        <v>0</v>
      </c>
      <c r="BC336" s="40">
        <f t="shared" si="183"/>
        <v>0</v>
      </c>
      <c r="BD336" s="40">
        <f t="shared" si="184"/>
        <v>0</v>
      </c>
      <c r="BE336" s="40">
        <f t="shared" si="185"/>
        <v>0</v>
      </c>
      <c r="BF336" s="40">
        <f t="shared" si="186"/>
        <v>0</v>
      </c>
      <c r="BG336" s="40">
        <f t="shared" si="187"/>
        <v>0</v>
      </c>
      <c r="BH336" s="40">
        <f t="shared" si="188"/>
        <v>0</v>
      </c>
      <c r="BI336" s="40">
        <f t="shared" si="189"/>
        <v>0</v>
      </c>
      <c r="BJ336" s="40">
        <f t="shared" si="190"/>
        <v>0</v>
      </c>
      <c r="BK336" s="40">
        <f t="shared" si="192"/>
        <v>0</v>
      </c>
      <c r="BL336" s="40">
        <f t="shared" si="193"/>
        <v>0</v>
      </c>
      <c r="BM336" s="40">
        <f t="shared" si="194"/>
        <v>0</v>
      </c>
      <c r="BN336" s="40">
        <f t="shared" si="195"/>
        <v>0</v>
      </c>
      <c r="BO336" s="40">
        <f t="shared" si="196"/>
        <v>0</v>
      </c>
      <c r="BP336" s="40">
        <f t="shared" si="197"/>
        <v>0</v>
      </c>
      <c r="BQ336" s="40">
        <f t="shared" si="198"/>
        <v>0</v>
      </c>
      <c r="BR336" s="40">
        <f t="shared" si="199"/>
        <v>0</v>
      </c>
      <c r="BS336">
        <v>1</v>
      </c>
      <c r="BT336" s="63">
        <f t="shared" si="201"/>
        <v>5</v>
      </c>
      <c r="BV336" s="4">
        <f t="shared" si="191"/>
        <v>0.14751984126984127</v>
      </c>
    </row>
    <row r="337" spans="1:74">
      <c r="A337" s="25">
        <f t="shared" si="204"/>
        <v>333</v>
      </c>
      <c r="B337" s="26" t="s">
        <v>31</v>
      </c>
      <c r="C337" s="12">
        <v>41334</v>
      </c>
      <c r="D337" s="12">
        <v>41339</v>
      </c>
      <c r="E337" s="12">
        <v>41345</v>
      </c>
      <c r="F337" s="14">
        <v>1.4839</v>
      </c>
      <c r="G337" s="14"/>
      <c r="H337" s="14"/>
      <c r="I337" s="14">
        <v>1.4683999999999999</v>
      </c>
      <c r="J337" s="14">
        <v>1.4416</v>
      </c>
      <c r="K337" s="5" t="s">
        <v>1</v>
      </c>
      <c r="M337" s="46">
        <f>(F337-I337)*10000</f>
        <v>155.00000000000068</v>
      </c>
      <c r="N337" s="47"/>
      <c r="O337" s="46">
        <f>(I337-J337)*10000</f>
        <v>267.99999999999937</v>
      </c>
      <c r="Q337" s="22">
        <f>((S336*U337)/M337)*O337</f>
        <v>4229183.7126378529</v>
      </c>
      <c r="R337" s="15"/>
      <c r="S337" s="3">
        <f>Q337+S336</f>
        <v>92284575.938456446</v>
      </c>
      <c r="U337" s="4">
        <f>$AE$4/W337</f>
        <v>2.7777777777777776E-2</v>
      </c>
      <c r="V337"/>
      <c r="W337" s="2">
        <v>9</v>
      </c>
      <c r="Y337" s="30">
        <f>E337-D337+1</f>
        <v>7</v>
      </c>
      <c r="Z337" s="30"/>
      <c r="AA337" s="30">
        <f>(D337-C337)</f>
        <v>5</v>
      </c>
      <c r="AB337" s="30"/>
      <c r="AC337" s="4">
        <f>(S337-S336)/S336</f>
        <v>4.8028673835125157E-2</v>
      </c>
      <c r="AF337" s="40">
        <f>IF(E336&gt;D337,IF(E336&gt;E337,Y337,E336-D337+1),0)</f>
        <v>3</v>
      </c>
      <c r="AH337" s="40">
        <f t="shared" si="200"/>
        <v>1</v>
      </c>
      <c r="AI337" s="40">
        <f t="shared" si="202"/>
        <v>1</v>
      </c>
      <c r="AJ337" s="40">
        <f t="shared" si="203"/>
        <v>1</v>
      </c>
      <c r="AK337" s="40">
        <f t="shared" si="205"/>
        <v>1</v>
      </c>
      <c r="AL337" s="40">
        <f t="shared" si="206"/>
        <v>0</v>
      </c>
      <c r="AM337" s="40">
        <f t="shared" si="207"/>
        <v>0</v>
      </c>
      <c r="AN337" s="40">
        <f t="shared" si="208"/>
        <v>0</v>
      </c>
      <c r="AO337" s="40">
        <f t="shared" si="209"/>
        <v>0</v>
      </c>
      <c r="AP337" s="40">
        <f t="shared" si="210"/>
        <v>0</v>
      </c>
      <c r="AQ337" s="40">
        <f t="shared" si="211"/>
        <v>0</v>
      </c>
      <c r="AR337" s="40">
        <f t="shared" ref="AR337:AR400" si="212">IF(E326&gt;=D337,1,0)</f>
        <v>0</v>
      </c>
      <c r="AS337" s="40">
        <f t="shared" si="173"/>
        <v>0</v>
      </c>
      <c r="AT337" s="40">
        <f t="shared" si="174"/>
        <v>0</v>
      </c>
      <c r="AU337" s="40">
        <f t="shared" si="175"/>
        <v>0</v>
      </c>
      <c r="AV337" s="40">
        <f t="shared" si="176"/>
        <v>0</v>
      </c>
      <c r="AW337" s="40">
        <f t="shared" si="177"/>
        <v>0</v>
      </c>
      <c r="AX337" s="40">
        <f t="shared" si="178"/>
        <v>0</v>
      </c>
      <c r="AY337" s="40">
        <f t="shared" si="179"/>
        <v>0</v>
      </c>
      <c r="AZ337" s="40">
        <f t="shared" si="180"/>
        <v>0</v>
      </c>
      <c r="BA337" s="40">
        <f t="shared" si="181"/>
        <v>0</v>
      </c>
      <c r="BB337" s="40">
        <f t="shared" si="182"/>
        <v>0</v>
      </c>
      <c r="BC337" s="40">
        <f t="shared" si="183"/>
        <v>0</v>
      </c>
      <c r="BD337" s="40">
        <f t="shared" si="184"/>
        <v>0</v>
      </c>
      <c r="BE337" s="40">
        <f t="shared" si="185"/>
        <v>0</v>
      </c>
      <c r="BF337" s="40">
        <f t="shared" si="186"/>
        <v>0</v>
      </c>
      <c r="BG337" s="40">
        <f t="shared" si="187"/>
        <v>0</v>
      </c>
      <c r="BH337" s="40">
        <f t="shared" si="188"/>
        <v>0</v>
      </c>
      <c r="BI337" s="40">
        <f t="shared" si="189"/>
        <v>0</v>
      </c>
      <c r="BJ337" s="40">
        <f t="shared" si="190"/>
        <v>0</v>
      </c>
      <c r="BK337" s="40">
        <f t="shared" si="192"/>
        <v>0</v>
      </c>
      <c r="BL337" s="40">
        <f t="shared" si="193"/>
        <v>0</v>
      </c>
      <c r="BM337" s="40">
        <f t="shared" si="194"/>
        <v>0</v>
      </c>
      <c r="BN337" s="40">
        <f t="shared" si="195"/>
        <v>0</v>
      </c>
      <c r="BO337" s="40">
        <f t="shared" si="196"/>
        <v>0</v>
      </c>
      <c r="BP337" s="40">
        <f t="shared" si="197"/>
        <v>0</v>
      </c>
      <c r="BQ337" s="40">
        <f t="shared" si="198"/>
        <v>0</v>
      </c>
      <c r="BR337" s="40">
        <f t="shared" si="199"/>
        <v>0</v>
      </c>
      <c r="BS337">
        <v>1</v>
      </c>
      <c r="BT337" s="63">
        <f t="shared" si="201"/>
        <v>6</v>
      </c>
      <c r="BV337" s="4">
        <f t="shared" si="191"/>
        <v>0.17529761904761904</v>
      </c>
    </row>
    <row r="338" spans="1:74">
      <c r="A338" s="25">
        <f t="shared" si="204"/>
        <v>334</v>
      </c>
      <c r="B338" s="26" t="s">
        <v>29</v>
      </c>
      <c r="C338" s="12">
        <v>41334</v>
      </c>
      <c r="D338" s="12">
        <v>41340</v>
      </c>
      <c r="E338" s="12">
        <v>41346</v>
      </c>
      <c r="F338" s="14">
        <v>0.86029999999999995</v>
      </c>
      <c r="G338" s="14">
        <v>0.86909999999999998</v>
      </c>
      <c r="H338" s="14">
        <v>0.87190000000000001</v>
      </c>
      <c r="I338" s="14"/>
      <c r="J338" s="14"/>
      <c r="K338" s="5" t="s">
        <v>2</v>
      </c>
      <c r="L338" s="15"/>
      <c r="M338" s="16">
        <f>(G338-F338)*10000</f>
        <v>88.000000000000298</v>
      </c>
      <c r="N338" s="15"/>
      <c r="O338" s="16">
        <f>(H338-G338)*10000</f>
        <v>28.000000000000249</v>
      </c>
      <c r="P338" s="15"/>
      <c r="Q338" s="22">
        <f>((S337*U338)/M338)*O338</f>
        <v>734081.85405590758</v>
      </c>
      <c r="R338" s="15"/>
      <c r="S338" s="3">
        <f>Q338+S337</f>
        <v>93018657.792512357</v>
      </c>
      <c r="U338" s="4">
        <f>$AE$4/W338</f>
        <v>2.5000000000000001E-2</v>
      </c>
      <c r="V338" s="4"/>
      <c r="W338" s="2">
        <v>10</v>
      </c>
      <c r="X338" s="3"/>
      <c r="Y338" s="30">
        <f>E338-D338+1</f>
        <v>7</v>
      </c>
      <c r="Z338" s="30"/>
      <c r="AA338" s="30">
        <f>(D338-C338)</f>
        <v>6</v>
      </c>
      <c r="AB338" s="30"/>
      <c r="AC338" s="4">
        <f>(S338-S337)/S337</f>
        <v>7.9545454545455387E-3</v>
      </c>
      <c r="AF338" s="40">
        <f>IF(E337&gt;D338,IF(E337&gt;E338,Y338,E337-D338+1),0)</f>
        <v>6</v>
      </c>
      <c r="AH338" s="40">
        <f t="shared" si="200"/>
        <v>1</v>
      </c>
      <c r="AI338" s="40">
        <f t="shared" si="202"/>
        <v>1</v>
      </c>
      <c r="AJ338" s="40">
        <f t="shared" si="203"/>
        <v>1</v>
      </c>
      <c r="AK338" s="40">
        <f t="shared" si="205"/>
        <v>1</v>
      </c>
      <c r="AL338" s="40">
        <f t="shared" si="206"/>
        <v>1</v>
      </c>
      <c r="AM338" s="40">
        <f t="shared" si="207"/>
        <v>0</v>
      </c>
      <c r="AN338" s="40">
        <f t="shared" si="208"/>
        <v>0</v>
      </c>
      <c r="AO338" s="40">
        <f t="shared" si="209"/>
        <v>0</v>
      </c>
      <c r="AP338" s="40">
        <f t="shared" si="210"/>
        <v>0</v>
      </c>
      <c r="AQ338" s="40">
        <f t="shared" si="211"/>
        <v>0</v>
      </c>
      <c r="AR338" s="40">
        <f t="shared" si="212"/>
        <v>0</v>
      </c>
      <c r="AS338" s="40">
        <f t="shared" ref="AS338:AS401" si="213">IF(E326&gt;=D338,1,0)</f>
        <v>0</v>
      </c>
      <c r="AT338" s="40">
        <f t="shared" si="174"/>
        <v>0</v>
      </c>
      <c r="AU338" s="40">
        <f t="shared" si="175"/>
        <v>0</v>
      </c>
      <c r="AV338" s="40">
        <f t="shared" si="176"/>
        <v>0</v>
      </c>
      <c r="AW338" s="40">
        <f t="shared" si="177"/>
        <v>0</v>
      </c>
      <c r="AX338" s="40">
        <f t="shared" si="178"/>
        <v>0</v>
      </c>
      <c r="AY338" s="40">
        <f t="shared" si="179"/>
        <v>0</v>
      </c>
      <c r="AZ338" s="40">
        <f t="shared" si="180"/>
        <v>0</v>
      </c>
      <c r="BA338" s="40">
        <f t="shared" si="181"/>
        <v>0</v>
      </c>
      <c r="BB338" s="40">
        <f t="shared" si="182"/>
        <v>0</v>
      </c>
      <c r="BC338" s="40">
        <f t="shared" si="183"/>
        <v>0</v>
      </c>
      <c r="BD338" s="40">
        <f t="shared" si="184"/>
        <v>0</v>
      </c>
      <c r="BE338" s="40">
        <f t="shared" si="185"/>
        <v>0</v>
      </c>
      <c r="BF338" s="40">
        <f t="shared" si="186"/>
        <v>0</v>
      </c>
      <c r="BG338" s="40">
        <f t="shared" si="187"/>
        <v>0</v>
      </c>
      <c r="BH338" s="40">
        <f t="shared" si="188"/>
        <v>0</v>
      </c>
      <c r="BI338" s="40">
        <f t="shared" si="189"/>
        <v>0</v>
      </c>
      <c r="BJ338" s="40">
        <f t="shared" si="190"/>
        <v>0</v>
      </c>
      <c r="BK338" s="40">
        <f t="shared" si="192"/>
        <v>0</v>
      </c>
      <c r="BL338" s="40">
        <f t="shared" si="193"/>
        <v>0</v>
      </c>
      <c r="BM338" s="40">
        <f t="shared" si="194"/>
        <v>0</v>
      </c>
      <c r="BN338" s="40">
        <f t="shared" si="195"/>
        <v>0</v>
      </c>
      <c r="BO338" s="40">
        <f t="shared" si="196"/>
        <v>0</v>
      </c>
      <c r="BP338" s="40">
        <f t="shared" si="197"/>
        <v>0</v>
      </c>
      <c r="BQ338" s="40">
        <f t="shared" si="198"/>
        <v>0</v>
      </c>
      <c r="BR338" s="40">
        <f t="shared" si="199"/>
        <v>0</v>
      </c>
      <c r="BS338">
        <v>1</v>
      </c>
      <c r="BT338" s="63">
        <f t="shared" si="201"/>
        <v>7</v>
      </c>
      <c r="BV338" s="4">
        <f t="shared" si="191"/>
        <v>0.20029761904761903</v>
      </c>
    </row>
    <row r="339" spans="1:74">
      <c r="A339" s="25">
        <f t="shared" si="204"/>
        <v>335</v>
      </c>
      <c r="B339" s="26" t="s">
        <v>38</v>
      </c>
      <c r="C339" s="12">
        <v>41339</v>
      </c>
      <c r="D339" s="52">
        <v>41340</v>
      </c>
      <c r="E339" s="52">
        <v>41340</v>
      </c>
      <c r="F339" s="36">
        <v>121.94</v>
      </c>
      <c r="G339" s="36">
        <v>122.21</v>
      </c>
      <c r="H339" s="36">
        <v>123.75800000000001</v>
      </c>
      <c r="I339" s="36"/>
      <c r="J339" s="36"/>
      <c r="K339" s="5" t="s">
        <v>1</v>
      </c>
      <c r="M339" s="16">
        <f>(G339-F339)*100</f>
        <v>26.999999999999602</v>
      </c>
      <c r="N339" s="15"/>
      <c r="O339" s="16">
        <f>(H339-G339)*100</f>
        <v>154.8000000000016</v>
      </c>
      <c r="Q339" s="22">
        <f>((S338*U339)/M339)*O339</f>
        <v>6348892.5159970345</v>
      </c>
      <c r="R339" s="15"/>
      <c r="S339" s="3">
        <f>Q339+S338</f>
        <v>99367550.308509395</v>
      </c>
      <c r="U339" s="4">
        <f>$AE$4/W339</f>
        <v>1.1904761904761904E-2</v>
      </c>
      <c r="W339" s="2">
        <v>21</v>
      </c>
      <c r="Y339" s="30">
        <f>E339-D339+1</f>
        <v>1</v>
      </c>
      <c r="Z339" s="30"/>
      <c r="AA339" s="30">
        <f>(D339-C339)</f>
        <v>1</v>
      </c>
      <c r="AB339" s="30"/>
      <c r="AC339" s="4">
        <f>(S339-S338)/S338</f>
        <v>6.8253968253969996E-2</v>
      </c>
      <c r="AF339" s="40">
        <f>IF(E338&gt;D339,IF(E338&gt;E339,Y339,E338-D339+1),0)</f>
        <v>1</v>
      </c>
      <c r="AH339" s="40">
        <f t="shared" si="200"/>
        <v>1</v>
      </c>
      <c r="AI339" s="40">
        <f t="shared" si="202"/>
        <v>1</v>
      </c>
      <c r="AJ339" s="40">
        <f t="shared" si="203"/>
        <v>1</v>
      </c>
      <c r="AK339" s="40">
        <f t="shared" si="205"/>
        <v>1</v>
      </c>
      <c r="AL339" s="40">
        <f t="shared" si="206"/>
        <v>1</v>
      </c>
      <c r="AM339" s="40">
        <f t="shared" si="207"/>
        <v>1</v>
      </c>
      <c r="AN339" s="40">
        <f t="shared" si="208"/>
        <v>0</v>
      </c>
      <c r="AO339" s="40">
        <f t="shared" si="209"/>
        <v>0</v>
      </c>
      <c r="AP339" s="40">
        <f t="shared" si="210"/>
        <v>0</v>
      </c>
      <c r="AQ339" s="40">
        <f t="shared" si="211"/>
        <v>0</v>
      </c>
      <c r="AR339" s="40">
        <f t="shared" si="212"/>
        <v>0</v>
      </c>
      <c r="AS339" s="40">
        <f t="shared" si="213"/>
        <v>0</v>
      </c>
      <c r="AT339" s="40">
        <f t="shared" ref="AT339:AT402" si="214">IF(E326&gt;=D339,1,0)</f>
        <v>0</v>
      </c>
      <c r="AU339" s="40">
        <f t="shared" si="175"/>
        <v>0</v>
      </c>
      <c r="AV339" s="40">
        <f t="shared" si="176"/>
        <v>0</v>
      </c>
      <c r="AW339" s="40">
        <f t="shared" si="177"/>
        <v>0</v>
      </c>
      <c r="AX339" s="40">
        <f t="shared" si="178"/>
        <v>0</v>
      </c>
      <c r="AY339" s="40">
        <f t="shared" si="179"/>
        <v>0</v>
      </c>
      <c r="AZ339" s="40">
        <f t="shared" si="180"/>
        <v>0</v>
      </c>
      <c r="BA339" s="40">
        <f t="shared" si="181"/>
        <v>0</v>
      </c>
      <c r="BB339" s="40">
        <f t="shared" si="182"/>
        <v>0</v>
      </c>
      <c r="BC339" s="40">
        <f t="shared" si="183"/>
        <v>0</v>
      </c>
      <c r="BD339" s="40">
        <f t="shared" si="184"/>
        <v>0</v>
      </c>
      <c r="BE339" s="40">
        <f t="shared" si="185"/>
        <v>0</v>
      </c>
      <c r="BF339" s="40">
        <f t="shared" si="186"/>
        <v>0</v>
      </c>
      <c r="BG339" s="40">
        <f t="shared" si="187"/>
        <v>0</v>
      </c>
      <c r="BH339" s="40">
        <f t="shared" si="188"/>
        <v>0</v>
      </c>
      <c r="BI339" s="40">
        <f t="shared" si="189"/>
        <v>0</v>
      </c>
      <c r="BJ339" s="40">
        <f t="shared" si="190"/>
        <v>0</v>
      </c>
      <c r="BK339" s="40">
        <f t="shared" si="192"/>
        <v>0</v>
      </c>
      <c r="BL339" s="40">
        <f t="shared" si="193"/>
        <v>0</v>
      </c>
      <c r="BM339" s="40">
        <f t="shared" si="194"/>
        <v>0</v>
      </c>
      <c r="BN339" s="40">
        <f t="shared" si="195"/>
        <v>0</v>
      </c>
      <c r="BO339" s="40">
        <f t="shared" si="196"/>
        <v>0</v>
      </c>
      <c r="BP339" s="40">
        <f t="shared" si="197"/>
        <v>0</v>
      </c>
      <c r="BQ339" s="40">
        <f t="shared" si="198"/>
        <v>0</v>
      </c>
      <c r="BR339" s="40">
        <f t="shared" si="199"/>
        <v>0</v>
      </c>
      <c r="BS339">
        <v>1</v>
      </c>
      <c r="BT339" s="63">
        <f t="shared" si="201"/>
        <v>8</v>
      </c>
      <c r="BV339" s="4">
        <f t="shared" si="191"/>
        <v>0.21220238095238092</v>
      </c>
    </row>
    <row r="340" spans="1:74">
      <c r="A340" s="25">
        <f t="shared" si="204"/>
        <v>336</v>
      </c>
      <c r="B340" s="26" t="s">
        <v>30</v>
      </c>
      <c r="C340" s="12">
        <v>41340</v>
      </c>
      <c r="D340" s="12">
        <v>41341</v>
      </c>
      <c r="E340" s="12">
        <v>41341</v>
      </c>
      <c r="F340" s="14">
        <v>1.2968</v>
      </c>
      <c r="G340" s="14">
        <v>1.3120000000000001</v>
      </c>
      <c r="H340" s="14">
        <v>1.2968</v>
      </c>
      <c r="I340" s="14"/>
      <c r="J340" s="14"/>
      <c r="K340" s="5" t="s">
        <v>0</v>
      </c>
      <c r="L340" s="15"/>
      <c r="M340" s="16">
        <f>(G340-F340)*10000</f>
        <v>152.00000000000102</v>
      </c>
      <c r="N340" s="15"/>
      <c r="O340" s="16">
        <f>(H340-G340)*10000</f>
        <v>-152.00000000000102</v>
      </c>
      <c r="P340" s="15"/>
      <c r="Q340" s="22">
        <f>((S339*U340)/M340)*O340</f>
        <v>-2258353.4161024862</v>
      </c>
      <c r="R340" s="15"/>
      <c r="S340" s="3">
        <f>Q340+S339</f>
        <v>97109196.892406911</v>
      </c>
      <c r="U340" s="4">
        <f>$AE$4/W340</f>
        <v>2.2727272727272728E-2</v>
      </c>
      <c r="V340" s="4"/>
      <c r="W340" s="16">
        <v>11</v>
      </c>
      <c r="X340" s="15"/>
      <c r="Y340" s="30">
        <f>E340-D340+1</f>
        <v>1</v>
      </c>
      <c r="Z340" s="30"/>
      <c r="AA340" s="30">
        <f>(D340-C340)</f>
        <v>1</v>
      </c>
      <c r="AB340" s="30"/>
      <c r="AC340" s="4">
        <f>(S340-S339)/S339</f>
        <v>-2.2727272727272704E-2</v>
      </c>
      <c r="AF340" s="40">
        <f>IF(E339&gt;D340,IF(E339&gt;E340,Y340,E339-D340+1),0)</f>
        <v>0</v>
      </c>
      <c r="AH340" s="40">
        <f t="shared" si="200"/>
        <v>0</v>
      </c>
      <c r="AI340" s="40">
        <f t="shared" si="202"/>
        <v>1</v>
      </c>
      <c r="AJ340" s="40">
        <f t="shared" si="203"/>
        <v>1</v>
      </c>
      <c r="AK340" s="40">
        <f t="shared" si="205"/>
        <v>1</v>
      </c>
      <c r="AL340" s="40">
        <f t="shared" si="206"/>
        <v>1</v>
      </c>
      <c r="AM340" s="40">
        <f t="shared" si="207"/>
        <v>1</v>
      </c>
      <c r="AN340" s="40">
        <f t="shared" si="208"/>
        <v>1</v>
      </c>
      <c r="AO340" s="40">
        <f t="shared" si="209"/>
        <v>0</v>
      </c>
      <c r="AP340" s="40">
        <f t="shared" si="210"/>
        <v>0</v>
      </c>
      <c r="AQ340" s="40">
        <f t="shared" si="211"/>
        <v>0</v>
      </c>
      <c r="AR340" s="40">
        <f t="shared" si="212"/>
        <v>0</v>
      </c>
      <c r="AS340" s="40">
        <f t="shared" si="213"/>
        <v>0</v>
      </c>
      <c r="AT340" s="40">
        <f t="shared" si="214"/>
        <v>0</v>
      </c>
      <c r="AU340" s="40">
        <f t="shared" ref="AU340:AU403" si="215">IF(E326&gt;=D340,1,0)</f>
        <v>0</v>
      </c>
      <c r="AV340" s="40">
        <f t="shared" si="176"/>
        <v>0</v>
      </c>
      <c r="AW340" s="40">
        <f t="shared" si="177"/>
        <v>0</v>
      </c>
      <c r="AX340" s="40">
        <f t="shared" si="178"/>
        <v>0</v>
      </c>
      <c r="AY340" s="40">
        <f t="shared" si="179"/>
        <v>0</v>
      </c>
      <c r="AZ340" s="40">
        <f t="shared" si="180"/>
        <v>0</v>
      </c>
      <c r="BA340" s="40">
        <f t="shared" si="181"/>
        <v>0</v>
      </c>
      <c r="BB340" s="40">
        <f t="shared" si="182"/>
        <v>0</v>
      </c>
      <c r="BC340" s="40">
        <f t="shared" si="183"/>
        <v>0</v>
      </c>
      <c r="BD340" s="40">
        <f t="shared" si="184"/>
        <v>0</v>
      </c>
      <c r="BE340" s="40">
        <f t="shared" si="185"/>
        <v>0</v>
      </c>
      <c r="BF340" s="40">
        <f t="shared" si="186"/>
        <v>0</v>
      </c>
      <c r="BG340" s="40">
        <f t="shared" si="187"/>
        <v>0</v>
      </c>
      <c r="BH340" s="40">
        <f t="shared" si="188"/>
        <v>0</v>
      </c>
      <c r="BI340" s="40">
        <f t="shared" si="189"/>
        <v>0</v>
      </c>
      <c r="BJ340" s="40">
        <f t="shared" si="190"/>
        <v>0</v>
      </c>
      <c r="BK340" s="40">
        <f t="shared" si="192"/>
        <v>0</v>
      </c>
      <c r="BL340" s="40">
        <f t="shared" si="193"/>
        <v>0</v>
      </c>
      <c r="BM340" s="40">
        <f t="shared" si="194"/>
        <v>0</v>
      </c>
      <c r="BN340" s="40">
        <f t="shared" si="195"/>
        <v>0</v>
      </c>
      <c r="BO340" s="40">
        <f t="shared" si="196"/>
        <v>0</v>
      </c>
      <c r="BP340" s="40">
        <f t="shared" si="197"/>
        <v>0</v>
      </c>
      <c r="BQ340" s="40">
        <f t="shared" si="198"/>
        <v>0</v>
      </c>
      <c r="BR340" s="40">
        <f t="shared" si="199"/>
        <v>0</v>
      </c>
      <c r="BS340">
        <v>1</v>
      </c>
      <c r="BT340" s="63">
        <f t="shared" si="201"/>
        <v>8</v>
      </c>
      <c r="BV340" s="4">
        <f t="shared" si="191"/>
        <v>0.22302489177489174</v>
      </c>
    </row>
    <row r="341" spans="1:74">
      <c r="A341" s="25">
        <f t="shared" si="204"/>
        <v>337</v>
      </c>
      <c r="B341" s="26" t="s">
        <v>34</v>
      </c>
      <c r="C341" s="12">
        <v>41340</v>
      </c>
      <c r="D341" s="12">
        <v>41341</v>
      </c>
      <c r="E341" s="12">
        <v>41344</v>
      </c>
      <c r="F341" s="14">
        <v>1.2340200000000001</v>
      </c>
      <c r="G341" s="14">
        <v>1.2420800000000001</v>
      </c>
      <c r="H341" s="14">
        <v>1.2420800000000001</v>
      </c>
      <c r="I341" s="14"/>
      <c r="J341" s="14"/>
      <c r="K341" s="5" t="s">
        <v>17</v>
      </c>
      <c r="M341" s="16">
        <f>(G341-F341)*10000</f>
        <v>80.599999999999568</v>
      </c>
      <c r="N341" s="15"/>
      <c r="O341" s="16">
        <f>(H341-G341)*10000</f>
        <v>0</v>
      </c>
      <c r="Q341" s="22">
        <f>((S340*U341)/M341)*O341</f>
        <v>0</v>
      </c>
      <c r="R341" s="15"/>
      <c r="S341" s="3">
        <f>Q341+S340</f>
        <v>97109196.892406911</v>
      </c>
      <c r="U341" s="4">
        <f>$AE$4/W341</f>
        <v>3.5714285714285712E-2</v>
      </c>
      <c r="W341" s="2">
        <v>7</v>
      </c>
      <c r="Y341" s="30">
        <f>E341-D341+1</f>
        <v>4</v>
      </c>
      <c r="Z341" s="30"/>
      <c r="AA341" s="30">
        <f>(D341-C341)</f>
        <v>1</v>
      </c>
      <c r="AB341" s="30"/>
      <c r="AC341" s="4">
        <f>(S341-S340)/S340</f>
        <v>0</v>
      </c>
      <c r="AF341" s="40">
        <f>IF(E340&gt;D341,IF(E340&gt;E341,Y341,E340-D341+1),0)</f>
        <v>0</v>
      </c>
      <c r="AH341" s="40">
        <f t="shared" si="200"/>
        <v>1</v>
      </c>
      <c r="AI341" s="40">
        <f t="shared" si="202"/>
        <v>0</v>
      </c>
      <c r="AJ341" s="40">
        <f t="shared" si="203"/>
        <v>1</v>
      </c>
      <c r="AK341" s="40">
        <f t="shared" si="205"/>
        <v>1</v>
      </c>
      <c r="AL341" s="40">
        <f t="shared" si="206"/>
        <v>1</v>
      </c>
      <c r="AM341" s="40">
        <f t="shared" si="207"/>
        <v>1</v>
      </c>
      <c r="AN341" s="40">
        <f t="shared" si="208"/>
        <v>1</v>
      </c>
      <c r="AO341" s="40">
        <f t="shared" si="209"/>
        <v>1</v>
      </c>
      <c r="AP341" s="40">
        <f t="shared" si="210"/>
        <v>0</v>
      </c>
      <c r="AQ341" s="40">
        <f t="shared" si="211"/>
        <v>0</v>
      </c>
      <c r="AR341" s="40">
        <f t="shared" si="212"/>
        <v>0</v>
      </c>
      <c r="AS341" s="40">
        <f t="shared" si="213"/>
        <v>0</v>
      </c>
      <c r="AT341" s="40">
        <f t="shared" si="214"/>
        <v>0</v>
      </c>
      <c r="AU341" s="40">
        <f t="shared" si="215"/>
        <v>0</v>
      </c>
      <c r="AV341" s="40">
        <f t="shared" ref="AV341:AV404" si="216">IF(E326&gt;=D341,1,0)</f>
        <v>0</v>
      </c>
      <c r="AW341" s="40">
        <f t="shared" si="177"/>
        <v>0</v>
      </c>
      <c r="AX341" s="40">
        <f t="shared" si="178"/>
        <v>0</v>
      </c>
      <c r="AY341" s="40">
        <f t="shared" si="179"/>
        <v>0</v>
      </c>
      <c r="AZ341" s="40">
        <f t="shared" si="180"/>
        <v>0</v>
      </c>
      <c r="BA341" s="40">
        <f t="shared" si="181"/>
        <v>0</v>
      </c>
      <c r="BB341" s="40">
        <f t="shared" si="182"/>
        <v>0</v>
      </c>
      <c r="BC341" s="40">
        <f t="shared" si="183"/>
        <v>0</v>
      </c>
      <c r="BD341" s="40">
        <f t="shared" si="184"/>
        <v>0</v>
      </c>
      <c r="BE341" s="40">
        <f t="shared" si="185"/>
        <v>0</v>
      </c>
      <c r="BF341" s="40">
        <f t="shared" si="186"/>
        <v>0</v>
      </c>
      <c r="BG341" s="40">
        <f t="shared" si="187"/>
        <v>0</v>
      </c>
      <c r="BH341" s="40">
        <f t="shared" si="188"/>
        <v>0</v>
      </c>
      <c r="BI341" s="40">
        <f t="shared" si="189"/>
        <v>0</v>
      </c>
      <c r="BJ341" s="40">
        <f t="shared" si="190"/>
        <v>0</v>
      </c>
      <c r="BK341" s="40">
        <f t="shared" si="192"/>
        <v>0</v>
      </c>
      <c r="BL341" s="40">
        <f t="shared" si="193"/>
        <v>0</v>
      </c>
      <c r="BM341" s="40">
        <f t="shared" si="194"/>
        <v>0</v>
      </c>
      <c r="BN341" s="40">
        <f t="shared" si="195"/>
        <v>0</v>
      </c>
      <c r="BO341" s="40">
        <f t="shared" si="196"/>
        <v>0</v>
      </c>
      <c r="BP341" s="40">
        <f t="shared" si="197"/>
        <v>0</v>
      </c>
      <c r="BQ341" s="40">
        <f t="shared" si="198"/>
        <v>0</v>
      </c>
      <c r="BR341" s="40">
        <f t="shared" si="199"/>
        <v>0</v>
      </c>
      <c r="BS341">
        <v>1</v>
      </c>
      <c r="BT341" s="63">
        <f t="shared" si="201"/>
        <v>9</v>
      </c>
      <c r="BV341" s="4">
        <f t="shared" si="191"/>
        <v>0.25873917748917746</v>
      </c>
    </row>
    <row r="342" spans="1:74">
      <c r="A342" s="25">
        <f t="shared" si="204"/>
        <v>338</v>
      </c>
      <c r="B342" s="26" t="s">
        <v>33</v>
      </c>
      <c r="C342" s="12">
        <v>41344</v>
      </c>
      <c r="D342" s="12">
        <v>41345</v>
      </c>
      <c r="E342" s="12">
        <v>41345</v>
      </c>
      <c r="F342" s="36">
        <v>95.92</v>
      </c>
      <c r="G342" s="36">
        <v>96.38</v>
      </c>
      <c r="H342" s="36">
        <v>95.92</v>
      </c>
      <c r="I342" s="36"/>
      <c r="J342" s="36"/>
      <c r="K342" s="5" t="s">
        <v>0</v>
      </c>
      <c r="M342" s="16">
        <f>(G342-F342)*100</f>
        <v>45.999999999999375</v>
      </c>
      <c r="N342" s="15"/>
      <c r="O342" s="16">
        <f>(H342-G342)*100</f>
        <v>-45.999999999999375</v>
      </c>
      <c r="Q342" s="22">
        <f>((S341*U342)/M342)*O342</f>
        <v>-2697477.6914557475</v>
      </c>
      <c r="R342" s="15"/>
      <c r="S342" s="3">
        <f>Q342+S341</f>
        <v>94411719.200951159</v>
      </c>
      <c r="U342" s="4">
        <f>$AE$4/W342</f>
        <v>2.7777777777777776E-2</v>
      </c>
      <c r="W342" s="2">
        <v>9</v>
      </c>
      <c r="Y342" s="30">
        <f>E342-D342+1</f>
        <v>1</v>
      </c>
      <c r="Z342" s="30"/>
      <c r="AA342" s="30">
        <f>(D342-C342)</f>
        <v>1</v>
      </c>
      <c r="AB342" s="30"/>
      <c r="AC342" s="4">
        <f>(S342-S341)/S341</f>
        <v>-2.7777777777777821E-2</v>
      </c>
      <c r="AF342" s="40">
        <f>IF(E341&gt;D342,IF(E341&gt;E342,Y342,E341-D342+1),0)</f>
        <v>0</v>
      </c>
      <c r="AH342" s="40">
        <f t="shared" si="200"/>
        <v>0</v>
      </c>
      <c r="AI342" s="40">
        <f t="shared" si="202"/>
        <v>0</v>
      </c>
      <c r="AJ342" s="40">
        <f t="shared" si="203"/>
        <v>0</v>
      </c>
      <c r="AK342" s="40">
        <f t="shared" si="205"/>
        <v>1</v>
      </c>
      <c r="AL342" s="40">
        <f t="shared" si="206"/>
        <v>1</v>
      </c>
      <c r="AM342" s="40">
        <f t="shared" si="207"/>
        <v>0</v>
      </c>
      <c r="AN342" s="40">
        <f t="shared" si="208"/>
        <v>1</v>
      </c>
      <c r="AO342" s="40">
        <f t="shared" si="209"/>
        <v>0</v>
      </c>
      <c r="AP342" s="40">
        <f t="shared" si="210"/>
        <v>1</v>
      </c>
      <c r="AQ342" s="40">
        <f t="shared" si="211"/>
        <v>0</v>
      </c>
      <c r="AR342" s="40">
        <f t="shared" si="212"/>
        <v>0</v>
      </c>
      <c r="AS342" s="40">
        <f t="shared" si="213"/>
        <v>0</v>
      </c>
      <c r="AT342" s="40">
        <f t="shared" si="214"/>
        <v>0</v>
      </c>
      <c r="AU342" s="40">
        <f t="shared" si="215"/>
        <v>0</v>
      </c>
      <c r="AV342" s="40">
        <f t="shared" si="216"/>
        <v>0</v>
      </c>
      <c r="AW342" s="40">
        <f t="shared" ref="AW342:AW405" si="217">IF(E326&gt;=D342,1,0)</f>
        <v>0</v>
      </c>
      <c r="AX342" s="40">
        <f t="shared" si="178"/>
        <v>0</v>
      </c>
      <c r="AY342" s="40">
        <f t="shared" si="179"/>
        <v>0</v>
      </c>
      <c r="AZ342" s="40">
        <f t="shared" si="180"/>
        <v>0</v>
      </c>
      <c r="BA342" s="40">
        <f t="shared" si="181"/>
        <v>0</v>
      </c>
      <c r="BB342" s="40">
        <f t="shared" si="182"/>
        <v>0</v>
      </c>
      <c r="BC342" s="40">
        <f t="shared" si="183"/>
        <v>0</v>
      </c>
      <c r="BD342" s="40">
        <f t="shared" si="184"/>
        <v>0</v>
      </c>
      <c r="BE342" s="40">
        <f t="shared" si="185"/>
        <v>0</v>
      </c>
      <c r="BF342" s="40">
        <f t="shared" si="186"/>
        <v>0</v>
      </c>
      <c r="BG342" s="40">
        <f t="shared" si="187"/>
        <v>0</v>
      </c>
      <c r="BH342" s="40">
        <f t="shared" si="188"/>
        <v>0</v>
      </c>
      <c r="BI342" s="40">
        <f t="shared" si="189"/>
        <v>0</v>
      </c>
      <c r="BJ342" s="40">
        <f t="shared" si="190"/>
        <v>0</v>
      </c>
      <c r="BK342" s="40">
        <f t="shared" si="192"/>
        <v>0</v>
      </c>
      <c r="BL342" s="40">
        <f t="shared" si="193"/>
        <v>0</v>
      </c>
      <c r="BM342" s="40">
        <f t="shared" si="194"/>
        <v>0</v>
      </c>
      <c r="BN342" s="40">
        <f t="shared" si="195"/>
        <v>0</v>
      </c>
      <c r="BO342" s="40">
        <f t="shared" si="196"/>
        <v>0</v>
      </c>
      <c r="BP342" s="40">
        <f t="shared" si="197"/>
        <v>0</v>
      </c>
      <c r="BQ342" s="40">
        <f t="shared" si="198"/>
        <v>0</v>
      </c>
      <c r="BR342" s="40">
        <f t="shared" si="199"/>
        <v>0</v>
      </c>
      <c r="BS342">
        <v>1</v>
      </c>
      <c r="BT342" s="63">
        <f t="shared" si="201"/>
        <v>6</v>
      </c>
      <c r="BV342" s="4">
        <f t="shared" si="191"/>
        <v>0.17182539682539683</v>
      </c>
    </row>
    <row r="343" spans="1:74">
      <c r="A343" s="25">
        <f t="shared" si="204"/>
        <v>339</v>
      </c>
      <c r="B343" s="26" t="s">
        <v>30</v>
      </c>
      <c r="C343" s="12">
        <v>41345</v>
      </c>
      <c r="D343" s="12">
        <v>41346</v>
      </c>
      <c r="E343" s="12">
        <v>41347</v>
      </c>
      <c r="F343" s="14">
        <v>1.3070999999999999</v>
      </c>
      <c r="G343" s="14"/>
      <c r="H343" s="14"/>
      <c r="I343" s="14">
        <v>1.2988</v>
      </c>
      <c r="J343" s="14">
        <v>1.2988</v>
      </c>
      <c r="K343" s="5" t="s">
        <v>17</v>
      </c>
      <c r="L343" s="15"/>
      <c r="M343" s="46">
        <f>(F343-I343)*10000</f>
        <v>82.999999999999744</v>
      </c>
      <c r="N343" s="47"/>
      <c r="O343" s="46">
        <f>(I343-J343)*10000</f>
        <v>0</v>
      </c>
      <c r="P343" s="15"/>
      <c r="Q343" s="22">
        <f>((S342*U343)/M343)*O343</f>
        <v>0</v>
      </c>
      <c r="R343" s="15"/>
      <c r="S343" s="3">
        <f>Q343+S342</f>
        <v>94411719.200951159</v>
      </c>
      <c r="U343" s="4">
        <f>$AE$4/W343</f>
        <v>2.2727272727272728E-2</v>
      </c>
      <c r="V343" s="4"/>
      <c r="W343" s="16">
        <v>11</v>
      </c>
      <c r="X343" s="15"/>
      <c r="Y343" s="30">
        <f>E343-D343+1</f>
        <v>2</v>
      </c>
      <c r="Z343" s="30"/>
      <c r="AA343" s="30">
        <f>(D343-C343)</f>
        <v>1</v>
      </c>
      <c r="AB343" s="30"/>
      <c r="AC343" s="4">
        <f>(S343-S342)/S342</f>
        <v>0</v>
      </c>
      <c r="AF343" s="40">
        <f>IF(E342&gt;D343,IF(E342&gt;E343,Y343,E342-D343+1),0)</f>
        <v>0</v>
      </c>
      <c r="AH343" s="40">
        <f t="shared" si="200"/>
        <v>0</v>
      </c>
      <c r="AI343" s="40">
        <f t="shared" si="202"/>
        <v>0</v>
      </c>
      <c r="AJ343" s="40">
        <f t="shared" si="203"/>
        <v>0</v>
      </c>
      <c r="AK343" s="40">
        <f t="shared" si="205"/>
        <v>0</v>
      </c>
      <c r="AL343" s="40">
        <f t="shared" si="206"/>
        <v>1</v>
      </c>
      <c r="AM343" s="40">
        <f t="shared" si="207"/>
        <v>0</v>
      </c>
      <c r="AN343" s="40">
        <f t="shared" si="208"/>
        <v>0</v>
      </c>
      <c r="AO343" s="40">
        <f t="shared" si="209"/>
        <v>1</v>
      </c>
      <c r="AP343" s="40">
        <f t="shared" si="210"/>
        <v>0</v>
      </c>
      <c r="AQ343" s="40">
        <f t="shared" si="211"/>
        <v>1</v>
      </c>
      <c r="AR343" s="40">
        <f t="shared" si="212"/>
        <v>0</v>
      </c>
      <c r="AS343" s="40">
        <f t="shared" si="213"/>
        <v>0</v>
      </c>
      <c r="AT343" s="40">
        <f t="shared" si="214"/>
        <v>0</v>
      </c>
      <c r="AU343" s="40">
        <f t="shared" si="215"/>
        <v>0</v>
      </c>
      <c r="AV343" s="40">
        <f t="shared" si="216"/>
        <v>0</v>
      </c>
      <c r="AW343" s="40">
        <f t="shared" si="217"/>
        <v>0</v>
      </c>
      <c r="AX343" s="40">
        <f t="shared" ref="AX343:AX406" si="218">IF(E326&gt;=D343,1,0)</f>
        <v>0</v>
      </c>
      <c r="AY343" s="40">
        <f t="shared" si="179"/>
        <v>0</v>
      </c>
      <c r="AZ343" s="40">
        <f t="shared" si="180"/>
        <v>0</v>
      </c>
      <c r="BA343" s="40">
        <f t="shared" si="181"/>
        <v>0</v>
      </c>
      <c r="BB343" s="40">
        <f t="shared" si="182"/>
        <v>0</v>
      </c>
      <c r="BC343" s="40">
        <f t="shared" si="183"/>
        <v>0</v>
      </c>
      <c r="BD343" s="40">
        <f t="shared" si="184"/>
        <v>0</v>
      </c>
      <c r="BE343" s="40">
        <f t="shared" si="185"/>
        <v>0</v>
      </c>
      <c r="BF343" s="40">
        <f t="shared" si="186"/>
        <v>0</v>
      </c>
      <c r="BG343" s="40">
        <f t="shared" si="187"/>
        <v>0</v>
      </c>
      <c r="BH343" s="40">
        <f t="shared" si="188"/>
        <v>0</v>
      </c>
      <c r="BI343" s="40">
        <f t="shared" si="189"/>
        <v>0</v>
      </c>
      <c r="BJ343" s="40">
        <f t="shared" si="190"/>
        <v>0</v>
      </c>
      <c r="BK343" s="40">
        <f t="shared" si="192"/>
        <v>0</v>
      </c>
      <c r="BL343" s="40">
        <f t="shared" si="193"/>
        <v>0</v>
      </c>
      <c r="BM343" s="40">
        <f t="shared" si="194"/>
        <v>0</v>
      </c>
      <c r="BN343" s="40">
        <f t="shared" si="195"/>
        <v>0</v>
      </c>
      <c r="BO343" s="40">
        <f t="shared" si="196"/>
        <v>0</v>
      </c>
      <c r="BP343" s="40">
        <f t="shared" si="197"/>
        <v>0</v>
      </c>
      <c r="BQ343" s="40">
        <f t="shared" si="198"/>
        <v>0</v>
      </c>
      <c r="BR343" s="40">
        <f t="shared" si="199"/>
        <v>0</v>
      </c>
      <c r="BS343">
        <v>1</v>
      </c>
      <c r="BT343" s="63">
        <f t="shared" si="201"/>
        <v>5</v>
      </c>
      <c r="BV343" s="4">
        <f t="shared" si="191"/>
        <v>0.13899711399711398</v>
      </c>
    </row>
    <row r="344" spans="1:74">
      <c r="A344" s="25">
        <f t="shared" si="204"/>
        <v>340</v>
      </c>
      <c r="B344" s="26" t="s">
        <v>29</v>
      </c>
      <c r="C344" s="12">
        <v>41346</v>
      </c>
      <c r="D344" s="12">
        <v>41347</v>
      </c>
      <c r="E344" s="12">
        <v>41351</v>
      </c>
      <c r="F344" s="14">
        <v>0.87490000000000001</v>
      </c>
      <c r="G344" s="14"/>
      <c r="H344" s="14"/>
      <c r="I344" s="14">
        <v>0.86560000000000004</v>
      </c>
      <c r="J344" s="14">
        <v>0.85409999999999997</v>
      </c>
      <c r="K344" s="5" t="s">
        <v>1</v>
      </c>
      <c r="L344" s="15"/>
      <c r="M344" s="16">
        <f>(F344-I344)*10000</f>
        <v>92.999999999999744</v>
      </c>
      <c r="N344" s="15"/>
      <c r="O344" s="16">
        <f>(I344-J344)*10000</f>
        <v>115.00000000000065</v>
      </c>
      <c r="P344" s="15"/>
      <c r="Q344" s="22">
        <f>((S343*U344)/M344)*O344</f>
        <v>2918641.8570186757</v>
      </c>
      <c r="R344" s="15"/>
      <c r="S344" s="3">
        <f>Q344+S343</f>
        <v>97330361.057969838</v>
      </c>
      <c r="U344" s="4">
        <f>$AE$4/W344</f>
        <v>2.5000000000000001E-2</v>
      </c>
      <c r="V344" s="4"/>
      <c r="W344" s="2">
        <v>10</v>
      </c>
      <c r="X344" s="3"/>
      <c r="Y344" s="30">
        <f>E344-D344+1</f>
        <v>5</v>
      </c>
      <c r="Z344" s="30"/>
      <c r="AA344" s="30">
        <f>(D344-C344)</f>
        <v>1</v>
      </c>
      <c r="AB344" s="30"/>
      <c r="AC344" s="4">
        <f>(S344-S343)/S343</f>
        <v>3.0913978494623951E-2</v>
      </c>
      <c r="AF344" s="40">
        <f>IF(E343&gt;D344,IF(E343&gt;E344,Y344,E343-D344+1),0)</f>
        <v>0</v>
      </c>
      <c r="AH344" s="40">
        <f t="shared" si="200"/>
        <v>1</v>
      </c>
      <c r="AI344" s="40">
        <f t="shared" si="202"/>
        <v>0</v>
      </c>
      <c r="AJ344" s="40">
        <f t="shared" si="203"/>
        <v>0</v>
      </c>
      <c r="AK344" s="40">
        <f t="shared" si="205"/>
        <v>0</v>
      </c>
      <c r="AL344" s="40">
        <f t="shared" si="206"/>
        <v>0</v>
      </c>
      <c r="AM344" s="40">
        <f t="shared" si="207"/>
        <v>0</v>
      </c>
      <c r="AN344" s="40">
        <f t="shared" si="208"/>
        <v>0</v>
      </c>
      <c r="AO344" s="40">
        <f t="shared" si="209"/>
        <v>0</v>
      </c>
      <c r="AP344" s="40">
        <f t="shared" si="210"/>
        <v>1</v>
      </c>
      <c r="AQ344" s="40">
        <f t="shared" si="211"/>
        <v>0</v>
      </c>
      <c r="AR344" s="40">
        <f t="shared" si="212"/>
        <v>1</v>
      </c>
      <c r="AS344" s="40">
        <f t="shared" si="213"/>
        <v>0</v>
      </c>
      <c r="AT344" s="40">
        <f t="shared" si="214"/>
        <v>0</v>
      </c>
      <c r="AU344" s="40">
        <f t="shared" si="215"/>
        <v>0</v>
      </c>
      <c r="AV344" s="40">
        <f t="shared" si="216"/>
        <v>0</v>
      </c>
      <c r="AW344" s="40">
        <f t="shared" si="217"/>
        <v>0</v>
      </c>
      <c r="AX344" s="40">
        <f t="shared" si="218"/>
        <v>0</v>
      </c>
      <c r="AY344" s="40">
        <f t="shared" ref="AY344:AY407" si="219">IF(E326&gt;=D344,1,0)</f>
        <v>0</v>
      </c>
      <c r="AZ344" s="40">
        <f t="shared" si="180"/>
        <v>0</v>
      </c>
      <c r="BA344" s="40">
        <f t="shared" si="181"/>
        <v>0</v>
      </c>
      <c r="BB344" s="40">
        <f t="shared" si="182"/>
        <v>0</v>
      </c>
      <c r="BC344" s="40">
        <f t="shared" si="183"/>
        <v>0</v>
      </c>
      <c r="BD344" s="40">
        <f t="shared" si="184"/>
        <v>0</v>
      </c>
      <c r="BE344" s="40">
        <f t="shared" si="185"/>
        <v>0</v>
      </c>
      <c r="BF344" s="40">
        <f t="shared" si="186"/>
        <v>0</v>
      </c>
      <c r="BG344" s="40">
        <f t="shared" si="187"/>
        <v>0</v>
      </c>
      <c r="BH344" s="40">
        <f t="shared" si="188"/>
        <v>0</v>
      </c>
      <c r="BI344" s="40">
        <f t="shared" si="189"/>
        <v>0</v>
      </c>
      <c r="BJ344" s="40">
        <f t="shared" si="190"/>
        <v>0</v>
      </c>
      <c r="BK344" s="40">
        <f t="shared" si="192"/>
        <v>0</v>
      </c>
      <c r="BL344" s="40">
        <f t="shared" si="193"/>
        <v>0</v>
      </c>
      <c r="BM344" s="40">
        <f t="shared" si="194"/>
        <v>0</v>
      </c>
      <c r="BN344" s="40">
        <f t="shared" si="195"/>
        <v>0</v>
      </c>
      <c r="BO344" s="40">
        <f t="shared" si="196"/>
        <v>0</v>
      </c>
      <c r="BP344" s="40">
        <f t="shared" si="197"/>
        <v>0</v>
      </c>
      <c r="BQ344" s="40">
        <f t="shared" si="198"/>
        <v>0</v>
      </c>
      <c r="BR344" s="40">
        <f t="shared" si="199"/>
        <v>0</v>
      </c>
      <c r="BS344">
        <v>1</v>
      </c>
      <c r="BT344" s="63">
        <f t="shared" si="201"/>
        <v>5</v>
      </c>
      <c r="BV344" s="4">
        <f t="shared" si="191"/>
        <v>0.13899711399711401</v>
      </c>
    </row>
    <row r="345" spans="1:74">
      <c r="A345" s="25">
        <f t="shared" si="204"/>
        <v>341</v>
      </c>
      <c r="B345" s="26" t="s">
        <v>38</v>
      </c>
      <c r="C345" s="12">
        <v>41346</v>
      </c>
      <c r="D345" s="52">
        <v>41347</v>
      </c>
      <c r="E345" s="52">
        <v>41347</v>
      </c>
      <c r="F345" s="36">
        <v>124.75</v>
      </c>
      <c r="G345" s="36"/>
      <c r="H345" s="36"/>
      <c r="I345" s="36">
        <v>124.229</v>
      </c>
      <c r="J345" s="36">
        <v>124.75</v>
      </c>
      <c r="K345" s="5" t="s">
        <v>0</v>
      </c>
      <c r="M345" s="16">
        <f>(F345-I345)*100</f>
        <v>52.10000000000008</v>
      </c>
      <c r="N345" s="15"/>
      <c r="O345" s="16">
        <f>(I345-J345)*100</f>
        <v>-52.10000000000008</v>
      </c>
      <c r="Q345" s="22">
        <f>((S344*U345)/M345)*O345</f>
        <v>-1158694.7744996408</v>
      </c>
      <c r="R345" s="15"/>
      <c r="S345" s="3">
        <f>Q345+S344</f>
        <v>96171666.283470199</v>
      </c>
      <c r="U345" s="4">
        <f>$AE$4/W345</f>
        <v>1.1904761904761904E-2</v>
      </c>
      <c r="W345" s="2">
        <v>21</v>
      </c>
      <c r="Y345" s="30">
        <f>E345-D345+1</f>
        <v>1</v>
      </c>
      <c r="Z345" s="30"/>
      <c r="AA345" s="30">
        <f>(D345-C345)</f>
        <v>1</v>
      </c>
      <c r="AB345" s="30"/>
      <c r="AC345" s="4">
        <f>(S345-S344)/S344</f>
        <v>-1.1904761904761894E-2</v>
      </c>
      <c r="AF345" s="40">
        <f>IF(E344&gt;D345,IF(E344&gt;E345,Y345,E344-D345+1),0)</f>
        <v>1</v>
      </c>
      <c r="AH345" s="40">
        <f t="shared" si="200"/>
        <v>1</v>
      </c>
      <c r="AI345" s="40">
        <f t="shared" si="202"/>
        <v>1</v>
      </c>
      <c r="AJ345" s="40">
        <f t="shared" si="203"/>
        <v>0</v>
      </c>
      <c r="AK345" s="40">
        <f t="shared" si="205"/>
        <v>0</v>
      </c>
      <c r="AL345" s="40">
        <f t="shared" si="206"/>
        <v>0</v>
      </c>
      <c r="AM345" s="40">
        <f t="shared" si="207"/>
        <v>0</v>
      </c>
      <c r="AN345" s="40">
        <f t="shared" si="208"/>
        <v>0</v>
      </c>
      <c r="AO345" s="40">
        <f t="shared" si="209"/>
        <v>0</v>
      </c>
      <c r="AP345" s="40">
        <f t="shared" si="210"/>
        <v>0</v>
      </c>
      <c r="AQ345" s="40">
        <f t="shared" si="211"/>
        <v>1</v>
      </c>
      <c r="AR345" s="40">
        <f t="shared" si="212"/>
        <v>0</v>
      </c>
      <c r="AS345" s="40">
        <f t="shared" si="213"/>
        <v>1</v>
      </c>
      <c r="AT345" s="40">
        <f t="shared" si="214"/>
        <v>0</v>
      </c>
      <c r="AU345" s="40">
        <f t="shared" si="215"/>
        <v>0</v>
      </c>
      <c r="AV345" s="40">
        <f t="shared" si="216"/>
        <v>0</v>
      </c>
      <c r="AW345" s="40">
        <f t="shared" si="217"/>
        <v>0</v>
      </c>
      <c r="AX345" s="40">
        <f t="shared" si="218"/>
        <v>0</v>
      </c>
      <c r="AY345" s="40">
        <f t="shared" si="219"/>
        <v>0</v>
      </c>
      <c r="AZ345" s="40">
        <f t="shared" ref="AZ345:AZ408" si="220">IF(E326&gt;=D345,1,0)</f>
        <v>0</v>
      </c>
      <c r="BA345" s="40">
        <f t="shared" si="181"/>
        <v>0</v>
      </c>
      <c r="BB345" s="40">
        <f t="shared" si="182"/>
        <v>0</v>
      </c>
      <c r="BC345" s="40">
        <f t="shared" si="183"/>
        <v>0</v>
      </c>
      <c r="BD345" s="40">
        <f t="shared" si="184"/>
        <v>0</v>
      </c>
      <c r="BE345" s="40">
        <f t="shared" si="185"/>
        <v>0</v>
      </c>
      <c r="BF345" s="40">
        <f t="shared" si="186"/>
        <v>0</v>
      </c>
      <c r="BG345" s="40">
        <f t="shared" si="187"/>
        <v>0</v>
      </c>
      <c r="BH345" s="40">
        <f t="shared" si="188"/>
        <v>0</v>
      </c>
      <c r="BI345" s="40">
        <f t="shared" si="189"/>
        <v>0</v>
      </c>
      <c r="BJ345" s="40">
        <f t="shared" si="190"/>
        <v>0</v>
      </c>
      <c r="BK345" s="40">
        <f t="shared" si="192"/>
        <v>0</v>
      </c>
      <c r="BL345" s="40">
        <f t="shared" si="193"/>
        <v>0</v>
      </c>
      <c r="BM345" s="40">
        <f t="shared" si="194"/>
        <v>0</v>
      </c>
      <c r="BN345" s="40">
        <f t="shared" si="195"/>
        <v>0</v>
      </c>
      <c r="BO345" s="40">
        <f t="shared" si="196"/>
        <v>0</v>
      </c>
      <c r="BP345" s="40">
        <f t="shared" si="197"/>
        <v>0</v>
      </c>
      <c r="BQ345" s="40">
        <f t="shared" si="198"/>
        <v>0</v>
      </c>
      <c r="BR345" s="40">
        <f t="shared" si="199"/>
        <v>0</v>
      </c>
      <c r="BS345">
        <v>1</v>
      </c>
      <c r="BT345" s="63">
        <f t="shared" si="201"/>
        <v>6</v>
      </c>
      <c r="BV345" s="4">
        <f t="shared" si="191"/>
        <v>0.15090187590187593</v>
      </c>
    </row>
    <row r="346" spans="1:74">
      <c r="A346" s="25">
        <f t="shared" si="204"/>
        <v>342</v>
      </c>
      <c r="B346" s="26" t="s">
        <v>32</v>
      </c>
      <c r="C346" s="12">
        <v>41348</v>
      </c>
      <c r="D346" s="12">
        <v>41351</v>
      </c>
      <c r="E346" s="12">
        <v>41368</v>
      </c>
      <c r="F346" s="14">
        <v>0.81850000000000001</v>
      </c>
      <c r="G346" s="14">
        <v>0.82620000000000005</v>
      </c>
      <c r="H346" s="14">
        <v>0.83989999999999998</v>
      </c>
      <c r="I346" s="14"/>
      <c r="J346" s="14"/>
      <c r="K346" s="5" t="s">
        <v>2</v>
      </c>
      <c r="M346" s="16">
        <f>(G346-F346)*10000</f>
        <v>77.000000000000398</v>
      </c>
      <c r="N346" s="15"/>
      <c r="O346" s="16">
        <f>(H346-G346)*10000</f>
        <v>136.99999999999935</v>
      </c>
      <c r="Q346" s="22">
        <f>((S345*U346)/M346)*O346</f>
        <v>3290588.9812275944</v>
      </c>
      <c r="R346" s="15"/>
      <c r="S346" s="3">
        <f>Q346+S345</f>
        <v>99462255.26469779</v>
      </c>
      <c r="U346" s="4">
        <f>$AE$4/W346</f>
        <v>1.9230769230769232E-2</v>
      </c>
      <c r="W346" s="2">
        <v>13</v>
      </c>
      <c r="Y346" s="30">
        <f>E346-D346+1</f>
        <v>18</v>
      </c>
      <c r="Z346" s="30"/>
      <c r="AA346" s="30">
        <f>(D346-C346)</f>
        <v>3</v>
      </c>
      <c r="AB346" s="30"/>
      <c r="AC346" s="4">
        <f>(S346-S345)/S345</f>
        <v>3.4215784215783848E-2</v>
      </c>
      <c r="AF346" s="40">
        <f>IF(E345&gt;D346,IF(E345&gt;E346,Y346,E345-D346+1),0)</f>
        <v>0</v>
      </c>
      <c r="AH346" s="40">
        <f t="shared" si="200"/>
        <v>0</v>
      </c>
      <c r="AI346" s="40">
        <f t="shared" si="202"/>
        <v>1</v>
      </c>
      <c r="AJ346" s="40">
        <f t="shared" si="203"/>
        <v>0</v>
      </c>
      <c r="AK346" s="40">
        <f t="shared" si="205"/>
        <v>0</v>
      </c>
      <c r="AL346" s="40">
        <f t="shared" si="206"/>
        <v>0</v>
      </c>
      <c r="AM346" s="40">
        <f t="shared" si="207"/>
        <v>0</v>
      </c>
      <c r="AN346" s="40">
        <f t="shared" si="208"/>
        <v>0</v>
      </c>
      <c r="AO346" s="40">
        <f t="shared" si="209"/>
        <v>0</v>
      </c>
      <c r="AP346" s="40">
        <f t="shared" si="210"/>
        <v>0</v>
      </c>
      <c r="AQ346" s="40">
        <f t="shared" si="211"/>
        <v>0</v>
      </c>
      <c r="AR346" s="40">
        <f t="shared" si="212"/>
        <v>1</v>
      </c>
      <c r="AS346" s="40">
        <f t="shared" si="213"/>
        <v>0</v>
      </c>
      <c r="AT346" s="40">
        <f t="shared" si="214"/>
        <v>1</v>
      </c>
      <c r="AU346" s="40">
        <f t="shared" si="215"/>
        <v>0</v>
      </c>
      <c r="AV346" s="40">
        <f t="shared" si="216"/>
        <v>0</v>
      </c>
      <c r="AW346" s="40">
        <f t="shared" si="217"/>
        <v>0</v>
      </c>
      <c r="AX346" s="40">
        <f t="shared" si="218"/>
        <v>0</v>
      </c>
      <c r="AY346" s="40">
        <f t="shared" si="219"/>
        <v>0</v>
      </c>
      <c r="AZ346" s="40">
        <f t="shared" si="220"/>
        <v>0</v>
      </c>
      <c r="BA346" s="40">
        <f t="shared" ref="BA346:BA409" si="221">IF(E326&gt;=D346,1,0)</f>
        <v>0</v>
      </c>
      <c r="BB346" s="40">
        <f t="shared" si="182"/>
        <v>0</v>
      </c>
      <c r="BC346" s="40">
        <f t="shared" si="183"/>
        <v>0</v>
      </c>
      <c r="BD346" s="40">
        <f t="shared" si="184"/>
        <v>0</v>
      </c>
      <c r="BE346" s="40">
        <f t="shared" si="185"/>
        <v>0</v>
      </c>
      <c r="BF346" s="40">
        <f t="shared" si="186"/>
        <v>0</v>
      </c>
      <c r="BG346" s="40">
        <f t="shared" si="187"/>
        <v>0</v>
      </c>
      <c r="BH346" s="40">
        <f t="shared" si="188"/>
        <v>0</v>
      </c>
      <c r="BI346" s="40">
        <f t="shared" si="189"/>
        <v>0</v>
      </c>
      <c r="BJ346" s="40">
        <f t="shared" si="190"/>
        <v>0</v>
      </c>
      <c r="BK346" s="40">
        <f t="shared" si="192"/>
        <v>0</v>
      </c>
      <c r="BL346" s="40">
        <f t="shared" si="193"/>
        <v>0</v>
      </c>
      <c r="BM346" s="40">
        <f t="shared" si="194"/>
        <v>0</v>
      </c>
      <c r="BN346" s="40">
        <f t="shared" si="195"/>
        <v>0</v>
      </c>
      <c r="BO346" s="40">
        <f t="shared" si="196"/>
        <v>0</v>
      </c>
      <c r="BP346" s="40">
        <f t="shared" si="197"/>
        <v>0</v>
      </c>
      <c r="BQ346" s="40">
        <f t="shared" si="198"/>
        <v>0</v>
      </c>
      <c r="BR346" s="40">
        <f t="shared" si="199"/>
        <v>0</v>
      </c>
      <c r="BS346">
        <v>1</v>
      </c>
      <c r="BT346" s="63">
        <f t="shared" si="201"/>
        <v>5</v>
      </c>
      <c r="BV346" s="4">
        <f t="shared" si="191"/>
        <v>0.13550061050061049</v>
      </c>
    </row>
    <row r="347" spans="1:74">
      <c r="A347" s="25">
        <f t="shared" si="204"/>
        <v>343</v>
      </c>
      <c r="B347" s="26" t="s">
        <v>38</v>
      </c>
      <c r="C347" s="12">
        <v>41354</v>
      </c>
      <c r="D347" s="52">
        <v>41355</v>
      </c>
      <c r="E347" s="52">
        <v>41368</v>
      </c>
      <c r="F347" s="36">
        <v>123.907</v>
      </c>
      <c r="G347" s="36"/>
      <c r="H347" s="36"/>
      <c r="I347" s="36">
        <v>122.087</v>
      </c>
      <c r="J347" s="36">
        <v>123.907</v>
      </c>
      <c r="K347" s="5" t="s">
        <v>0</v>
      </c>
      <c r="M347" s="16">
        <f>(F347-I347)*100</f>
        <v>181.99999999999932</v>
      </c>
      <c r="N347" s="15"/>
      <c r="O347" s="16">
        <f>(I347-J347)*100</f>
        <v>-181.99999999999932</v>
      </c>
      <c r="Q347" s="22">
        <f>((S346*U347)/M347)*O347</f>
        <v>-1184074.4674368785</v>
      </c>
      <c r="R347" s="15"/>
      <c r="S347" s="3">
        <f>Q347+S346</f>
        <v>98278180.79726091</v>
      </c>
      <c r="U347" s="4">
        <f>$AE$4/W347</f>
        <v>1.1904761904761904E-2</v>
      </c>
      <c r="W347" s="2">
        <v>21</v>
      </c>
      <c r="Y347" s="30">
        <f>E347-D347+1</f>
        <v>14</v>
      </c>
      <c r="Z347" s="30"/>
      <c r="AA347" s="30">
        <f>(D347-C347)</f>
        <v>1</v>
      </c>
      <c r="AB347" s="30"/>
      <c r="AC347" s="4">
        <f>(S347-S346)/S346</f>
        <v>-1.190476190476192E-2</v>
      </c>
      <c r="AF347" s="40">
        <f>IF(E346&gt;D347,IF(E346&gt;E347,Y347,E346-D347+1),0)</f>
        <v>14</v>
      </c>
      <c r="AH347" s="40">
        <f t="shared" si="200"/>
        <v>1</v>
      </c>
      <c r="AI347" s="40">
        <f t="shared" si="202"/>
        <v>0</v>
      </c>
      <c r="AJ347" s="40">
        <f t="shared" si="203"/>
        <v>0</v>
      </c>
      <c r="AK347" s="40">
        <f t="shared" si="205"/>
        <v>0</v>
      </c>
      <c r="AL347" s="40">
        <f t="shared" si="206"/>
        <v>0</v>
      </c>
      <c r="AM347" s="40">
        <f t="shared" si="207"/>
        <v>0</v>
      </c>
      <c r="AN347" s="40">
        <f t="shared" si="208"/>
        <v>0</v>
      </c>
      <c r="AO347" s="40">
        <f t="shared" si="209"/>
        <v>0</v>
      </c>
      <c r="AP347" s="40">
        <f t="shared" si="210"/>
        <v>0</v>
      </c>
      <c r="AQ347" s="40">
        <f t="shared" si="211"/>
        <v>0</v>
      </c>
      <c r="AR347" s="40">
        <f t="shared" si="212"/>
        <v>0</v>
      </c>
      <c r="AS347" s="40">
        <f t="shared" si="213"/>
        <v>0</v>
      </c>
      <c r="AT347" s="40">
        <f t="shared" si="214"/>
        <v>0</v>
      </c>
      <c r="AU347" s="40">
        <f t="shared" si="215"/>
        <v>0</v>
      </c>
      <c r="AV347" s="40">
        <f t="shared" si="216"/>
        <v>0</v>
      </c>
      <c r="AW347" s="40">
        <f t="shared" si="217"/>
        <v>0</v>
      </c>
      <c r="AX347" s="40">
        <f t="shared" si="218"/>
        <v>0</v>
      </c>
      <c r="AY347" s="40">
        <f t="shared" si="219"/>
        <v>0</v>
      </c>
      <c r="AZ347" s="40">
        <f t="shared" si="220"/>
        <v>0</v>
      </c>
      <c r="BA347" s="40">
        <f t="shared" si="221"/>
        <v>0</v>
      </c>
      <c r="BB347" s="40">
        <f t="shared" ref="BB347:BB410" si="222">IF(E326&gt;=D347,1,0)</f>
        <v>0</v>
      </c>
      <c r="BC347" s="40">
        <f t="shared" si="183"/>
        <v>0</v>
      </c>
      <c r="BD347" s="40">
        <f t="shared" si="184"/>
        <v>0</v>
      </c>
      <c r="BE347" s="40">
        <f t="shared" si="185"/>
        <v>0</v>
      </c>
      <c r="BF347" s="40">
        <f t="shared" si="186"/>
        <v>0</v>
      </c>
      <c r="BG347" s="40">
        <f t="shared" si="187"/>
        <v>0</v>
      </c>
      <c r="BH347" s="40">
        <f t="shared" si="188"/>
        <v>0</v>
      </c>
      <c r="BI347" s="40">
        <f t="shared" si="189"/>
        <v>0</v>
      </c>
      <c r="BJ347" s="40">
        <f t="shared" si="190"/>
        <v>0</v>
      </c>
      <c r="BK347" s="40">
        <f t="shared" si="192"/>
        <v>0</v>
      </c>
      <c r="BL347" s="40">
        <f t="shared" si="193"/>
        <v>0</v>
      </c>
      <c r="BM347" s="40">
        <f t="shared" si="194"/>
        <v>0</v>
      </c>
      <c r="BN347" s="40">
        <f t="shared" si="195"/>
        <v>0</v>
      </c>
      <c r="BO347" s="40">
        <f t="shared" si="196"/>
        <v>0</v>
      </c>
      <c r="BP347" s="40">
        <f t="shared" si="197"/>
        <v>0</v>
      </c>
      <c r="BQ347" s="40">
        <f t="shared" si="198"/>
        <v>0</v>
      </c>
      <c r="BR347" s="40">
        <f t="shared" si="199"/>
        <v>0</v>
      </c>
      <c r="BS347">
        <v>1</v>
      </c>
      <c r="BT347" s="63">
        <f t="shared" si="201"/>
        <v>3</v>
      </c>
      <c r="BV347" s="4">
        <f t="shared" si="191"/>
        <v>5.8913308913308912E-2</v>
      </c>
    </row>
    <row r="348" spans="1:74">
      <c r="A348" s="25">
        <f t="shared" si="204"/>
        <v>344</v>
      </c>
      <c r="B348" s="26" t="s">
        <v>20</v>
      </c>
      <c r="C348" s="12">
        <v>41355</v>
      </c>
      <c r="D348" s="12">
        <v>41358</v>
      </c>
      <c r="E348" s="12">
        <v>41358</v>
      </c>
      <c r="F348" s="14">
        <v>0.99029999999999996</v>
      </c>
      <c r="G348" s="14"/>
      <c r="H348" s="14"/>
      <c r="I348" s="14">
        <v>0.97989999999999999</v>
      </c>
      <c r="J348" s="14">
        <v>0.99029999999999996</v>
      </c>
      <c r="K348" s="5" t="s">
        <v>0</v>
      </c>
      <c r="L348" s="15"/>
      <c r="M348" s="16">
        <f>(F348-I348)*10000</f>
        <v>103.99999999999964</v>
      </c>
      <c r="N348" s="15"/>
      <c r="O348" s="16">
        <f>(I348-J348)*10000</f>
        <v>-103.99999999999964</v>
      </c>
      <c r="P348" s="15"/>
      <c r="Q348" s="22">
        <f>((S347*U348)/M348)*O348</f>
        <v>-3509935.028473604</v>
      </c>
      <c r="R348" s="15"/>
      <c r="S348" s="3">
        <f>Q348+S347</f>
        <v>94768245.76878731</v>
      </c>
      <c r="U348" s="4">
        <f>$AE$4/W348</f>
        <v>3.5714285714285712E-2</v>
      </c>
      <c r="V348" s="4"/>
      <c r="W348" s="2">
        <v>7</v>
      </c>
      <c r="X348" s="3"/>
      <c r="Y348" s="30">
        <f>E348-D348+1</f>
        <v>1</v>
      </c>
      <c r="Z348" s="30"/>
      <c r="AA348" s="30">
        <f>(D348-C348)</f>
        <v>3</v>
      </c>
      <c r="AB348" s="30"/>
      <c r="AC348" s="4">
        <f>(S348-S347)/S347</f>
        <v>-3.5714285714285685E-2</v>
      </c>
      <c r="AF348" s="40">
        <f>IF(E347&gt;D348,IF(E347&gt;E348,Y348,E347-D348+1),0)</f>
        <v>1</v>
      </c>
      <c r="AH348" s="40">
        <f t="shared" si="200"/>
        <v>1</v>
      </c>
      <c r="AI348" s="40">
        <f t="shared" si="202"/>
        <v>1</v>
      </c>
      <c r="AJ348" s="40">
        <f t="shared" si="203"/>
        <v>0</v>
      </c>
      <c r="AK348" s="40">
        <f t="shared" si="205"/>
        <v>0</v>
      </c>
      <c r="AL348" s="40">
        <f t="shared" si="206"/>
        <v>0</v>
      </c>
      <c r="AM348" s="40">
        <f t="shared" si="207"/>
        <v>0</v>
      </c>
      <c r="AN348" s="40">
        <f t="shared" si="208"/>
        <v>0</v>
      </c>
      <c r="AO348" s="40">
        <f t="shared" si="209"/>
        <v>0</v>
      </c>
      <c r="AP348" s="40">
        <f t="shared" si="210"/>
        <v>0</v>
      </c>
      <c r="AQ348" s="40">
        <f t="shared" si="211"/>
        <v>0</v>
      </c>
      <c r="AR348" s="40">
        <f t="shared" si="212"/>
        <v>0</v>
      </c>
      <c r="AS348" s="40">
        <f t="shared" si="213"/>
        <v>0</v>
      </c>
      <c r="AT348" s="40">
        <f t="shared" si="214"/>
        <v>0</v>
      </c>
      <c r="AU348" s="40">
        <f t="shared" si="215"/>
        <v>0</v>
      </c>
      <c r="AV348" s="40">
        <f t="shared" si="216"/>
        <v>0</v>
      </c>
      <c r="AW348" s="40">
        <f t="shared" si="217"/>
        <v>0</v>
      </c>
      <c r="AX348" s="40">
        <f t="shared" si="218"/>
        <v>0</v>
      </c>
      <c r="AY348" s="40">
        <f t="shared" si="219"/>
        <v>0</v>
      </c>
      <c r="AZ348" s="40">
        <f t="shared" si="220"/>
        <v>0</v>
      </c>
      <c r="BA348" s="40">
        <f t="shared" si="221"/>
        <v>0</v>
      </c>
      <c r="BB348" s="40">
        <f t="shared" si="222"/>
        <v>0</v>
      </c>
      <c r="BC348" s="40">
        <f t="shared" ref="BC348:BC411" si="223">IF(E326&gt;=D348,1,0)</f>
        <v>0</v>
      </c>
      <c r="BD348" s="40">
        <f t="shared" si="184"/>
        <v>0</v>
      </c>
      <c r="BE348" s="40">
        <f t="shared" si="185"/>
        <v>0</v>
      </c>
      <c r="BF348" s="40">
        <f t="shared" si="186"/>
        <v>0</v>
      </c>
      <c r="BG348" s="40">
        <f t="shared" si="187"/>
        <v>0</v>
      </c>
      <c r="BH348" s="40">
        <f t="shared" si="188"/>
        <v>0</v>
      </c>
      <c r="BI348" s="40">
        <f t="shared" si="189"/>
        <v>0</v>
      </c>
      <c r="BJ348" s="40">
        <f t="shared" si="190"/>
        <v>0</v>
      </c>
      <c r="BK348" s="40">
        <f t="shared" si="192"/>
        <v>0</v>
      </c>
      <c r="BL348" s="40">
        <f t="shared" si="193"/>
        <v>0</v>
      </c>
      <c r="BM348" s="40">
        <f t="shared" si="194"/>
        <v>0</v>
      </c>
      <c r="BN348" s="40">
        <f t="shared" si="195"/>
        <v>0</v>
      </c>
      <c r="BO348" s="40">
        <f t="shared" si="196"/>
        <v>0</v>
      </c>
      <c r="BP348" s="40">
        <f t="shared" si="197"/>
        <v>0</v>
      </c>
      <c r="BQ348" s="40">
        <f t="shared" si="198"/>
        <v>0</v>
      </c>
      <c r="BR348" s="40">
        <f t="shared" si="199"/>
        <v>0</v>
      </c>
      <c r="BS348">
        <v>1</v>
      </c>
      <c r="BT348" s="63">
        <f t="shared" si="201"/>
        <v>4</v>
      </c>
      <c r="BV348" s="4">
        <f t="shared" si="191"/>
        <v>9.4627594627594624E-2</v>
      </c>
    </row>
    <row r="349" spans="1:74">
      <c r="A349" s="25">
        <f t="shared" si="204"/>
        <v>345</v>
      </c>
      <c r="B349" s="26" t="s">
        <v>30</v>
      </c>
      <c r="C349" s="12">
        <v>41355</v>
      </c>
      <c r="D349" s="12">
        <v>41358</v>
      </c>
      <c r="E349" s="12">
        <v>41358</v>
      </c>
      <c r="F349" s="14">
        <v>1.2889999999999999</v>
      </c>
      <c r="G349" s="14">
        <v>1.3010999999999999</v>
      </c>
      <c r="H349" s="14">
        <v>1.2889999999999999</v>
      </c>
      <c r="I349" s="14"/>
      <c r="J349" s="14"/>
      <c r="K349" s="5" t="s">
        <v>0</v>
      </c>
      <c r="L349" s="15"/>
      <c r="M349" s="16">
        <f>(G349-F349)*10000</f>
        <v>121</v>
      </c>
      <c r="N349" s="15"/>
      <c r="O349" s="16">
        <f>(H349-G349)*10000</f>
        <v>-121</v>
      </c>
      <c r="P349" s="15"/>
      <c r="Q349" s="22">
        <f>((S348*U349)/M349)*O349</f>
        <v>-2153823.767472439</v>
      </c>
      <c r="R349" s="15"/>
      <c r="S349" s="3">
        <f>Q349+S348</f>
        <v>92614422.001314864</v>
      </c>
      <c r="U349" s="4">
        <f>$AE$4/W349</f>
        <v>2.2727272727272728E-2</v>
      </c>
      <c r="V349" s="4"/>
      <c r="W349" s="16">
        <v>11</v>
      </c>
      <c r="X349" s="15"/>
      <c r="Y349" s="30">
        <f>E349-D349+1</f>
        <v>1</v>
      </c>
      <c r="Z349" s="30"/>
      <c r="AA349" s="30">
        <f>(D349-C349)</f>
        <v>3</v>
      </c>
      <c r="AB349" s="30"/>
      <c r="AC349" s="4">
        <f>(S349-S348)/S348</f>
        <v>-2.2727272727272801E-2</v>
      </c>
      <c r="AF349" s="40">
        <f>IF(E348&gt;D349,IF(E348&gt;E349,Y349,E348-D349+1),0)</f>
        <v>0</v>
      </c>
      <c r="AH349" s="40">
        <f t="shared" si="200"/>
        <v>1</v>
      </c>
      <c r="AI349" s="40">
        <f t="shared" si="202"/>
        <v>1</v>
      </c>
      <c r="AJ349" s="40">
        <f t="shared" si="203"/>
        <v>1</v>
      </c>
      <c r="AK349" s="40">
        <f t="shared" si="205"/>
        <v>0</v>
      </c>
      <c r="AL349" s="40">
        <f t="shared" si="206"/>
        <v>0</v>
      </c>
      <c r="AM349" s="40">
        <f t="shared" si="207"/>
        <v>0</v>
      </c>
      <c r="AN349" s="40">
        <f t="shared" si="208"/>
        <v>0</v>
      </c>
      <c r="AO349" s="40">
        <f t="shared" si="209"/>
        <v>0</v>
      </c>
      <c r="AP349" s="40">
        <f t="shared" si="210"/>
        <v>0</v>
      </c>
      <c r="AQ349" s="40">
        <f t="shared" si="211"/>
        <v>0</v>
      </c>
      <c r="AR349" s="40">
        <f t="shared" si="212"/>
        <v>0</v>
      </c>
      <c r="AS349" s="40">
        <f t="shared" si="213"/>
        <v>0</v>
      </c>
      <c r="AT349" s="40">
        <f t="shared" si="214"/>
        <v>0</v>
      </c>
      <c r="AU349" s="40">
        <f t="shared" si="215"/>
        <v>0</v>
      </c>
      <c r="AV349" s="40">
        <f t="shared" si="216"/>
        <v>0</v>
      </c>
      <c r="AW349" s="40">
        <f t="shared" si="217"/>
        <v>0</v>
      </c>
      <c r="AX349" s="40">
        <f t="shared" si="218"/>
        <v>0</v>
      </c>
      <c r="AY349" s="40">
        <f t="shared" si="219"/>
        <v>0</v>
      </c>
      <c r="AZ349" s="40">
        <f t="shared" si="220"/>
        <v>0</v>
      </c>
      <c r="BA349" s="40">
        <f t="shared" si="221"/>
        <v>0</v>
      </c>
      <c r="BB349" s="40">
        <f t="shared" si="222"/>
        <v>0</v>
      </c>
      <c r="BC349" s="40">
        <f t="shared" si="223"/>
        <v>0</v>
      </c>
      <c r="BD349" s="40">
        <f t="shared" ref="BD349:BD412" si="224">IF(E326&gt;=D349,1,0)</f>
        <v>0</v>
      </c>
      <c r="BE349" s="40">
        <f t="shared" si="185"/>
        <v>0</v>
      </c>
      <c r="BF349" s="40">
        <f t="shared" si="186"/>
        <v>0</v>
      </c>
      <c r="BG349" s="40">
        <f t="shared" si="187"/>
        <v>0</v>
      </c>
      <c r="BH349" s="40">
        <f t="shared" si="188"/>
        <v>0</v>
      </c>
      <c r="BI349" s="40">
        <f t="shared" si="189"/>
        <v>0</v>
      </c>
      <c r="BJ349" s="40">
        <f t="shared" si="190"/>
        <v>0</v>
      </c>
      <c r="BK349" s="40">
        <f t="shared" si="192"/>
        <v>0</v>
      </c>
      <c r="BL349" s="40">
        <f t="shared" si="193"/>
        <v>0</v>
      </c>
      <c r="BM349" s="40">
        <f t="shared" si="194"/>
        <v>0</v>
      </c>
      <c r="BN349" s="40">
        <f t="shared" si="195"/>
        <v>0</v>
      </c>
      <c r="BO349" s="40">
        <f t="shared" si="196"/>
        <v>0</v>
      </c>
      <c r="BP349" s="40">
        <f t="shared" si="197"/>
        <v>0</v>
      </c>
      <c r="BQ349" s="40">
        <f t="shared" si="198"/>
        <v>0</v>
      </c>
      <c r="BR349" s="40">
        <f t="shared" si="199"/>
        <v>0</v>
      </c>
      <c r="BS349">
        <v>1</v>
      </c>
      <c r="BT349" s="63">
        <f t="shared" si="201"/>
        <v>5</v>
      </c>
      <c r="BV349" s="4">
        <f t="shared" si="191"/>
        <v>0.11735486735486736</v>
      </c>
    </row>
    <row r="350" spans="1:74">
      <c r="A350" s="25">
        <f t="shared" si="204"/>
        <v>346</v>
      </c>
      <c r="B350" s="26" t="s">
        <v>36</v>
      </c>
      <c r="C350" s="12">
        <v>41352</v>
      </c>
      <c r="D350" s="12">
        <v>41358</v>
      </c>
      <c r="E350" s="12">
        <v>41358</v>
      </c>
      <c r="F350" s="36">
        <v>144.56400000000002</v>
      </c>
      <c r="G350" s="36"/>
      <c r="H350" s="36"/>
      <c r="I350" s="36">
        <v>142.988</v>
      </c>
      <c r="J350" s="36">
        <v>144.56400000000002</v>
      </c>
      <c r="K350" s="5" t="s">
        <v>0</v>
      </c>
      <c r="M350" s="16">
        <f>(F350-I350)*100</f>
        <v>157.60000000000218</v>
      </c>
      <c r="N350" s="15"/>
      <c r="O350" s="16">
        <f>(I350-J350)*100</f>
        <v>-157.60000000000218</v>
      </c>
      <c r="Q350" s="22">
        <f>((S349*U350)/M350)*O350</f>
        <v>-2572622.8333698572</v>
      </c>
      <c r="R350" s="15"/>
      <c r="S350" s="3">
        <f>Q350+S349</f>
        <v>90041799.167945012</v>
      </c>
      <c r="U350" s="4">
        <f>$AE$4/W350</f>
        <v>2.7777777777777776E-2</v>
      </c>
      <c r="W350" s="2">
        <v>9</v>
      </c>
      <c r="Y350" s="30">
        <f>E350-D350+1</f>
        <v>1</v>
      </c>
      <c r="Z350" s="30"/>
      <c r="AA350" s="30">
        <f>(D350-C350)</f>
        <v>6</v>
      </c>
      <c r="AB350" s="30"/>
      <c r="AC350" s="4">
        <f>(S350-S349)/S349</f>
        <v>-2.777777777777771E-2</v>
      </c>
      <c r="AF350" s="40">
        <f>IF(E349&gt;D350,IF(E349&gt;E350,Y350,E349-D350+1),0)</f>
        <v>0</v>
      </c>
      <c r="AH350" s="40">
        <f t="shared" si="200"/>
        <v>1</v>
      </c>
      <c r="AI350" s="40">
        <f t="shared" si="202"/>
        <v>1</v>
      </c>
      <c r="AJ350" s="40">
        <f t="shared" si="203"/>
        <v>1</v>
      </c>
      <c r="AK350" s="40">
        <f t="shared" si="205"/>
        <v>1</v>
      </c>
      <c r="AL350" s="40">
        <f t="shared" si="206"/>
        <v>0</v>
      </c>
      <c r="AM350" s="40">
        <f t="shared" si="207"/>
        <v>0</v>
      </c>
      <c r="AN350" s="40">
        <f t="shared" si="208"/>
        <v>0</v>
      </c>
      <c r="AO350" s="40">
        <f t="shared" si="209"/>
        <v>0</v>
      </c>
      <c r="AP350" s="40">
        <f t="shared" si="210"/>
        <v>0</v>
      </c>
      <c r="AQ350" s="40">
        <f t="shared" si="211"/>
        <v>0</v>
      </c>
      <c r="AR350" s="40">
        <f t="shared" si="212"/>
        <v>0</v>
      </c>
      <c r="AS350" s="40">
        <f t="shared" si="213"/>
        <v>0</v>
      </c>
      <c r="AT350" s="40">
        <f t="shared" si="214"/>
        <v>0</v>
      </c>
      <c r="AU350" s="40">
        <f t="shared" si="215"/>
        <v>0</v>
      </c>
      <c r="AV350" s="40">
        <f t="shared" si="216"/>
        <v>0</v>
      </c>
      <c r="AW350" s="40">
        <f t="shared" si="217"/>
        <v>0</v>
      </c>
      <c r="AX350" s="40">
        <f t="shared" si="218"/>
        <v>0</v>
      </c>
      <c r="AY350" s="40">
        <f t="shared" si="219"/>
        <v>0</v>
      </c>
      <c r="AZ350" s="40">
        <f t="shared" si="220"/>
        <v>0</v>
      </c>
      <c r="BA350" s="40">
        <f t="shared" si="221"/>
        <v>0</v>
      </c>
      <c r="BB350" s="40">
        <f t="shared" si="222"/>
        <v>0</v>
      </c>
      <c r="BC350" s="40">
        <f t="shared" si="223"/>
        <v>0</v>
      </c>
      <c r="BD350" s="40">
        <f t="shared" si="224"/>
        <v>0</v>
      </c>
      <c r="BE350" s="40">
        <f t="shared" ref="BE350:BE413" si="225">IF(E326&gt;=D350,1,0)</f>
        <v>0</v>
      </c>
      <c r="BF350" s="40">
        <f t="shared" si="186"/>
        <v>0</v>
      </c>
      <c r="BG350" s="40">
        <f t="shared" si="187"/>
        <v>0</v>
      </c>
      <c r="BH350" s="40">
        <f t="shared" si="188"/>
        <v>0</v>
      </c>
      <c r="BI350" s="40">
        <f t="shared" si="189"/>
        <v>0</v>
      </c>
      <c r="BJ350" s="40">
        <f t="shared" si="190"/>
        <v>0</v>
      </c>
      <c r="BK350" s="40">
        <f t="shared" si="192"/>
        <v>0</v>
      </c>
      <c r="BL350" s="40">
        <f t="shared" si="193"/>
        <v>0</v>
      </c>
      <c r="BM350" s="40">
        <f t="shared" si="194"/>
        <v>0</v>
      </c>
      <c r="BN350" s="40">
        <f t="shared" si="195"/>
        <v>0</v>
      </c>
      <c r="BO350" s="40">
        <f t="shared" si="196"/>
        <v>0</v>
      </c>
      <c r="BP350" s="40">
        <f t="shared" si="197"/>
        <v>0</v>
      </c>
      <c r="BQ350" s="40">
        <f t="shared" si="198"/>
        <v>0</v>
      </c>
      <c r="BR350" s="40">
        <f t="shared" si="199"/>
        <v>0</v>
      </c>
      <c r="BS350">
        <v>1</v>
      </c>
      <c r="BT350" s="63">
        <f t="shared" si="201"/>
        <v>6</v>
      </c>
      <c r="BV350" s="4">
        <f t="shared" si="191"/>
        <v>0.14513264513264512</v>
      </c>
    </row>
    <row r="351" spans="1:74">
      <c r="A351" s="25">
        <f t="shared" si="204"/>
        <v>347</v>
      </c>
      <c r="B351" s="26" t="s">
        <v>37</v>
      </c>
      <c r="C351" s="12">
        <v>41355</v>
      </c>
      <c r="D351" s="13">
        <v>41358</v>
      </c>
      <c r="E351" s="13">
        <v>41369</v>
      </c>
      <c r="F351" s="14">
        <v>1.0237399999999999</v>
      </c>
      <c r="G351" s="14"/>
      <c r="H351" s="14"/>
      <c r="I351" s="14">
        <v>1.0215400000000001</v>
      </c>
      <c r="J351" s="14">
        <v>1.0167900000000001</v>
      </c>
      <c r="K351" s="5" t="s">
        <v>2</v>
      </c>
      <c r="M351" s="46">
        <f>(F351-I351)*10000</f>
        <v>21.999999999997577</v>
      </c>
      <c r="N351" s="47"/>
      <c r="O351" s="46">
        <f>(I351-J351)*10000</f>
        <v>47.50000000000032</v>
      </c>
      <c r="Q351" s="22">
        <f>((S350*U351)/M351)*O351</f>
        <v>6943158.2150615063</v>
      </c>
      <c r="R351" s="15"/>
      <c r="S351" s="3">
        <f>Q351+S350</f>
        <v>96984957.383006513</v>
      </c>
      <c r="U351" s="4">
        <f>$AE$4/W351</f>
        <v>3.5714285714285712E-2</v>
      </c>
      <c r="W351" s="2">
        <v>7</v>
      </c>
      <c r="Y351" s="30">
        <f>E351-D351+1</f>
        <v>12</v>
      </c>
      <c r="Z351" s="30"/>
      <c r="AA351" s="30">
        <f>(D351-C351)</f>
        <v>3</v>
      </c>
      <c r="AB351" s="30"/>
      <c r="AC351" s="4">
        <f>(S351-S350)/S350</f>
        <v>7.7110389610398553E-2</v>
      </c>
      <c r="AF351" s="40">
        <f>IF(E350&gt;D351,IF(E350&gt;E351,Y351,E350-D351+1),0)</f>
        <v>0</v>
      </c>
      <c r="AH351" s="40">
        <f t="shared" si="200"/>
        <v>1</v>
      </c>
      <c r="AI351" s="40">
        <f t="shared" si="202"/>
        <v>1</v>
      </c>
      <c r="AJ351" s="40">
        <f t="shared" si="203"/>
        <v>1</v>
      </c>
      <c r="AK351" s="40">
        <f t="shared" si="205"/>
        <v>1</v>
      </c>
      <c r="AL351" s="40">
        <f t="shared" si="206"/>
        <v>1</v>
      </c>
      <c r="AM351" s="40">
        <f t="shared" si="207"/>
        <v>0</v>
      </c>
      <c r="AN351" s="40">
        <f t="shared" si="208"/>
        <v>0</v>
      </c>
      <c r="AO351" s="40">
        <f t="shared" si="209"/>
        <v>0</v>
      </c>
      <c r="AP351" s="40">
        <f t="shared" si="210"/>
        <v>0</v>
      </c>
      <c r="AQ351" s="40">
        <f t="shared" si="211"/>
        <v>0</v>
      </c>
      <c r="AR351" s="40">
        <f t="shared" si="212"/>
        <v>0</v>
      </c>
      <c r="AS351" s="40">
        <f t="shared" si="213"/>
        <v>0</v>
      </c>
      <c r="AT351" s="40">
        <f t="shared" si="214"/>
        <v>0</v>
      </c>
      <c r="AU351" s="40">
        <f t="shared" si="215"/>
        <v>0</v>
      </c>
      <c r="AV351" s="40">
        <f t="shared" si="216"/>
        <v>0</v>
      </c>
      <c r="AW351" s="40">
        <f t="shared" si="217"/>
        <v>0</v>
      </c>
      <c r="AX351" s="40">
        <f t="shared" si="218"/>
        <v>0</v>
      </c>
      <c r="AY351" s="40">
        <f t="shared" si="219"/>
        <v>0</v>
      </c>
      <c r="AZ351" s="40">
        <f t="shared" si="220"/>
        <v>0</v>
      </c>
      <c r="BA351" s="40">
        <f t="shared" si="221"/>
        <v>0</v>
      </c>
      <c r="BB351" s="40">
        <f t="shared" si="222"/>
        <v>0</v>
      </c>
      <c r="BC351" s="40">
        <f t="shared" si="223"/>
        <v>0</v>
      </c>
      <c r="BD351" s="40">
        <f t="shared" si="224"/>
        <v>0</v>
      </c>
      <c r="BE351" s="40">
        <f t="shared" si="225"/>
        <v>0</v>
      </c>
      <c r="BF351" s="40">
        <f t="shared" ref="BF351:BF414" si="226">IF(E326&gt;=D351,1,0)</f>
        <v>0</v>
      </c>
      <c r="BG351" s="40">
        <f t="shared" si="187"/>
        <v>0</v>
      </c>
      <c r="BH351" s="40">
        <f t="shared" si="188"/>
        <v>0</v>
      </c>
      <c r="BI351" s="40">
        <f t="shared" si="189"/>
        <v>0</v>
      </c>
      <c r="BJ351" s="40">
        <f t="shared" si="190"/>
        <v>0</v>
      </c>
      <c r="BK351" s="40">
        <f t="shared" si="192"/>
        <v>0</v>
      </c>
      <c r="BL351" s="40">
        <f t="shared" si="193"/>
        <v>0</v>
      </c>
      <c r="BM351" s="40">
        <f t="shared" si="194"/>
        <v>0</v>
      </c>
      <c r="BN351" s="40">
        <f t="shared" si="195"/>
        <v>0</v>
      </c>
      <c r="BO351" s="40">
        <f t="shared" si="196"/>
        <v>0</v>
      </c>
      <c r="BP351" s="40">
        <f t="shared" si="197"/>
        <v>0</v>
      </c>
      <c r="BQ351" s="40">
        <f t="shared" si="198"/>
        <v>0</v>
      </c>
      <c r="BR351" s="40">
        <f t="shared" si="199"/>
        <v>0</v>
      </c>
      <c r="BS351">
        <v>1</v>
      </c>
      <c r="BT351" s="63">
        <f t="shared" si="201"/>
        <v>7</v>
      </c>
      <c r="BV351" s="4">
        <f t="shared" si="191"/>
        <v>0.18084693084693082</v>
      </c>
    </row>
    <row r="352" spans="1:74">
      <c r="A352" s="25">
        <f t="shared" si="204"/>
        <v>348</v>
      </c>
      <c r="B352" s="26" t="s">
        <v>20</v>
      </c>
      <c r="C352" s="12">
        <v>41366</v>
      </c>
      <c r="D352" s="12">
        <v>41367</v>
      </c>
      <c r="E352" s="12">
        <v>41368</v>
      </c>
      <c r="F352" s="14">
        <v>0.98440000000000005</v>
      </c>
      <c r="G352" s="14">
        <v>0.99370000000000003</v>
      </c>
      <c r="H352" s="14">
        <v>0.98440000000000005</v>
      </c>
      <c r="I352" s="14"/>
      <c r="J352" s="14"/>
      <c r="K352" s="5" t="s">
        <v>0</v>
      </c>
      <c r="L352" s="15"/>
      <c r="M352" s="16">
        <f>(G352-F352)*10000</f>
        <v>92.999999999999744</v>
      </c>
      <c r="N352" s="15"/>
      <c r="O352" s="16">
        <f>(H352-G352)*10000</f>
        <v>-92.999999999999744</v>
      </c>
      <c r="P352" s="15"/>
      <c r="Q352" s="22">
        <f>((S351*U352)/M352)*O352</f>
        <v>-3463748.4779645181</v>
      </c>
      <c r="R352" s="15"/>
      <c r="S352" s="3">
        <f>Q352+S351</f>
        <v>93521208.905041993</v>
      </c>
      <c r="U352" s="4">
        <f>$AE$4/W352</f>
        <v>3.5714285714285712E-2</v>
      </c>
      <c r="V352" s="4"/>
      <c r="W352" s="2">
        <v>7</v>
      </c>
      <c r="X352" s="3"/>
      <c r="Y352" s="30">
        <f>E352-D352+1</f>
        <v>2</v>
      </c>
      <c r="Z352" s="30"/>
      <c r="AA352" s="30">
        <f>(D352-C352)</f>
        <v>1</v>
      </c>
      <c r="AB352" s="30"/>
      <c r="AC352" s="4">
        <f>(S352-S351)/S351</f>
        <v>-3.5714285714285733E-2</v>
      </c>
      <c r="AF352" s="40">
        <f>IF(E351&gt;D352,IF(E351&gt;E352,Y352,E351-D352+1),0)</f>
        <v>2</v>
      </c>
      <c r="AH352" s="40">
        <f t="shared" si="200"/>
        <v>1</v>
      </c>
      <c r="AI352" s="40">
        <f t="shared" si="202"/>
        <v>0</v>
      </c>
      <c r="AJ352" s="40">
        <f t="shared" si="203"/>
        <v>0</v>
      </c>
      <c r="AK352" s="40">
        <f t="shared" si="205"/>
        <v>0</v>
      </c>
      <c r="AL352" s="40">
        <f t="shared" si="206"/>
        <v>1</v>
      </c>
      <c r="AM352" s="40">
        <f t="shared" si="207"/>
        <v>1</v>
      </c>
      <c r="AN352" s="40">
        <f t="shared" si="208"/>
        <v>0</v>
      </c>
      <c r="AO352" s="40">
        <f t="shared" si="209"/>
        <v>0</v>
      </c>
      <c r="AP352" s="40">
        <f t="shared" si="210"/>
        <v>0</v>
      </c>
      <c r="AQ352" s="40">
        <f t="shared" si="211"/>
        <v>0</v>
      </c>
      <c r="AR352" s="40">
        <f t="shared" si="212"/>
        <v>0</v>
      </c>
      <c r="AS352" s="40">
        <f t="shared" si="213"/>
        <v>0</v>
      </c>
      <c r="AT352" s="40">
        <f t="shared" si="214"/>
        <v>0</v>
      </c>
      <c r="AU352" s="40">
        <f t="shared" si="215"/>
        <v>0</v>
      </c>
      <c r="AV352" s="40">
        <f t="shared" si="216"/>
        <v>0</v>
      </c>
      <c r="AW352" s="40">
        <f t="shared" si="217"/>
        <v>0</v>
      </c>
      <c r="AX352" s="40">
        <f t="shared" si="218"/>
        <v>0</v>
      </c>
      <c r="AY352" s="40">
        <f t="shared" si="219"/>
        <v>0</v>
      </c>
      <c r="AZ352" s="40">
        <f t="shared" si="220"/>
        <v>0</v>
      </c>
      <c r="BA352" s="40">
        <f t="shared" si="221"/>
        <v>0</v>
      </c>
      <c r="BB352" s="40">
        <f t="shared" si="222"/>
        <v>0</v>
      </c>
      <c r="BC352" s="40">
        <f t="shared" si="223"/>
        <v>0</v>
      </c>
      <c r="BD352" s="40">
        <f t="shared" si="224"/>
        <v>0</v>
      </c>
      <c r="BE352" s="40">
        <f t="shared" si="225"/>
        <v>0</v>
      </c>
      <c r="BF352" s="40">
        <f t="shared" si="226"/>
        <v>0</v>
      </c>
      <c r="BG352" s="40">
        <f t="shared" ref="BG352:BG415" si="227">IF(E326&gt;=D352,1,0)</f>
        <v>0</v>
      </c>
      <c r="BH352" s="40">
        <f t="shared" si="188"/>
        <v>0</v>
      </c>
      <c r="BI352" s="40">
        <f t="shared" si="189"/>
        <v>0</v>
      </c>
      <c r="BJ352" s="40">
        <f t="shared" si="190"/>
        <v>0</v>
      </c>
      <c r="BK352" s="40">
        <f t="shared" si="192"/>
        <v>0</v>
      </c>
      <c r="BL352" s="40">
        <f t="shared" si="193"/>
        <v>0</v>
      </c>
      <c r="BM352" s="40">
        <f t="shared" si="194"/>
        <v>0</v>
      </c>
      <c r="BN352" s="40">
        <f t="shared" si="195"/>
        <v>0</v>
      </c>
      <c r="BO352" s="40">
        <f t="shared" si="196"/>
        <v>0</v>
      </c>
      <c r="BP352" s="40">
        <f t="shared" si="197"/>
        <v>0</v>
      </c>
      <c r="BQ352" s="40">
        <f t="shared" si="198"/>
        <v>0</v>
      </c>
      <c r="BR352" s="40">
        <f t="shared" si="199"/>
        <v>0</v>
      </c>
      <c r="BS352">
        <v>1</v>
      </c>
      <c r="BT352" s="63">
        <f t="shared" si="201"/>
        <v>5</v>
      </c>
      <c r="BV352" s="4">
        <f t="shared" si="191"/>
        <v>0.13034188034188032</v>
      </c>
    </row>
    <row r="353" spans="1:74">
      <c r="A353" s="25">
        <f t="shared" si="204"/>
        <v>349</v>
      </c>
      <c r="B353" s="26" t="s">
        <v>20</v>
      </c>
      <c r="C353" s="12">
        <v>41367</v>
      </c>
      <c r="D353" s="12">
        <v>41368</v>
      </c>
      <c r="E353" s="12">
        <v>41736</v>
      </c>
      <c r="F353" s="14">
        <v>0.81459999999999999</v>
      </c>
      <c r="G353" s="14">
        <v>0.82479999999999998</v>
      </c>
      <c r="H353" s="14">
        <v>0.82479999999999998</v>
      </c>
      <c r="I353" s="14"/>
      <c r="J353" s="14"/>
      <c r="K353" s="5" t="s">
        <v>17</v>
      </c>
      <c r="L353" s="15"/>
      <c r="M353" s="16">
        <f>(G353-F353)*10000</f>
        <v>101.99999999999987</v>
      </c>
      <c r="N353" s="15"/>
      <c r="O353" s="16">
        <f>(H353-G353)*10000</f>
        <v>0</v>
      </c>
      <c r="P353" s="15"/>
      <c r="Q353" s="22">
        <f>((S352*U353)/M353)*O353</f>
        <v>0</v>
      </c>
      <c r="R353" s="15"/>
      <c r="S353" s="3">
        <f>Q353+S352</f>
        <v>93521208.905041993</v>
      </c>
      <c r="U353" s="4">
        <f>$AE$4/W353</f>
        <v>3.5714285714285712E-2</v>
      </c>
      <c r="V353" s="4"/>
      <c r="W353" s="2">
        <v>7</v>
      </c>
      <c r="X353" s="3"/>
      <c r="Y353" s="30">
        <f>E353-D353+1</f>
        <v>369</v>
      </c>
      <c r="Z353" s="30"/>
      <c r="AA353" s="30">
        <f>(D353-C353)</f>
        <v>1</v>
      </c>
      <c r="AB353" s="30"/>
      <c r="AC353" s="4">
        <f>(S353-S352)/S352</f>
        <v>0</v>
      </c>
      <c r="AF353" s="40">
        <f>IF(E352&gt;D353,IF(E352&gt;E353,Y353,E352-D353+1),0)</f>
        <v>0</v>
      </c>
      <c r="AH353" s="40">
        <f t="shared" si="200"/>
        <v>1</v>
      </c>
      <c r="AI353" s="40">
        <f t="shared" si="202"/>
        <v>1</v>
      </c>
      <c r="AJ353" s="40">
        <f t="shared" si="203"/>
        <v>0</v>
      </c>
      <c r="AK353" s="40">
        <f t="shared" si="205"/>
        <v>0</v>
      </c>
      <c r="AL353" s="40">
        <f t="shared" si="206"/>
        <v>0</v>
      </c>
      <c r="AM353" s="40">
        <f t="shared" si="207"/>
        <v>1</v>
      </c>
      <c r="AN353" s="40">
        <f t="shared" si="208"/>
        <v>1</v>
      </c>
      <c r="AO353" s="40">
        <f t="shared" si="209"/>
        <v>0</v>
      </c>
      <c r="AP353" s="40">
        <f t="shared" si="210"/>
        <v>0</v>
      </c>
      <c r="AQ353" s="40">
        <f t="shared" si="211"/>
        <v>0</v>
      </c>
      <c r="AR353" s="40">
        <f t="shared" si="212"/>
        <v>0</v>
      </c>
      <c r="AS353" s="40">
        <f t="shared" si="213"/>
        <v>0</v>
      </c>
      <c r="AT353" s="40">
        <f t="shared" si="214"/>
        <v>0</v>
      </c>
      <c r="AU353" s="40">
        <f t="shared" si="215"/>
        <v>0</v>
      </c>
      <c r="AV353" s="40">
        <f t="shared" si="216"/>
        <v>0</v>
      </c>
      <c r="AW353" s="40">
        <f t="shared" si="217"/>
        <v>0</v>
      </c>
      <c r="AX353" s="40">
        <f t="shared" si="218"/>
        <v>0</v>
      </c>
      <c r="AY353" s="40">
        <f t="shared" si="219"/>
        <v>0</v>
      </c>
      <c r="AZ353" s="40">
        <f t="shared" si="220"/>
        <v>0</v>
      </c>
      <c r="BA353" s="40">
        <f t="shared" si="221"/>
        <v>0</v>
      </c>
      <c r="BB353" s="40">
        <f t="shared" si="222"/>
        <v>0</v>
      </c>
      <c r="BC353" s="40">
        <f t="shared" si="223"/>
        <v>0</v>
      </c>
      <c r="BD353" s="40">
        <f t="shared" si="224"/>
        <v>0</v>
      </c>
      <c r="BE353" s="40">
        <f t="shared" si="225"/>
        <v>0</v>
      </c>
      <c r="BF353" s="40">
        <f t="shared" si="226"/>
        <v>0</v>
      </c>
      <c r="BG353" s="40">
        <f t="shared" si="227"/>
        <v>0</v>
      </c>
      <c r="BH353" s="40">
        <f t="shared" ref="BH353:BH416" si="228">IF(E326&gt;=D353,1,0)</f>
        <v>0</v>
      </c>
      <c r="BI353" s="40">
        <f t="shared" si="189"/>
        <v>0</v>
      </c>
      <c r="BJ353" s="40">
        <f t="shared" si="190"/>
        <v>0</v>
      </c>
      <c r="BK353" s="40">
        <f t="shared" si="192"/>
        <v>0</v>
      </c>
      <c r="BL353" s="40">
        <f t="shared" si="193"/>
        <v>0</v>
      </c>
      <c r="BM353" s="40">
        <f t="shared" si="194"/>
        <v>0</v>
      </c>
      <c r="BN353" s="40">
        <f t="shared" si="195"/>
        <v>0</v>
      </c>
      <c r="BO353" s="40">
        <f t="shared" si="196"/>
        <v>0</v>
      </c>
      <c r="BP353" s="40">
        <f t="shared" si="197"/>
        <v>0</v>
      </c>
      <c r="BQ353" s="40">
        <f t="shared" si="198"/>
        <v>0</v>
      </c>
      <c r="BR353" s="40">
        <f t="shared" si="199"/>
        <v>0</v>
      </c>
      <c r="BS353">
        <v>1</v>
      </c>
      <c r="BT353" s="63">
        <f t="shared" si="201"/>
        <v>6</v>
      </c>
      <c r="BV353" s="4">
        <f t="shared" si="191"/>
        <v>0.16605616605616602</v>
      </c>
    </row>
    <row r="354" spans="1:74">
      <c r="A354" s="25">
        <f t="shared" si="204"/>
        <v>350</v>
      </c>
      <c r="B354" s="26" t="s">
        <v>24</v>
      </c>
      <c r="C354" s="12">
        <v>41368</v>
      </c>
      <c r="D354" s="13">
        <v>41369</v>
      </c>
      <c r="E354" s="13">
        <v>41379</v>
      </c>
      <c r="F354" s="36">
        <v>97.12</v>
      </c>
      <c r="G354" s="36">
        <v>100.55</v>
      </c>
      <c r="H354" s="36">
        <v>101.3</v>
      </c>
      <c r="I354" s="36"/>
      <c r="J354" s="36"/>
      <c r="K354" s="5" t="s">
        <v>2</v>
      </c>
      <c r="L354" s="15"/>
      <c r="M354" s="16">
        <f>(G354-F354)*100</f>
        <v>342.99999999999926</v>
      </c>
      <c r="N354" s="15"/>
      <c r="O354" s="16">
        <f>(H354-G354)*100</f>
        <v>75</v>
      </c>
      <c r="P354" s="15"/>
      <c r="Q354" s="22">
        <f>((S353*U354)/M354)*O354</f>
        <v>511231.09824184875</v>
      </c>
      <c r="R354" s="15"/>
      <c r="S354" s="3">
        <f>Q354+S353</f>
        <v>94032440.003283843</v>
      </c>
      <c r="U354" s="4">
        <f>$AE$4/W354</f>
        <v>2.5000000000000001E-2</v>
      </c>
      <c r="V354" s="4"/>
      <c r="W354" s="2">
        <v>10</v>
      </c>
      <c r="X354" s="3"/>
      <c r="Y354" s="30">
        <f>E354-D354+1</f>
        <v>11</v>
      </c>
      <c r="Z354" s="30"/>
      <c r="AA354" s="30">
        <f>(D354-C354)</f>
        <v>1</v>
      </c>
      <c r="AB354" s="30"/>
      <c r="AC354" s="4">
        <f>(S354-S353)/S353</f>
        <v>5.4664723032070307E-3</v>
      </c>
      <c r="AF354" s="40">
        <f>IF(E353&gt;D354,IF(E353&gt;E354,Y354,E353-D354+1),0)</f>
        <v>11</v>
      </c>
      <c r="AH354" s="40">
        <f t="shared" si="200"/>
        <v>1</v>
      </c>
      <c r="AI354" s="40">
        <f t="shared" si="202"/>
        <v>0</v>
      </c>
      <c r="AJ354" s="40">
        <f t="shared" si="203"/>
        <v>1</v>
      </c>
      <c r="AK354" s="40">
        <f t="shared" si="205"/>
        <v>0</v>
      </c>
      <c r="AL354" s="40">
        <f t="shared" si="206"/>
        <v>0</v>
      </c>
      <c r="AM354" s="40">
        <f t="shared" si="207"/>
        <v>0</v>
      </c>
      <c r="AN354" s="40">
        <f t="shared" si="208"/>
        <v>0</v>
      </c>
      <c r="AO354" s="40">
        <f t="shared" si="209"/>
        <v>0</v>
      </c>
      <c r="AP354" s="40">
        <f t="shared" si="210"/>
        <v>0</v>
      </c>
      <c r="AQ354" s="40">
        <f t="shared" si="211"/>
        <v>0</v>
      </c>
      <c r="AR354" s="40">
        <f t="shared" si="212"/>
        <v>0</v>
      </c>
      <c r="AS354" s="40">
        <f t="shared" si="213"/>
        <v>0</v>
      </c>
      <c r="AT354" s="40">
        <f t="shared" si="214"/>
        <v>0</v>
      </c>
      <c r="AU354" s="40">
        <f t="shared" si="215"/>
        <v>0</v>
      </c>
      <c r="AV354" s="40">
        <f t="shared" si="216"/>
        <v>0</v>
      </c>
      <c r="AW354" s="40">
        <f t="shared" si="217"/>
        <v>0</v>
      </c>
      <c r="AX354" s="40">
        <f t="shared" si="218"/>
        <v>0</v>
      </c>
      <c r="AY354" s="40">
        <f t="shared" si="219"/>
        <v>0</v>
      </c>
      <c r="AZ354" s="40">
        <f t="shared" si="220"/>
        <v>0</v>
      </c>
      <c r="BA354" s="40">
        <f t="shared" si="221"/>
        <v>0</v>
      </c>
      <c r="BB354" s="40">
        <f t="shared" si="222"/>
        <v>0</v>
      </c>
      <c r="BC354" s="40">
        <f t="shared" si="223"/>
        <v>0</v>
      </c>
      <c r="BD354" s="40">
        <f t="shared" si="224"/>
        <v>0</v>
      </c>
      <c r="BE354" s="40">
        <f t="shared" si="225"/>
        <v>0</v>
      </c>
      <c r="BF354" s="40">
        <f t="shared" si="226"/>
        <v>0</v>
      </c>
      <c r="BG354" s="40">
        <f t="shared" si="227"/>
        <v>0</v>
      </c>
      <c r="BH354" s="40">
        <f t="shared" si="228"/>
        <v>0</v>
      </c>
      <c r="BI354" s="40">
        <f t="shared" ref="BI354:BI417" si="229">IF(E326&gt;=D354,1,0)</f>
        <v>0</v>
      </c>
      <c r="BJ354" s="40">
        <f t="shared" si="190"/>
        <v>0</v>
      </c>
      <c r="BK354" s="40">
        <f t="shared" si="192"/>
        <v>0</v>
      </c>
      <c r="BL354" s="40">
        <f t="shared" si="193"/>
        <v>0</v>
      </c>
      <c r="BM354" s="40">
        <f t="shared" si="194"/>
        <v>0</v>
      </c>
      <c r="BN354" s="40">
        <f t="shared" si="195"/>
        <v>0</v>
      </c>
      <c r="BO354" s="40">
        <f t="shared" si="196"/>
        <v>0</v>
      </c>
      <c r="BP354" s="40">
        <f t="shared" si="197"/>
        <v>0</v>
      </c>
      <c r="BQ354" s="40">
        <f t="shared" si="198"/>
        <v>0</v>
      </c>
      <c r="BR354" s="40">
        <f t="shared" si="199"/>
        <v>0</v>
      </c>
      <c r="BS354">
        <v>1</v>
      </c>
      <c r="BT354" s="63">
        <f t="shared" si="201"/>
        <v>4</v>
      </c>
      <c r="BV354" s="4">
        <f t="shared" si="191"/>
        <v>0.12420634920634921</v>
      </c>
    </row>
    <row r="355" spans="1:74">
      <c r="A355" s="25">
        <f t="shared" si="204"/>
        <v>351</v>
      </c>
      <c r="B355" s="26" t="s">
        <v>31</v>
      </c>
      <c r="C355" s="12">
        <v>41365</v>
      </c>
      <c r="D355" s="12">
        <v>41369</v>
      </c>
      <c r="E355" s="12">
        <v>41369</v>
      </c>
      <c r="F355" s="14">
        <v>1.4587000000000001</v>
      </c>
      <c r="G355" s="14">
        <v>1.4643999999999999</v>
      </c>
      <c r="H355" s="14">
        <v>1.4752000000000001</v>
      </c>
      <c r="I355" s="14"/>
      <c r="J355" s="14"/>
      <c r="K355" s="5" t="s">
        <v>1</v>
      </c>
      <c r="M355" s="16">
        <f>(G355-F355)*10000</f>
        <v>56.999999999998167</v>
      </c>
      <c r="N355" s="15"/>
      <c r="O355" s="16">
        <f>(H355-G355)*10000</f>
        <v>108.00000000000142</v>
      </c>
      <c r="Q355" s="22">
        <f>((S354*U355)/M355)*O355</f>
        <v>4949075.7896467419</v>
      </c>
      <c r="R355" s="15"/>
      <c r="S355" s="3">
        <f>Q355+S354</f>
        <v>98981515.792930588</v>
      </c>
      <c r="U355" s="4">
        <f>$AE$4/W355</f>
        <v>2.7777777777777776E-2</v>
      </c>
      <c r="V355"/>
      <c r="W355" s="2">
        <v>9</v>
      </c>
      <c r="Y355" s="30">
        <f>E355-D355+1</f>
        <v>1</v>
      </c>
      <c r="Z355" s="30"/>
      <c r="AA355" s="30">
        <f>(D355-C355)</f>
        <v>4</v>
      </c>
      <c r="AB355" s="30"/>
      <c r="AC355" s="4">
        <f>(S355-S354)/S354</f>
        <v>5.2631578947370833E-2</v>
      </c>
      <c r="AF355" s="40">
        <f>IF(E354&gt;D355,IF(E354&gt;E355,Y355,E354-D355+1),0)</f>
        <v>1</v>
      </c>
      <c r="AH355" s="40">
        <f t="shared" si="200"/>
        <v>1</v>
      </c>
      <c r="AI355" s="40">
        <f t="shared" si="202"/>
        <v>1</v>
      </c>
      <c r="AJ355" s="40">
        <f t="shared" si="203"/>
        <v>0</v>
      </c>
      <c r="AK355" s="40">
        <f t="shared" si="205"/>
        <v>1</v>
      </c>
      <c r="AL355" s="40">
        <f t="shared" si="206"/>
        <v>0</v>
      </c>
      <c r="AM355" s="40">
        <f t="shared" si="207"/>
        <v>0</v>
      </c>
      <c r="AN355" s="40">
        <f t="shared" si="208"/>
        <v>0</v>
      </c>
      <c r="AO355" s="40">
        <f t="shared" si="209"/>
        <v>0</v>
      </c>
      <c r="AP355" s="40">
        <f t="shared" si="210"/>
        <v>0</v>
      </c>
      <c r="AQ355" s="40">
        <f t="shared" si="211"/>
        <v>0</v>
      </c>
      <c r="AR355" s="40">
        <f t="shared" si="212"/>
        <v>0</v>
      </c>
      <c r="AS355" s="40">
        <f t="shared" si="213"/>
        <v>0</v>
      </c>
      <c r="AT355" s="40">
        <f t="shared" si="214"/>
        <v>0</v>
      </c>
      <c r="AU355" s="40">
        <f t="shared" si="215"/>
        <v>0</v>
      </c>
      <c r="AV355" s="40">
        <f t="shared" si="216"/>
        <v>0</v>
      </c>
      <c r="AW355" s="40">
        <f t="shared" si="217"/>
        <v>0</v>
      </c>
      <c r="AX355" s="40">
        <f t="shared" si="218"/>
        <v>0</v>
      </c>
      <c r="AY355" s="40">
        <f t="shared" si="219"/>
        <v>0</v>
      </c>
      <c r="AZ355" s="40">
        <f t="shared" si="220"/>
        <v>0</v>
      </c>
      <c r="BA355" s="40">
        <f t="shared" si="221"/>
        <v>0</v>
      </c>
      <c r="BB355" s="40">
        <f t="shared" si="222"/>
        <v>0</v>
      </c>
      <c r="BC355" s="40">
        <f t="shared" si="223"/>
        <v>0</v>
      </c>
      <c r="BD355" s="40">
        <f t="shared" si="224"/>
        <v>0</v>
      </c>
      <c r="BE355" s="40">
        <f t="shared" si="225"/>
        <v>0</v>
      </c>
      <c r="BF355" s="40">
        <f t="shared" si="226"/>
        <v>0</v>
      </c>
      <c r="BG355" s="40">
        <f t="shared" si="227"/>
        <v>0</v>
      </c>
      <c r="BH355" s="40">
        <f t="shared" si="228"/>
        <v>0</v>
      </c>
      <c r="BI355" s="40">
        <f t="shared" si="229"/>
        <v>0</v>
      </c>
      <c r="BJ355" s="40">
        <f t="shared" ref="BJ355:BJ418" si="230">IF(E326&gt;=D355,1,0)</f>
        <v>0</v>
      </c>
      <c r="BK355" s="40">
        <f t="shared" si="192"/>
        <v>0</v>
      </c>
      <c r="BL355" s="40">
        <f t="shared" si="193"/>
        <v>0</v>
      </c>
      <c r="BM355" s="40">
        <f t="shared" si="194"/>
        <v>0</v>
      </c>
      <c r="BN355" s="40">
        <f t="shared" si="195"/>
        <v>0</v>
      </c>
      <c r="BO355" s="40">
        <f t="shared" si="196"/>
        <v>0</v>
      </c>
      <c r="BP355" s="40">
        <f t="shared" si="197"/>
        <v>0</v>
      </c>
      <c r="BQ355" s="40">
        <f t="shared" si="198"/>
        <v>0</v>
      </c>
      <c r="BR355" s="40">
        <f t="shared" si="199"/>
        <v>0</v>
      </c>
      <c r="BS355">
        <v>1</v>
      </c>
      <c r="BT355" s="63">
        <f t="shared" si="201"/>
        <v>5</v>
      </c>
      <c r="BV355" s="4">
        <f t="shared" ref="BV355:BV390" si="231">(BR355*U318)+(BQ355*U319)+(BP355*U320)+(BO355*U321)+(BN355*U322)+(BM355*U323)+(BL355*U324)+(BK355*U325)+(BJ355*U326)+(BI355*U327)+(BH355*U328)+(BG355*U329)+(BF355*U330)+(BE355*U331)+(BD355*U332)+(BC355*U333)+(BB355*U334)+(BA355*U335)+(AZ355*U336)+(AY355*U337)+(AX355*U338)+(AW355*U339)+(AV355*U340)+(AU355*U341)+(AT355*U342)+(AS355*U343)+(AR355*U344)+(AQ355*U345)+(AP355*U346)+(AO355*U347)+(AN355*U348)+(AM355*U349)+(AL355*U350)+(AK355*U351)+(AJ355*U352)+(AI355*U353)+(AH355*U354)+($U$252)+U355</f>
        <v>0.15198412698412697</v>
      </c>
    </row>
    <row r="356" spans="1:74">
      <c r="A356" s="25">
        <f t="shared" si="204"/>
        <v>352</v>
      </c>
      <c r="B356" s="26" t="s">
        <v>34</v>
      </c>
      <c r="C356" s="12">
        <v>41368</v>
      </c>
      <c r="D356" s="12">
        <v>41369</v>
      </c>
      <c r="E356" s="12">
        <v>41397</v>
      </c>
      <c r="F356" s="14">
        <v>1.2461</v>
      </c>
      <c r="G356" s="14"/>
      <c r="H356" s="14"/>
      <c r="I356" s="14">
        <v>1.2376800000000001</v>
      </c>
      <c r="J356" s="14">
        <v>1.20302</v>
      </c>
      <c r="K356" s="5" t="s">
        <v>1</v>
      </c>
      <c r="M356" s="46">
        <f>(F356-I356)*10000</f>
        <v>84.199999999998724</v>
      </c>
      <c r="N356" s="47"/>
      <c r="O356" s="46">
        <f>(I356-J356)*10000</f>
        <v>346.60000000000133</v>
      </c>
      <c r="Q356" s="22">
        <f>((S355*U356)/M356)*O356</f>
        <v>14551659.897281298</v>
      </c>
      <c r="R356" s="15"/>
      <c r="S356" s="3">
        <f>Q356+S355</f>
        <v>113533175.69021189</v>
      </c>
      <c r="U356" s="4">
        <f>$AE$4/W356</f>
        <v>3.5714285714285712E-2</v>
      </c>
      <c r="W356" s="2">
        <v>7</v>
      </c>
      <c r="Y356" s="30">
        <f>E356-D356+1</f>
        <v>29</v>
      </c>
      <c r="Z356" s="30"/>
      <c r="AA356" s="30">
        <f>(D356-C356)</f>
        <v>1</v>
      </c>
      <c r="AB356" s="30"/>
      <c r="AC356" s="4">
        <f>(S356-S355)/S355</f>
        <v>0.14701391245334522</v>
      </c>
      <c r="AF356" s="40">
        <f>IF(E355&gt;D356,IF(E355&gt;E356,Y356,E355-D356+1),0)</f>
        <v>0</v>
      </c>
      <c r="AH356" s="40">
        <f t="shared" si="200"/>
        <v>1</v>
      </c>
      <c r="AI356" s="40">
        <f t="shared" si="202"/>
        <v>1</v>
      </c>
      <c r="AJ356" s="40">
        <f t="shared" si="203"/>
        <v>1</v>
      </c>
      <c r="AK356" s="40">
        <f t="shared" si="205"/>
        <v>0</v>
      </c>
      <c r="AL356" s="40">
        <f t="shared" si="206"/>
        <v>1</v>
      </c>
      <c r="AM356" s="40">
        <f t="shared" si="207"/>
        <v>0</v>
      </c>
      <c r="AN356" s="40">
        <f t="shared" si="208"/>
        <v>0</v>
      </c>
      <c r="AO356" s="40">
        <f t="shared" si="209"/>
        <v>0</v>
      </c>
      <c r="AP356" s="40">
        <f t="shared" si="210"/>
        <v>0</v>
      </c>
      <c r="AQ356" s="40">
        <f t="shared" si="211"/>
        <v>0</v>
      </c>
      <c r="AR356" s="40">
        <f t="shared" si="212"/>
        <v>0</v>
      </c>
      <c r="AS356" s="40">
        <f t="shared" si="213"/>
        <v>0</v>
      </c>
      <c r="AT356" s="40">
        <f t="shared" si="214"/>
        <v>0</v>
      </c>
      <c r="AU356" s="40">
        <f t="shared" si="215"/>
        <v>0</v>
      </c>
      <c r="AV356" s="40">
        <f t="shared" si="216"/>
        <v>0</v>
      </c>
      <c r="AW356" s="40">
        <f t="shared" si="217"/>
        <v>0</v>
      </c>
      <c r="AX356" s="40">
        <f t="shared" si="218"/>
        <v>0</v>
      </c>
      <c r="AY356" s="40">
        <f t="shared" si="219"/>
        <v>0</v>
      </c>
      <c r="AZ356" s="40">
        <f t="shared" si="220"/>
        <v>0</v>
      </c>
      <c r="BA356" s="40">
        <f t="shared" si="221"/>
        <v>0</v>
      </c>
      <c r="BB356" s="40">
        <f t="shared" si="222"/>
        <v>0</v>
      </c>
      <c r="BC356" s="40">
        <f t="shared" si="223"/>
        <v>0</v>
      </c>
      <c r="BD356" s="40">
        <f t="shared" si="224"/>
        <v>0</v>
      </c>
      <c r="BE356" s="40">
        <f t="shared" si="225"/>
        <v>0</v>
      </c>
      <c r="BF356" s="40">
        <f t="shared" si="226"/>
        <v>0</v>
      </c>
      <c r="BG356" s="40">
        <f t="shared" si="227"/>
        <v>0</v>
      </c>
      <c r="BH356" s="40">
        <f t="shared" si="228"/>
        <v>0</v>
      </c>
      <c r="BI356" s="40">
        <f t="shared" si="229"/>
        <v>0</v>
      </c>
      <c r="BJ356" s="40">
        <f t="shared" si="230"/>
        <v>0</v>
      </c>
      <c r="BK356" s="40">
        <f t="shared" ref="BK356:BK419" si="232">IF(E326&gt;=D356,1,0)</f>
        <v>0</v>
      </c>
      <c r="BL356" s="40">
        <f t="shared" si="193"/>
        <v>0</v>
      </c>
      <c r="BM356" s="40">
        <f t="shared" si="194"/>
        <v>0</v>
      </c>
      <c r="BN356" s="40">
        <f t="shared" si="195"/>
        <v>0</v>
      </c>
      <c r="BO356" s="40">
        <f t="shared" si="196"/>
        <v>0</v>
      </c>
      <c r="BP356" s="40">
        <f t="shared" si="197"/>
        <v>0</v>
      </c>
      <c r="BQ356" s="40">
        <f t="shared" si="198"/>
        <v>0</v>
      </c>
      <c r="BR356" s="40">
        <f t="shared" si="199"/>
        <v>0</v>
      </c>
      <c r="BS356">
        <v>1</v>
      </c>
      <c r="BT356" s="63">
        <f t="shared" si="201"/>
        <v>6</v>
      </c>
      <c r="BV356" s="4">
        <f t="shared" si="231"/>
        <v>0.1876984126984127</v>
      </c>
    </row>
    <row r="357" spans="1:74">
      <c r="A357" s="25">
        <f t="shared" si="204"/>
        <v>353</v>
      </c>
      <c r="B357" s="26" t="s">
        <v>36</v>
      </c>
      <c r="C357" s="12">
        <v>41368</v>
      </c>
      <c r="D357" s="12">
        <v>41369</v>
      </c>
      <c r="E357" s="12">
        <v>41379</v>
      </c>
      <c r="F357" s="36">
        <v>140.434</v>
      </c>
      <c r="G357" s="36">
        <v>146.96600000000001</v>
      </c>
      <c r="H357" s="36">
        <v>146.96599999999998</v>
      </c>
      <c r="I357" s="36"/>
      <c r="J357" s="36"/>
      <c r="K357" s="5" t="s">
        <v>17</v>
      </c>
      <c r="M357" s="16">
        <f>(G357-F357)*100</f>
        <v>653.20000000000107</v>
      </c>
      <c r="N357" s="15"/>
      <c r="O357" s="16">
        <f>(H357-G357)*100</f>
        <v>-2.8421709430404007E-12</v>
      </c>
      <c r="Q357" s="22">
        <f>((S356*U357)/M357)*O357</f>
        <v>-1.3722217672731702E-8</v>
      </c>
      <c r="R357" s="15"/>
      <c r="S357" s="3">
        <f>Q357+S356</f>
        <v>113533175.69021188</v>
      </c>
      <c r="U357" s="4">
        <f>$AE$4/W357</f>
        <v>2.7777777777777776E-2</v>
      </c>
      <c r="W357" s="2">
        <v>9</v>
      </c>
      <c r="Y357" s="30">
        <f>E357-D357+1</f>
        <v>11</v>
      </c>
      <c r="Z357" s="30"/>
      <c r="AA357" s="30">
        <f>(D357-C357)</f>
        <v>1</v>
      </c>
      <c r="AB357" s="30"/>
      <c r="AC357" s="4">
        <f>(S357-S356)/S356</f>
        <v>-1.3124940003886757E-16</v>
      </c>
      <c r="AF357" s="40">
        <f>IF(E356&gt;D357,IF(E356&gt;E357,Y357,E356-D357+1),0)</f>
        <v>11</v>
      </c>
      <c r="AH357" s="40">
        <f t="shared" si="200"/>
        <v>1</v>
      </c>
      <c r="AI357" s="40">
        <f t="shared" si="202"/>
        <v>1</v>
      </c>
      <c r="AJ357" s="40">
        <f t="shared" si="203"/>
        <v>1</v>
      </c>
      <c r="AK357" s="40">
        <f t="shared" si="205"/>
        <v>1</v>
      </c>
      <c r="AL357" s="40">
        <f t="shared" si="206"/>
        <v>0</v>
      </c>
      <c r="AM357" s="40">
        <f t="shared" si="207"/>
        <v>1</v>
      </c>
      <c r="AN357" s="40">
        <f t="shared" si="208"/>
        <v>0</v>
      </c>
      <c r="AO357" s="40">
        <f t="shared" si="209"/>
        <v>0</v>
      </c>
      <c r="AP357" s="40">
        <f t="shared" si="210"/>
        <v>0</v>
      </c>
      <c r="AQ357" s="40">
        <f t="shared" si="211"/>
        <v>0</v>
      </c>
      <c r="AR357" s="40">
        <f t="shared" si="212"/>
        <v>0</v>
      </c>
      <c r="AS357" s="40">
        <f t="shared" si="213"/>
        <v>0</v>
      </c>
      <c r="AT357" s="40">
        <f t="shared" si="214"/>
        <v>0</v>
      </c>
      <c r="AU357" s="40">
        <f t="shared" si="215"/>
        <v>0</v>
      </c>
      <c r="AV357" s="40">
        <f t="shared" si="216"/>
        <v>0</v>
      </c>
      <c r="AW357" s="40">
        <f t="shared" si="217"/>
        <v>0</v>
      </c>
      <c r="AX357" s="40">
        <f t="shared" si="218"/>
        <v>0</v>
      </c>
      <c r="AY357" s="40">
        <f t="shared" si="219"/>
        <v>0</v>
      </c>
      <c r="AZ357" s="40">
        <f t="shared" si="220"/>
        <v>0</v>
      </c>
      <c r="BA357" s="40">
        <f t="shared" si="221"/>
        <v>0</v>
      </c>
      <c r="BB357" s="40">
        <f t="shared" si="222"/>
        <v>0</v>
      </c>
      <c r="BC357" s="40">
        <f t="shared" si="223"/>
        <v>0</v>
      </c>
      <c r="BD357" s="40">
        <f t="shared" si="224"/>
        <v>0</v>
      </c>
      <c r="BE357" s="40">
        <f t="shared" si="225"/>
        <v>0</v>
      </c>
      <c r="BF357" s="40">
        <f t="shared" si="226"/>
        <v>0</v>
      </c>
      <c r="BG357" s="40">
        <f t="shared" si="227"/>
        <v>0</v>
      </c>
      <c r="BH357" s="40">
        <f t="shared" si="228"/>
        <v>0</v>
      </c>
      <c r="BI357" s="40">
        <f t="shared" si="229"/>
        <v>0</v>
      </c>
      <c r="BJ357" s="40">
        <f t="shared" si="230"/>
        <v>0</v>
      </c>
      <c r="BK357" s="40">
        <f t="shared" si="232"/>
        <v>0</v>
      </c>
      <c r="BL357" s="40">
        <f t="shared" ref="BL357:BL420" si="233">IF(E326&gt;=D357,1,0)</f>
        <v>0</v>
      </c>
      <c r="BM357" s="40">
        <f t="shared" si="194"/>
        <v>0</v>
      </c>
      <c r="BN357" s="40">
        <f t="shared" si="195"/>
        <v>0</v>
      </c>
      <c r="BO357" s="40">
        <f t="shared" si="196"/>
        <v>0</v>
      </c>
      <c r="BP357" s="40">
        <f t="shared" si="197"/>
        <v>0</v>
      </c>
      <c r="BQ357" s="40">
        <f t="shared" si="198"/>
        <v>0</v>
      </c>
      <c r="BR357" s="40">
        <f t="shared" si="199"/>
        <v>0</v>
      </c>
      <c r="BS357">
        <v>1</v>
      </c>
      <c r="BT357" s="63">
        <f t="shared" si="201"/>
        <v>7</v>
      </c>
      <c r="BV357" s="4">
        <f t="shared" si="231"/>
        <v>0.21547619047619049</v>
      </c>
    </row>
    <row r="358" spans="1:74">
      <c r="A358" s="25">
        <f t="shared" si="204"/>
        <v>354</v>
      </c>
      <c r="B358" s="26" t="s">
        <v>38</v>
      </c>
      <c r="C358" s="12">
        <v>41368</v>
      </c>
      <c r="D358" s="52">
        <v>41369</v>
      </c>
      <c r="E358" s="52">
        <v>41417</v>
      </c>
      <c r="F358" s="36">
        <v>119.605</v>
      </c>
      <c r="G358" s="36">
        <v>124.565</v>
      </c>
      <c r="H358" s="36">
        <v>132.316</v>
      </c>
      <c r="I358" s="36"/>
      <c r="J358" s="36"/>
      <c r="K358" s="5" t="s">
        <v>2</v>
      </c>
      <c r="M358" s="16">
        <f>(G358-F358)*100</f>
        <v>495.99999999999937</v>
      </c>
      <c r="N358" s="15"/>
      <c r="O358" s="16">
        <f>(H358-G358)*100</f>
        <v>775.10000000000048</v>
      </c>
      <c r="Q358" s="22">
        <f>((S357*U358)/M358)*O358</f>
        <v>2112124.7234419012</v>
      </c>
      <c r="R358" s="15"/>
      <c r="S358" s="3">
        <f>Q358+S357</f>
        <v>115645300.41365378</v>
      </c>
      <c r="U358" s="4">
        <f>$AE$4/W358</f>
        <v>1.1904761904761904E-2</v>
      </c>
      <c r="W358" s="2">
        <v>21</v>
      </c>
      <c r="Y358" s="30">
        <f>E358-D358+1</f>
        <v>49</v>
      </c>
      <c r="Z358" s="30"/>
      <c r="AA358" s="30">
        <f>(D358-C358)</f>
        <v>1</v>
      </c>
      <c r="AB358" s="30"/>
      <c r="AC358" s="4">
        <f>(S358-S357)/S357</f>
        <v>1.8603590629800316E-2</v>
      </c>
      <c r="AF358" s="40">
        <f>IF(E357&gt;D358,IF(E357&gt;E358,Y358,E357-D358+1),0)</f>
        <v>11</v>
      </c>
      <c r="AH358" s="40">
        <f t="shared" si="200"/>
        <v>1</v>
      </c>
      <c r="AI358" s="40">
        <f t="shared" si="202"/>
        <v>1</v>
      </c>
      <c r="AJ358" s="40">
        <f t="shared" si="203"/>
        <v>1</v>
      </c>
      <c r="AK358" s="40">
        <f t="shared" si="205"/>
        <v>1</v>
      </c>
      <c r="AL358" s="40">
        <f t="shared" si="206"/>
        <v>1</v>
      </c>
      <c r="AM358" s="40">
        <f t="shared" si="207"/>
        <v>0</v>
      </c>
      <c r="AN358" s="40">
        <f t="shared" si="208"/>
        <v>1</v>
      </c>
      <c r="AO358" s="40">
        <f t="shared" si="209"/>
        <v>0</v>
      </c>
      <c r="AP358" s="40">
        <f t="shared" si="210"/>
        <v>0</v>
      </c>
      <c r="AQ358" s="40">
        <f t="shared" si="211"/>
        <v>0</v>
      </c>
      <c r="AR358" s="40">
        <f t="shared" si="212"/>
        <v>0</v>
      </c>
      <c r="AS358" s="40">
        <f t="shared" si="213"/>
        <v>0</v>
      </c>
      <c r="AT358" s="40">
        <f t="shared" si="214"/>
        <v>0</v>
      </c>
      <c r="AU358" s="40">
        <f t="shared" si="215"/>
        <v>0</v>
      </c>
      <c r="AV358" s="40">
        <f t="shared" si="216"/>
        <v>0</v>
      </c>
      <c r="AW358" s="40">
        <f t="shared" si="217"/>
        <v>0</v>
      </c>
      <c r="AX358" s="40">
        <f t="shared" si="218"/>
        <v>0</v>
      </c>
      <c r="AY358" s="40">
        <f t="shared" si="219"/>
        <v>0</v>
      </c>
      <c r="AZ358" s="40">
        <f t="shared" si="220"/>
        <v>0</v>
      </c>
      <c r="BA358" s="40">
        <f t="shared" si="221"/>
        <v>0</v>
      </c>
      <c r="BB358" s="40">
        <f t="shared" si="222"/>
        <v>0</v>
      </c>
      <c r="BC358" s="40">
        <f t="shared" si="223"/>
        <v>0</v>
      </c>
      <c r="BD358" s="40">
        <f t="shared" si="224"/>
        <v>0</v>
      </c>
      <c r="BE358" s="40">
        <f t="shared" si="225"/>
        <v>0</v>
      </c>
      <c r="BF358" s="40">
        <f t="shared" si="226"/>
        <v>0</v>
      </c>
      <c r="BG358" s="40">
        <f t="shared" si="227"/>
        <v>0</v>
      </c>
      <c r="BH358" s="40">
        <f t="shared" si="228"/>
        <v>0</v>
      </c>
      <c r="BI358" s="40">
        <f t="shared" si="229"/>
        <v>0</v>
      </c>
      <c r="BJ358" s="40">
        <f t="shared" si="230"/>
        <v>0</v>
      </c>
      <c r="BK358" s="40">
        <f t="shared" si="232"/>
        <v>0</v>
      </c>
      <c r="BL358" s="40">
        <f t="shared" si="233"/>
        <v>0</v>
      </c>
      <c r="BM358" s="40">
        <f t="shared" ref="BM358:BM421" si="234">IF(E326&gt;=D358,1,0)</f>
        <v>0</v>
      </c>
      <c r="BN358" s="40">
        <f t="shared" si="195"/>
        <v>0</v>
      </c>
      <c r="BO358" s="40">
        <f t="shared" si="196"/>
        <v>0</v>
      </c>
      <c r="BP358" s="40">
        <f t="shared" si="197"/>
        <v>0</v>
      </c>
      <c r="BQ358" s="40">
        <f t="shared" si="198"/>
        <v>0</v>
      </c>
      <c r="BR358" s="40">
        <f t="shared" si="199"/>
        <v>0</v>
      </c>
      <c r="BS358">
        <v>1</v>
      </c>
      <c r="BT358" s="63">
        <f t="shared" si="201"/>
        <v>8</v>
      </c>
      <c r="BV358" s="4">
        <f t="shared" si="231"/>
        <v>0.22738095238095241</v>
      </c>
    </row>
    <row r="359" spans="1:74">
      <c r="A359" s="25">
        <f t="shared" si="204"/>
        <v>355</v>
      </c>
      <c r="B359" s="26" t="s">
        <v>29</v>
      </c>
      <c r="C359" s="12">
        <v>41375</v>
      </c>
      <c r="D359" s="12">
        <v>41376</v>
      </c>
      <c r="E359" s="12">
        <v>41376</v>
      </c>
      <c r="F359" s="14">
        <v>0.85370000000000001</v>
      </c>
      <c r="G359" s="14"/>
      <c r="H359" s="14"/>
      <c r="I359" s="14">
        <v>0.84960000000000002</v>
      </c>
      <c r="J359" s="14">
        <v>0.85370000000000001</v>
      </c>
      <c r="K359" s="5" t="s">
        <v>0</v>
      </c>
      <c r="L359" s="15"/>
      <c r="M359" s="16">
        <f>(F359-I359)*10000</f>
        <v>40.999999999999929</v>
      </c>
      <c r="N359" s="15"/>
      <c r="O359" s="16">
        <f>(I359-J359)*10000</f>
        <v>-40.999999999999929</v>
      </c>
      <c r="P359" s="15"/>
      <c r="Q359" s="22">
        <f>((S358*U359)/M359)*O359</f>
        <v>-2891132.5103413444</v>
      </c>
      <c r="R359" s="15"/>
      <c r="S359" s="3">
        <f>Q359+S358</f>
        <v>112754167.90331243</v>
      </c>
      <c r="U359" s="4">
        <f>$AE$4/W359</f>
        <v>2.5000000000000001E-2</v>
      </c>
      <c r="V359" s="4"/>
      <c r="W359" s="2">
        <v>10</v>
      </c>
      <c r="X359" s="3"/>
      <c r="Y359" s="30">
        <f>E359-D359+1</f>
        <v>1</v>
      </c>
      <c r="Z359" s="30"/>
      <c r="AA359" s="30">
        <f>(D359-C359)</f>
        <v>1</v>
      </c>
      <c r="AB359" s="30"/>
      <c r="AC359" s="4">
        <f>(S359-S358)/S358</f>
        <v>-2.5000000000000015E-2</v>
      </c>
      <c r="AF359" s="40">
        <f>IF(E358&gt;D359,IF(E358&gt;E359,Y359,E358-D359+1),0)</f>
        <v>1</v>
      </c>
      <c r="AH359" s="40">
        <f t="shared" si="200"/>
        <v>1</v>
      </c>
      <c r="AI359" s="40">
        <f t="shared" si="202"/>
        <v>1</v>
      </c>
      <c r="AJ359" s="40">
        <f t="shared" si="203"/>
        <v>1</v>
      </c>
      <c r="AK359" s="40">
        <f t="shared" si="205"/>
        <v>0</v>
      </c>
      <c r="AL359" s="40">
        <f t="shared" si="206"/>
        <v>1</v>
      </c>
      <c r="AM359" s="40">
        <f t="shared" si="207"/>
        <v>1</v>
      </c>
      <c r="AN359" s="40">
        <f t="shared" si="208"/>
        <v>0</v>
      </c>
      <c r="AO359" s="40">
        <f t="shared" si="209"/>
        <v>0</v>
      </c>
      <c r="AP359" s="40">
        <f t="shared" si="210"/>
        <v>0</v>
      </c>
      <c r="AQ359" s="40">
        <f t="shared" si="211"/>
        <v>0</v>
      </c>
      <c r="AR359" s="40">
        <f t="shared" si="212"/>
        <v>0</v>
      </c>
      <c r="AS359" s="40">
        <f t="shared" si="213"/>
        <v>0</v>
      </c>
      <c r="AT359" s="40">
        <f t="shared" si="214"/>
        <v>0</v>
      </c>
      <c r="AU359" s="40">
        <f t="shared" si="215"/>
        <v>0</v>
      </c>
      <c r="AV359" s="40">
        <f t="shared" si="216"/>
        <v>0</v>
      </c>
      <c r="AW359" s="40">
        <f t="shared" si="217"/>
        <v>0</v>
      </c>
      <c r="AX359" s="40">
        <f t="shared" si="218"/>
        <v>0</v>
      </c>
      <c r="AY359" s="40">
        <f t="shared" si="219"/>
        <v>0</v>
      </c>
      <c r="AZ359" s="40">
        <f t="shared" si="220"/>
        <v>0</v>
      </c>
      <c r="BA359" s="40">
        <f t="shared" si="221"/>
        <v>0</v>
      </c>
      <c r="BB359" s="40">
        <f t="shared" si="222"/>
        <v>0</v>
      </c>
      <c r="BC359" s="40">
        <f t="shared" si="223"/>
        <v>0</v>
      </c>
      <c r="BD359" s="40">
        <f t="shared" si="224"/>
        <v>0</v>
      </c>
      <c r="BE359" s="40">
        <f t="shared" si="225"/>
        <v>0</v>
      </c>
      <c r="BF359" s="40">
        <f t="shared" si="226"/>
        <v>0</v>
      </c>
      <c r="BG359" s="40">
        <f t="shared" si="227"/>
        <v>0</v>
      </c>
      <c r="BH359" s="40">
        <f t="shared" si="228"/>
        <v>0</v>
      </c>
      <c r="BI359" s="40">
        <f t="shared" si="229"/>
        <v>0</v>
      </c>
      <c r="BJ359" s="40">
        <f t="shared" si="230"/>
        <v>0</v>
      </c>
      <c r="BK359" s="40">
        <f t="shared" si="232"/>
        <v>0</v>
      </c>
      <c r="BL359" s="40">
        <f t="shared" si="233"/>
        <v>0</v>
      </c>
      <c r="BM359" s="40">
        <f t="shared" si="234"/>
        <v>0</v>
      </c>
      <c r="BN359" s="40">
        <f t="shared" ref="BN359:BN422" si="235">IF(E326&gt;=D359,1,0)</f>
        <v>0</v>
      </c>
      <c r="BO359" s="40">
        <f t="shared" si="196"/>
        <v>0</v>
      </c>
      <c r="BP359" s="40">
        <f t="shared" si="197"/>
        <v>0</v>
      </c>
      <c r="BQ359" s="40">
        <f t="shared" si="198"/>
        <v>0</v>
      </c>
      <c r="BR359" s="40">
        <f t="shared" si="199"/>
        <v>0</v>
      </c>
      <c r="BS359">
        <v>1</v>
      </c>
      <c r="BT359" s="63">
        <f t="shared" si="201"/>
        <v>7</v>
      </c>
      <c r="BV359" s="4">
        <f t="shared" si="231"/>
        <v>0.18888888888888886</v>
      </c>
    </row>
    <row r="360" spans="1:74">
      <c r="A360" s="25">
        <f t="shared" si="204"/>
        <v>356</v>
      </c>
      <c r="B360" s="26" t="s">
        <v>20</v>
      </c>
      <c r="C360" s="12">
        <v>41376</v>
      </c>
      <c r="D360" s="12">
        <v>41379</v>
      </c>
      <c r="E360" s="12">
        <v>41387</v>
      </c>
      <c r="F360" s="14">
        <v>0.98460000000000003</v>
      </c>
      <c r="G360" s="14"/>
      <c r="H360" s="14"/>
      <c r="I360" s="14">
        <v>0.97219999999999995</v>
      </c>
      <c r="J360" s="14">
        <v>0.96899999999999997</v>
      </c>
      <c r="K360" s="6" t="s">
        <v>2</v>
      </c>
      <c r="L360" s="15"/>
      <c r="M360" s="16">
        <f>(F360-I360)*10000</f>
        <v>124.00000000000078</v>
      </c>
      <c r="N360" s="15"/>
      <c r="O360" s="16">
        <f>(I360-J360)*10000</f>
        <v>31.999999999999808</v>
      </c>
      <c r="P360" s="15"/>
      <c r="Q360" s="22">
        <f>((S359*U360)/M360)*O360</f>
        <v>1039208.9207678436</v>
      </c>
      <c r="R360" s="15"/>
      <c r="S360" s="3">
        <f>Q360+S359</f>
        <v>113793376.82408027</v>
      </c>
      <c r="U360" s="4">
        <f>$AE$4/W360</f>
        <v>3.5714285714285712E-2</v>
      </c>
      <c r="V360" s="4"/>
      <c r="W360" s="2">
        <v>7</v>
      </c>
      <c r="X360" s="3"/>
      <c r="Y360" s="30">
        <f>E360-D360+1</f>
        <v>9</v>
      </c>
      <c r="Z360" s="30"/>
      <c r="AA360" s="30">
        <f>(D360-C360)</f>
        <v>3</v>
      </c>
      <c r="AB360" s="30"/>
      <c r="AC360" s="4">
        <f>(S360-S359)/S359</f>
        <v>9.2165898617510393E-3</v>
      </c>
      <c r="AF360" s="40">
        <f>IF(E359&gt;D360,IF(E359&gt;E360,Y360,E359-D360+1),0)</f>
        <v>0</v>
      </c>
      <c r="AH360" s="40">
        <f t="shared" si="200"/>
        <v>0</v>
      </c>
      <c r="AI360" s="40">
        <f t="shared" si="202"/>
        <v>1</v>
      </c>
      <c r="AJ360" s="40">
        <f t="shared" si="203"/>
        <v>1</v>
      </c>
      <c r="AK360" s="40">
        <f t="shared" si="205"/>
        <v>1</v>
      </c>
      <c r="AL360" s="40">
        <f t="shared" si="206"/>
        <v>0</v>
      </c>
      <c r="AM360" s="40">
        <f t="shared" si="207"/>
        <v>1</v>
      </c>
      <c r="AN360" s="40">
        <f t="shared" si="208"/>
        <v>1</v>
      </c>
      <c r="AO360" s="40">
        <f t="shared" si="209"/>
        <v>0</v>
      </c>
      <c r="AP360" s="40">
        <f t="shared" si="210"/>
        <v>0</v>
      </c>
      <c r="AQ360" s="40">
        <f t="shared" si="211"/>
        <v>0</v>
      </c>
      <c r="AR360" s="40">
        <f t="shared" si="212"/>
        <v>0</v>
      </c>
      <c r="AS360" s="40">
        <f t="shared" si="213"/>
        <v>0</v>
      </c>
      <c r="AT360" s="40">
        <f t="shared" si="214"/>
        <v>0</v>
      </c>
      <c r="AU360" s="40">
        <f t="shared" si="215"/>
        <v>0</v>
      </c>
      <c r="AV360" s="40">
        <f t="shared" si="216"/>
        <v>0</v>
      </c>
      <c r="AW360" s="40">
        <f t="shared" si="217"/>
        <v>0</v>
      </c>
      <c r="AX360" s="40">
        <f t="shared" si="218"/>
        <v>0</v>
      </c>
      <c r="AY360" s="40">
        <f t="shared" si="219"/>
        <v>0</v>
      </c>
      <c r="AZ360" s="40">
        <f t="shared" si="220"/>
        <v>0</v>
      </c>
      <c r="BA360" s="40">
        <f t="shared" si="221"/>
        <v>0</v>
      </c>
      <c r="BB360" s="40">
        <f t="shared" si="222"/>
        <v>0</v>
      </c>
      <c r="BC360" s="40">
        <f t="shared" si="223"/>
        <v>0</v>
      </c>
      <c r="BD360" s="40">
        <f t="shared" si="224"/>
        <v>0</v>
      </c>
      <c r="BE360" s="40">
        <f t="shared" si="225"/>
        <v>0</v>
      </c>
      <c r="BF360" s="40">
        <f t="shared" si="226"/>
        <v>0</v>
      </c>
      <c r="BG360" s="40">
        <f t="shared" si="227"/>
        <v>0</v>
      </c>
      <c r="BH360" s="40">
        <f t="shared" si="228"/>
        <v>0</v>
      </c>
      <c r="BI360" s="40">
        <f t="shared" si="229"/>
        <v>0</v>
      </c>
      <c r="BJ360" s="40">
        <f t="shared" si="230"/>
        <v>0</v>
      </c>
      <c r="BK360" s="40">
        <f t="shared" si="232"/>
        <v>0</v>
      </c>
      <c r="BL360" s="40">
        <f t="shared" si="233"/>
        <v>0</v>
      </c>
      <c r="BM360" s="40">
        <f t="shared" si="234"/>
        <v>0</v>
      </c>
      <c r="BN360" s="40">
        <f t="shared" si="235"/>
        <v>0</v>
      </c>
      <c r="BO360" s="40">
        <f t="shared" ref="BO360:BO423" si="236">IF(E326&gt;=D360,1,0)</f>
        <v>0</v>
      </c>
      <c r="BP360" s="40">
        <f t="shared" si="197"/>
        <v>0</v>
      </c>
      <c r="BQ360" s="40">
        <f t="shared" si="198"/>
        <v>0</v>
      </c>
      <c r="BR360" s="40">
        <f t="shared" si="199"/>
        <v>0</v>
      </c>
      <c r="BS360">
        <v>1</v>
      </c>
      <c r="BT360" s="63">
        <f t="shared" si="201"/>
        <v>7</v>
      </c>
      <c r="BV360" s="4">
        <f t="shared" si="231"/>
        <v>0.19960317460317456</v>
      </c>
    </row>
    <row r="361" spans="1:74">
      <c r="A361" s="25">
        <f t="shared" si="204"/>
        <v>357</v>
      </c>
      <c r="B361" s="26" t="s">
        <v>28</v>
      </c>
      <c r="C361" s="12">
        <v>41376</v>
      </c>
      <c r="D361" s="12">
        <v>41379</v>
      </c>
      <c r="E361" s="12">
        <v>41380</v>
      </c>
      <c r="F361" s="14">
        <v>1.3199000000000001</v>
      </c>
      <c r="G361" s="14">
        <v>1.3328</v>
      </c>
      <c r="H361" s="14">
        <v>1.3469</v>
      </c>
      <c r="I361" s="14"/>
      <c r="J361" s="14"/>
      <c r="K361" s="5" t="s">
        <v>1</v>
      </c>
      <c r="L361" s="15"/>
      <c r="M361" s="16">
        <f>(G361-F361)*10000</f>
        <v>128.99999999999912</v>
      </c>
      <c r="N361" s="15"/>
      <c r="O361" s="16">
        <f>(H361-G361)*10000</f>
        <v>141</v>
      </c>
      <c r="P361" s="15"/>
      <c r="Q361" s="22">
        <f>((S360*U361)/M361)*O361</f>
        <v>4442100.2580828983</v>
      </c>
      <c r="R361" s="15"/>
      <c r="S361" s="3">
        <f>Q361+S360</f>
        <v>118235477.08216317</v>
      </c>
      <c r="U361" s="4">
        <f>$AE$4/W361</f>
        <v>3.5714285714285712E-2</v>
      </c>
      <c r="V361" s="4"/>
      <c r="W361" s="2">
        <v>7</v>
      </c>
      <c r="X361" s="3"/>
      <c r="Y361" s="30">
        <f>E361-D361+1</f>
        <v>2</v>
      </c>
      <c r="Z361" s="30"/>
      <c r="AA361" s="30">
        <f>(D361-C361)</f>
        <v>3</v>
      </c>
      <c r="AB361" s="30"/>
      <c r="AC361" s="4">
        <f>(S361-S360)/S360</f>
        <v>3.9036544850498588E-2</v>
      </c>
      <c r="AF361" s="40">
        <f>IF(E360&gt;D361,IF(E360&gt;E361,Y361,E360-D361+1),0)</f>
        <v>2</v>
      </c>
      <c r="AH361" s="40">
        <f t="shared" si="200"/>
        <v>1</v>
      </c>
      <c r="AI361" s="40">
        <f t="shared" si="202"/>
        <v>0</v>
      </c>
      <c r="AJ361" s="40">
        <f t="shared" si="203"/>
        <v>1</v>
      </c>
      <c r="AK361" s="40">
        <f t="shared" si="205"/>
        <v>1</v>
      </c>
      <c r="AL361" s="40">
        <f t="shared" si="206"/>
        <v>1</v>
      </c>
      <c r="AM361" s="40">
        <f t="shared" si="207"/>
        <v>0</v>
      </c>
      <c r="AN361" s="40">
        <f t="shared" si="208"/>
        <v>1</v>
      </c>
      <c r="AO361" s="40">
        <f t="shared" si="209"/>
        <v>1</v>
      </c>
      <c r="AP361" s="40">
        <f t="shared" si="210"/>
        <v>0</v>
      </c>
      <c r="AQ361" s="40">
        <f t="shared" si="211"/>
        <v>0</v>
      </c>
      <c r="AR361" s="40">
        <f t="shared" si="212"/>
        <v>0</v>
      </c>
      <c r="AS361" s="40">
        <f t="shared" si="213"/>
        <v>0</v>
      </c>
      <c r="AT361" s="40">
        <f t="shared" si="214"/>
        <v>0</v>
      </c>
      <c r="AU361" s="40">
        <f t="shared" si="215"/>
        <v>0</v>
      </c>
      <c r="AV361" s="40">
        <f t="shared" si="216"/>
        <v>0</v>
      </c>
      <c r="AW361" s="40">
        <f t="shared" si="217"/>
        <v>0</v>
      </c>
      <c r="AX361" s="40">
        <f t="shared" si="218"/>
        <v>0</v>
      </c>
      <c r="AY361" s="40">
        <f t="shared" si="219"/>
        <v>0</v>
      </c>
      <c r="AZ361" s="40">
        <f t="shared" si="220"/>
        <v>0</v>
      </c>
      <c r="BA361" s="40">
        <f t="shared" si="221"/>
        <v>0</v>
      </c>
      <c r="BB361" s="40">
        <f t="shared" si="222"/>
        <v>0</v>
      </c>
      <c r="BC361" s="40">
        <f t="shared" si="223"/>
        <v>0</v>
      </c>
      <c r="BD361" s="40">
        <f t="shared" si="224"/>
        <v>0</v>
      </c>
      <c r="BE361" s="40">
        <f t="shared" si="225"/>
        <v>0</v>
      </c>
      <c r="BF361" s="40">
        <f t="shared" si="226"/>
        <v>0</v>
      </c>
      <c r="BG361" s="40">
        <f t="shared" si="227"/>
        <v>0</v>
      </c>
      <c r="BH361" s="40">
        <f t="shared" si="228"/>
        <v>0</v>
      </c>
      <c r="BI361" s="40">
        <f t="shared" si="229"/>
        <v>0</v>
      </c>
      <c r="BJ361" s="40">
        <f t="shared" si="230"/>
        <v>0</v>
      </c>
      <c r="BK361" s="40">
        <f t="shared" si="232"/>
        <v>0</v>
      </c>
      <c r="BL361" s="40">
        <f t="shared" si="233"/>
        <v>0</v>
      </c>
      <c r="BM361" s="40">
        <f t="shared" si="234"/>
        <v>0</v>
      </c>
      <c r="BN361" s="40">
        <f t="shared" si="235"/>
        <v>0</v>
      </c>
      <c r="BO361" s="40">
        <f t="shared" si="236"/>
        <v>0</v>
      </c>
      <c r="BP361" s="40">
        <f t="shared" ref="BP361:BP424" si="237">IF(E326&gt;=D361,1,0)</f>
        <v>0</v>
      </c>
      <c r="BQ361" s="40">
        <f t="shared" si="198"/>
        <v>0</v>
      </c>
      <c r="BR361" s="40">
        <f t="shared" si="199"/>
        <v>0</v>
      </c>
      <c r="BS361">
        <v>1</v>
      </c>
      <c r="BT361" s="63">
        <f t="shared" si="201"/>
        <v>8</v>
      </c>
      <c r="BV361" s="4">
        <f t="shared" si="231"/>
        <v>0.23531746031746031</v>
      </c>
    </row>
    <row r="362" spans="1:74">
      <c r="A362" s="25">
        <f t="shared" si="204"/>
        <v>358</v>
      </c>
      <c r="B362" s="26" t="s">
        <v>24</v>
      </c>
      <c r="C362" s="12">
        <v>41379</v>
      </c>
      <c r="D362" s="13">
        <v>41380</v>
      </c>
      <c r="E362" s="13">
        <v>41438</v>
      </c>
      <c r="F362" s="36">
        <v>103.67</v>
      </c>
      <c r="G362" s="36"/>
      <c r="H362" s="36"/>
      <c r="I362" s="36">
        <v>99.22</v>
      </c>
      <c r="J362" s="36">
        <v>88.96</v>
      </c>
      <c r="K362" s="5" t="s">
        <v>1</v>
      </c>
      <c r="L362" s="15"/>
      <c r="M362" s="16">
        <f>(F362-I362)*100</f>
        <v>445.00000000000028</v>
      </c>
      <c r="N362" s="15"/>
      <c r="O362" s="16">
        <f>(I362-J362)*100</f>
        <v>1026.0000000000005</v>
      </c>
      <c r="P362" s="15"/>
      <c r="Q362" s="22">
        <f>((S361*U362)/M362)*O362</f>
        <v>6815146.0385561455</v>
      </c>
      <c r="R362" s="15"/>
      <c r="S362" s="3">
        <f>Q362+S361</f>
        <v>125050623.12071931</v>
      </c>
      <c r="U362" s="4">
        <f>$AE$4/W362</f>
        <v>2.5000000000000001E-2</v>
      </c>
      <c r="V362" s="4"/>
      <c r="W362" s="2">
        <v>10</v>
      </c>
      <c r="X362" s="3"/>
      <c r="Y362" s="30">
        <f>E362-D362+1</f>
        <v>59</v>
      </c>
      <c r="Z362" s="30"/>
      <c r="AA362" s="30">
        <f>(D362-C362)</f>
        <v>1</v>
      </c>
      <c r="AB362" s="30"/>
      <c r="AC362" s="4">
        <f>(S362-S361)/S361</f>
        <v>5.7640449438202221E-2</v>
      </c>
      <c r="AF362" s="40">
        <f>IF(E361&gt;D362,IF(E361&gt;E362,Y362,E361-D362+1),0)</f>
        <v>0</v>
      </c>
      <c r="AH362" s="40">
        <f t="shared" si="200"/>
        <v>1</v>
      </c>
      <c r="AI362" s="40">
        <f t="shared" si="202"/>
        <v>1</v>
      </c>
      <c r="AJ362" s="40">
        <f t="shared" si="203"/>
        <v>0</v>
      </c>
      <c r="AK362" s="40">
        <f t="shared" si="205"/>
        <v>1</v>
      </c>
      <c r="AL362" s="40">
        <f t="shared" si="206"/>
        <v>0</v>
      </c>
      <c r="AM362" s="40">
        <f t="shared" si="207"/>
        <v>1</v>
      </c>
      <c r="AN362" s="40">
        <f t="shared" si="208"/>
        <v>0</v>
      </c>
      <c r="AO362" s="40">
        <f t="shared" si="209"/>
        <v>0</v>
      </c>
      <c r="AP362" s="40">
        <f t="shared" si="210"/>
        <v>1</v>
      </c>
      <c r="AQ362" s="40">
        <f t="shared" si="211"/>
        <v>0</v>
      </c>
      <c r="AR362" s="40">
        <f t="shared" si="212"/>
        <v>0</v>
      </c>
      <c r="AS362" s="40">
        <f t="shared" si="213"/>
        <v>0</v>
      </c>
      <c r="AT362" s="40">
        <f t="shared" si="214"/>
        <v>0</v>
      </c>
      <c r="AU362" s="40">
        <f t="shared" si="215"/>
        <v>0</v>
      </c>
      <c r="AV362" s="40">
        <f t="shared" si="216"/>
        <v>0</v>
      </c>
      <c r="AW362" s="40">
        <f t="shared" si="217"/>
        <v>0</v>
      </c>
      <c r="AX362" s="40">
        <f t="shared" si="218"/>
        <v>0</v>
      </c>
      <c r="AY362" s="40">
        <f t="shared" si="219"/>
        <v>0</v>
      </c>
      <c r="AZ362" s="40">
        <f t="shared" si="220"/>
        <v>0</v>
      </c>
      <c r="BA362" s="40">
        <f t="shared" si="221"/>
        <v>0</v>
      </c>
      <c r="BB362" s="40">
        <f t="shared" si="222"/>
        <v>0</v>
      </c>
      <c r="BC362" s="40">
        <f t="shared" si="223"/>
        <v>0</v>
      </c>
      <c r="BD362" s="40">
        <f t="shared" si="224"/>
        <v>0</v>
      </c>
      <c r="BE362" s="40">
        <f t="shared" si="225"/>
        <v>0</v>
      </c>
      <c r="BF362" s="40">
        <f t="shared" si="226"/>
        <v>0</v>
      </c>
      <c r="BG362" s="40">
        <f t="shared" si="227"/>
        <v>0</v>
      </c>
      <c r="BH362" s="40">
        <f t="shared" si="228"/>
        <v>0</v>
      </c>
      <c r="BI362" s="40">
        <f t="shared" si="229"/>
        <v>0</v>
      </c>
      <c r="BJ362" s="40">
        <f t="shared" si="230"/>
        <v>0</v>
      </c>
      <c r="BK362" s="40">
        <f t="shared" si="232"/>
        <v>0</v>
      </c>
      <c r="BL362" s="40">
        <f t="shared" si="233"/>
        <v>0</v>
      </c>
      <c r="BM362" s="40">
        <f t="shared" si="234"/>
        <v>0</v>
      </c>
      <c r="BN362" s="40">
        <f t="shared" si="235"/>
        <v>0</v>
      </c>
      <c r="BO362" s="40">
        <f t="shared" si="236"/>
        <v>0</v>
      </c>
      <c r="BP362" s="40">
        <f t="shared" si="237"/>
        <v>0</v>
      </c>
      <c r="BQ362" s="40">
        <f t="shared" si="198"/>
        <v>0</v>
      </c>
      <c r="BR362" s="40">
        <f t="shared" si="199"/>
        <v>0</v>
      </c>
      <c r="BS362">
        <v>1</v>
      </c>
      <c r="BT362" s="63">
        <f t="shared" si="201"/>
        <v>7</v>
      </c>
      <c r="BV362" s="4">
        <f t="shared" si="231"/>
        <v>0.20753968253968255</v>
      </c>
    </row>
    <row r="363" spans="1:74">
      <c r="A363" s="25">
        <f t="shared" si="204"/>
        <v>359</v>
      </c>
      <c r="B363" s="26" t="s">
        <v>33</v>
      </c>
      <c r="C363" s="12">
        <v>41380</v>
      </c>
      <c r="D363" s="12">
        <v>41381</v>
      </c>
      <c r="E363" s="12">
        <v>41423</v>
      </c>
      <c r="F363" s="36">
        <v>95.78</v>
      </c>
      <c r="G363" s="36">
        <v>98.17</v>
      </c>
      <c r="H363" s="36">
        <v>101.16</v>
      </c>
      <c r="I363" s="36"/>
      <c r="J363" s="36"/>
      <c r="K363" s="5" t="s">
        <v>2</v>
      </c>
      <c r="M363" s="16">
        <f>(G363-F363)*100</f>
        <v>239.00000000000006</v>
      </c>
      <c r="N363" s="15"/>
      <c r="O363" s="16">
        <f>(H363-G363)*100</f>
        <v>298.99999999999949</v>
      </c>
      <c r="Q363" s="22">
        <f>((S362*U363)/M363)*O363</f>
        <v>4345669.0275563691</v>
      </c>
      <c r="R363" s="15"/>
      <c r="S363" s="3">
        <f>Q363+S362</f>
        <v>129396292.14827569</v>
      </c>
      <c r="U363" s="4">
        <f>$AE$4/W363</f>
        <v>2.7777777777777776E-2</v>
      </c>
      <c r="W363" s="2">
        <v>9</v>
      </c>
      <c r="Y363" s="30">
        <f>E363-D363+1</f>
        <v>43</v>
      </c>
      <c r="Z363" s="30"/>
      <c r="AA363" s="30">
        <f>(D363-C363)</f>
        <v>1</v>
      </c>
      <c r="AB363" s="30"/>
      <c r="AC363" s="4">
        <f>(S363-S362)/S362</f>
        <v>3.4751278475127823E-2</v>
      </c>
      <c r="AF363" s="40">
        <f>IF(E362&gt;D363,IF(E362&gt;E363,Y363,E362-D363+1),0)</f>
        <v>43</v>
      </c>
      <c r="AH363" s="40">
        <f t="shared" si="200"/>
        <v>1</v>
      </c>
      <c r="AI363" s="40">
        <f t="shared" si="202"/>
        <v>0</v>
      </c>
      <c r="AJ363" s="40">
        <f t="shared" si="203"/>
        <v>1</v>
      </c>
      <c r="AK363" s="40">
        <f t="shared" si="205"/>
        <v>0</v>
      </c>
      <c r="AL363" s="40">
        <f t="shared" si="206"/>
        <v>1</v>
      </c>
      <c r="AM363" s="40">
        <f t="shared" si="207"/>
        <v>0</v>
      </c>
      <c r="AN363" s="40">
        <f t="shared" si="208"/>
        <v>1</v>
      </c>
      <c r="AO363" s="40">
        <f t="shared" si="209"/>
        <v>0</v>
      </c>
      <c r="AP363" s="40">
        <f t="shared" si="210"/>
        <v>0</v>
      </c>
      <c r="AQ363" s="40">
        <f t="shared" si="211"/>
        <v>1</v>
      </c>
      <c r="AR363" s="40">
        <f t="shared" si="212"/>
        <v>0</v>
      </c>
      <c r="AS363" s="40">
        <f t="shared" si="213"/>
        <v>0</v>
      </c>
      <c r="AT363" s="40">
        <f t="shared" si="214"/>
        <v>0</v>
      </c>
      <c r="AU363" s="40">
        <f t="shared" si="215"/>
        <v>0</v>
      </c>
      <c r="AV363" s="40">
        <f t="shared" si="216"/>
        <v>0</v>
      </c>
      <c r="AW363" s="40">
        <f t="shared" si="217"/>
        <v>0</v>
      </c>
      <c r="AX363" s="40">
        <f t="shared" si="218"/>
        <v>0</v>
      </c>
      <c r="AY363" s="40">
        <f t="shared" si="219"/>
        <v>0</v>
      </c>
      <c r="AZ363" s="40">
        <f t="shared" si="220"/>
        <v>0</v>
      </c>
      <c r="BA363" s="40">
        <f t="shared" si="221"/>
        <v>0</v>
      </c>
      <c r="BB363" s="40">
        <f t="shared" si="222"/>
        <v>0</v>
      </c>
      <c r="BC363" s="40">
        <f t="shared" si="223"/>
        <v>0</v>
      </c>
      <c r="BD363" s="40">
        <f t="shared" si="224"/>
        <v>0</v>
      </c>
      <c r="BE363" s="40">
        <f t="shared" si="225"/>
        <v>0</v>
      </c>
      <c r="BF363" s="40">
        <f t="shared" si="226"/>
        <v>0</v>
      </c>
      <c r="BG363" s="40">
        <f t="shared" si="227"/>
        <v>0</v>
      </c>
      <c r="BH363" s="40">
        <f t="shared" si="228"/>
        <v>0</v>
      </c>
      <c r="BI363" s="40">
        <f t="shared" si="229"/>
        <v>0</v>
      </c>
      <c r="BJ363" s="40">
        <f t="shared" si="230"/>
        <v>0</v>
      </c>
      <c r="BK363" s="40">
        <f t="shared" si="232"/>
        <v>0</v>
      </c>
      <c r="BL363" s="40">
        <f t="shared" si="233"/>
        <v>0</v>
      </c>
      <c r="BM363" s="40">
        <f t="shared" si="234"/>
        <v>0</v>
      </c>
      <c r="BN363" s="40">
        <f t="shared" si="235"/>
        <v>0</v>
      </c>
      <c r="BO363" s="40">
        <f t="shared" si="236"/>
        <v>0</v>
      </c>
      <c r="BP363" s="40">
        <f t="shared" si="237"/>
        <v>0</v>
      </c>
      <c r="BQ363" s="40">
        <f t="shared" ref="BQ363:BQ426" si="238">IF(E327&gt;=D363,1,0)</f>
        <v>0</v>
      </c>
      <c r="BR363" s="40">
        <f t="shared" ref="BR363:BR426" si="239">IF(E326&gt;=D363,1,0)</f>
        <v>0</v>
      </c>
      <c r="BS363">
        <v>1</v>
      </c>
      <c r="BT363" s="63">
        <f t="shared" si="201"/>
        <v>7</v>
      </c>
      <c r="BV363" s="4">
        <f t="shared" si="231"/>
        <v>0.19960317460317462</v>
      </c>
    </row>
    <row r="364" spans="1:74">
      <c r="A364" s="25">
        <f t="shared" si="204"/>
        <v>360</v>
      </c>
      <c r="B364" s="26" t="s">
        <v>39</v>
      </c>
      <c r="C364" s="12">
        <v>41381</v>
      </c>
      <c r="D364" s="12">
        <v>41382</v>
      </c>
      <c r="E364" s="12">
        <v>41394</v>
      </c>
      <c r="F364" s="14">
        <v>1.0170399999999999</v>
      </c>
      <c r="G364" s="14">
        <v>1.0296799999999999</v>
      </c>
      <c r="H364" s="14">
        <v>1.0170399999999999</v>
      </c>
      <c r="I364" s="14"/>
      <c r="J364" s="14"/>
      <c r="K364" s="5" t="s">
        <v>0</v>
      </c>
      <c r="M364" s="16">
        <f>(G364-F364)*10000</f>
        <v>126.39999999999985</v>
      </c>
      <c r="N364" s="15"/>
      <c r="O364" s="16">
        <f>(H364-G364)*10000</f>
        <v>-126.39999999999985</v>
      </c>
      <c r="Q364" s="22">
        <f>((S363*U364)/M364)*O364</f>
        <v>-2488390.2336206865</v>
      </c>
      <c r="R364" s="15"/>
      <c r="S364" s="3">
        <f>Q364+S363</f>
        <v>126907901.914655</v>
      </c>
      <c r="U364" s="4">
        <f>$AE$4/W364</f>
        <v>1.9230769230769232E-2</v>
      </c>
      <c r="W364" s="2">
        <v>13</v>
      </c>
      <c r="Y364" s="30">
        <f>E364-D364+1</f>
        <v>13</v>
      </c>
      <c r="Z364" s="30"/>
      <c r="AA364" s="30">
        <f>(D364-C364)</f>
        <v>1</v>
      </c>
      <c r="AB364" s="30"/>
      <c r="AC364" s="4">
        <f>(S364-S363)/S363</f>
        <v>-1.9230769230769246E-2</v>
      </c>
      <c r="AF364" s="40">
        <f>IF(E363&gt;D364,IF(E363&gt;E364,Y364,E363-D364+1),0)</f>
        <v>13</v>
      </c>
      <c r="AH364" s="40">
        <f t="shared" si="200"/>
        <v>1</v>
      </c>
      <c r="AI364" s="40">
        <f t="shared" si="202"/>
        <v>1</v>
      </c>
      <c r="AJ364" s="40">
        <f t="shared" si="203"/>
        <v>0</v>
      </c>
      <c r="AK364" s="40">
        <f t="shared" si="205"/>
        <v>1</v>
      </c>
      <c r="AL364" s="40">
        <f t="shared" si="206"/>
        <v>0</v>
      </c>
      <c r="AM364" s="40">
        <f t="shared" si="207"/>
        <v>1</v>
      </c>
      <c r="AN364" s="40">
        <f t="shared" si="208"/>
        <v>0</v>
      </c>
      <c r="AO364" s="40">
        <f t="shared" si="209"/>
        <v>1</v>
      </c>
      <c r="AP364" s="40">
        <f t="shared" si="210"/>
        <v>0</v>
      </c>
      <c r="AQ364" s="40">
        <f t="shared" si="211"/>
        <v>0</v>
      </c>
      <c r="AR364" s="40">
        <f t="shared" si="212"/>
        <v>1</v>
      </c>
      <c r="AS364" s="40">
        <f t="shared" si="213"/>
        <v>0</v>
      </c>
      <c r="AT364" s="40">
        <f t="shared" si="214"/>
        <v>0</v>
      </c>
      <c r="AU364" s="40">
        <f t="shared" si="215"/>
        <v>0</v>
      </c>
      <c r="AV364" s="40">
        <f t="shared" si="216"/>
        <v>0</v>
      </c>
      <c r="AW364" s="40">
        <f t="shared" si="217"/>
        <v>0</v>
      </c>
      <c r="AX364" s="40">
        <f t="shared" si="218"/>
        <v>0</v>
      </c>
      <c r="AY364" s="40">
        <f t="shared" si="219"/>
        <v>0</v>
      </c>
      <c r="AZ364" s="40">
        <f t="shared" si="220"/>
        <v>0</v>
      </c>
      <c r="BA364" s="40">
        <f t="shared" si="221"/>
        <v>0</v>
      </c>
      <c r="BB364" s="40">
        <f t="shared" si="222"/>
        <v>0</v>
      </c>
      <c r="BC364" s="40">
        <f t="shared" si="223"/>
        <v>0</v>
      </c>
      <c r="BD364" s="40">
        <f t="shared" si="224"/>
        <v>0</v>
      </c>
      <c r="BE364" s="40">
        <f t="shared" si="225"/>
        <v>0</v>
      </c>
      <c r="BF364" s="40">
        <f t="shared" si="226"/>
        <v>0</v>
      </c>
      <c r="BG364" s="40">
        <f t="shared" si="227"/>
        <v>0</v>
      </c>
      <c r="BH364" s="40">
        <f t="shared" si="228"/>
        <v>0</v>
      </c>
      <c r="BI364" s="40">
        <f t="shared" si="229"/>
        <v>0</v>
      </c>
      <c r="BJ364" s="40">
        <f t="shared" si="230"/>
        <v>0</v>
      </c>
      <c r="BK364" s="40">
        <f t="shared" si="232"/>
        <v>0</v>
      </c>
      <c r="BL364" s="40">
        <f t="shared" si="233"/>
        <v>0</v>
      </c>
      <c r="BM364" s="40">
        <f t="shared" si="234"/>
        <v>0</v>
      </c>
      <c r="BN364" s="40">
        <f t="shared" si="235"/>
        <v>0</v>
      </c>
      <c r="BO364" s="40">
        <f t="shared" si="236"/>
        <v>0</v>
      </c>
      <c r="BP364" s="40">
        <f t="shared" si="237"/>
        <v>0</v>
      </c>
      <c r="BQ364" s="40">
        <f t="shared" si="238"/>
        <v>0</v>
      </c>
      <c r="BR364" s="40">
        <f t="shared" si="239"/>
        <v>0</v>
      </c>
      <c r="BS364">
        <v>1</v>
      </c>
      <c r="BT364" s="63">
        <f t="shared" si="201"/>
        <v>8</v>
      </c>
      <c r="BV364" s="4">
        <f t="shared" si="231"/>
        <v>0.21883394383394383</v>
      </c>
    </row>
    <row r="365" spans="1:74">
      <c r="A365" s="25">
        <f t="shared" si="204"/>
        <v>361</v>
      </c>
      <c r="B365" s="26" t="s">
        <v>30</v>
      </c>
      <c r="C365" s="12">
        <v>41381</v>
      </c>
      <c r="D365" s="12">
        <v>41387</v>
      </c>
      <c r="E365" s="12">
        <v>41395</v>
      </c>
      <c r="F365" s="14">
        <v>1.3196000000000001</v>
      </c>
      <c r="G365" s="14"/>
      <c r="H365" s="14"/>
      <c r="I365" s="14">
        <v>1.2999000000000001</v>
      </c>
      <c r="J365" s="14">
        <v>1.3196000000000001</v>
      </c>
      <c r="K365" s="5" t="s">
        <v>0</v>
      </c>
      <c r="L365" s="15"/>
      <c r="M365" s="46">
        <f>(F365-I365)*10000</f>
        <v>197.00000000000051</v>
      </c>
      <c r="N365" s="47"/>
      <c r="O365" s="46">
        <f>(I365-J365)*10000</f>
        <v>-197.00000000000051</v>
      </c>
      <c r="P365" s="15"/>
      <c r="Q365" s="22">
        <f>((S364*U365)/M365)*O365</f>
        <v>-2884270.498060341</v>
      </c>
      <c r="R365" s="15"/>
      <c r="S365" s="3">
        <f>Q365+S364</f>
        <v>124023631.41659465</v>
      </c>
      <c r="U365" s="4">
        <f>$AE$4/W365</f>
        <v>2.2727272727272728E-2</v>
      </c>
      <c r="V365" s="4"/>
      <c r="W365" s="16">
        <v>11</v>
      </c>
      <c r="X365" s="15"/>
      <c r="Y365" s="30">
        <f>E365-D365+1</f>
        <v>9</v>
      </c>
      <c r="Z365" s="30"/>
      <c r="AA365" s="30">
        <f>(D365-C365)</f>
        <v>6</v>
      </c>
      <c r="AB365" s="30"/>
      <c r="AC365" s="4">
        <f>(S365-S364)/S364</f>
        <v>-2.2727272727272766E-2</v>
      </c>
      <c r="AF365" s="40">
        <f>IF(E364&gt;D365,IF(E364&gt;E365,Y365,E364-D365+1),0)</f>
        <v>8</v>
      </c>
      <c r="AH365" s="40">
        <f t="shared" si="200"/>
        <v>1</v>
      </c>
      <c r="AI365" s="40">
        <f t="shared" si="202"/>
        <v>1</v>
      </c>
      <c r="AJ365" s="40">
        <f t="shared" si="203"/>
        <v>1</v>
      </c>
      <c r="AK365" s="40">
        <f t="shared" si="205"/>
        <v>0</v>
      </c>
      <c r="AL365" s="40">
        <f t="shared" si="206"/>
        <v>1</v>
      </c>
      <c r="AM365" s="40">
        <f t="shared" si="207"/>
        <v>0</v>
      </c>
      <c r="AN365" s="40">
        <f t="shared" si="208"/>
        <v>1</v>
      </c>
      <c r="AO365" s="40">
        <f t="shared" si="209"/>
        <v>0</v>
      </c>
      <c r="AP365" s="40">
        <f t="shared" si="210"/>
        <v>1</v>
      </c>
      <c r="AQ365" s="40">
        <f t="shared" si="211"/>
        <v>0</v>
      </c>
      <c r="AR365" s="40">
        <f t="shared" si="212"/>
        <v>0</v>
      </c>
      <c r="AS365" s="40">
        <f t="shared" si="213"/>
        <v>1</v>
      </c>
      <c r="AT365" s="40">
        <f t="shared" si="214"/>
        <v>0</v>
      </c>
      <c r="AU365" s="40">
        <f t="shared" si="215"/>
        <v>0</v>
      </c>
      <c r="AV365" s="40">
        <f t="shared" si="216"/>
        <v>0</v>
      </c>
      <c r="AW365" s="40">
        <f t="shared" si="217"/>
        <v>0</v>
      </c>
      <c r="AX365" s="40">
        <f t="shared" si="218"/>
        <v>0</v>
      </c>
      <c r="AY365" s="40">
        <f t="shared" si="219"/>
        <v>0</v>
      </c>
      <c r="AZ365" s="40">
        <f t="shared" si="220"/>
        <v>0</v>
      </c>
      <c r="BA365" s="40">
        <f t="shared" si="221"/>
        <v>0</v>
      </c>
      <c r="BB365" s="40">
        <f t="shared" si="222"/>
        <v>0</v>
      </c>
      <c r="BC365" s="40">
        <f t="shared" si="223"/>
        <v>0</v>
      </c>
      <c r="BD365" s="40">
        <f t="shared" si="224"/>
        <v>0</v>
      </c>
      <c r="BE365" s="40">
        <f t="shared" si="225"/>
        <v>0</v>
      </c>
      <c r="BF365" s="40">
        <f t="shared" si="226"/>
        <v>0</v>
      </c>
      <c r="BG365" s="40">
        <f t="shared" si="227"/>
        <v>0</v>
      </c>
      <c r="BH365" s="40">
        <f t="shared" si="228"/>
        <v>0</v>
      </c>
      <c r="BI365" s="40">
        <f t="shared" si="229"/>
        <v>0</v>
      </c>
      <c r="BJ365" s="40">
        <f t="shared" si="230"/>
        <v>0</v>
      </c>
      <c r="BK365" s="40">
        <f t="shared" si="232"/>
        <v>0</v>
      </c>
      <c r="BL365" s="40">
        <f t="shared" si="233"/>
        <v>0</v>
      </c>
      <c r="BM365" s="40">
        <f t="shared" si="234"/>
        <v>0</v>
      </c>
      <c r="BN365" s="40">
        <f t="shared" si="235"/>
        <v>0</v>
      </c>
      <c r="BO365" s="40">
        <f t="shared" si="236"/>
        <v>0</v>
      </c>
      <c r="BP365" s="40">
        <f t="shared" si="237"/>
        <v>0</v>
      </c>
      <c r="BQ365" s="40">
        <f t="shared" si="238"/>
        <v>0</v>
      </c>
      <c r="BR365" s="40">
        <f t="shared" si="239"/>
        <v>0</v>
      </c>
      <c r="BS365">
        <v>1</v>
      </c>
      <c r="BT365" s="63">
        <f t="shared" si="201"/>
        <v>9</v>
      </c>
      <c r="BV365" s="4">
        <f t="shared" si="231"/>
        <v>0.24156121656121657</v>
      </c>
    </row>
    <row r="366" spans="1:74">
      <c r="A366" s="25">
        <f t="shared" si="204"/>
        <v>362</v>
      </c>
      <c r="B366" s="26" t="s">
        <v>32</v>
      </c>
      <c r="C366" s="12">
        <v>41379</v>
      </c>
      <c r="D366" s="12">
        <v>41387</v>
      </c>
      <c r="E366" s="12">
        <v>41418</v>
      </c>
      <c r="F366" s="14">
        <v>0.85880000000000001</v>
      </c>
      <c r="G366" s="14"/>
      <c r="H366" s="14"/>
      <c r="I366" s="14">
        <v>0.83899999999999997</v>
      </c>
      <c r="J366" s="14">
        <v>0.81379999999999997</v>
      </c>
      <c r="K366" s="5" t="s">
        <v>2</v>
      </c>
      <c r="M366" s="46">
        <f>(F366-I366)*10000</f>
        <v>198.0000000000004</v>
      </c>
      <c r="N366" s="47"/>
      <c r="O366" s="46">
        <f>(I366-J366)*10000</f>
        <v>252</v>
      </c>
      <c r="Q366" s="22">
        <f>((S365*U366)/M366)*O366</f>
        <v>3035543.4262802829</v>
      </c>
      <c r="R366" s="15"/>
      <c r="S366" s="3">
        <f>Q366+S365</f>
        <v>127059174.84287494</v>
      </c>
      <c r="U366" s="4">
        <f>$AE$4/W366</f>
        <v>1.9230769230769232E-2</v>
      </c>
      <c r="W366" s="2">
        <v>13</v>
      </c>
      <c r="Y366" s="30">
        <f>E366-D366+1</f>
        <v>32</v>
      </c>
      <c r="Z366" s="30"/>
      <c r="AA366" s="30">
        <f>(D366-C366)</f>
        <v>8</v>
      </c>
      <c r="AB366" s="30"/>
      <c r="AC366" s="4">
        <f>(S366-S365)/S365</f>
        <v>2.4475524475524486E-2</v>
      </c>
      <c r="AF366" s="40">
        <f>IF(E365&gt;D366,IF(E365&gt;E366,Y366,E365-D366+1),0)</f>
        <v>9</v>
      </c>
      <c r="AH366" s="40">
        <f t="shared" si="200"/>
        <v>1</v>
      </c>
      <c r="AI366" s="40">
        <f t="shared" si="202"/>
        <v>1</v>
      </c>
      <c r="AJ366" s="40">
        <f t="shared" si="203"/>
        <v>1</v>
      </c>
      <c r="AK366" s="40">
        <f t="shared" si="205"/>
        <v>1</v>
      </c>
      <c r="AL366" s="40">
        <f t="shared" si="206"/>
        <v>0</v>
      </c>
      <c r="AM366" s="40">
        <f t="shared" si="207"/>
        <v>1</v>
      </c>
      <c r="AN366" s="40">
        <f t="shared" si="208"/>
        <v>0</v>
      </c>
      <c r="AO366" s="40">
        <f t="shared" si="209"/>
        <v>1</v>
      </c>
      <c r="AP366" s="40">
        <f t="shared" si="210"/>
        <v>0</v>
      </c>
      <c r="AQ366" s="40">
        <f t="shared" si="211"/>
        <v>1</v>
      </c>
      <c r="AR366" s="40">
        <f t="shared" si="212"/>
        <v>0</v>
      </c>
      <c r="AS366" s="40">
        <f t="shared" si="213"/>
        <v>0</v>
      </c>
      <c r="AT366" s="40">
        <f t="shared" si="214"/>
        <v>1</v>
      </c>
      <c r="AU366" s="40">
        <f t="shared" si="215"/>
        <v>0</v>
      </c>
      <c r="AV366" s="40">
        <f t="shared" si="216"/>
        <v>0</v>
      </c>
      <c r="AW366" s="40">
        <f t="shared" si="217"/>
        <v>0</v>
      </c>
      <c r="AX366" s="40">
        <f t="shared" si="218"/>
        <v>0</v>
      </c>
      <c r="AY366" s="40">
        <f t="shared" si="219"/>
        <v>0</v>
      </c>
      <c r="AZ366" s="40">
        <f t="shared" si="220"/>
        <v>0</v>
      </c>
      <c r="BA366" s="40">
        <f t="shared" si="221"/>
        <v>0</v>
      </c>
      <c r="BB366" s="40">
        <f t="shared" si="222"/>
        <v>0</v>
      </c>
      <c r="BC366" s="40">
        <f t="shared" si="223"/>
        <v>0</v>
      </c>
      <c r="BD366" s="40">
        <f t="shared" si="224"/>
        <v>0</v>
      </c>
      <c r="BE366" s="40">
        <f t="shared" si="225"/>
        <v>0</v>
      </c>
      <c r="BF366" s="40">
        <f t="shared" si="226"/>
        <v>0</v>
      </c>
      <c r="BG366" s="40">
        <f t="shared" si="227"/>
        <v>0</v>
      </c>
      <c r="BH366" s="40">
        <f t="shared" si="228"/>
        <v>0</v>
      </c>
      <c r="BI366" s="40">
        <f t="shared" si="229"/>
        <v>0</v>
      </c>
      <c r="BJ366" s="40">
        <f t="shared" si="230"/>
        <v>0</v>
      </c>
      <c r="BK366" s="40">
        <f t="shared" si="232"/>
        <v>0</v>
      </c>
      <c r="BL366" s="40">
        <f t="shared" si="233"/>
        <v>0</v>
      </c>
      <c r="BM366" s="40">
        <f t="shared" si="234"/>
        <v>0</v>
      </c>
      <c r="BN366" s="40">
        <f t="shared" si="235"/>
        <v>0</v>
      </c>
      <c r="BO366" s="40">
        <f t="shared" si="236"/>
        <v>0</v>
      </c>
      <c r="BP366" s="40">
        <f t="shared" si="237"/>
        <v>0</v>
      </c>
      <c r="BQ366" s="40">
        <f t="shared" si="238"/>
        <v>0</v>
      </c>
      <c r="BR366" s="40">
        <f t="shared" si="239"/>
        <v>0</v>
      </c>
      <c r="BS366">
        <v>1</v>
      </c>
      <c r="BT366" s="63">
        <f t="shared" si="201"/>
        <v>10</v>
      </c>
      <c r="BV366" s="4">
        <f t="shared" si="231"/>
        <v>0.26079198579198576</v>
      </c>
    </row>
    <row r="367" spans="1:74">
      <c r="A367" s="25">
        <f t="shared" si="204"/>
        <v>363</v>
      </c>
      <c r="B367" s="26" t="s">
        <v>35</v>
      </c>
      <c r="C367" s="12">
        <v>41393</v>
      </c>
      <c r="D367" s="13">
        <v>41394</v>
      </c>
      <c r="E367" s="13">
        <v>41401</v>
      </c>
      <c r="F367" s="36">
        <v>103.446</v>
      </c>
      <c r="G367" s="36">
        <v>104.67999999999999</v>
      </c>
      <c r="H367" s="36">
        <v>105.669</v>
      </c>
      <c r="I367" s="36"/>
      <c r="J367" s="36"/>
      <c r="K367" s="5" t="s">
        <v>2</v>
      </c>
      <c r="M367" s="16">
        <f>(G367-F367)*100</f>
        <v>123.39999999999947</v>
      </c>
      <c r="N367" s="15"/>
      <c r="O367" s="16">
        <f>(H367-G367)*100</f>
        <v>98.900000000000432</v>
      </c>
      <c r="Q367" s="22">
        <f>((S366*U367)/M367)*O367</f>
        <v>3182271.1689527049</v>
      </c>
      <c r="R367" s="15"/>
      <c r="S367" s="3">
        <f>Q367+S366</f>
        <v>130241446.01182765</v>
      </c>
      <c r="U367" s="4">
        <f>$AE$4/W367</f>
        <v>3.125E-2</v>
      </c>
      <c r="W367" s="2">
        <v>8</v>
      </c>
      <c r="Y367" s="30">
        <f>E367-D367+1</f>
        <v>8</v>
      </c>
      <c r="Z367" s="30"/>
      <c r="AA367" s="30">
        <f>(D367-C367)</f>
        <v>1</v>
      </c>
      <c r="AB367" s="30"/>
      <c r="AC367" s="4">
        <f>(S367-S366)/S366</f>
        <v>2.5045583468395669E-2</v>
      </c>
      <c r="AF367" s="40">
        <f>IF(E366&gt;D367,IF(E366&gt;E367,Y367,E366-D367+1),0)</f>
        <v>8</v>
      </c>
      <c r="AH367" s="40">
        <f t="shared" si="200"/>
        <v>1</v>
      </c>
      <c r="AI367" s="40">
        <f t="shared" si="202"/>
        <v>1</v>
      </c>
      <c r="AJ367" s="40">
        <f t="shared" si="203"/>
        <v>1</v>
      </c>
      <c r="AK367" s="40">
        <f t="shared" si="205"/>
        <v>1</v>
      </c>
      <c r="AL367" s="40">
        <f t="shared" si="206"/>
        <v>1</v>
      </c>
      <c r="AM367" s="40">
        <f t="shared" si="207"/>
        <v>0</v>
      </c>
      <c r="AN367" s="40">
        <f t="shared" si="208"/>
        <v>0</v>
      </c>
      <c r="AO367" s="40">
        <f t="shared" si="209"/>
        <v>0</v>
      </c>
      <c r="AP367" s="40">
        <f t="shared" si="210"/>
        <v>1</v>
      </c>
      <c r="AQ367" s="40">
        <f t="shared" si="211"/>
        <v>0</v>
      </c>
      <c r="AR367" s="40">
        <f t="shared" si="212"/>
        <v>1</v>
      </c>
      <c r="AS367" s="40">
        <f t="shared" si="213"/>
        <v>0</v>
      </c>
      <c r="AT367" s="40">
        <f t="shared" si="214"/>
        <v>0</v>
      </c>
      <c r="AU367" s="40">
        <f t="shared" si="215"/>
        <v>1</v>
      </c>
      <c r="AV367" s="40">
        <f t="shared" si="216"/>
        <v>0</v>
      </c>
      <c r="AW367" s="40">
        <f t="shared" si="217"/>
        <v>0</v>
      </c>
      <c r="AX367" s="40">
        <f t="shared" si="218"/>
        <v>0</v>
      </c>
      <c r="AY367" s="40">
        <f t="shared" si="219"/>
        <v>0</v>
      </c>
      <c r="AZ367" s="40">
        <f t="shared" si="220"/>
        <v>0</v>
      </c>
      <c r="BA367" s="40">
        <f t="shared" si="221"/>
        <v>0</v>
      </c>
      <c r="BB367" s="40">
        <f t="shared" si="222"/>
        <v>0</v>
      </c>
      <c r="BC367" s="40">
        <f t="shared" si="223"/>
        <v>0</v>
      </c>
      <c r="BD367" s="40">
        <f t="shared" si="224"/>
        <v>0</v>
      </c>
      <c r="BE367" s="40">
        <f t="shared" si="225"/>
        <v>0</v>
      </c>
      <c r="BF367" s="40">
        <f t="shared" si="226"/>
        <v>0</v>
      </c>
      <c r="BG367" s="40">
        <f t="shared" si="227"/>
        <v>0</v>
      </c>
      <c r="BH367" s="40">
        <f t="shared" si="228"/>
        <v>0</v>
      </c>
      <c r="BI367" s="40">
        <f t="shared" si="229"/>
        <v>0</v>
      </c>
      <c r="BJ367" s="40">
        <f t="shared" si="230"/>
        <v>0</v>
      </c>
      <c r="BK367" s="40">
        <f t="shared" si="232"/>
        <v>0</v>
      </c>
      <c r="BL367" s="40">
        <f t="shared" si="233"/>
        <v>0</v>
      </c>
      <c r="BM367" s="40">
        <f t="shared" si="234"/>
        <v>0</v>
      </c>
      <c r="BN367" s="40">
        <f t="shared" si="235"/>
        <v>0</v>
      </c>
      <c r="BO367" s="40">
        <f t="shared" si="236"/>
        <v>0</v>
      </c>
      <c r="BP367" s="40">
        <f t="shared" si="237"/>
        <v>0</v>
      </c>
      <c r="BQ367" s="40">
        <f t="shared" si="238"/>
        <v>0</v>
      </c>
      <c r="BR367" s="40">
        <f t="shared" si="239"/>
        <v>0</v>
      </c>
      <c r="BS367">
        <v>1</v>
      </c>
      <c r="BT367" s="63">
        <f t="shared" si="201"/>
        <v>10</v>
      </c>
      <c r="BV367" s="4">
        <f t="shared" si="231"/>
        <v>0.25632770007770012</v>
      </c>
    </row>
    <row r="368" spans="1:74">
      <c r="A368" s="25">
        <f t="shared" si="204"/>
        <v>364</v>
      </c>
      <c r="B368" s="26" t="s">
        <v>20</v>
      </c>
      <c r="C368" s="12">
        <v>41394</v>
      </c>
      <c r="D368" s="12">
        <v>41395</v>
      </c>
      <c r="E368" s="12">
        <v>41397</v>
      </c>
      <c r="F368" s="14">
        <v>0.9738</v>
      </c>
      <c r="G368" s="14"/>
      <c r="H368" s="14"/>
      <c r="I368" s="14">
        <v>0.95920000000000005</v>
      </c>
      <c r="J368" s="14">
        <v>0.95920000000000005</v>
      </c>
      <c r="K368" s="5" t="s">
        <v>17</v>
      </c>
      <c r="L368" s="15"/>
      <c r="M368" s="16">
        <f>(F368-I368)*10000</f>
        <v>145.99999999999946</v>
      </c>
      <c r="N368" s="15"/>
      <c r="O368" s="16">
        <f>(I368-J368)*10000</f>
        <v>0</v>
      </c>
      <c r="P368" s="15"/>
      <c r="Q368" s="22">
        <f>((S367*U368)/M368)*O368</f>
        <v>0</v>
      </c>
      <c r="R368" s="15"/>
      <c r="S368" s="3">
        <f>Q368+S367</f>
        <v>130241446.01182765</v>
      </c>
      <c r="U368" s="4">
        <f>$AE$4/W368</f>
        <v>3.5714285714285712E-2</v>
      </c>
      <c r="V368" s="4"/>
      <c r="W368" s="2">
        <v>7</v>
      </c>
      <c r="X368" s="3"/>
      <c r="Y368" s="30">
        <f>E368-D368+1</f>
        <v>3</v>
      </c>
      <c r="Z368" s="30"/>
      <c r="AA368" s="30">
        <f>(D368-C368)</f>
        <v>1</v>
      </c>
      <c r="AB368" s="30"/>
      <c r="AC368" s="4">
        <f>(S368-S367)/S367</f>
        <v>0</v>
      </c>
      <c r="AF368" s="40">
        <f>IF(E367&gt;D368,IF(E367&gt;E368,Y368,E367-D368+1),0)</f>
        <v>3</v>
      </c>
      <c r="AH368" s="40">
        <f t="shared" si="200"/>
        <v>1</v>
      </c>
      <c r="AI368" s="40">
        <f t="shared" si="202"/>
        <v>1</v>
      </c>
      <c r="AJ368" s="40">
        <f t="shared" si="203"/>
        <v>1</v>
      </c>
      <c r="AK368" s="40">
        <f t="shared" si="205"/>
        <v>0</v>
      </c>
      <c r="AL368" s="40">
        <f t="shared" si="206"/>
        <v>1</v>
      </c>
      <c r="AM368" s="40">
        <f t="shared" si="207"/>
        <v>1</v>
      </c>
      <c r="AN368" s="40">
        <f t="shared" si="208"/>
        <v>0</v>
      </c>
      <c r="AO368" s="40">
        <f t="shared" si="209"/>
        <v>0</v>
      </c>
      <c r="AP368" s="40">
        <f t="shared" si="210"/>
        <v>0</v>
      </c>
      <c r="AQ368" s="40">
        <f t="shared" si="211"/>
        <v>1</v>
      </c>
      <c r="AR368" s="40">
        <f t="shared" si="212"/>
        <v>0</v>
      </c>
      <c r="AS368" s="40">
        <f t="shared" si="213"/>
        <v>1</v>
      </c>
      <c r="AT368" s="40">
        <f t="shared" si="214"/>
        <v>0</v>
      </c>
      <c r="AU368" s="40">
        <f t="shared" si="215"/>
        <v>0</v>
      </c>
      <c r="AV368" s="40">
        <f t="shared" si="216"/>
        <v>1</v>
      </c>
      <c r="AW368" s="40">
        <f t="shared" si="217"/>
        <v>0</v>
      </c>
      <c r="AX368" s="40">
        <f t="shared" si="218"/>
        <v>0</v>
      </c>
      <c r="AY368" s="40">
        <f t="shared" si="219"/>
        <v>0</v>
      </c>
      <c r="AZ368" s="40">
        <f t="shared" si="220"/>
        <v>0</v>
      </c>
      <c r="BA368" s="40">
        <f t="shared" si="221"/>
        <v>0</v>
      </c>
      <c r="BB368" s="40">
        <f t="shared" si="222"/>
        <v>0</v>
      </c>
      <c r="BC368" s="40">
        <f t="shared" si="223"/>
        <v>0</v>
      </c>
      <c r="BD368" s="40">
        <f t="shared" si="224"/>
        <v>0</v>
      </c>
      <c r="BE368" s="40">
        <f t="shared" si="225"/>
        <v>0</v>
      </c>
      <c r="BF368" s="40">
        <f t="shared" si="226"/>
        <v>0</v>
      </c>
      <c r="BG368" s="40">
        <f t="shared" si="227"/>
        <v>0</v>
      </c>
      <c r="BH368" s="40">
        <f t="shared" si="228"/>
        <v>0</v>
      </c>
      <c r="BI368" s="40">
        <f t="shared" si="229"/>
        <v>0</v>
      </c>
      <c r="BJ368" s="40">
        <f t="shared" si="230"/>
        <v>0</v>
      </c>
      <c r="BK368" s="40">
        <f t="shared" si="232"/>
        <v>0</v>
      </c>
      <c r="BL368" s="40">
        <f t="shared" si="233"/>
        <v>0</v>
      </c>
      <c r="BM368" s="40">
        <f t="shared" si="234"/>
        <v>0</v>
      </c>
      <c r="BN368" s="40">
        <f t="shared" si="235"/>
        <v>0</v>
      </c>
      <c r="BO368" s="40">
        <f t="shared" si="236"/>
        <v>0</v>
      </c>
      <c r="BP368" s="40">
        <f t="shared" si="237"/>
        <v>0</v>
      </c>
      <c r="BQ368" s="40">
        <f t="shared" si="238"/>
        <v>0</v>
      </c>
      <c r="BR368" s="40">
        <f t="shared" si="239"/>
        <v>0</v>
      </c>
      <c r="BS368">
        <v>1</v>
      </c>
      <c r="BT368" s="63">
        <f t="shared" si="201"/>
        <v>10</v>
      </c>
      <c r="BV368" s="4">
        <f t="shared" si="231"/>
        <v>0.2728112165612166</v>
      </c>
    </row>
    <row r="369" spans="1:74">
      <c r="A369" s="25">
        <f t="shared" si="204"/>
        <v>365</v>
      </c>
      <c r="B369" s="26" t="s">
        <v>29</v>
      </c>
      <c r="C369" s="12">
        <v>41394</v>
      </c>
      <c r="D369" s="12">
        <v>41395</v>
      </c>
      <c r="E369" s="12">
        <v>41396</v>
      </c>
      <c r="F369" s="14">
        <v>0.84209999999999996</v>
      </c>
      <c r="G369" s="14">
        <v>0.84909999999999997</v>
      </c>
      <c r="H369" s="14">
        <v>0.84209999999999996</v>
      </c>
      <c r="I369" s="14"/>
      <c r="J369" s="14"/>
      <c r="K369" s="5" t="s">
        <v>0</v>
      </c>
      <c r="L369" s="15"/>
      <c r="M369" s="16">
        <f>(G369-F369)*10000</f>
        <v>70.000000000000057</v>
      </c>
      <c r="N369" s="15"/>
      <c r="O369" s="16">
        <f>(H369-G369)*10000</f>
        <v>-70.000000000000057</v>
      </c>
      <c r="P369" s="15"/>
      <c r="Q369" s="22">
        <f>((S368*U369)/M369)*O369</f>
        <v>-3256036.1502956916</v>
      </c>
      <c r="R369" s="15"/>
      <c r="S369" s="3">
        <f>Q369+S368</f>
        <v>126985409.86153196</v>
      </c>
      <c r="U369" s="4">
        <f>$AE$4/W369</f>
        <v>2.5000000000000001E-2</v>
      </c>
      <c r="V369" s="4"/>
      <c r="W369" s="2">
        <v>10</v>
      </c>
      <c r="X369" s="3"/>
      <c r="Y369" s="30">
        <f>E369-D369+1</f>
        <v>2</v>
      </c>
      <c r="Z369" s="30"/>
      <c r="AA369" s="30">
        <f>(D369-C369)</f>
        <v>1</v>
      </c>
      <c r="AB369" s="30"/>
      <c r="AC369" s="4">
        <f>(S369-S368)/S368</f>
        <v>-2.4999999999999988E-2</v>
      </c>
      <c r="AF369" s="40">
        <f>IF(E368&gt;D369,IF(E368&gt;E369,Y369,E368-D369+1),0)</f>
        <v>2</v>
      </c>
      <c r="AH369" s="40">
        <f t="shared" si="200"/>
        <v>1</v>
      </c>
      <c r="AI369" s="40">
        <f t="shared" si="202"/>
        <v>1</v>
      </c>
      <c r="AJ369" s="40">
        <f t="shared" si="203"/>
        <v>1</v>
      </c>
      <c r="AK369" s="40">
        <f t="shared" si="205"/>
        <v>1</v>
      </c>
      <c r="AL369" s="40">
        <f t="shared" si="206"/>
        <v>0</v>
      </c>
      <c r="AM369" s="40">
        <f t="shared" si="207"/>
        <v>1</v>
      </c>
      <c r="AN369" s="40">
        <f t="shared" si="208"/>
        <v>1</v>
      </c>
      <c r="AO369" s="40">
        <f t="shared" si="209"/>
        <v>0</v>
      </c>
      <c r="AP369" s="40">
        <f t="shared" si="210"/>
        <v>0</v>
      </c>
      <c r="AQ369" s="40">
        <f t="shared" si="211"/>
        <v>0</v>
      </c>
      <c r="AR369" s="40">
        <f t="shared" si="212"/>
        <v>1</v>
      </c>
      <c r="AS369" s="40">
        <f t="shared" si="213"/>
        <v>0</v>
      </c>
      <c r="AT369" s="40">
        <f t="shared" si="214"/>
        <v>1</v>
      </c>
      <c r="AU369" s="40">
        <f t="shared" si="215"/>
        <v>0</v>
      </c>
      <c r="AV369" s="40">
        <f t="shared" si="216"/>
        <v>0</v>
      </c>
      <c r="AW369" s="40">
        <f t="shared" si="217"/>
        <v>1</v>
      </c>
      <c r="AX369" s="40">
        <f t="shared" si="218"/>
        <v>0</v>
      </c>
      <c r="AY369" s="40">
        <f t="shared" si="219"/>
        <v>0</v>
      </c>
      <c r="AZ369" s="40">
        <f t="shared" si="220"/>
        <v>0</v>
      </c>
      <c r="BA369" s="40">
        <f t="shared" si="221"/>
        <v>0</v>
      </c>
      <c r="BB369" s="40">
        <f t="shared" si="222"/>
        <v>0</v>
      </c>
      <c r="BC369" s="40">
        <f t="shared" si="223"/>
        <v>0</v>
      </c>
      <c r="BD369" s="40">
        <f t="shared" si="224"/>
        <v>0</v>
      </c>
      <c r="BE369" s="40">
        <f t="shared" si="225"/>
        <v>0</v>
      </c>
      <c r="BF369" s="40">
        <f t="shared" si="226"/>
        <v>0</v>
      </c>
      <c r="BG369" s="40">
        <f t="shared" si="227"/>
        <v>0</v>
      </c>
      <c r="BH369" s="40">
        <f t="shared" si="228"/>
        <v>0</v>
      </c>
      <c r="BI369" s="40">
        <f t="shared" si="229"/>
        <v>0</v>
      </c>
      <c r="BJ369" s="40">
        <f t="shared" si="230"/>
        <v>0</v>
      </c>
      <c r="BK369" s="40">
        <f t="shared" si="232"/>
        <v>0</v>
      </c>
      <c r="BL369" s="40">
        <f t="shared" si="233"/>
        <v>0</v>
      </c>
      <c r="BM369" s="40">
        <f t="shared" si="234"/>
        <v>0</v>
      </c>
      <c r="BN369" s="40">
        <f t="shared" si="235"/>
        <v>0</v>
      </c>
      <c r="BO369" s="40">
        <f t="shared" si="236"/>
        <v>0</v>
      </c>
      <c r="BP369" s="40">
        <f t="shared" si="237"/>
        <v>0</v>
      </c>
      <c r="BQ369" s="40">
        <f t="shared" si="238"/>
        <v>0</v>
      </c>
      <c r="BR369" s="40">
        <f t="shared" si="239"/>
        <v>0</v>
      </c>
      <c r="BS369">
        <v>1</v>
      </c>
      <c r="BT369" s="63">
        <f t="shared" si="201"/>
        <v>11</v>
      </c>
      <c r="BV369" s="4">
        <f t="shared" si="231"/>
        <v>0.29781121656121662</v>
      </c>
    </row>
    <row r="370" spans="1:74">
      <c r="A370" s="25">
        <f t="shared" si="204"/>
        <v>366</v>
      </c>
      <c r="B370" s="26" t="s">
        <v>30</v>
      </c>
      <c r="C370" s="12">
        <v>41396</v>
      </c>
      <c r="D370" s="12">
        <v>41397</v>
      </c>
      <c r="E370" s="12">
        <v>41424</v>
      </c>
      <c r="F370" s="14">
        <v>1.3213999999999999</v>
      </c>
      <c r="G370" s="14"/>
      <c r="H370" s="14"/>
      <c r="I370" s="14">
        <v>1.3035000000000001</v>
      </c>
      <c r="J370" s="14">
        <v>1.3035000000000001</v>
      </c>
      <c r="K370" s="5" t="s">
        <v>17</v>
      </c>
      <c r="L370" s="15"/>
      <c r="M370" s="46">
        <f>(F370-I370)*10000</f>
        <v>178.99999999999804</v>
      </c>
      <c r="N370" s="47"/>
      <c r="O370" s="46">
        <f>(I370-J370)*10000</f>
        <v>0</v>
      </c>
      <c r="P370" s="15"/>
      <c r="Q370" s="22">
        <f>((S369*U370)/M370)*O370</f>
        <v>0</v>
      </c>
      <c r="R370" s="15"/>
      <c r="S370" s="3">
        <f>Q370+S369</f>
        <v>126985409.86153196</v>
      </c>
      <c r="U370" s="4">
        <f>$AE$4/W370</f>
        <v>2.2727272727272728E-2</v>
      </c>
      <c r="V370" s="4"/>
      <c r="W370" s="16">
        <v>11</v>
      </c>
      <c r="X370" s="15"/>
      <c r="Y370" s="30">
        <f>E370-D370+1</f>
        <v>28</v>
      </c>
      <c r="Z370" s="30"/>
      <c r="AA370" s="30">
        <f>(D370-C370)</f>
        <v>1</v>
      </c>
      <c r="AB370" s="30"/>
      <c r="AC370" s="4">
        <f>(S370-S369)/S369</f>
        <v>0</v>
      </c>
      <c r="AF370" s="40">
        <f>IF(E369&gt;D370,IF(E369&gt;E370,Y370,E369-D370+1),0)</f>
        <v>0</v>
      </c>
      <c r="AH370" s="40">
        <f t="shared" si="200"/>
        <v>0</v>
      </c>
      <c r="AI370" s="40">
        <f t="shared" si="202"/>
        <v>1</v>
      </c>
      <c r="AJ370" s="40">
        <f t="shared" si="203"/>
        <v>1</v>
      </c>
      <c r="AK370" s="40">
        <f t="shared" si="205"/>
        <v>1</v>
      </c>
      <c r="AL370" s="40">
        <f t="shared" si="206"/>
        <v>0</v>
      </c>
      <c r="AM370" s="40">
        <f t="shared" si="207"/>
        <v>0</v>
      </c>
      <c r="AN370" s="40">
        <f t="shared" si="208"/>
        <v>1</v>
      </c>
      <c r="AO370" s="40">
        <f t="shared" si="209"/>
        <v>1</v>
      </c>
      <c r="AP370" s="40">
        <f t="shared" si="210"/>
        <v>0</v>
      </c>
      <c r="AQ370" s="40">
        <f t="shared" si="211"/>
        <v>0</v>
      </c>
      <c r="AR370" s="40">
        <f t="shared" si="212"/>
        <v>0</v>
      </c>
      <c r="AS370" s="40">
        <f t="shared" si="213"/>
        <v>1</v>
      </c>
      <c r="AT370" s="40">
        <f t="shared" si="214"/>
        <v>0</v>
      </c>
      <c r="AU370" s="40">
        <f t="shared" si="215"/>
        <v>1</v>
      </c>
      <c r="AV370" s="40">
        <f t="shared" si="216"/>
        <v>0</v>
      </c>
      <c r="AW370" s="40">
        <f t="shared" si="217"/>
        <v>0</v>
      </c>
      <c r="AX370" s="40">
        <f t="shared" si="218"/>
        <v>1</v>
      </c>
      <c r="AY370" s="40">
        <f t="shared" si="219"/>
        <v>0</v>
      </c>
      <c r="AZ370" s="40">
        <f t="shared" si="220"/>
        <v>0</v>
      </c>
      <c r="BA370" s="40">
        <f t="shared" si="221"/>
        <v>0</v>
      </c>
      <c r="BB370" s="40">
        <f t="shared" si="222"/>
        <v>0</v>
      </c>
      <c r="BC370" s="40">
        <f t="shared" si="223"/>
        <v>0</v>
      </c>
      <c r="BD370" s="40">
        <f t="shared" si="224"/>
        <v>0</v>
      </c>
      <c r="BE370" s="40">
        <f t="shared" si="225"/>
        <v>0</v>
      </c>
      <c r="BF370" s="40">
        <f t="shared" si="226"/>
        <v>0</v>
      </c>
      <c r="BG370" s="40">
        <f t="shared" si="227"/>
        <v>0</v>
      </c>
      <c r="BH370" s="40">
        <f t="shared" si="228"/>
        <v>0</v>
      </c>
      <c r="BI370" s="40">
        <f t="shared" si="229"/>
        <v>0</v>
      </c>
      <c r="BJ370" s="40">
        <f t="shared" si="230"/>
        <v>0</v>
      </c>
      <c r="BK370" s="40">
        <f t="shared" si="232"/>
        <v>0</v>
      </c>
      <c r="BL370" s="40">
        <f t="shared" si="233"/>
        <v>0</v>
      </c>
      <c r="BM370" s="40">
        <f t="shared" si="234"/>
        <v>0</v>
      </c>
      <c r="BN370" s="40">
        <f t="shared" si="235"/>
        <v>0</v>
      </c>
      <c r="BO370" s="40">
        <f t="shared" si="236"/>
        <v>0</v>
      </c>
      <c r="BP370" s="40">
        <f t="shared" si="237"/>
        <v>0</v>
      </c>
      <c r="BQ370" s="40">
        <f t="shared" si="238"/>
        <v>0</v>
      </c>
      <c r="BR370" s="40">
        <f t="shared" si="239"/>
        <v>0</v>
      </c>
      <c r="BS370">
        <v>1</v>
      </c>
      <c r="BT370" s="63">
        <f t="shared" si="201"/>
        <v>10</v>
      </c>
      <c r="BV370" s="4">
        <f t="shared" si="231"/>
        <v>0.27281121656121654</v>
      </c>
    </row>
    <row r="371" spans="1:74">
      <c r="A371" s="25">
        <f t="shared" si="204"/>
        <v>367</v>
      </c>
      <c r="B371" s="26" t="s">
        <v>37</v>
      </c>
      <c r="C371" s="12">
        <v>41397</v>
      </c>
      <c r="D371" s="13">
        <v>41400</v>
      </c>
      <c r="E371" s="13">
        <v>41403</v>
      </c>
      <c r="F371" s="14">
        <v>1.0105299999999999</v>
      </c>
      <c r="G371" s="14"/>
      <c r="H371" s="14"/>
      <c r="I371" s="14">
        <v>1.0071399999999999</v>
      </c>
      <c r="J371" s="14">
        <v>1.0071399999999999</v>
      </c>
      <c r="K371" s="5" t="s">
        <v>17</v>
      </c>
      <c r="M371" s="46">
        <f>(F371-I371)*10000</f>
        <v>33.900000000000041</v>
      </c>
      <c r="N371" s="47"/>
      <c r="O371" s="46">
        <f>(I371-J371)*10000</f>
        <v>0</v>
      </c>
      <c r="Q371" s="22">
        <f>((S370*U371)/M371)*O371</f>
        <v>0</v>
      </c>
      <c r="R371" s="15"/>
      <c r="S371" s="3">
        <f>Q371+S370</f>
        <v>126985409.86153196</v>
      </c>
      <c r="U371" s="4">
        <f>$AE$4/W371</f>
        <v>3.5714285714285712E-2</v>
      </c>
      <c r="W371" s="2">
        <v>7</v>
      </c>
      <c r="Y371" s="30">
        <f>E371-D371+1</f>
        <v>4</v>
      </c>
      <c r="Z371" s="30"/>
      <c r="AA371" s="30">
        <f>(D371-C371)</f>
        <v>3</v>
      </c>
      <c r="AB371" s="30"/>
      <c r="AC371" s="4">
        <f>(S371-S370)/S370</f>
        <v>0</v>
      </c>
      <c r="AF371" s="40">
        <f>IF(E370&gt;D371,IF(E370&gt;E371,Y371,E370-D371+1),0)</f>
        <v>4</v>
      </c>
      <c r="AH371" s="40">
        <f t="shared" si="200"/>
        <v>1</v>
      </c>
      <c r="AI371" s="40">
        <f t="shared" si="202"/>
        <v>0</v>
      </c>
      <c r="AJ371" s="40">
        <f t="shared" si="203"/>
        <v>0</v>
      </c>
      <c r="AK371" s="40">
        <f t="shared" si="205"/>
        <v>1</v>
      </c>
      <c r="AL371" s="40">
        <f t="shared" si="206"/>
        <v>1</v>
      </c>
      <c r="AM371" s="40">
        <f t="shared" si="207"/>
        <v>0</v>
      </c>
      <c r="AN371" s="40">
        <f t="shared" si="208"/>
        <v>0</v>
      </c>
      <c r="AO371" s="40">
        <f t="shared" si="209"/>
        <v>1</v>
      </c>
      <c r="AP371" s="40">
        <f t="shared" si="210"/>
        <v>1</v>
      </c>
      <c r="AQ371" s="40">
        <f t="shared" si="211"/>
        <v>0</v>
      </c>
      <c r="AR371" s="40">
        <f t="shared" si="212"/>
        <v>0</v>
      </c>
      <c r="AS371" s="40">
        <f t="shared" si="213"/>
        <v>0</v>
      </c>
      <c r="AT371" s="40">
        <f t="shared" si="214"/>
        <v>1</v>
      </c>
      <c r="AU371" s="40">
        <f t="shared" si="215"/>
        <v>0</v>
      </c>
      <c r="AV371" s="40">
        <f t="shared" si="216"/>
        <v>0</v>
      </c>
      <c r="AW371" s="40">
        <f t="shared" si="217"/>
        <v>0</v>
      </c>
      <c r="AX371" s="40">
        <f t="shared" si="218"/>
        <v>0</v>
      </c>
      <c r="AY371" s="40">
        <f t="shared" si="219"/>
        <v>1</v>
      </c>
      <c r="AZ371" s="40">
        <f t="shared" si="220"/>
        <v>0</v>
      </c>
      <c r="BA371" s="40">
        <f t="shared" si="221"/>
        <v>0</v>
      </c>
      <c r="BB371" s="40">
        <f t="shared" si="222"/>
        <v>0</v>
      </c>
      <c r="BC371" s="40">
        <f t="shared" si="223"/>
        <v>0</v>
      </c>
      <c r="BD371" s="40">
        <f t="shared" si="224"/>
        <v>0</v>
      </c>
      <c r="BE371" s="40">
        <f t="shared" si="225"/>
        <v>0</v>
      </c>
      <c r="BF371" s="40">
        <f t="shared" si="226"/>
        <v>0</v>
      </c>
      <c r="BG371" s="40">
        <f t="shared" si="227"/>
        <v>0</v>
      </c>
      <c r="BH371" s="40">
        <f t="shared" si="228"/>
        <v>0</v>
      </c>
      <c r="BI371" s="40">
        <f t="shared" si="229"/>
        <v>0</v>
      </c>
      <c r="BJ371" s="40">
        <f t="shared" si="230"/>
        <v>0</v>
      </c>
      <c r="BK371" s="40">
        <f t="shared" si="232"/>
        <v>0</v>
      </c>
      <c r="BL371" s="40">
        <f t="shared" si="233"/>
        <v>0</v>
      </c>
      <c r="BM371" s="40">
        <f t="shared" si="234"/>
        <v>0</v>
      </c>
      <c r="BN371" s="40">
        <f t="shared" si="235"/>
        <v>0</v>
      </c>
      <c r="BO371" s="40">
        <f t="shared" si="236"/>
        <v>0</v>
      </c>
      <c r="BP371" s="40">
        <f t="shared" si="237"/>
        <v>0</v>
      </c>
      <c r="BQ371" s="40">
        <f t="shared" si="238"/>
        <v>0</v>
      </c>
      <c r="BR371" s="40">
        <f t="shared" si="239"/>
        <v>0</v>
      </c>
      <c r="BS371">
        <v>1</v>
      </c>
      <c r="BT371" s="63">
        <f t="shared" si="201"/>
        <v>9</v>
      </c>
      <c r="BV371" s="4">
        <f t="shared" si="231"/>
        <v>0.23709693084693084</v>
      </c>
    </row>
    <row r="372" spans="1:74">
      <c r="A372" s="25">
        <f t="shared" si="204"/>
        <v>368</v>
      </c>
      <c r="B372" s="26" t="s">
        <v>39</v>
      </c>
      <c r="C372" s="12">
        <v>41400</v>
      </c>
      <c r="D372" s="12">
        <v>41401</v>
      </c>
      <c r="E372" s="12">
        <v>41416</v>
      </c>
      <c r="F372" s="14">
        <v>1.0291299999999999</v>
      </c>
      <c r="G372" s="14"/>
      <c r="H372" s="14"/>
      <c r="I372" s="14">
        <v>1.0251399999999999</v>
      </c>
      <c r="J372" s="14">
        <v>0.97114999999999996</v>
      </c>
      <c r="K372" s="5" t="s">
        <v>1</v>
      </c>
      <c r="M372" s="46">
        <f>(F372-I372)*10000</f>
        <v>39.89999999999938</v>
      </c>
      <c r="N372" s="47"/>
      <c r="O372" s="46">
        <f>(I372-J372)*10000</f>
        <v>539.89999999999986</v>
      </c>
      <c r="Q372" s="22">
        <f>((S371*U372)/M372)*O372</f>
        <v>33043870.630538922</v>
      </c>
      <c r="R372" s="15"/>
      <c r="S372" s="3">
        <f>Q372+S371</f>
        <v>160029280.49207088</v>
      </c>
      <c r="U372" s="4">
        <f>$AE$4/W372</f>
        <v>1.9230769230769232E-2</v>
      </c>
      <c r="W372" s="2">
        <v>13</v>
      </c>
      <c r="Y372" s="30">
        <f>E372-D372+1</f>
        <v>16</v>
      </c>
      <c r="Z372" s="30"/>
      <c r="AA372" s="30">
        <f>(D372-C372)</f>
        <v>1</v>
      </c>
      <c r="AB372" s="30"/>
      <c r="AC372" s="4">
        <f>(S372-S371)/S371</f>
        <v>0.2602178523231195</v>
      </c>
      <c r="AF372" s="40">
        <f>IF(E371&gt;D372,IF(E371&gt;E372,Y372,E371-D372+1),0)</f>
        <v>3</v>
      </c>
      <c r="AH372" s="40">
        <f t="shared" si="200"/>
        <v>1</v>
      </c>
      <c r="AI372" s="40">
        <f t="shared" si="202"/>
        <v>1</v>
      </c>
      <c r="AJ372" s="40">
        <f t="shared" si="203"/>
        <v>0</v>
      </c>
      <c r="AK372" s="40">
        <f t="shared" si="205"/>
        <v>0</v>
      </c>
      <c r="AL372" s="40">
        <f t="shared" si="206"/>
        <v>1</v>
      </c>
      <c r="AM372" s="40">
        <f t="shared" si="207"/>
        <v>1</v>
      </c>
      <c r="AN372" s="40">
        <f t="shared" si="208"/>
        <v>0</v>
      </c>
      <c r="AO372" s="40">
        <f t="shared" si="209"/>
        <v>0</v>
      </c>
      <c r="AP372" s="40">
        <f t="shared" si="210"/>
        <v>1</v>
      </c>
      <c r="AQ372" s="40">
        <f t="shared" si="211"/>
        <v>1</v>
      </c>
      <c r="AR372" s="40">
        <f t="shared" si="212"/>
        <v>0</v>
      </c>
      <c r="AS372" s="40">
        <f t="shared" si="213"/>
        <v>0</v>
      </c>
      <c r="AT372" s="40">
        <f t="shared" si="214"/>
        <v>0</v>
      </c>
      <c r="AU372" s="40">
        <f t="shared" si="215"/>
        <v>1</v>
      </c>
      <c r="AV372" s="40">
        <f t="shared" si="216"/>
        <v>0</v>
      </c>
      <c r="AW372" s="40">
        <f t="shared" si="217"/>
        <v>0</v>
      </c>
      <c r="AX372" s="40">
        <f t="shared" si="218"/>
        <v>0</v>
      </c>
      <c r="AY372" s="40">
        <f t="shared" si="219"/>
        <v>0</v>
      </c>
      <c r="AZ372" s="40">
        <f t="shared" si="220"/>
        <v>1</v>
      </c>
      <c r="BA372" s="40">
        <f t="shared" si="221"/>
        <v>0</v>
      </c>
      <c r="BB372" s="40">
        <f t="shared" si="222"/>
        <v>0</v>
      </c>
      <c r="BC372" s="40">
        <f t="shared" si="223"/>
        <v>0</v>
      </c>
      <c r="BD372" s="40">
        <f t="shared" si="224"/>
        <v>0</v>
      </c>
      <c r="BE372" s="40">
        <f t="shared" si="225"/>
        <v>0</v>
      </c>
      <c r="BF372" s="40">
        <f t="shared" si="226"/>
        <v>0</v>
      </c>
      <c r="BG372" s="40">
        <f t="shared" si="227"/>
        <v>0</v>
      </c>
      <c r="BH372" s="40">
        <f t="shared" si="228"/>
        <v>0</v>
      </c>
      <c r="BI372" s="40">
        <f t="shared" si="229"/>
        <v>0</v>
      </c>
      <c r="BJ372" s="40">
        <f t="shared" si="230"/>
        <v>0</v>
      </c>
      <c r="BK372" s="40">
        <f t="shared" si="232"/>
        <v>0</v>
      </c>
      <c r="BL372" s="40">
        <f t="shared" si="233"/>
        <v>0</v>
      </c>
      <c r="BM372" s="40">
        <f t="shared" si="234"/>
        <v>0</v>
      </c>
      <c r="BN372" s="40">
        <f t="shared" si="235"/>
        <v>0</v>
      </c>
      <c r="BO372" s="40">
        <f t="shared" si="236"/>
        <v>0</v>
      </c>
      <c r="BP372" s="40">
        <f t="shared" si="237"/>
        <v>0</v>
      </c>
      <c r="BQ372" s="40">
        <f t="shared" si="238"/>
        <v>0</v>
      </c>
      <c r="BR372" s="40">
        <f t="shared" si="239"/>
        <v>0</v>
      </c>
      <c r="BS372">
        <v>1</v>
      </c>
      <c r="BT372" s="63">
        <f t="shared" si="201"/>
        <v>10</v>
      </c>
      <c r="BV372" s="4">
        <f t="shared" si="231"/>
        <v>0.25632770007770006</v>
      </c>
    </row>
    <row r="373" spans="1:74">
      <c r="A373" s="25">
        <f t="shared" si="204"/>
        <v>369</v>
      </c>
      <c r="B373" s="26" t="s">
        <v>28</v>
      </c>
      <c r="C373" s="12">
        <v>41401</v>
      </c>
      <c r="D373" s="12">
        <v>41403</v>
      </c>
      <c r="E373" s="12">
        <v>41411</v>
      </c>
      <c r="F373" s="14">
        <v>1.3201000000000001</v>
      </c>
      <c r="G373" s="14"/>
      <c r="H373" s="14"/>
      <c r="I373" s="14">
        <v>1.3113999999999999</v>
      </c>
      <c r="J373" s="14">
        <v>1.3113999999999999</v>
      </c>
      <c r="K373" s="5" t="s">
        <v>17</v>
      </c>
      <c r="L373" s="15"/>
      <c r="M373" s="16">
        <f>(F373-I373)*10000</f>
        <v>87.000000000001521</v>
      </c>
      <c r="N373" s="15"/>
      <c r="O373" s="16">
        <f>(I373-J373)*10000</f>
        <v>0</v>
      </c>
      <c r="P373" s="15"/>
      <c r="Q373" s="22">
        <f>((S372*U373)/M373)*O373</f>
        <v>0</v>
      </c>
      <c r="R373" s="15"/>
      <c r="S373" s="3">
        <f>Q373+S372</f>
        <v>160029280.49207088</v>
      </c>
      <c r="U373" s="4">
        <f>$AE$4/W373</f>
        <v>3.5714285714285712E-2</v>
      </c>
      <c r="V373" s="4"/>
      <c r="W373" s="2">
        <v>7</v>
      </c>
      <c r="X373" s="3"/>
      <c r="Y373" s="30">
        <f>E373-D373+1</f>
        <v>9</v>
      </c>
      <c r="Z373" s="30"/>
      <c r="AA373" s="30">
        <f>(D373-C373)</f>
        <v>2</v>
      </c>
      <c r="AB373" s="30"/>
      <c r="AC373" s="4">
        <f>(S373-S372)/S372</f>
        <v>0</v>
      </c>
      <c r="AF373" s="40">
        <f>IF(E372&gt;D373,IF(E372&gt;E373,Y373,E372-D373+1),0)</f>
        <v>9</v>
      </c>
      <c r="AH373" s="40">
        <f t="shared" si="200"/>
        <v>1</v>
      </c>
      <c r="AI373" s="40">
        <f t="shared" si="202"/>
        <v>1</v>
      </c>
      <c r="AJ373" s="40">
        <f t="shared" si="203"/>
        <v>1</v>
      </c>
      <c r="AK373" s="40">
        <f t="shared" si="205"/>
        <v>0</v>
      </c>
      <c r="AL373" s="40">
        <f t="shared" si="206"/>
        <v>0</v>
      </c>
      <c r="AM373" s="40">
        <f t="shared" si="207"/>
        <v>0</v>
      </c>
      <c r="AN373" s="40">
        <f t="shared" si="208"/>
        <v>1</v>
      </c>
      <c r="AO373" s="40">
        <f t="shared" si="209"/>
        <v>0</v>
      </c>
      <c r="AP373" s="40">
        <f t="shared" si="210"/>
        <v>0</v>
      </c>
      <c r="AQ373" s="40">
        <f t="shared" si="211"/>
        <v>1</v>
      </c>
      <c r="AR373" s="40">
        <f t="shared" si="212"/>
        <v>1</v>
      </c>
      <c r="AS373" s="40">
        <f t="shared" si="213"/>
        <v>0</v>
      </c>
      <c r="AT373" s="40">
        <f t="shared" si="214"/>
        <v>0</v>
      </c>
      <c r="AU373" s="40">
        <f t="shared" si="215"/>
        <v>0</v>
      </c>
      <c r="AV373" s="40">
        <f t="shared" si="216"/>
        <v>1</v>
      </c>
      <c r="AW373" s="40">
        <f t="shared" si="217"/>
        <v>0</v>
      </c>
      <c r="AX373" s="40">
        <f t="shared" si="218"/>
        <v>0</v>
      </c>
      <c r="AY373" s="40">
        <f t="shared" si="219"/>
        <v>0</v>
      </c>
      <c r="AZ373" s="40">
        <f t="shared" si="220"/>
        <v>0</v>
      </c>
      <c r="BA373" s="40">
        <f t="shared" si="221"/>
        <v>1</v>
      </c>
      <c r="BB373" s="40">
        <f t="shared" si="222"/>
        <v>0</v>
      </c>
      <c r="BC373" s="40">
        <f t="shared" si="223"/>
        <v>0</v>
      </c>
      <c r="BD373" s="40">
        <f t="shared" si="224"/>
        <v>0</v>
      </c>
      <c r="BE373" s="40">
        <f t="shared" si="225"/>
        <v>0</v>
      </c>
      <c r="BF373" s="40">
        <f t="shared" si="226"/>
        <v>0</v>
      </c>
      <c r="BG373" s="40">
        <f t="shared" si="227"/>
        <v>0</v>
      </c>
      <c r="BH373" s="40">
        <f t="shared" si="228"/>
        <v>0</v>
      </c>
      <c r="BI373" s="40">
        <f t="shared" si="229"/>
        <v>0</v>
      </c>
      <c r="BJ373" s="40">
        <f t="shared" si="230"/>
        <v>0</v>
      </c>
      <c r="BK373" s="40">
        <f t="shared" si="232"/>
        <v>0</v>
      </c>
      <c r="BL373" s="40">
        <f t="shared" si="233"/>
        <v>0</v>
      </c>
      <c r="BM373" s="40">
        <f t="shared" si="234"/>
        <v>0</v>
      </c>
      <c r="BN373" s="40">
        <f t="shared" si="235"/>
        <v>0</v>
      </c>
      <c r="BO373" s="40">
        <f t="shared" si="236"/>
        <v>0</v>
      </c>
      <c r="BP373" s="40">
        <f t="shared" si="237"/>
        <v>0</v>
      </c>
      <c r="BQ373" s="40">
        <f t="shared" si="238"/>
        <v>0</v>
      </c>
      <c r="BR373" s="40">
        <f t="shared" si="239"/>
        <v>0</v>
      </c>
      <c r="BS373">
        <v>1</v>
      </c>
      <c r="BT373" s="63">
        <f t="shared" si="201"/>
        <v>10</v>
      </c>
      <c r="BV373" s="4">
        <f t="shared" si="231"/>
        <v>0.26079198579198576</v>
      </c>
    </row>
    <row r="374" spans="1:74">
      <c r="A374" s="25">
        <f t="shared" si="204"/>
        <v>370</v>
      </c>
      <c r="B374" s="26" t="s">
        <v>29</v>
      </c>
      <c r="C374" s="12">
        <v>41409</v>
      </c>
      <c r="D374" s="12">
        <v>41410</v>
      </c>
      <c r="E374" s="12">
        <v>41415</v>
      </c>
      <c r="F374" s="14">
        <v>0.85019999999999996</v>
      </c>
      <c r="G374" s="14"/>
      <c r="H374" s="14"/>
      <c r="I374" s="14">
        <v>0.84279999999999999</v>
      </c>
      <c r="J374" s="14">
        <v>0.85019999999999996</v>
      </c>
      <c r="K374" s="5" t="s">
        <v>0</v>
      </c>
      <c r="L374" s="15"/>
      <c r="M374" s="16">
        <f>(F374-I374)*10000</f>
        <v>73.999999999999616</v>
      </c>
      <c r="N374" s="15"/>
      <c r="O374" s="16">
        <f>(I374-J374)*10000</f>
        <v>-73.999999999999616</v>
      </c>
      <c r="P374" s="15"/>
      <c r="Q374" s="22">
        <f>((S373*U374)/M374)*O374</f>
        <v>-4000732.0123017724</v>
      </c>
      <c r="R374" s="15"/>
      <c r="S374" s="3">
        <f>Q374+S373</f>
        <v>156028548.47976911</v>
      </c>
      <c r="U374" s="4">
        <f>$AE$4/W374</f>
        <v>2.5000000000000001E-2</v>
      </c>
      <c r="V374" s="4"/>
      <c r="W374" s="2">
        <v>10</v>
      </c>
      <c r="X374" s="3"/>
      <c r="Y374" s="30">
        <f>E374-D374+1</f>
        <v>6</v>
      </c>
      <c r="Z374" s="30"/>
      <c r="AA374" s="30">
        <f>(D374-C374)</f>
        <v>1</v>
      </c>
      <c r="AB374" s="30"/>
      <c r="AC374" s="4">
        <f>(S374-S373)/S373</f>
        <v>-2.5000000000000005E-2</v>
      </c>
      <c r="AF374" s="40">
        <f>IF(E373&gt;D374,IF(E373&gt;E374,Y374,E373-D374+1),0)</f>
        <v>2</v>
      </c>
      <c r="AH374" s="40">
        <f t="shared" si="200"/>
        <v>1</v>
      </c>
      <c r="AI374" s="40">
        <f t="shared" si="202"/>
        <v>1</v>
      </c>
      <c r="AJ374" s="40">
        <f t="shared" si="203"/>
        <v>0</v>
      </c>
      <c r="AK374" s="40">
        <f t="shared" si="205"/>
        <v>1</v>
      </c>
      <c r="AL374" s="40">
        <f t="shared" si="206"/>
        <v>0</v>
      </c>
      <c r="AM374" s="40">
        <f t="shared" si="207"/>
        <v>0</v>
      </c>
      <c r="AN374" s="40">
        <f t="shared" si="208"/>
        <v>0</v>
      </c>
      <c r="AO374" s="40">
        <f t="shared" si="209"/>
        <v>1</v>
      </c>
      <c r="AP374" s="40">
        <f t="shared" si="210"/>
        <v>0</v>
      </c>
      <c r="AQ374" s="40">
        <f t="shared" si="211"/>
        <v>0</v>
      </c>
      <c r="AR374" s="40">
        <f t="shared" si="212"/>
        <v>1</v>
      </c>
      <c r="AS374" s="40">
        <f t="shared" si="213"/>
        <v>1</v>
      </c>
      <c r="AT374" s="40">
        <f t="shared" si="214"/>
        <v>0</v>
      </c>
      <c r="AU374" s="40">
        <f t="shared" si="215"/>
        <v>0</v>
      </c>
      <c r="AV374" s="40">
        <f t="shared" si="216"/>
        <v>0</v>
      </c>
      <c r="AW374" s="40">
        <f t="shared" si="217"/>
        <v>1</v>
      </c>
      <c r="AX374" s="40">
        <f t="shared" si="218"/>
        <v>0</v>
      </c>
      <c r="AY374" s="40">
        <f t="shared" si="219"/>
        <v>0</v>
      </c>
      <c r="AZ374" s="40">
        <f t="shared" si="220"/>
        <v>0</v>
      </c>
      <c r="BA374" s="40">
        <f t="shared" si="221"/>
        <v>0</v>
      </c>
      <c r="BB374" s="40">
        <f t="shared" si="222"/>
        <v>1</v>
      </c>
      <c r="BC374" s="40">
        <f t="shared" si="223"/>
        <v>0</v>
      </c>
      <c r="BD374" s="40">
        <f t="shared" si="224"/>
        <v>0</v>
      </c>
      <c r="BE374" s="40">
        <f t="shared" si="225"/>
        <v>0</v>
      </c>
      <c r="BF374" s="40">
        <f t="shared" si="226"/>
        <v>0</v>
      </c>
      <c r="BG374" s="40">
        <f t="shared" si="227"/>
        <v>0</v>
      </c>
      <c r="BH374" s="40">
        <f t="shared" si="228"/>
        <v>0</v>
      </c>
      <c r="BI374" s="40">
        <f t="shared" si="229"/>
        <v>0</v>
      </c>
      <c r="BJ374" s="40">
        <f t="shared" si="230"/>
        <v>0</v>
      </c>
      <c r="BK374" s="40">
        <f t="shared" si="232"/>
        <v>0</v>
      </c>
      <c r="BL374" s="40">
        <f t="shared" si="233"/>
        <v>0</v>
      </c>
      <c r="BM374" s="40">
        <f t="shared" si="234"/>
        <v>0</v>
      </c>
      <c r="BN374" s="40">
        <f t="shared" si="235"/>
        <v>0</v>
      </c>
      <c r="BO374" s="40">
        <f t="shared" si="236"/>
        <v>0</v>
      </c>
      <c r="BP374" s="40">
        <f t="shared" si="237"/>
        <v>0</v>
      </c>
      <c r="BQ374" s="40">
        <f t="shared" si="238"/>
        <v>0</v>
      </c>
      <c r="BR374" s="40">
        <f t="shared" si="239"/>
        <v>0</v>
      </c>
      <c r="BS374">
        <v>1</v>
      </c>
      <c r="BT374" s="63">
        <f t="shared" si="201"/>
        <v>10</v>
      </c>
      <c r="BV374" s="4">
        <f t="shared" si="231"/>
        <v>0.25007770007770008</v>
      </c>
    </row>
    <row r="375" spans="1:74">
      <c r="A375" s="25">
        <f t="shared" si="204"/>
        <v>371</v>
      </c>
      <c r="B375" s="26" t="s">
        <v>28</v>
      </c>
      <c r="C375" s="12">
        <v>41418</v>
      </c>
      <c r="D375" s="12">
        <v>41423</v>
      </c>
      <c r="E375" s="12">
        <v>41431</v>
      </c>
      <c r="F375" s="14">
        <v>1.3315999999999999</v>
      </c>
      <c r="G375" s="14">
        <v>1.3453999999999999</v>
      </c>
      <c r="H375" s="14">
        <v>1.3609</v>
      </c>
      <c r="I375" s="14"/>
      <c r="J375" s="14"/>
      <c r="K375" s="5" t="s">
        <v>1</v>
      </c>
      <c r="L375" s="15"/>
      <c r="M375" s="16">
        <f>(G375-F375)*10000</f>
        <v>138.00000000000034</v>
      </c>
      <c r="N375" s="15"/>
      <c r="O375" s="16">
        <f>(H375-G375)*10000</f>
        <v>155.00000000000068</v>
      </c>
      <c r="P375" s="15"/>
      <c r="Q375" s="22">
        <f>((S374*U375)/M375)*O375</f>
        <v>6258909.1652081404</v>
      </c>
      <c r="R375" s="15"/>
      <c r="S375" s="3">
        <f>Q375+S374</f>
        <v>162287457.64497724</v>
      </c>
      <c r="U375" s="4">
        <f>$AE$4/W375</f>
        <v>3.5714285714285712E-2</v>
      </c>
      <c r="V375" s="4"/>
      <c r="W375" s="2">
        <v>7</v>
      </c>
      <c r="X375" s="3"/>
      <c r="Y375" s="30">
        <f>E375-D375+1</f>
        <v>9</v>
      </c>
      <c r="Z375" s="30"/>
      <c r="AA375" s="30">
        <f>(D375-C375)</f>
        <v>5</v>
      </c>
      <c r="AB375" s="30"/>
      <c r="AC375" s="4">
        <f>(S375-S374)/S374</f>
        <v>4.0113871635610775E-2</v>
      </c>
      <c r="AF375" s="40">
        <f>IF(E374&gt;D375,IF(E374&gt;E375,Y375,E374-D375+1),0)</f>
        <v>0</v>
      </c>
      <c r="AH375" s="40">
        <f t="shared" si="200"/>
        <v>0</v>
      </c>
      <c r="AI375" s="40">
        <f t="shared" si="202"/>
        <v>0</v>
      </c>
      <c r="AJ375" s="40">
        <f t="shared" si="203"/>
        <v>0</v>
      </c>
      <c r="AK375" s="40">
        <f t="shared" si="205"/>
        <v>0</v>
      </c>
      <c r="AL375" s="40">
        <f t="shared" si="206"/>
        <v>1</v>
      </c>
      <c r="AM375" s="40">
        <f t="shared" si="207"/>
        <v>0</v>
      </c>
      <c r="AN375" s="40">
        <f t="shared" si="208"/>
        <v>0</v>
      </c>
      <c r="AO375" s="40">
        <f t="shared" si="209"/>
        <v>0</v>
      </c>
      <c r="AP375" s="40">
        <f t="shared" si="210"/>
        <v>0</v>
      </c>
      <c r="AQ375" s="40">
        <f t="shared" si="211"/>
        <v>0</v>
      </c>
      <c r="AR375" s="40">
        <f t="shared" si="212"/>
        <v>0</v>
      </c>
      <c r="AS375" s="40">
        <f t="shared" si="213"/>
        <v>1</v>
      </c>
      <c r="AT375" s="40">
        <f t="shared" si="214"/>
        <v>1</v>
      </c>
      <c r="AU375" s="40">
        <f t="shared" si="215"/>
        <v>0</v>
      </c>
      <c r="AV375" s="40">
        <f t="shared" si="216"/>
        <v>0</v>
      </c>
      <c r="AW375" s="40">
        <f t="shared" si="217"/>
        <v>0</v>
      </c>
      <c r="AX375" s="40">
        <f t="shared" si="218"/>
        <v>0</v>
      </c>
      <c r="AY375" s="40">
        <f t="shared" si="219"/>
        <v>0</v>
      </c>
      <c r="AZ375" s="40">
        <f t="shared" si="220"/>
        <v>0</v>
      </c>
      <c r="BA375" s="40">
        <f t="shared" si="221"/>
        <v>0</v>
      </c>
      <c r="BB375" s="40">
        <f t="shared" si="222"/>
        <v>0</v>
      </c>
      <c r="BC375" s="40">
        <f t="shared" si="223"/>
        <v>1</v>
      </c>
      <c r="BD375" s="40">
        <f t="shared" si="224"/>
        <v>0</v>
      </c>
      <c r="BE375" s="40">
        <f t="shared" si="225"/>
        <v>0</v>
      </c>
      <c r="BF375" s="40">
        <f t="shared" si="226"/>
        <v>0</v>
      </c>
      <c r="BG375" s="40">
        <f t="shared" si="227"/>
        <v>0</v>
      </c>
      <c r="BH375" s="40">
        <f t="shared" si="228"/>
        <v>0</v>
      </c>
      <c r="BI375" s="40">
        <f t="shared" si="229"/>
        <v>0</v>
      </c>
      <c r="BJ375" s="40">
        <f t="shared" si="230"/>
        <v>0</v>
      </c>
      <c r="BK375" s="40">
        <f t="shared" si="232"/>
        <v>0</v>
      </c>
      <c r="BL375" s="40">
        <f t="shared" si="233"/>
        <v>0</v>
      </c>
      <c r="BM375" s="40">
        <f t="shared" si="234"/>
        <v>0</v>
      </c>
      <c r="BN375" s="40">
        <f t="shared" si="235"/>
        <v>0</v>
      </c>
      <c r="BO375" s="40">
        <f t="shared" si="236"/>
        <v>0</v>
      </c>
      <c r="BP375" s="40">
        <f t="shared" si="237"/>
        <v>0</v>
      </c>
      <c r="BQ375" s="40">
        <f t="shared" si="238"/>
        <v>0</v>
      </c>
      <c r="BR375" s="40">
        <f t="shared" si="239"/>
        <v>0</v>
      </c>
      <c r="BS375">
        <v>1</v>
      </c>
      <c r="BT375" s="63">
        <f t="shared" si="201"/>
        <v>6</v>
      </c>
      <c r="BV375" s="4">
        <f t="shared" si="231"/>
        <v>0.17471139971139971</v>
      </c>
    </row>
    <row r="376" spans="1:74">
      <c r="A376" s="25">
        <f t="shared" si="204"/>
        <v>372</v>
      </c>
      <c r="B376" s="26" t="s">
        <v>35</v>
      </c>
      <c r="C376" s="12">
        <v>41418</v>
      </c>
      <c r="D376" s="13">
        <v>41424</v>
      </c>
      <c r="E376" s="13">
        <v>41428</v>
      </c>
      <c r="F376" s="36">
        <v>104.66200000000001</v>
      </c>
      <c r="G376" s="36">
        <v>105.679</v>
      </c>
      <c r="H376" s="36">
        <v>104.66200000000001</v>
      </c>
      <c r="I376" s="36"/>
      <c r="J376" s="36"/>
      <c r="K376" s="5" t="s">
        <v>0</v>
      </c>
      <c r="M376" s="16">
        <f>(G376-F376)*100</f>
        <v>101.69999999999959</v>
      </c>
      <c r="N376" s="15"/>
      <c r="O376" s="16">
        <f>(H376-G376)*100</f>
        <v>-101.69999999999959</v>
      </c>
      <c r="Q376" s="22">
        <f>((S375*U376)/M376)*O376</f>
        <v>-5071483.0514055388</v>
      </c>
      <c r="R376" s="15"/>
      <c r="S376" s="3">
        <f>Q376+S375</f>
        <v>157215974.59357169</v>
      </c>
      <c r="U376" s="4">
        <f>$AE$4/W376</f>
        <v>3.125E-2</v>
      </c>
      <c r="W376" s="2">
        <v>8</v>
      </c>
      <c r="Y376" s="30">
        <f>E376-D376+1</f>
        <v>5</v>
      </c>
      <c r="Z376" s="30"/>
      <c r="AA376" s="30">
        <f>(D376-C376)</f>
        <v>6</v>
      </c>
      <c r="AB376" s="30"/>
      <c r="AC376" s="4">
        <f>(S376-S375)/S375</f>
        <v>-3.1250000000000062E-2</v>
      </c>
      <c r="AF376" s="40">
        <f>IF(E375&gt;D376,IF(E375&gt;E376,Y376,E375-D376+1),0)</f>
        <v>5</v>
      </c>
      <c r="AH376" s="40">
        <f t="shared" si="200"/>
        <v>1</v>
      </c>
      <c r="AI376" s="40">
        <f t="shared" si="202"/>
        <v>0</v>
      </c>
      <c r="AJ376" s="40">
        <f t="shared" si="203"/>
        <v>0</v>
      </c>
      <c r="AK376" s="40">
        <f t="shared" si="205"/>
        <v>0</v>
      </c>
      <c r="AL376" s="40">
        <f t="shared" si="206"/>
        <v>0</v>
      </c>
      <c r="AM376" s="40">
        <f t="shared" si="207"/>
        <v>1</v>
      </c>
      <c r="AN376" s="40">
        <f t="shared" si="208"/>
        <v>0</v>
      </c>
      <c r="AO376" s="40">
        <f t="shared" si="209"/>
        <v>0</v>
      </c>
      <c r="AP376" s="40">
        <f t="shared" si="210"/>
        <v>0</v>
      </c>
      <c r="AQ376" s="40">
        <f t="shared" si="211"/>
        <v>0</v>
      </c>
      <c r="AR376" s="40">
        <f t="shared" si="212"/>
        <v>0</v>
      </c>
      <c r="AS376" s="40">
        <f t="shared" si="213"/>
        <v>0</v>
      </c>
      <c r="AT376" s="40">
        <f t="shared" si="214"/>
        <v>0</v>
      </c>
      <c r="AU376" s="40">
        <f t="shared" si="215"/>
        <v>1</v>
      </c>
      <c r="AV376" s="40">
        <f t="shared" si="216"/>
        <v>0</v>
      </c>
      <c r="AW376" s="40">
        <f t="shared" si="217"/>
        <v>0</v>
      </c>
      <c r="AX376" s="40">
        <f t="shared" si="218"/>
        <v>0</v>
      </c>
      <c r="AY376" s="40">
        <f t="shared" si="219"/>
        <v>0</v>
      </c>
      <c r="AZ376" s="40">
        <f t="shared" si="220"/>
        <v>0</v>
      </c>
      <c r="BA376" s="40">
        <f t="shared" si="221"/>
        <v>0</v>
      </c>
      <c r="BB376" s="40">
        <f t="shared" si="222"/>
        <v>0</v>
      </c>
      <c r="BC376" s="40">
        <f t="shared" si="223"/>
        <v>0</v>
      </c>
      <c r="BD376" s="40">
        <f t="shared" si="224"/>
        <v>1</v>
      </c>
      <c r="BE376" s="40">
        <f t="shared" si="225"/>
        <v>0</v>
      </c>
      <c r="BF376" s="40">
        <f t="shared" si="226"/>
        <v>0</v>
      </c>
      <c r="BG376" s="40">
        <f t="shared" si="227"/>
        <v>0</v>
      </c>
      <c r="BH376" s="40">
        <f t="shared" si="228"/>
        <v>0</v>
      </c>
      <c r="BI376" s="40">
        <f t="shared" si="229"/>
        <v>0</v>
      </c>
      <c r="BJ376" s="40">
        <f t="shared" si="230"/>
        <v>0</v>
      </c>
      <c r="BK376" s="40">
        <f t="shared" si="232"/>
        <v>0</v>
      </c>
      <c r="BL376" s="40">
        <f t="shared" si="233"/>
        <v>0</v>
      </c>
      <c r="BM376" s="40">
        <f t="shared" si="234"/>
        <v>0</v>
      </c>
      <c r="BN376" s="40">
        <f t="shared" si="235"/>
        <v>0</v>
      </c>
      <c r="BO376" s="40">
        <f t="shared" si="236"/>
        <v>0</v>
      </c>
      <c r="BP376" s="40">
        <f t="shared" si="237"/>
        <v>0</v>
      </c>
      <c r="BQ376" s="40">
        <f t="shared" si="238"/>
        <v>0</v>
      </c>
      <c r="BR376" s="40">
        <f t="shared" si="239"/>
        <v>0</v>
      </c>
      <c r="BS376">
        <v>1</v>
      </c>
      <c r="BT376" s="63">
        <f t="shared" si="201"/>
        <v>6</v>
      </c>
      <c r="BV376" s="4">
        <f t="shared" si="231"/>
        <v>0.17818362193362192</v>
      </c>
    </row>
    <row r="377" spans="1:74">
      <c r="A377" s="25">
        <f t="shared" si="204"/>
        <v>373</v>
      </c>
      <c r="B377" s="26" t="s">
        <v>38</v>
      </c>
      <c r="C377" s="12">
        <v>41423</v>
      </c>
      <c r="D377" s="52">
        <v>41424</v>
      </c>
      <c r="E377" s="52">
        <v>41424</v>
      </c>
      <c r="F377" s="36">
        <v>131.23600000000002</v>
      </c>
      <c r="G377" s="36"/>
      <c r="H377" s="36"/>
      <c r="I377" s="36">
        <v>130.44</v>
      </c>
      <c r="J377" s="36">
        <v>131.23600000000002</v>
      </c>
      <c r="K377" s="5" t="s">
        <v>0</v>
      </c>
      <c r="M377" s="16">
        <f>(F377-I377)*100</f>
        <v>79.600000000002069</v>
      </c>
      <c r="N377" s="15"/>
      <c r="O377" s="16">
        <f>(I377-J377)*100</f>
        <v>-79.600000000002069</v>
      </c>
      <c r="Q377" s="22">
        <f>((S376*U377)/M377)*O377</f>
        <v>-1871618.7451615676</v>
      </c>
      <c r="R377" s="15"/>
      <c r="S377" s="3">
        <f>Q377+S376</f>
        <v>155344355.84841013</v>
      </c>
      <c r="U377" s="4">
        <f>$AE$4/W377</f>
        <v>1.1904761904761904E-2</v>
      </c>
      <c r="W377" s="2">
        <v>21</v>
      </c>
      <c r="Y377" s="30">
        <f>E377-D377+1</f>
        <v>1</v>
      </c>
      <c r="Z377" s="30"/>
      <c r="AA377" s="30">
        <f>(D377-C377)</f>
        <v>1</v>
      </c>
      <c r="AB377" s="30"/>
      <c r="AC377" s="4">
        <f>(S377-S376)/S376</f>
        <v>-1.1904761904761875E-2</v>
      </c>
      <c r="AF377" s="40">
        <f>IF(E376&gt;D377,IF(E376&gt;E377,Y377,E376-D377+1),0)</f>
        <v>1</v>
      </c>
      <c r="AH377" s="40">
        <f t="shared" si="200"/>
        <v>1</v>
      </c>
      <c r="AI377" s="40">
        <f t="shared" si="202"/>
        <v>1</v>
      </c>
      <c r="AJ377" s="40">
        <f t="shared" si="203"/>
        <v>0</v>
      </c>
      <c r="AK377" s="40">
        <f t="shared" si="205"/>
        <v>0</v>
      </c>
      <c r="AL377" s="40">
        <f t="shared" si="206"/>
        <v>0</v>
      </c>
      <c r="AM377" s="40">
        <f t="shared" si="207"/>
        <v>0</v>
      </c>
      <c r="AN377" s="40">
        <f t="shared" si="208"/>
        <v>1</v>
      </c>
      <c r="AO377" s="40">
        <f t="shared" si="209"/>
        <v>0</v>
      </c>
      <c r="AP377" s="40">
        <f t="shared" si="210"/>
        <v>0</v>
      </c>
      <c r="AQ377" s="40">
        <f t="shared" si="211"/>
        <v>0</v>
      </c>
      <c r="AR377" s="40">
        <f t="shared" si="212"/>
        <v>0</v>
      </c>
      <c r="AS377" s="40">
        <f t="shared" si="213"/>
        <v>0</v>
      </c>
      <c r="AT377" s="40">
        <f t="shared" si="214"/>
        <v>0</v>
      </c>
      <c r="AU377" s="40">
        <f t="shared" si="215"/>
        <v>0</v>
      </c>
      <c r="AV377" s="40">
        <f t="shared" si="216"/>
        <v>1</v>
      </c>
      <c r="AW377" s="40">
        <f t="shared" si="217"/>
        <v>0</v>
      </c>
      <c r="AX377" s="40">
        <f t="shared" si="218"/>
        <v>0</v>
      </c>
      <c r="AY377" s="40">
        <f t="shared" si="219"/>
        <v>0</v>
      </c>
      <c r="AZ377" s="40">
        <f t="shared" si="220"/>
        <v>0</v>
      </c>
      <c r="BA377" s="40">
        <f t="shared" si="221"/>
        <v>0</v>
      </c>
      <c r="BB377" s="40">
        <f t="shared" si="222"/>
        <v>0</v>
      </c>
      <c r="BC377" s="40">
        <f t="shared" si="223"/>
        <v>0</v>
      </c>
      <c r="BD377" s="40">
        <f t="shared" si="224"/>
        <v>0</v>
      </c>
      <c r="BE377" s="40">
        <f t="shared" si="225"/>
        <v>1</v>
      </c>
      <c r="BF377" s="40">
        <f t="shared" si="226"/>
        <v>0</v>
      </c>
      <c r="BG377" s="40">
        <f t="shared" si="227"/>
        <v>0</v>
      </c>
      <c r="BH377" s="40">
        <f t="shared" si="228"/>
        <v>0</v>
      </c>
      <c r="BI377" s="40">
        <f t="shared" si="229"/>
        <v>0</v>
      </c>
      <c r="BJ377" s="40">
        <f t="shared" si="230"/>
        <v>0</v>
      </c>
      <c r="BK377" s="40">
        <f t="shared" si="232"/>
        <v>0</v>
      </c>
      <c r="BL377" s="40">
        <f t="shared" si="233"/>
        <v>0</v>
      </c>
      <c r="BM377" s="40">
        <f t="shared" si="234"/>
        <v>0</v>
      </c>
      <c r="BN377" s="40">
        <f t="shared" si="235"/>
        <v>0</v>
      </c>
      <c r="BO377" s="40">
        <f t="shared" si="236"/>
        <v>0</v>
      </c>
      <c r="BP377" s="40">
        <f t="shared" si="237"/>
        <v>0</v>
      </c>
      <c r="BQ377" s="40">
        <f t="shared" si="238"/>
        <v>0</v>
      </c>
      <c r="BR377" s="40">
        <f t="shared" si="239"/>
        <v>0</v>
      </c>
      <c r="BS377">
        <v>1</v>
      </c>
      <c r="BT377" s="63">
        <f t="shared" si="201"/>
        <v>7</v>
      </c>
      <c r="BV377" s="4">
        <f t="shared" si="231"/>
        <v>0.19008838383838383</v>
      </c>
    </row>
    <row r="378" spans="1:74">
      <c r="A378" s="25">
        <f t="shared" si="204"/>
        <v>374</v>
      </c>
      <c r="B378" s="26" t="s">
        <v>29</v>
      </c>
      <c r="C378" s="12">
        <v>41418</v>
      </c>
      <c r="D378" s="12">
        <v>41425</v>
      </c>
      <c r="E378" s="12">
        <v>41438</v>
      </c>
      <c r="F378" s="14">
        <v>0.8599</v>
      </c>
      <c r="G378" s="14"/>
      <c r="H378" s="14"/>
      <c r="I378" s="14">
        <v>0.85270000000000001</v>
      </c>
      <c r="J378" s="14">
        <v>0.84960000000000002</v>
      </c>
      <c r="K378" s="5" t="s">
        <v>2</v>
      </c>
      <c r="L378" s="15"/>
      <c r="M378" s="16">
        <f>(F378-I378)*10000</f>
        <v>71.999999999999844</v>
      </c>
      <c r="N378" s="15"/>
      <c r="O378" s="16">
        <f>(I378-J378)*10000</f>
        <v>30.999999999999915</v>
      </c>
      <c r="P378" s="15"/>
      <c r="Q378" s="22">
        <f>((S377*U378)/M378)*O378</f>
        <v>1672109.3858683025</v>
      </c>
      <c r="R378" s="15"/>
      <c r="S378" s="3">
        <f>Q378+S377</f>
        <v>157016465.23427844</v>
      </c>
      <c r="U378" s="4">
        <f>$AE$4/W378</f>
        <v>2.5000000000000001E-2</v>
      </c>
      <c r="V378" s="4"/>
      <c r="W378" s="2">
        <v>10</v>
      </c>
      <c r="X378" s="3"/>
      <c r="Y378" s="30">
        <f>E378-D378+1</f>
        <v>14</v>
      </c>
      <c r="Z378" s="30"/>
      <c r="AA378" s="30">
        <f>(D378-C378)</f>
        <v>7</v>
      </c>
      <c r="AB378" s="30"/>
      <c r="AC378" s="4">
        <f>(S378-S377)/S377</f>
        <v>1.0763888888888937E-2</v>
      </c>
      <c r="AF378" s="40">
        <f>IF(E377&gt;D378,IF(E377&gt;E378,Y378,E377-D378+1),0)</f>
        <v>0</v>
      </c>
      <c r="AH378" s="40">
        <f t="shared" si="200"/>
        <v>0</v>
      </c>
      <c r="AI378" s="40">
        <f t="shared" si="202"/>
        <v>1</v>
      </c>
      <c r="AJ378" s="40">
        <f t="shared" si="203"/>
        <v>1</v>
      </c>
      <c r="AK378" s="40">
        <f t="shared" si="205"/>
        <v>0</v>
      </c>
      <c r="AL378" s="40">
        <f t="shared" si="206"/>
        <v>0</v>
      </c>
      <c r="AM378" s="40">
        <f t="shared" si="207"/>
        <v>0</v>
      </c>
      <c r="AN378" s="40">
        <f t="shared" si="208"/>
        <v>0</v>
      </c>
      <c r="AO378" s="40">
        <f t="shared" si="209"/>
        <v>0</v>
      </c>
      <c r="AP378" s="40">
        <f t="shared" si="210"/>
        <v>0</v>
      </c>
      <c r="AQ378" s="40">
        <f t="shared" si="211"/>
        <v>0</v>
      </c>
      <c r="AR378" s="40">
        <f t="shared" si="212"/>
        <v>0</v>
      </c>
      <c r="AS378" s="40">
        <f t="shared" si="213"/>
        <v>0</v>
      </c>
      <c r="AT378" s="40">
        <f t="shared" si="214"/>
        <v>0</v>
      </c>
      <c r="AU378" s="40">
        <f t="shared" si="215"/>
        <v>0</v>
      </c>
      <c r="AV378" s="40">
        <f t="shared" si="216"/>
        <v>0</v>
      </c>
      <c r="AW378" s="40">
        <f t="shared" si="217"/>
        <v>1</v>
      </c>
      <c r="AX378" s="40">
        <f t="shared" si="218"/>
        <v>0</v>
      </c>
      <c r="AY378" s="40">
        <f t="shared" si="219"/>
        <v>0</v>
      </c>
      <c r="AZ378" s="40">
        <f t="shared" si="220"/>
        <v>0</v>
      </c>
      <c r="BA378" s="40">
        <f t="shared" si="221"/>
        <v>0</v>
      </c>
      <c r="BB378" s="40">
        <f t="shared" si="222"/>
        <v>0</v>
      </c>
      <c r="BC378" s="40">
        <f t="shared" si="223"/>
        <v>0</v>
      </c>
      <c r="BD378" s="40">
        <f t="shared" si="224"/>
        <v>0</v>
      </c>
      <c r="BE378" s="40">
        <f t="shared" si="225"/>
        <v>0</v>
      </c>
      <c r="BF378" s="40">
        <f t="shared" si="226"/>
        <v>1</v>
      </c>
      <c r="BG378" s="40">
        <f t="shared" si="227"/>
        <v>0</v>
      </c>
      <c r="BH378" s="40">
        <f t="shared" si="228"/>
        <v>0</v>
      </c>
      <c r="BI378" s="40">
        <f t="shared" si="229"/>
        <v>0</v>
      </c>
      <c r="BJ378" s="40">
        <f t="shared" si="230"/>
        <v>0</v>
      </c>
      <c r="BK378" s="40">
        <f t="shared" si="232"/>
        <v>0</v>
      </c>
      <c r="BL378" s="40">
        <f t="shared" si="233"/>
        <v>0</v>
      </c>
      <c r="BM378" s="40">
        <f t="shared" si="234"/>
        <v>0</v>
      </c>
      <c r="BN378" s="40">
        <f t="shared" si="235"/>
        <v>0</v>
      </c>
      <c r="BO378" s="40">
        <f t="shared" si="236"/>
        <v>0</v>
      </c>
      <c r="BP378" s="40">
        <f t="shared" si="237"/>
        <v>0</v>
      </c>
      <c r="BQ378" s="40">
        <f t="shared" si="238"/>
        <v>0</v>
      </c>
      <c r="BR378" s="40">
        <f t="shared" si="239"/>
        <v>0</v>
      </c>
      <c r="BS378">
        <v>1</v>
      </c>
      <c r="BT378" s="63">
        <f t="shared" si="201"/>
        <v>6</v>
      </c>
      <c r="BV378" s="4">
        <f t="shared" si="231"/>
        <v>0.1804563492063492</v>
      </c>
    </row>
    <row r="379" spans="1:74">
      <c r="A379" s="25">
        <f t="shared" si="204"/>
        <v>375</v>
      </c>
      <c r="B379" s="26" t="s">
        <v>30</v>
      </c>
      <c r="C379" s="12">
        <v>41424</v>
      </c>
      <c r="D379" s="12">
        <v>41428</v>
      </c>
      <c r="E379" s="12">
        <v>41443</v>
      </c>
      <c r="F379" s="14">
        <v>1.2926</v>
      </c>
      <c r="G379" s="14">
        <v>1.3063</v>
      </c>
      <c r="H379" s="14">
        <v>1.3406</v>
      </c>
      <c r="I379" s="14"/>
      <c r="J379" s="14"/>
      <c r="K379" s="5" t="s">
        <v>1</v>
      </c>
      <c r="L379" s="15"/>
      <c r="M379" s="16">
        <f>(G379-F379)*10000</f>
        <v>137.00000000000045</v>
      </c>
      <c r="N379" s="15"/>
      <c r="O379" s="16">
        <f>(H379-G379)*10000</f>
        <v>343</v>
      </c>
      <c r="P379" s="15"/>
      <c r="Q379" s="22">
        <f>((S378*U379)/M379)*O379</f>
        <v>8934413.9972391054</v>
      </c>
      <c r="R379" s="15"/>
      <c r="S379" s="3">
        <f>Q379+S378</f>
        <v>165950879.23151755</v>
      </c>
      <c r="U379" s="4">
        <f>$AE$4/W379</f>
        <v>2.2727272727272728E-2</v>
      </c>
      <c r="V379" s="4"/>
      <c r="W379" s="16">
        <v>11</v>
      </c>
      <c r="X379" s="15"/>
      <c r="Y379" s="30">
        <f>E379-D379+1</f>
        <v>16</v>
      </c>
      <c r="Z379" s="30"/>
      <c r="AA379" s="30">
        <f>(D379-C379)</f>
        <v>4</v>
      </c>
      <c r="AB379" s="30"/>
      <c r="AC379" s="4">
        <f>(S379-S378)/S378</f>
        <v>5.6901128069011139E-2</v>
      </c>
      <c r="AF379" s="40">
        <f>IF(E378&gt;D379,IF(E378&gt;E379,Y379,E378-D379+1),0)</f>
        <v>11</v>
      </c>
      <c r="AH379" s="40">
        <f t="shared" si="200"/>
        <v>1</v>
      </c>
      <c r="AI379" s="40">
        <f t="shared" si="202"/>
        <v>0</v>
      </c>
      <c r="AJ379" s="40">
        <f t="shared" si="203"/>
        <v>1</v>
      </c>
      <c r="AK379" s="40">
        <f t="shared" si="205"/>
        <v>1</v>
      </c>
      <c r="AL379" s="40">
        <f t="shared" si="206"/>
        <v>0</v>
      </c>
      <c r="AM379" s="40">
        <f t="shared" si="207"/>
        <v>0</v>
      </c>
      <c r="AN379" s="40">
        <f t="shared" si="208"/>
        <v>0</v>
      </c>
      <c r="AO379" s="40">
        <f t="shared" si="209"/>
        <v>0</v>
      </c>
      <c r="AP379" s="40">
        <f t="shared" si="210"/>
        <v>0</v>
      </c>
      <c r="AQ379" s="40">
        <f t="shared" si="211"/>
        <v>0</v>
      </c>
      <c r="AR379" s="40">
        <f t="shared" si="212"/>
        <v>0</v>
      </c>
      <c r="AS379" s="40">
        <f t="shared" si="213"/>
        <v>0</v>
      </c>
      <c r="AT379" s="40">
        <f t="shared" si="214"/>
        <v>0</v>
      </c>
      <c r="AU379" s="40">
        <f t="shared" si="215"/>
        <v>0</v>
      </c>
      <c r="AV379" s="40">
        <f t="shared" si="216"/>
        <v>0</v>
      </c>
      <c r="AW379" s="40">
        <f t="shared" si="217"/>
        <v>0</v>
      </c>
      <c r="AX379" s="40">
        <f t="shared" si="218"/>
        <v>1</v>
      </c>
      <c r="AY379" s="40">
        <f t="shared" si="219"/>
        <v>0</v>
      </c>
      <c r="AZ379" s="40">
        <f t="shared" si="220"/>
        <v>0</v>
      </c>
      <c r="BA379" s="40">
        <f t="shared" si="221"/>
        <v>0</v>
      </c>
      <c r="BB379" s="40">
        <f t="shared" si="222"/>
        <v>0</v>
      </c>
      <c r="BC379" s="40">
        <f t="shared" si="223"/>
        <v>0</v>
      </c>
      <c r="BD379" s="40">
        <f t="shared" si="224"/>
        <v>0</v>
      </c>
      <c r="BE379" s="40">
        <f t="shared" si="225"/>
        <v>0</v>
      </c>
      <c r="BF379" s="40">
        <f t="shared" si="226"/>
        <v>0</v>
      </c>
      <c r="BG379" s="40">
        <f t="shared" si="227"/>
        <v>1</v>
      </c>
      <c r="BH379" s="40">
        <f t="shared" si="228"/>
        <v>0</v>
      </c>
      <c r="BI379" s="40">
        <f t="shared" si="229"/>
        <v>0</v>
      </c>
      <c r="BJ379" s="40">
        <f t="shared" si="230"/>
        <v>0</v>
      </c>
      <c r="BK379" s="40">
        <f t="shared" si="232"/>
        <v>0</v>
      </c>
      <c r="BL379" s="40">
        <f t="shared" si="233"/>
        <v>0</v>
      </c>
      <c r="BM379" s="40">
        <f t="shared" si="234"/>
        <v>0</v>
      </c>
      <c r="BN379" s="40">
        <f t="shared" si="235"/>
        <v>0</v>
      </c>
      <c r="BO379" s="40">
        <f t="shared" si="236"/>
        <v>0</v>
      </c>
      <c r="BP379" s="40">
        <f t="shared" si="237"/>
        <v>0</v>
      </c>
      <c r="BQ379" s="40">
        <f t="shared" si="238"/>
        <v>0</v>
      </c>
      <c r="BR379" s="40">
        <f t="shared" si="239"/>
        <v>0</v>
      </c>
      <c r="BS379">
        <v>1</v>
      </c>
      <c r="BT379" s="63">
        <f t="shared" si="201"/>
        <v>7</v>
      </c>
      <c r="BV379" s="4">
        <f t="shared" si="231"/>
        <v>0.20318362193362191</v>
      </c>
    </row>
    <row r="380" spans="1:74">
      <c r="A380" s="25">
        <f t="shared" si="204"/>
        <v>376</v>
      </c>
      <c r="B380" s="26" t="s">
        <v>38</v>
      </c>
      <c r="C380" s="12">
        <v>41429</v>
      </c>
      <c r="D380" s="52">
        <v>41430</v>
      </c>
      <c r="E380" s="52">
        <v>41430</v>
      </c>
      <c r="F380" s="36">
        <v>130.38</v>
      </c>
      <c r="G380" s="36">
        <v>131.33700000000002</v>
      </c>
      <c r="H380" s="36">
        <v>130.38</v>
      </c>
      <c r="I380" s="36"/>
      <c r="J380" s="36"/>
      <c r="K380" s="5" t="s">
        <v>0</v>
      </c>
      <c r="M380" s="16">
        <f>(G380-F380)*100</f>
        <v>95.700000000002206</v>
      </c>
      <c r="N380" s="15"/>
      <c r="O380" s="16">
        <f>(H380-G380)*100</f>
        <v>-95.700000000002206</v>
      </c>
      <c r="Q380" s="22">
        <f>((S379*U380)/M380)*O380</f>
        <v>-1975605.7051371136</v>
      </c>
      <c r="R380" s="15"/>
      <c r="S380" s="3">
        <f>Q380+S379</f>
        <v>163975273.52638045</v>
      </c>
      <c r="U380" s="4">
        <f>$AE$4/W380</f>
        <v>1.1904761904761904E-2</v>
      </c>
      <c r="W380" s="2">
        <v>21</v>
      </c>
      <c r="Y380" s="30">
        <f>E380-D380+1</f>
        <v>1</v>
      </c>
      <c r="Z380" s="30"/>
      <c r="AA380" s="30">
        <f>(D380-C380)</f>
        <v>1</v>
      </c>
      <c r="AB380" s="30"/>
      <c r="AC380" s="4">
        <f>(S380-S379)/S379</f>
        <v>-1.1904761904761845E-2</v>
      </c>
      <c r="AF380" s="40">
        <f>IF(E379&gt;D380,IF(E379&gt;E380,Y380,E379-D380+1),0)</f>
        <v>1</v>
      </c>
      <c r="AH380" s="40">
        <f t="shared" si="200"/>
        <v>1</v>
      </c>
      <c r="AI380" s="40">
        <f t="shared" si="202"/>
        <v>1</v>
      </c>
      <c r="AJ380" s="40">
        <f t="shared" si="203"/>
        <v>0</v>
      </c>
      <c r="AK380" s="40">
        <f t="shared" si="205"/>
        <v>0</v>
      </c>
      <c r="AL380" s="40">
        <f t="shared" si="206"/>
        <v>1</v>
      </c>
      <c r="AM380" s="40">
        <f t="shared" si="207"/>
        <v>0</v>
      </c>
      <c r="AN380" s="40">
        <f t="shared" si="208"/>
        <v>0</v>
      </c>
      <c r="AO380" s="40">
        <f t="shared" si="209"/>
        <v>0</v>
      </c>
      <c r="AP380" s="40">
        <f t="shared" si="210"/>
        <v>0</v>
      </c>
      <c r="AQ380" s="40">
        <f t="shared" si="211"/>
        <v>0</v>
      </c>
      <c r="AR380" s="40">
        <f t="shared" si="212"/>
        <v>0</v>
      </c>
      <c r="AS380" s="40">
        <f t="shared" si="213"/>
        <v>0</v>
      </c>
      <c r="AT380" s="40">
        <f t="shared" si="214"/>
        <v>0</v>
      </c>
      <c r="AU380" s="40">
        <f t="shared" si="215"/>
        <v>0</v>
      </c>
      <c r="AV380" s="40">
        <f t="shared" si="216"/>
        <v>0</v>
      </c>
      <c r="AW380" s="40">
        <f t="shared" si="217"/>
        <v>0</v>
      </c>
      <c r="AX380" s="40">
        <f t="shared" si="218"/>
        <v>0</v>
      </c>
      <c r="AY380" s="40">
        <f t="shared" si="219"/>
        <v>1</v>
      </c>
      <c r="AZ380" s="40">
        <f t="shared" si="220"/>
        <v>0</v>
      </c>
      <c r="BA380" s="40">
        <f t="shared" si="221"/>
        <v>0</v>
      </c>
      <c r="BB380" s="40">
        <f t="shared" si="222"/>
        <v>0</v>
      </c>
      <c r="BC380" s="40">
        <f t="shared" si="223"/>
        <v>0</v>
      </c>
      <c r="BD380" s="40">
        <f t="shared" si="224"/>
        <v>0</v>
      </c>
      <c r="BE380" s="40">
        <f t="shared" si="225"/>
        <v>0</v>
      </c>
      <c r="BF380" s="40">
        <f t="shared" si="226"/>
        <v>0</v>
      </c>
      <c r="BG380" s="40">
        <f t="shared" si="227"/>
        <v>0</v>
      </c>
      <c r="BH380" s="40">
        <f t="shared" si="228"/>
        <v>1</v>
      </c>
      <c r="BI380" s="40">
        <f t="shared" si="229"/>
        <v>0</v>
      </c>
      <c r="BJ380" s="40">
        <f t="shared" si="230"/>
        <v>0</v>
      </c>
      <c r="BK380" s="40">
        <f t="shared" si="232"/>
        <v>0</v>
      </c>
      <c r="BL380" s="40">
        <f t="shared" si="233"/>
        <v>0</v>
      </c>
      <c r="BM380" s="40">
        <f t="shared" si="234"/>
        <v>0</v>
      </c>
      <c r="BN380" s="40">
        <f t="shared" si="235"/>
        <v>0</v>
      </c>
      <c r="BO380" s="40">
        <f t="shared" si="236"/>
        <v>0</v>
      </c>
      <c r="BP380" s="40">
        <f t="shared" si="237"/>
        <v>0</v>
      </c>
      <c r="BQ380" s="40">
        <f t="shared" si="238"/>
        <v>0</v>
      </c>
      <c r="BR380" s="40">
        <f t="shared" si="239"/>
        <v>0</v>
      </c>
      <c r="BS380">
        <v>1</v>
      </c>
      <c r="BT380" s="63">
        <f t="shared" si="201"/>
        <v>7</v>
      </c>
      <c r="BV380" s="4">
        <f t="shared" si="231"/>
        <v>0.18383838383838386</v>
      </c>
    </row>
    <row r="381" spans="1:74">
      <c r="A381" s="25">
        <f t="shared" si="204"/>
        <v>377</v>
      </c>
      <c r="B381" s="26" t="s">
        <v>33</v>
      </c>
      <c r="C381" s="12">
        <v>41430</v>
      </c>
      <c r="D381" s="12">
        <v>41431</v>
      </c>
      <c r="E381" s="12">
        <v>41435</v>
      </c>
      <c r="F381" s="36">
        <v>100.47</v>
      </c>
      <c r="G381" s="36"/>
      <c r="H381" s="36"/>
      <c r="I381" s="36">
        <v>98.94</v>
      </c>
      <c r="J381" s="36">
        <v>98.94</v>
      </c>
      <c r="K381" s="5" t="s">
        <v>17</v>
      </c>
      <c r="M381" s="16">
        <f>(F381-I381)*100</f>
        <v>153.00000000000011</v>
      </c>
      <c r="N381" s="15"/>
      <c r="O381" s="16">
        <f>(I381-J381)*100</f>
        <v>0</v>
      </c>
      <c r="Q381" s="22">
        <f>((S380*U381)/M381)*O381</f>
        <v>0</v>
      </c>
      <c r="R381" s="15"/>
      <c r="S381" s="3">
        <f>Q381+S380</f>
        <v>163975273.52638045</v>
      </c>
      <c r="U381" s="4">
        <f>$AE$4/W381</f>
        <v>2.7777777777777776E-2</v>
      </c>
      <c r="W381" s="2">
        <v>9</v>
      </c>
      <c r="Y381" s="30">
        <f>E381-D381+1</f>
        <v>5</v>
      </c>
      <c r="Z381" s="30"/>
      <c r="AA381" s="30">
        <f>(D381-C381)</f>
        <v>1</v>
      </c>
      <c r="AB381" s="30"/>
      <c r="AC381" s="4">
        <f>(S381-S380)/S380</f>
        <v>0</v>
      </c>
      <c r="AF381" s="40">
        <f>IF(E380&gt;D381,IF(E380&gt;E381,Y381,E380-D381+1),0)</f>
        <v>0</v>
      </c>
      <c r="AH381" s="40">
        <f t="shared" si="200"/>
        <v>0</v>
      </c>
      <c r="AI381" s="40">
        <f t="shared" si="202"/>
        <v>1</v>
      </c>
      <c r="AJ381" s="40">
        <f t="shared" si="203"/>
        <v>1</v>
      </c>
      <c r="AK381" s="40">
        <f t="shared" si="205"/>
        <v>0</v>
      </c>
      <c r="AL381" s="40">
        <f t="shared" si="206"/>
        <v>0</v>
      </c>
      <c r="AM381" s="40">
        <f t="shared" si="207"/>
        <v>1</v>
      </c>
      <c r="AN381" s="40">
        <f t="shared" si="208"/>
        <v>0</v>
      </c>
      <c r="AO381" s="40">
        <f t="shared" si="209"/>
        <v>0</v>
      </c>
      <c r="AP381" s="40">
        <f t="shared" si="210"/>
        <v>0</v>
      </c>
      <c r="AQ381" s="40">
        <f t="shared" si="211"/>
        <v>0</v>
      </c>
      <c r="AR381" s="40">
        <f t="shared" si="212"/>
        <v>0</v>
      </c>
      <c r="AS381" s="40">
        <f t="shared" si="213"/>
        <v>0</v>
      </c>
      <c r="AT381" s="40">
        <f t="shared" si="214"/>
        <v>0</v>
      </c>
      <c r="AU381" s="40">
        <f t="shared" si="215"/>
        <v>0</v>
      </c>
      <c r="AV381" s="40">
        <f t="shared" si="216"/>
        <v>0</v>
      </c>
      <c r="AW381" s="40">
        <f t="shared" si="217"/>
        <v>0</v>
      </c>
      <c r="AX381" s="40">
        <f t="shared" si="218"/>
        <v>0</v>
      </c>
      <c r="AY381" s="40">
        <f t="shared" si="219"/>
        <v>0</v>
      </c>
      <c r="AZ381" s="40">
        <f t="shared" si="220"/>
        <v>1</v>
      </c>
      <c r="BA381" s="40">
        <f t="shared" si="221"/>
        <v>0</v>
      </c>
      <c r="BB381" s="40">
        <f t="shared" si="222"/>
        <v>0</v>
      </c>
      <c r="BC381" s="40">
        <f t="shared" si="223"/>
        <v>0</v>
      </c>
      <c r="BD381" s="40">
        <f t="shared" si="224"/>
        <v>0</v>
      </c>
      <c r="BE381" s="40">
        <f t="shared" si="225"/>
        <v>0</v>
      </c>
      <c r="BF381" s="40">
        <f t="shared" si="226"/>
        <v>0</v>
      </c>
      <c r="BG381" s="40">
        <f t="shared" si="227"/>
        <v>0</v>
      </c>
      <c r="BH381" s="40">
        <f t="shared" si="228"/>
        <v>0</v>
      </c>
      <c r="BI381" s="40">
        <f t="shared" si="229"/>
        <v>1</v>
      </c>
      <c r="BJ381" s="40">
        <f t="shared" si="230"/>
        <v>0</v>
      </c>
      <c r="BK381" s="40">
        <f t="shared" si="232"/>
        <v>0</v>
      </c>
      <c r="BL381" s="40">
        <f t="shared" si="233"/>
        <v>0</v>
      </c>
      <c r="BM381" s="40">
        <f t="shared" si="234"/>
        <v>0</v>
      </c>
      <c r="BN381" s="40">
        <f t="shared" si="235"/>
        <v>0</v>
      </c>
      <c r="BO381" s="40">
        <f t="shared" si="236"/>
        <v>0</v>
      </c>
      <c r="BP381" s="40">
        <f t="shared" si="237"/>
        <v>0</v>
      </c>
      <c r="BQ381" s="40">
        <f t="shared" si="238"/>
        <v>0</v>
      </c>
      <c r="BR381" s="40">
        <f t="shared" si="239"/>
        <v>0</v>
      </c>
      <c r="BS381">
        <v>1</v>
      </c>
      <c r="BT381" s="63">
        <f t="shared" si="201"/>
        <v>7</v>
      </c>
      <c r="BV381" s="4">
        <f t="shared" si="231"/>
        <v>0.19971139971139973</v>
      </c>
    </row>
    <row r="382" spans="1:74">
      <c r="A382" s="25">
        <f t="shared" si="204"/>
        <v>378</v>
      </c>
      <c r="B382" s="26" t="s">
        <v>38</v>
      </c>
      <c r="C382" s="12">
        <v>41430</v>
      </c>
      <c r="D382" s="52">
        <v>41431</v>
      </c>
      <c r="E382" s="52">
        <v>41432</v>
      </c>
      <c r="F382" s="36">
        <v>130.89499999999998</v>
      </c>
      <c r="G382" s="57"/>
      <c r="H382" s="57"/>
      <c r="I382" s="36">
        <v>129.69</v>
      </c>
      <c r="J382" s="36">
        <v>126.14</v>
      </c>
      <c r="K382" s="5" t="s">
        <v>1</v>
      </c>
      <c r="M382" s="16">
        <f>(F382-I382)*100</f>
        <v>120.49999999999841</v>
      </c>
      <c r="N382" s="15"/>
      <c r="O382" s="16">
        <f>(I382-J382)*100</f>
        <v>354.99999999999972</v>
      </c>
      <c r="Q382" s="22">
        <f>((S381*U382)/M382)*O382</f>
        <v>5750960.4921819586</v>
      </c>
      <c r="R382" s="15"/>
      <c r="S382" s="3">
        <f>Q382+S381</f>
        <v>169726234.01856241</v>
      </c>
      <c r="U382" s="4">
        <f>$AE$4/W382</f>
        <v>1.1904761904761904E-2</v>
      </c>
      <c r="W382" s="2">
        <v>21</v>
      </c>
      <c r="Y382" s="30">
        <f>E382-D382+1</f>
        <v>2</v>
      </c>
      <c r="Z382" s="30"/>
      <c r="AA382" s="30">
        <f>(D382-C382)</f>
        <v>1</v>
      </c>
      <c r="AB382" s="30"/>
      <c r="AC382" s="4">
        <f>(S382-S381)/S381</f>
        <v>3.5072120134361222E-2</v>
      </c>
      <c r="AF382" s="40">
        <f>IF(E381&gt;D382,IF(E381&gt;E382,Y382,E381-D382+1),0)</f>
        <v>2</v>
      </c>
      <c r="AH382" s="40">
        <f t="shared" si="200"/>
        <v>1</v>
      </c>
      <c r="AI382" s="40">
        <f t="shared" si="202"/>
        <v>0</v>
      </c>
      <c r="AJ382" s="40">
        <f t="shared" si="203"/>
        <v>1</v>
      </c>
      <c r="AK382" s="40">
        <f t="shared" si="205"/>
        <v>1</v>
      </c>
      <c r="AL382" s="40">
        <f t="shared" si="206"/>
        <v>0</v>
      </c>
      <c r="AM382" s="40">
        <f t="shared" si="207"/>
        <v>0</v>
      </c>
      <c r="AN382" s="40">
        <f t="shared" si="208"/>
        <v>1</v>
      </c>
      <c r="AO382" s="40">
        <f t="shared" si="209"/>
        <v>0</v>
      </c>
      <c r="AP382" s="40">
        <f t="shared" si="210"/>
        <v>0</v>
      </c>
      <c r="AQ382" s="40">
        <f t="shared" si="211"/>
        <v>0</v>
      </c>
      <c r="AR382" s="40">
        <f t="shared" si="212"/>
        <v>0</v>
      </c>
      <c r="AS382" s="40">
        <f t="shared" si="213"/>
        <v>0</v>
      </c>
      <c r="AT382" s="40">
        <f t="shared" si="214"/>
        <v>0</v>
      </c>
      <c r="AU382" s="40">
        <f t="shared" si="215"/>
        <v>0</v>
      </c>
      <c r="AV382" s="40">
        <f t="shared" si="216"/>
        <v>0</v>
      </c>
      <c r="AW382" s="40">
        <f t="shared" si="217"/>
        <v>0</v>
      </c>
      <c r="AX382" s="40">
        <f t="shared" si="218"/>
        <v>0</v>
      </c>
      <c r="AY382" s="40">
        <f t="shared" si="219"/>
        <v>0</v>
      </c>
      <c r="AZ382" s="40">
        <f t="shared" si="220"/>
        <v>0</v>
      </c>
      <c r="BA382" s="40">
        <f t="shared" si="221"/>
        <v>1</v>
      </c>
      <c r="BB382" s="40">
        <f t="shared" si="222"/>
        <v>0</v>
      </c>
      <c r="BC382" s="40">
        <f t="shared" si="223"/>
        <v>0</v>
      </c>
      <c r="BD382" s="40">
        <f t="shared" si="224"/>
        <v>0</v>
      </c>
      <c r="BE382" s="40">
        <f t="shared" si="225"/>
        <v>0</v>
      </c>
      <c r="BF382" s="40">
        <f t="shared" si="226"/>
        <v>0</v>
      </c>
      <c r="BG382" s="40">
        <f t="shared" si="227"/>
        <v>0</v>
      </c>
      <c r="BH382" s="40">
        <f t="shared" si="228"/>
        <v>0</v>
      </c>
      <c r="BI382" s="40">
        <f t="shared" si="229"/>
        <v>0</v>
      </c>
      <c r="BJ382" s="40">
        <f t="shared" si="230"/>
        <v>1</v>
      </c>
      <c r="BK382" s="40">
        <f t="shared" si="232"/>
        <v>0</v>
      </c>
      <c r="BL382" s="40">
        <f t="shared" si="233"/>
        <v>0</v>
      </c>
      <c r="BM382" s="40">
        <f t="shared" si="234"/>
        <v>0</v>
      </c>
      <c r="BN382" s="40">
        <f t="shared" si="235"/>
        <v>0</v>
      </c>
      <c r="BO382" s="40">
        <f t="shared" si="236"/>
        <v>0</v>
      </c>
      <c r="BP382" s="40">
        <f t="shared" si="237"/>
        <v>0</v>
      </c>
      <c r="BQ382" s="40">
        <f t="shared" si="238"/>
        <v>0</v>
      </c>
      <c r="BR382" s="40">
        <f t="shared" si="239"/>
        <v>0</v>
      </c>
      <c r="BS382">
        <v>1</v>
      </c>
      <c r="BT382" s="63">
        <f t="shared" si="201"/>
        <v>8</v>
      </c>
      <c r="BV382" s="4">
        <f t="shared" si="231"/>
        <v>0.21161616161616165</v>
      </c>
    </row>
    <row r="383" spans="1:74">
      <c r="A383" s="25">
        <f t="shared" si="204"/>
        <v>379</v>
      </c>
      <c r="B383" s="26" t="s">
        <v>36</v>
      </c>
      <c r="C383" s="12">
        <v>41429</v>
      </c>
      <c r="D383" s="12">
        <v>41435</v>
      </c>
      <c r="E383" s="12">
        <v>41436</v>
      </c>
      <c r="F383" s="36">
        <v>152.327</v>
      </c>
      <c r="G383" s="36">
        <v>153.95500000000001</v>
      </c>
      <c r="H383" s="36">
        <v>152.327</v>
      </c>
      <c r="I383" s="36"/>
      <c r="J383" s="36"/>
      <c r="K383" s="5" t="s">
        <v>0</v>
      </c>
      <c r="M383" s="16">
        <f>(G383-F383)*100</f>
        <v>162.80000000000143</v>
      </c>
      <c r="N383" s="15"/>
      <c r="O383" s="16">
        <f>(H383-G383)*100</f>
        <v>-162.80000000000143</v>
      </c>
      <c r="Q383" s="22">
        <f>((S382*U383)/M383)*O383</f>
        <v>-4714617.6116267331</v>
      </c>
      <c r="R383" s="15"/>
      <c r="S383" s="3">
        <f>Q383+S382</f>
        <v>165011616.40693566</v>
      </c>
      <c r="U383" s="4">
        <f>$AE$4/W383</f>
        <v>2.7777777777777776E-2</v>
      </c>
      <c r="W383" s="2">
        <v>9</v>
      </c>
      <c r="Y383" s="30">
        <f>E383-D383+1</f>
        <v>2</v>
      </c>
      <c r="Z383" s="30"/>
      <c r="AA383" s="30">
        <f>(D383-C383)</f>
        <v>6</v>
      </c>
      <c r="AB383" s="30"/>
      <c r="AC383" s="4">
        <f>(S383-S382)/S382</f>
        <v>-2.7777777777777842E-2</v>
      </c>
      <c r="AF383" s="40">
        <f>IF(E382&gt;D383,IF(E382&gt;E383,Y383,E382-D383+1),0)</f>
        <v>0</v>
      </c>
      <c r="AH383" s="40">
        <f t="shared" si="200"/>
        <v>0</v>
      </c>
      <c r="AI383" s="40">
        <f t="shared" si="202"/>
        <v>1</v>
      </c>
      <c r="AJ383" s="40">
        <f t="shared" si="203"/>
        <v>0</v>
      </c>
      <c r="AK383" s="40">
        <f t="shared" si="205"/>
        <v>1</v>
      </c>
      <c r="AL383" s="40">
        <f t="shared" si="206"/>
        <v>1</v>
      </c>
      <c r="AM383" s="40">
        <f t="shared" si="207"/>
        <v>0</v>
      </c>
      <c r="AN383" s="40">
        <f t="shared" si="208"/>
        <v>0</v>
      </c>
      <c r="AO383" s="40">
        <f t="shared" si="209"/>
        <v>0</v>
      </c>
      <c r="AP383" s="40">
        <f t="shared" si="210"/>
        <v>0</v>
      </c>
      <c r="AQ383" s="40">
        <f t="shared" si="211"/>
        <v>0</v>
      </c>
      <c r="AR383" s="40">
        <f t="shared" si="212"/>
        <v>0</v>
      </c>
      <c r="AS383" s="40">
        <f t="shared" si="213"/>
        <v>0</v>
      </c>
      <c r="AT383" s="40">
        <f t="shared" si="214"/>
        <v>0</v>
      </c>
      <c r="AU383" s="40">
        <f t="shared" si="215"/>
        <v>0</v>
      </c>
      <c r="AV383" s="40">
        <f t="shared" si="216"/>
        <v>0</v>
      </c>
      <c r="AW383" s="40">
        <f t="shared" si="217"/>
        <v>0</v>
      </c>
      <c r="AX383" s="40">
        <f t="shared" si="218"/>
        <v>0</v>
      </c>
      <c r="AY383" s="40">
        <f t="shared" si="219"/>
        <v>0</v>
      </c>
      <c r="AZ383" s="40">
        <f t="shared" si="220"/>
        <v>0</v>
      </c>
      <c r="BA383" s="40">
        <f t="shared" si="221"/>
        <v>0</v>
      </c>
      <c r="BB383" s="40">
        <f t="shared" si="222"/>
        <v>1</v>
      </c>
      <c r="BC383" s="40">
        <f t="shared" si="223"/>
        <v>0</v>
      </c>
      <c r="BD383" s="40">
        <f t="shared" si="224"/>
        <v>0</v>
      </c>
      <c r="BE383" s="40">
        <f t="shared" si="225"/>
        <v>0</v>
      </c>
      <c r="BF383" s="40">
        <f t="shared" si="226"/>
        <v>0</v>
      </c>
      <c r="BG383" s="40">
        <f t="shared" si="227"/>
        <v>0</v>
      </c>
      <c r="BH383" s="40">
        <f t="shared" si="228"/>
        <v>0</v>
      </c>
      <c r="BI383" s="40">
        <f t="shared" si="229"/>
        <v>0</v>
      </c>
      <c r="BJ383" s="40">
        <f t="shared" si="230"/>
        <v>0</v>
      </c>
      <c r="BK383" s="40">
        <f t="shared" si="232"/>
        <v>1</v>
      </c>
      <c r="BL383" s="40">
        <f t="shared" si="233"/>
        <v>0</v>
      </c>
      <c r="BM383" s="40">
        <f t="shared" si="234"/>
        <v>0</v>
      </c>
      <c r="BN383" s="40">
        <f t="shared" si="235"/>
        <v>0</v>
      </c>
      <c r="BO383" s="40">
        <f t="shared" si="236"/>
        <v>0</v>
      </c>
      <c r="BP383" s="40">
        <f t="shared" si="237"/>
        <v>0</v>
      </c>
      <c r="BQ383" s="40">
        <f t="shared" si="238"/>
        <v>0</v>
      </c>
      <c r="BR383" s="40">
        <f t="shared" si="239"/>
        <v>0</v>
      </c>
      <c r="BS383">
        <v>1</v>
      </c>
      <c r="BT383" s="63">
        <f t="shared" si="201"/>
        <v>7</v>
      </c>
      <c r="BV383" s="4">
        <f t="shared" si="231"/>
        <v>0.19177489177489182</v>
      </c>
    </row>
    <row r="384" spans="1:74">
      <c r="A384" s="25">
        <f t="shared" si="204"/>
        <v>380</v>
      </c>
      <c r="B384" s="26" t="s">
        <v>39</v>
      </c>
      <c r="C384" s="12">
        <v>41432</v>
      </c>
      <c r="D384" s="12">
        <v>41435</v>
      </c>
      <c r="E384" s="12">
        <v>41438</v>
      </c>
      <c r="F384" s="14">
        <v>0.95751999999999993</v>
      </c>
      <c r="G384" s="14"/>
      <c r="H384" s="14"/>
      <c r="I384" s="14">
        <v>0.93986000000000003</v>
      </c>
      <c r="J384" s="14">
        <v>0.95751999999999993</v>
      </c>
      <c r="K384" s="5" t="s">
        <v>0</v>
      </c>
      <c r="M384" s="46">
        <f>(F384-I384)*10000</f>
        <v>176.59999999999897</v>
      </c>
      <c r="N384" s="47"/>
      <c r="O384" s="46">
        <f>(I384-J384)*10000</f>
        <v>-176.59999999999897</v>
      </c>
      <c r="Q384" s="22">
        <f>((S383*U384)/M384)*O384</f>
        <v>-3173300.3155179941</v>
      </c>
      <c r="R384" s="15"/>
      <c r="S384" s="3">
        <f>Q384+S383</f>
        <v>161838316.09141767</v>
      </c>
      <c r="U384" s="4">
        <f>$AE$4/W384</f>
        <v>1.9230769230769232E-2</v>
      </c>
      <c r="W384" s="2">
        <v>13</v>
      </c>
      <c r="Y384" s="30">
        <f>E384-D384+1</f>
        <v>4</v>
      </c>
      <c r="Z384" s="30"/>
      <c r="AA384" s="30">
        <f>(D384-C384)</f>
        <v>3</v>
      </c>
      <c r="AB384" s="30"/>
      <c r="AC384" s="4">
        <f>(S384-S383)/S383</f>
        <v>-1.9230769230769221E-2</v>
      </c>
      <c r="AF384" s="40">
        <f>IF(E383&gt;D384,IF(E383&gt;E384,Y384,E383-D384+1),0)</f>
        <v>2</v>
      </c>
      <c r="AH384" s="40">
        <f t="shared" si="200"/>
        <v>1</v>
      </c>
      <c r="AI384" s="40">
        <f t="shared" si="202"/>
        <v>0</v>
      </c>
      <c r="AJ384" s="40">
        <f t="shared" si="203"/>
        <v>1</v>
      </c>
      <c r="AK384" s="40">
        <f t="shared" si="205"/>
        <v>0</v>
      </c>
      <c r="AL384" s="40">
        <f t="shared" si="206"/>
        <v>1</v>
      </c>
      <c r="AM384" s="40">
        <f t="shared" si="207"/>
        <v>1</v>
      </c>
      <c r="AN384" s="40">
        <f t="shared" si="208"/>
        <v>0</v>
      </c>
      <c r="AO384" s="40">
        <f t="shared" si="209"/>
        <v>0</v>
      </c>
      <c r="AP384" s="40">
        <f t="shared" si="210"/>
        <v>0</v>
      </c>
      <c r="AQ384" s="40">
        <f t="shared" si="211"/>
        <v>0</v>
      </c>
      <c r="AR384" s="40">
        <f t="shared" si="212"/>
        <v>0</v>
      </c>
      <c r="AS384" s="40">
        <f t="shared" si="213"/>
        <v>0</v>
      </c>
      <c r="AT384" s="40">
        <f t="shared" si="214"/>
        <v>0</v>
      </c>
      <c r="AU384" s="40">
        <f t="shared" si="215"/>
        <v>0</v>
      </c>
      <c r="AV384" s="40">
        <f t="shared" si="216"/>
        <v>0</v>
      </c>
      <c r="AW384" s="40">
        <f t="shared" si="217"/>
        <v>0</v>
      </c>
      <c r="AX384" s="40">
        <f t="shared" si="218"/>
        <v>0</v>
      </c>
      <c r="AY384" s="40">
        <f t="shared" si="219"/>
        <v>0</v>
      </c>
      <c r="AZ384" s="40">
        <f t="shared" si="220"/>
        <v>0</v>
      </c>
      <c r="BA384" s="40">
        <f t="shared" si="221"/>
        <v>0</v>
      </c>
      <c r="BB384" s="40">
        <f t="shared" si="222"/>
        <v>0</v>
      </c>
      <c r="BC384" s="40">
        <f t="shared" si="223"/>
        <v>1</v>
      </c>
      <c r="BD384" s="40">
        <f t="shared" si="224"/>
        <v>0</v>
      </c>
      <c r="BE384" s="40">
        <f t="shared" si="225"/>
        <v>0</v>
      </c>
      <c r="BF384" s="40">
        <f t="shared" si="226"/>
        <v>0</v>
      </c>
      <c r="BG384" s="40">
        <f t="shared" si="227"/>
        <v>0</v>
      </c>
      <c r="BH384" s="40">
        <f t="shared" si="228"/>
        <v>0</v>
      </c>
      <c r="BI384" s="40">
        <f t="shared" si="229"/>
        <v>0</v>
      </c>
      <c r="BJ384" s="40">
        <f t="shared" si="230"/>
        <v>0</v>
      </c>
      <c r="BK384" s="40">
        <f t="shared" si="232"/>
        <v>0</v>
      </c>
      <c r="BL384" s="40">
        <f t="shared" si="233"/>
        <v>1</v>
      </c>
      <c r="BM384" s="40">
        <f t="shared" si="234"/>
        <v>0</v>
      </c>
      <c r="BN384" s="40">
        <f t="shared" si="235"/>
        <v>0</v>
      </c>
      <c r="BO384" s="40">
        <f t="shared" si="236"/>
        <v>0</v>
      </c>
      <c r="BP384" s="40">
        <f t="shared" si="237"/>
        <v>0</v>
      </c>
      <c r="BQ384" s="40">
        <f t="shared" si="238"/>
        <v>0</v>
      </c>
      <c r="BR384" s="40">
        <f t="shared" si="239"/>
        <v>0</v>
      </c>
      <c r="BS384">
        <v>1</v>
      </c>
      <c r="BT384" s="63">
        <f t="shared" si="201"/>
        <v>8</v>
      </c>
      <c r="BV384" s="4">
        <f t="shared" si="231"/>
        <v>0.21100566100566104</v>
      </c>
    </row>
    <row r="385" spans="1:74">
      <c r="A385" s="25">
        <f t="shared" si="204"/>
        <v>381</v>
      </c>
      <c r="B385" s="26" t="s">
        <v>38</v>
      </c>
      <c r="C385" s="12">
        <v>41435</v>
      </c>
      <c r="D385" s="52">
        <v>41437</v>
      </c>
      <c r="E385" s="52">
        <v>41437</v>
      </c>
      <c r="F385" s="36">
        <v>129.43799999999999</v>
      </c>
      <c r="G385" s="36">
        <v>131.03800000000001</v>
      </c>
      <c r="H385" s="36">
        <v>129.43799999999999</v>
      </c>
      <c r="I385" s="36"/>
      <c r="J385" s="36"/>
      <c r="K385" s="5" t="s">
        <v>0</v>
      </c>
      <c r="M385" s="16">
        <f>(G385-F385)*100</f>
        <v>160.00000000000227</v>
      </c>
      <c r="N385" s="15"/>
      <c r="O385" s="16">
        <f>(H385-G385)*100</f>
        <v>-160.00000000000227</v>
      </c>
      <c r="Q385" s="22">
        <f>((S384*U385)/M385)*O385</f>
        <v>-1926646.6201359245</v>
      </c>
      <c r="R385" s="15"/>
      <c r="S385" s="3">
        <f>Q385+S384</f>
        <v>159911669.47128174</v>
      </c>
      <c r="U385" s="4">
        <f>$AE$4/W385</f>
        <v>1.1904761904761904E-2</v>
      </c>
      <c r="W385" s="2">
        <v>21</v>
      </c>
      <c r="Y385" s="30">
        <f>E385-D385+1</f>
        <v>1</v>
      </c>
      <c r="Z385" s="30"/>
      <c r="AA385" s="30">
        <f>(D385-C385)</f>
        <v>2</v>
      </c>
      <c r="AB385" s="30"/>
      <c r="AC385" s="4">
        <f>(S385-S384)/S384</f>
        <v>-1.1904761904761958E-2</v>
      </c>
      <c r="AF385" s="40">
        <f>IF(E384&gt;D385,IF(E384&gt;E385,Y385,E384-D385+1),0)</f>
        <v>1</v>
      </c>
      <c r="AH385" s="40">
        <f t="shared" si="200"/>
        <v>1</v>
      </c>
      <c r="AI385" s="40">
        <f t="shared" si="202"/>
        <v>0</v>
      </c>
      <c r="AJ385" s="40">
        <f t="shared" si="203"/>
        <v>0</v>
      </c>
      <c r="AK385" s="40">
        <f t="shared" si="205"/>
        <v>0</v>
      </c>
      <c r="AL385" s="40">
        <f t="shared" si="206"/>
        <v>0</v>
      </c>
      <c r="AM385" s="40">
        <f t="shared" si="207"/>
        <v>1</v>
      </c>
      <c r="AN385" s="40">
        <f t="shared" si="208"/>
        <v>1</v>
      </c>
      <c r="AO385" s="40">
        <f t="shared" si="209"/>
        <v>0</v>
      </c>
      <c r="AP385" s="40">
        <f t="shared" si="210"/>
        <v>0</v>
      </c>
      <c r="AQ385" s="40">
        <f t="shared" si="211"/>
        <v>0</v>
      </c>
      <c r="AR385" s="40">
        <f t="shared" si="212"/>
        <v>0</v>
      </c>
      <c r="AS385" s="40">
        <f t="shared" si="213"/>
        <v>0</v>
      </c>
      <c r="AT385" s="40">
        <f t="shared" si="214"/>
        <v>0</v>
      </c>
      <c r="AU385" s="40">
        <f t="shared" si="215"/>
        <v>0</v>
      </c>
      <c r="AV385" s="40">
        <f t="shared" si="216"/>
        <v>0</v>
      </c>
      <c r="AW385" s="40">
        <f t="shared" si="217"/>
        <v>0</v>
      </c>
      <c r="AX385" s="40">
        <f t="shared" si="218"/>
        <v>0</v>
      </c>
      <c r="AY385" s="40">
        <f t="shared" si="219"/>
        <v>0</v>
      </c>
      <c r="AZ385" s="40">
        <f t="shared" si="220"/>
        <v>0</v>
      </c>
      <c r="BA385" s="40">
        <f t="shared" si="221"/>
        <v>0</v>
      </c>
      <c r="BB385" s="40">
        <f t="shared" si="222"/>
        <v>0</v>
      </c>
      <c r="BC385" s="40">
        <f t="shared" si="223"/>
        <v>0</v>
      </c>
      <c r="BD385" s="40">
        <f t="shared" si="224"/>
        <v>1</v>
      </c>
      <c r="BE385" s="40">
        <f t="shared" si="225"/>
        <v>0</v>
      </c>
      <c r="BF385" s="40">
        <f t="shared" si="226"/>
        <v>0</v>
      </c>
      <c r="BG385" s="40">
        <f t="shared" si="227"/>
        <v>0</v>
      </c>
      <c r="BH385" s="40">
        <f t="shared" si="228"/>
        <v>0</v>
      </c>
      <c r="BI385" s="40">
        <f t="shared" si="229"/>
        <v>0</v>
      </c>
      <c r="BJ385" s="40">
        <f t="shared" si="230"/>
        <v>0</v>
      </c>
      <c r="BK385" s="40">
        <f t="shared" si="232"/>
        <v>0</v>
      </c>
      <c r="BL385" s="40">
        <f t="shared" si="233"/>
        <v>0</v>
      </c>
      <c r="BM385" s="40">
        <f t="shared" si="234"/>
        <v>1</v>
      </c>
      <c r="BN385" s="40">
        <f t="shared" si="235"/>
        <v>0</v>
      </c>
      <c r="BO385" s="40">
        <f t="shared" si="236"/>
        <v>0</v>
      </c>
      <c r="BP385" s="40">
        <f t="shared" si="237"/>
        <v>0</v>
      </c>
      <c r="BQ385" s="40">
        <f t="shared" si="238"/>
        <v>0</v>
      </c>
      <c r="BR385" s="40">
        <f t="shared" si="239"/>
        <v>0</v>
      </c>
      <c r="BS385">
        <v>1</v>
      </c>
      <c r="BT385" s="63">
        <f t="shared" si="201"/>
        <v>7</v>
      </c>
      <c r="BV385" s="4">
        <f t="shared" si="231"/>
        <v>0.16735486735486738</v>
      </c>
    </row>
    <row r="386" spans="1:74">
      <c r="A386" s="25">
        <f t="shared" si="204"/>
        <v>382</v>
      </c>
      <c r="B386" s="26" t="s">
        <v>20</v>
      </c>
      <c r="C386" s="12">
        <v>41443</v>
      </c>
      <c r="D386" s="12">
        <v>41444</v>
      </c>
      <c r="E386" s="12">
        <v>41450</v>
      </c>
      <c r="F386" s="14">
        <v>0.8851</v>
      </c>
      <c r="G386" s="14"/>
      <c r="H386" s="14"/>
      <c r="I386" s="14">
        <v>0.86699999999999999</v>
      </c>
      <c r="J386" s="14">
        <v>0.86699999999999999</v>
      </c>
      <c r="K386" s="5" t="s">
        <v>17</v>
      </c>
      <c r="L386" s="15"/>
      <c r="M386" s="16">
        <f>(F386-I386)*10000</f>
        <v>181.00000000000006</v>
      </c>
      <c r="N386" s="15"/>
      <c r="O386" s="16">
        <f>(I386-J386)*10000</f>
        <v>0</v>
      </c>
      <c r="P386" s="15"/>
      <c r="Q386" s="22">
        <f>((S385*U386)/M386)*O386</f>
        <v>0</v>
      </c>
      <c r="R386" s="15"/>
      <c r="S386" s="3">
        <f>Q386+S385</f>
        <v>159911669.47128174</v>
      </c>
      <c r="U386" s="4">
        <f>$AE$4/W386</f>
        <v>3.5714285714285712E-2</v>
      </c>
      <c r="V386" s="4"/>
      <c r="W386" s="2">
        <v>7</v>
      </c>
      <c r="X386" s="3"/>
      <c r="Y386" s="30">
        <f>E386-D386+1</f>
        <v>7</v>
      </c>
      <c r="Z386" s="30"/>
      <c r="AA386" s="30">
        <f>(D386-C386)</f>
        <v>1</v>
      </c>
      <c r="AB386" s="30"/>
      <c r="AC386" s="4">
        <f>(S386-S385)/S385</f>
        <v>0</v>
      </c>
      <c r="AF386" s="40">
        <f>IF(E385&gt;D386,IF(E385&gt;E386,Y386,E385-D386+1),0)</f>
        <v>0</v>
      </c>
      <c r="AH386" s="40">
        <f t="shared" si="200"/>
        <v>0</v>
      </c>
      <c r="AI386" s="40">
        <f t="shared" si="202"/>
        <v>0</v>
      </c>
      <c r="AJ386" s="40">
        <f t="shared" si="203"/>
        <v>0</v>
      </c>
      <c r="AK386" s="40">
        <f t="shared" si="205"/>
        <v>0</v>
      </c>
      <c r="AL386" s="40">
        <f t="shared" si="206"/>
        <v>0</v>
      </c>
      <c r="AM386" s="40">
        <f t="shared" si="207"/>
        <v>0</v>
      </c>
      <c r="AN386" s="40">
        <f t="shared" si="208"/>
        <v>0</v>
      </c>
      <c r="AO386" s="40">
        <f t="shared" si="209"/>
        <v>0</v>
      </c>
      <c r="AP386" s="40">
        <f t="shared" si="210"/>
        <v>0</v>
      </c>
      <c r="AQ386" s="40">
        <f t="shared" si="211"/>
        <v>0</v>
      </c>
      <c r="AR386" s="40">
        <f t="shared" si="212"/>
        <v>0</v>
      </c>
      <c r="AS386" s="40">
        <f t="shared" si="213"/>
        <v>0</v>
      </c>
      <c r="AT386" s="40">
        <f t="shared" si="214"/>
        <v>0</v>
      </c>
      <c r="AU386" s="40">
        <f t="shared" si="215"/>
        <v>0</v>
      </c>
      <c r="AV386" s="40">
        <f t="shared" si="216"/>
        <v>0</v>
      </c>
      <c r="AW386" s="40">
        <f t="shared" si="217"/>
        <v>0</v>
      </c>
      <c r="AX386" s="40">
        <f t="shared" si="218"/>
        <v>0</v>
      </c>
      <c r="AY386" s="40">
        <f t="shared" si="219"/>
        <v>0</v>
      </c>
      <c r="AZ386" s="40">
        <f t="shared" si="220"/>
        <v>0</v>
      </c>
      <c r="BA386" s="40">
        <f t="shared" si="221"/>
        <v>0</v>
      </c>
      <c r="BB386" s="40">
        <f t="shared" si="222"/>
        <v>0</v>
      </c>
      <c r="BC386" s="40">
        <f t="shared" si="223"/>
        <v>0</v>
      </c>
      <c r="BD386" s="40">
        <f t="shared" si="224"/>
        <v>0</v>
      </c>
      <c r="BE386" s="40">
        <f t="shared" si="225"/>
        <v>0</v>
      </c>
      <c r="BF386" s="40">
        <f t="shared" si="226"/>
        <v>0</v>
      </c>
      <c r="BG386" s="40">
        <f t="shared" si="227"/>
        <v>0</v>
      </c>
      <c r="BH386" s="40">
        <f t="shared" si="228"/>
        <v>0</v>
      </c>
      <c r="BI386" s="40">
        <f t="shared" si="229"/>
        <v>0</v>
      </c>
      <c r="BJ386" s="40">
        <f t="shared" si="230"/>
        <v>0</v>
      </c>
      <c r="BK386" s="40">
        <f t="shared" si="232"/>
        <v>0</v>
      </c>
      <c r="BL386" s="40">
        <f t="shared" si="233"/>
        <v>0</v>
      </c>
      <c r="BM386" s="40">
        <f t="shared" si="234"/>
        <v>0</v>
      </c>
      <c r="BN386" s="40">
        <f t="shared" si="235"/>
        <v>1</v>
      </c>
      <c r="BO386" s="40">
        <f t="shared" si="236"/>
        <v>0</v>
      </c>
      <c r="BP386" s="40">
        <f t="shared" si="237"/>
        <v>0</v>
      </c>
      <c r="BQ386" s="40">
        <f t="shared" si="238"/>
        <v>0</v>
      </c>
      <c r="BR386" s="40">
        <f t="shared" si="239"/>
        <v>0</v>
      </c>
      <c r="BS386">
        <v>1</v>
      </c>
      <c r="BT386" s="63">
        <f t="shared" si="201"/>
        <v>3</v>
      </c>
      <c r="BV386" s="4">
        <f t="shared" si="231"/>
        <v>9.9206349206349201E-2</v>
      </c>
    </row>
    <row r="387" spans="1:74">
      <c r="A387" s="25">
        <f t="shared" si="204"/>
        <v>383</v>
      </c>
      <c r="B387" s="26" t="s">
        <v>38</v>
      </c>
      <c r="C387" s="12">
        <v>41443</v>
      </c>
      <c r="D387" s="52">
        <v>41444</v>
      </c>
      <c r="E387" s="52">
        <v>41451</v>
      </c>
      <c r="F387" s="36">
        <v>126.658</v>
      </c>
      <c r="G387" s="36">
        <v>128.006</v>
      </c>
      <c r="H387" s="36">
        <v>126.658</v>
      </c>
      <c r="I387" s="36"/>
      <c r="J387" s="36"/>
      <c r="K387" s="5" t="s">
        <v>0</v>
      </c>
      <c r="M387" s="16">
        <f>(G387-F387)*100</f>
        <v>134.7999999999999</v>
      </c>
      <c r="N387" s="15"/>
      <c r="O387" s="16">
        <f>(H387-G387)*100</f>
        <v>-134.7999999999999</v>
      </c>
      <c r="Q387" s="22">
        <f>((S386*U387)/M387)*O387</f>
        <v>-1903710.3508485919</v>
      </c>
      <c r="R387" s="15"/>
      <c r="S387" s="3">
        <f>Q387+S386</f>
        <v>158007959.12043315</v>
      </c>
      <c r="U387" s="4">
        <f>$AE$4/W387</f>
        <v>1.1904761904761904E-2</v>
      </c>
      <c r="W387" s="2">
        <v>21</v>
      </c>
      <c r="Y387" s="30">
        <f>E387-D387+1</f>
        <v>8</v>
      </c>
      <c r="Z387" s="30"/>
      <c r="AA387" s="30">
        <f>(D387-C387)</f>
        <v>1</v>
      </c>
      <c r="AB387" s="30"/>
      <c r="AC387" s="4">
        <f>(S387-S386)/S386</f>
        <v>-1.1904761904761862E-2</v>
      </c>
      <c r="AF387" s="40">
        <f>IF(E386&gt;D387,IF(E386&gt;E387,Y387,E386-D387+1),0)</f>
        <v>7</v>
      </c>
      <c r="AH387" s="40">
        <f t="shared" si="200"/>
        <v>1</v>
      </c>
      <c r="AI387" s="40">
        <f t="shared" si="202"/>
        <v>0</v>
      </c>
      <c r="AJ387" s="40">
        <f t="shared" si="203"/>
        <v>0</v>
      </c>
      <c r="AK387" s="40">
        <f t="shared" si="205"/>
        <v>0</v>
      </c>
      <c r="AL387" s="40">
        <f t="shared" si="206"/>
        <v>0</v>
      </c>
      <c r="AM387" s="40">
        <f t="shared" si="207"/>
        <v>0</v>
      </c>
      <c r="AN387" s="40">
        <f t="shared" si="208"/>
        <v>0</v>
      </c>
      <c r="AO387" s="40">
        <f t="shared" si="209"/>
        <v>0</v>
      </c>
      <c r="AP387" s="40">
        <f t="shared" si="210"/>
        <v>0</v>
      </c>
      <c r="AQ387" s="40">
        <f t="shared" si="211"/>
        <v>0</v>
      </c>
      <c r="AR387" s="40">
        <f t="shared" si="212"/>
        <v>0</v>
      </c>
      <c r="AS387" s="40">
        <f t="shared" si="213"/>
        <v>0</v>
      </c>
      <c r="AT387" s="40">
        <f t="shared" si="214"/>
        <v>0</v>
      </c>
      <c r="AU387" s="40">
        <f t="shared" si="215"/>
        <v>0</v>
      </c>
      <c r="AV387" s="40">
        <f t="shared" si="216"/>
        <v>0</v>
      </c>
      <c r="AW387" s="40">
        <f t="shared" si="217"/>
        <v>0</v>
      </c>
      <c r="AX387" s="40">
        <f t="shared" si="218"/>
        <v>0</v>
      </c>
      <c r="AY387" s="40">
        <f t="shared" si="219"/>
        <v>0</v>
      </c>
      <c r="AZ387" s="40">
        <f t="shared" si="220"/>
        <v>0</v>
      </c>
      <c r="BA387" s="40">
        <f t="shared" si="221"/>
        <v>0</v>
      </c>
      <c r="BB387" s="40">
        <f t="shared" si="222"/>
        <v>0</v>
      </c>
      <c r="BC387" s="40">
        <f t="shared" si="223"/>
        <v>0</v>
      </c>
      <c r="BD387" s="40">
        <f t="shared" si="224"/>
        <v>0</v>
      </c>
      <c r="BE387" s="40">
        <f t="shared" si="225"/>
        <v>0</v>
      </c>
      <c r="BF387" s="40">
        <f t="shared" si="226"/>
        <v>0</v>
      </c>
      <c r="BG387" s="40">
        <f t="shared" si="227"/>
        <v>0</v>
      </c>
      <c r="BH387" s="40">
        <f t="shared" si="228"/>
        <v>0</v>
      </c>
      <c r="BI387" s="40">
        <f t="shared" si="229"/>
        <v>0</v>
      </c>
      <c r="BJ387" s="40">
        <f t="shared" si="230"/>
        <v>0</v>
      </c>
      <c r="BK387" s="40">
        <f t="shared" si="232"/>
        <v>0</v>
      </c>
      <c r="BL387" s="40">
        <f t="shared" si="233"/>
        <v>0</v>
      </c>
      <c r="BM387" s="40">
        <f t="shared" si="234"/>
        <v>0</v>
      </c>
      <c r="BN387" s="40">
        <f t="shared" si="235"/>
        <v>0</v>
      </c>
      <c r="BO387" s="40">
        <f t="shared" si="236"/>
        <v>1</v>
      </c>
      <c r="BP387" s="40">
        <f t="shared" si="237"/>
        <v>0</v>
      </c>
      <c r="BQ387" s="40">
        <f t="shared" si="238"/>
        <v>0</v>
      </c>
      <c r="BR387" s="40">
        <f t="shared" si="239"/>
        <v>0</v>
      </c>
      <c r="BS387">
        <v>1</v>
      </c>
      <c r="BT387" s="63">
        <f t="shared" si="201"/>
        <v>4</v>
      </c>
      <c r="BV387" s="4">
        <f t="shared" si="231"/>
        <v>0.1111111111111111</v>
      </c>
    </row>
    <row r="388" spans="1:74">
      <c r="A388" s="25">
        <f t="shared" si="204"/>
        <v>384</v>
      </c>
      <c r="B388" s="26" t="s">
        <v>29</v>
      </c>
      <c r="C388" s="12">
        <v>41445</v>
      </c>
      <c r="D388" s="12">
        <v>41446</v>
      </c>
      <c r="E388" s="12">
        <v>41457</v>
      </c>
      <c r="F388" s="14">
        <v>0.85919999999999996</v>
      </c>
      <c r="G388" s="14"/>
      <c r="H388" s="14"/>
      <c r="I388" s="14">
        <v>0.85089999999999999</v>
      </c>
      <c r="J388" s="14">
        <v>0.85919999999999996</v>
      </c>
      <c r="K388" s="5" t="s">
        <v>0</v>
      </c>
      <c r="L388" s="15"/>
      <c r="M388" s="16">
        <f>(F388-I388)*10000</f>
        <v>82.999999999999744</v>
      </c>
      <c r="N388" s="15"/>
      <c r="O388" s="16">
        <f>(I388-J388)*10000</f>
        <v>-82.999999999999744</v>
      </c>
      <c r="P388" s="15"/>
      <c r="Q388" s="22">
        <f>((S387*U388)/M388)*O388</f>
        <v>-3950198.9780108291</v>
      </c>
      <c r="R388" s="15"/>
      <c r="S388" s="3">
        <f>Q388+S387</f>
        <v>154057760.14242232</v>
      </c>
      <c r="U388" s="4">
        <f>$AE$4/W388</f>
        <v>2.5000000000000001E-2</v>
      </c>
      <c r="V388" s="4"/>
      <c r="W388" s="2">
        <v>10</v>
      </c>
      <c r="X388" s="3"/>
      <c r="Y388" s="30">
        <f>E388-D388+1</f>
        <v>12</v>
      </c>
      <c r="Z388" s="30"/>
      <c r="AA388" s="30">
        <f>(D388-C388)</f>
        <v>1</v>
      </c>
      <c r="AB388" s="30"/>
      <c r="AC388" s="4">
        <f>(S388-S387)/S387</f>
        <v>-2.5000000000000029E-2</v>
      </c>
      <c r="AF388" s="40">
        <f>IF(E387&gt;D388,IF(E387&gt;E388,Y388,E387-D388+1),0)</f>
        <v>6</v>
      </c>
      <c r="AH388" s="40">
        <f t="shared" si="200"/>
        <v>1</v>
      </c>
      <c r="AI388" s="40">
        <f t="shared" si="202"/>
        <v>1</v>
      </c>
      <c r="AJ388" s="40">
        <f t="shared" si="203"/>
        <v>0</v>
      </c>
      <c r="AK388" s="40">
        <f t="shared" si="205"/>
        <v>0</v>
      </c>
      <c r="AL388" s="40">
        <f t="shared" si="206"/>
        <v>0</v>
      </c>
      <c r="AM388" s="40">
        <f t="shared" si="207"/>
        <v>0</v>
      </c>
      <c r="AN388" s="40">
        <f t="shared" si="208"/>
        <v>0</v>
      </c>
      <c r="AO388" s="40">
        <f t="shared" si="209"/>
        <v>0</v>
      </c>
      <c r="AP388" s="40">
        <f t="shared" si="210"/>
        <v>0</v>
      </c>
      <c r="AQ388" s="40">
        <f t="shared" si="211"/>
        <v>0</v>
      </c>
      <c r="AR388" s="40">
        <f t="shared" si="212"/>
        <v>0</v>
      </c>
      <c r="AS388" s="40">
        <f t="shared" si="213"/>
        <v>0</v>
      </c>
      <c r="AT388" s="40">
        <f t="shared" si="214"/>
        <v>0</v>
      </c>
      <c r="AU388" s="40">
        <f t="shared" si="215"/>
        <v>0</v>
      </c>
      <c r="AV388" s="40">
        <f t="shared" si="216"/>
        <v>0</v>
      </c>
      <c r="AW388" s="40">
        <f t="shared" si="217"/>
        <v>0</v>
      </c>
      <c r="AX388" s="40">
        <f t="shared" si="218"/>
        <v>0</v>
      </c>
      <c r="AY388" s="40">
        <f t="shared" si="219"/>
        <v>0</v>
      </c>
      <c r="AZ388" s="40">
        <f t="shared" si="220"/>
        <v>0</v>
      </c>
      <c r="BA388" s="40">
        <f t="shared" si="221"/>
        <v>0</v>
      </c>
      <c r="BB388" s="40">
        <f t="shared" si="222"/>
        <v>0</v>
      </c>
      <c r="BC388" s="40">
        <f t="shared" si="223"/>
        <v>0</v>
      </c>
      <c r="BD388" s="40">
        <f t="shared" si="224"/>
        <v>0</v>
      </c>
      <c r="BE388" s="40">
        <f t="shared" si="225"/>
        <v>0</v>
      </c>
      <c r="BF388" s="40">
        <f t="shared" si="226"/>
        <v>0</v>
      </c>
      <c r="BG388" s="40">
        <f t="shared" si="227"/>
        <v>0</v>
      </c>
      <c r="BH388" s="40">
        <f t="shared" si="228"/>
        <v>0</v>
      </c>
      <c r="BI388" s="40">
        <f t="shared" si="229"/>
        <v>0</v>
      </c>
      <c r="BJ388" s="40">
        <f t="shared" si="230"/>
        <v>0</v>
      </c>
      <c r="BK388" s="40">
        <f t="shared" si="232"/>
        <v>0</v>
      </c>
      <c r="BL388" s="40">
        <f t="shared" si="233"/>
        <v>0</v>
      </c>
      <c r="BM388" s="40">
        <f t="shared" si="234"/>
        <v>0</v>
      </c>
      <c r="BN388" s="40">
        <f t="shared" si="235"/>
        <v>0</v>
      </c>
      <c r="BO388" s="40">
        <f t="shared" si="236"/>
        <v>0</v>
      </c>
      <c r="BP388" s="40">
        <f t="shared" si="237"/>
        <v>1</v>
      </c>
      <c r="BQ388" s="40">
        <f t="shared" si="238"/>
        <v>0</v>
      </c>
      <c r="BR388" s="40">
        <f t="shared" si="239"/>
        <v>0</v>
      </c>
      <c r="BS388">
        <v>1</v>
      </c>
      <c r="BT388" s="63">
        <f t="shared" si="201"/>
        <v>5</v>
      </c>
      <c r="BV388" s="4">
        <f t="shared" si="231"/>
        <v>0.1361111111111111</v>
      </c>
    </row>
    <row r="389" spans="1:74">
      <c r="A389" s="25">
        <f t="shared" si="204"/>
        <v>385</v>
      </c>
      <c r="B389" s="26" t="s">
        <v>30</v>
      </c>
      <c r="C389" s="12">
        <v>41445</v>
      </c>
      <c r="D389" s="17">
        <v>41446</v>
      </c>
      <c r="E389" s="12">
        <v>41464</v>
      </c>
      <c r="F389" s="14">
        <v>1.3298000000000001</v>
      </c>
      <c r="G389" s="14"/>
      <c r="H389" s="14"/>
      <c r="I389" s="14">
        <v>1.3158000000000001</v>
      </c>
      <c r="J389" s="14">
        <v>1.2781</v>
      </c>
      <c r="K389" s="5" t="s">
        <v>1</v>
      </c>
      <c r="L389" s="15"/>
      <c r="M389" s="46">
        <f>(F389-I389)*10000</f>
        <v>140.00000000000011</v>
      </c>
      <c r="N389" s="47"/>
      <c r="O389" s="46">
        <f>(I389-J389)*10000</f>
        <v>377.00000000000068</v>
      </c>
      <c r="P389" s="15"/>
      <c r="Q389" s="22">
        <f>((S388*U389)/M389)*O389</f>
        <v>9428534.9957294278</v>
      </c>
      <c r="R389" s="15"/>
      <c r="S389" s="3">
        <f>Q389+S388</f>
        <v>163486295.13815174</v>
      </c>
      <c r="U389" s="4">
        <f>$AE$4/W389</f>
        <v>2.2727272727272728E-2</v>
      </c>
      <c r="V389" s="4"/>
      <c r="W389" s="16">
        <v>11</v>
      </c>
      <c r="X389" s="15"/>
      <c r="Y389" s="30">
        <f>E389-D389+1</f>
        <v>19</v>
      </c>
      <c r="Z389" s="30"/>
      <c r="AA389" s="30">
        <f>(D389-C389)</f>
        <v>1</v>
      </c>
      <c r="AB389" s="30"/>
      <c r="AC389" s="4">
        <f>(S389-S388)/S388</f>
        <v>6.1201298701298694E-2</v>
      </c>
      <c r="AF389" s="40">
        <f>IF(E388&gt;D389,IF(E388&gt;E389,Y389,E388-D389+1),0)</f>
        <v>12</v>
      </c>
      <c r="AH389" s="40">
        <f t="shared" si="200"/>
        <v>1</v>
      </c>
      <c r="AI389" s="40">
        <f t="shared" si="202"/>
        <v>1</v>
      </c>
      <c r="AJ389" s="40">
        <f t="shared" si="203"/>
        <v>1</v>
      </c>
      <c r="AK389" s="40">
        <f t="shared" si="205"/>
        <v>0</v>
      </c>
      <c r="AL389" s="40">
        <f t="shared" si="206"/>
        <v>0</v>
      </c>
      <c r="AM389" s="40">
        <f t="shared" si="207"/>
        <v>0</v>
      </c>
      <c r="AN389" s="40">
        <f t="shared" si="208"/>
        <v>0</v>
      </c>
      <c r="AO389" s="40">
        <f t="shared" si="209"/>
        <v>0</v>
      </c>
      <c r="AP389" s="40">
        <f t="shared" si="210"/>
        <v>0</v>
      </c>
      <c r="AQ389" s="40">
        <f t="shared" si="211"/>
        <v>0</v>
      </c>
      <c r="AR389" s="40">
        <f t="shared" si="212"/>
        <v>0</v>
      </c>
      <c r="AS389" s="40">
        <f t="shared" si="213"/>
        <v>0</v>
      </c>
      <c r="AT389" s="40">
        <f t="shared" si="214"/>
        <v>0</v>
      </c>
      <c r="AU389" s="40">
        <f t="shared" si="215"/>
        <v>0</v>
      </c>
      <c r="AV389" s="40">
        <f t="shared" si="216"/>
        <v>0</v>
      </c>
      <c r="AW389" s="40">
        <f t="shared" si="217"/>
        <v>0</v>
      </c>
      <c r="AX389" s="40">
        <f t="shared" si="218"/>
        <v>0</v>
      </c>
      <c r="AY389" s="40">
        <f t="shared" si="219"/>
        <v>0</v>
      </c>
      <c r="AZ389" s="40">
        <f t="shared" si="220"/>
        <v>0</v>
      </c>
      <c r="BA389" s="40">
        <f t="shared" si="221"/>
        <v>0</v>
      </c>
      <c r="BB389" s="40">
        <f t="shared" si="222"/>
        <v>0</v>
      </c>
      <c r="BC389" s="40">
        <f t="shared" si="223"/>
        <v>0</v>
      </c>
      <c r="BD389" s="40">
        <f t="shared" si="224"/>
        <v>0</v>
      </c>
      <c r="BE389" s="40">
        <f t="shared" si="225"/>
        <v>0</v>
      </c>
      <c r="BF389" s="40">
        <f t="shared" si="226"/>
        <v>0</v>
      </c>
      <c r="BG389" s="40">
        <f t="shared" si="227"/>
        <v>0</v>
      </c>
      <c r="BH389" s="40">
        <f t="shared" si="228"/>
        <v>0</v>
      </c>
      <c r="BI389" s="40">
        <f t="shared" si="229"/>
        <v>0</v>
      </c>
      <c r="BJ389" s="40">
        <f t="shared" si="230"/>
        <v>0</v>
      </c>
      <c r="BK389" s="40">
        <f t="shared" si="232"/>
        <v>0</v>
      </c>
      <c r="BL389" s="40">
        <f t="shared" si="233"/>
        <v>0</v>
      </c>
      <c r="BM389" s="40">
        <f t="shared" si="234"/>
        <v>0</v>
      </c>
      <c r="BN389" s="40">
        <f t="shared" si="235"/>
        <v>0</v>
      </c>
      <c r="BO389" s="40">
        <f t="shared" si="236"/>
        <v>0</v>
      </c>
      <c r="BP389" s="40">
        <f t="shared" si="237"/>
        <v>0</v>
      </c>
      <c r="BQ389" s="40">
        <f t="shared" si="238"/>
        <v>1</v>
      </c>
      <c r="BR389" s="40">
        <f t="shared" si="239"/>
        <v>0</v>
      </c>
      <c r="BS389">
        <v>1</v>
      </c>
      <c r="BT389" s="63">
        <f t="shared" si="201"/>
        <v>6</v>
      </c>
      <c r="BV389" s="4">
        <f t="shared" si="231"/>
        <v>0.15883838383838386</v>
      </c>
    </row>
    <row r="390" spans="1:74">
      <c r="A390" s="25">
        <f t="shared" si="204"/>
        <v>386</v>
      </c>
      <c r="B390" s="26" t="s">
        <v>39</v>
      </c>
      <c r="C390" s="12">
        <v>41445</v>
      </c>
      <c r="D390" s="12">
        <v>41446</v>
      </c>
      <c r="E390" s="12">
        <v>41449</v>
      </c>
      <c r="F390" s="14">
        <v>0.90888999999999998</v>
      </c>
      <c r="G390" s="14">
        <v>0.91974999999999996</v>
      </c>
      <c r="H390" s="14">
        <v>0.90888999999999998</v>
      </c>
      <c r="I390" s="14"/>
      <c r="J390" s="14"/>
      <c r="K390" s="5" t="s">
        <v>0</v>
      </c>
      <c r="M390" s="16">
        <f>(G390-F390)*10000</f>
        <v>108.59999999999981</v>
      </c>
      <c r="N390" s="15"/>
      <c r="O390" s="16">
        <f>(H390-G390)*10000</f>
        <v>-108.59999999999981</v>
      </c>
      <c r="Q390" s="22">
        <f>((S389*U390)/M390)*O390</f>
        <v>-3143967.2141952259</v>
      </c>
      <c r="R390" s="15"/>
      <c r="S390" s="3">
        <f>Q390+S389</f>
        <v>160342327.92395651</v>
      </c>
      <c r="U390" s="4">
        <f>$AE$4/W390</f>
        <v>1.9230769230769232E-2</v>
      </c>
      <c r="W390" s="2">
        <v>13</v>
      </c>
      <c r="Y390" s="30">
        <f>E390-D390+1</f>
        <v>4</v>
      </c>
      <c r="Z390" s="30"/>
      <c r="AA390" s="30">
        <f>(D390-C390)</f>
        <v>1</v>
      </c>
      <c r="AB390" s="30"/>
      <c r="AC390" s="4">
        <f>(S390-S389)/S389</f>
        <v>-1.9230769230769208E-2</v>
      </c>
      <c r="AF390" s="40">
        <f>IF(E389&gt;D390,IF(E389&gt;E390,Y390,E389-D390+1),0)</f>
        <v>4</v>
      </c>
      <c r="AH390" s="40">
        <f t="shared" si="200"/>
        <v>1</v>
      </c>
      <c r="AI390" s="40">
        <f t="shared" si="202"/>
        <v>1</v>
      </c>
      <c r="AJ390" s="40">
        <f t="shared" si="203"/>
        <v>1</v>
      </c>
      <c r="AK390" s="40">
        <f t="shared" si="205"/>
        <v>1</v>
      </c>
      <c r="AL390" s="40">
        <f t="shared" si="206"/>
        <v>0</v>
      </c>
      <c r="AM390" s="40">
        <f t="shared" si="207"/>
        <v>0</v>
      </c>
      <c r="AN390" s="40">
        <f t="shared" si="208"/>
        <v>0</v>
      </c>
      <c r="AO390" s="40">
        <f t="shared" si="209"/>
        <v>0</v>
      </c>
      <c r="AP390" s="40">
        <f t="shared" si="210"/>
        <v>0</v>
      </c>
      <c r="AQ390" s="40">
        <f t="shared" si="211"/>
        <v>0</v>
      </c>
      <c r="AR390" s="40">
        <f t="shared" si="212"/>
        <v>0</v>
      </c>
      <c r="AS390" s="40">
        <f t="shared" si="213"/>
        <v>0</v>
      </c>
      <c r="AT390" s="40">
        <f t="shared" si="214"/>
        <v>0</v>
      </c>
      <c r="AU390" s="40">
        <f t="shared" si="215"/>
        <v>0</v>
      </c>
      <c r="AV390" s="40">
        <f t="shared" si="216"/>
        <v>0</v>
      </c>
      <c r="AW390" s="40">
        <f t="shared" si="217"/>
        <v>0</v>
      </c>
      <c r="AX390" s="40">
        <f t="shared" si="218"/>
        <v>0</v>
      </c>
      <c r="AY390" s="40">
        <f t="shared" si="219"/>
        <v>0</v>
      </c>
      <c r="AZ390" s="40">
        <f t="shared" si="220"/>
        <v>0</v>
      </c>
      <c r="BA390" s="40">
        <f t="shared" si="221"/>
        <v>0</v>
      </c>
      <c r="BB390" s="40">
        <f t="shared" si="222"/>
        <v>0</v>
      </c>
      <c r="BC390" s="40">
        <f t="shared" si="223"/>
        <v>0</v>
      </c>
      <c r="BD390" s="40">
        <f t="shared" si="224"/>
        <v>0</v>
      </c>
      <c r="BE390" s="40">
        <f t="shared" si="225"/>
        <v>0</v>
      </c>
      <c r="BF390" s="40">
        <f t="shared" si="226"/>
        <v>0</v>
      </c>
      <c r="BG390" s="40">
        <f t="shared" si="227"/>
        <v>0</v>
      </c>
      <c r="BH390" s="40">
        <f t="shared" si="228"/>
        <v>0</v>
      </c>
      <c r="BI390" s="40">
        <f t="shared" si="229"/>
        <v>0</v>
      </c>
      <c r="BJ390" s="40">
        <f t="shared" si="230"/>
        <v>0</v>
      </c>
      <c r="BK390" s="40">
        <f t="shared" si="232"/>
        <v>0</v>
      </c>
      <c r="BL390" s="40">
        <f t="shared" si="233"/>
        <v>0</v>
      </c>
      <c r="BM390" s="40">
        <f t="shared" si="234"/>
        <v>0</v>
      </c>
      <c r="BN390" s="40">
        <f t="shared" si="235"/>
        <v>0</v>
      </c>
      <c r="BO390" s="40">
        <f t="shared" si="236"/>
        <v>0</v>
      </c>
      <c r="BP390" s="40">
        <f t="shared" si="237"/>
        <v>0</v>
      </c>
      <c r="BQ390" s="40">
        <f t="shared" si="238"/>
        <v>0</v>
      </c>
      <c r="BR390" s="60">
        <f t="shared" si="239"/>
        <v>1</v>
      </c>
      <c r="BS390">
        <v>1</v>
      </c>
      <c r="BT390" s="63">
        <f t="shared" si="201"/>
        <v>7</v>
      </c>
      <c r="BV390" s="4">
        <f t="shared" si="231"/>
        <v>0.17806915306915305</v>
      </c>
    </row>
    <row r="391" spans="1:74">
      <c r="A391" s="25">
        <f t="shared" si="204"/>
        <v>387</v>
      </c>
      <c r="B391" s="26" t="s">
        <v>20</v>
      </c>
      <c r="C391" s="12">
        <v>41450</v>
      </c>
      <c r="D391" s="12">
        <v>41451</v>
      </c>
      <c r="E391" s="12">
        <v>41453</v>
      </c>
      <c r="F391" s="14">
        <v>0.85640000000000005</v>
      </c>
      <c r="G391" s="14">
        <v>0.87080000000000002</v>
      </c>
      <c r="H391" s="14">
        <v>0.872</v>
      </c>
      <c r="I391" s="14"/>
      <c r="J391" s="14"/>
      <c r="K391" s="5" t="s">
        <v>2</v>
      </c>
      <c r="L391" s="15"/>
      <c r="M391" s="16">
        <f>(G391-F391)*10000</f>
        <v>143.99999999999969</v>
      </c>
      <c r="N391" s="15"/>
      <c r="O391" s="16">
        <f>(H391-G391)*10000</f>
        <v>11.999999999999789</v>
      </c>
      <c r="P391" s="15"/>
      <c r="Q391" s="22">
        <f>((S390*U391)/M391)*O391</f>
        <v>477209.30929748225</v>
      </c>
      <c r="R391" s="15"/>
      <c r="S391" s="3">
        <f>Q391+S390</f>
        <v>160819537.23325399</v>
      </c>
      <c r="U391" s="4">
        <f>$AE$4/W391</f>
        <v>3.5714285714285712E-2</v>
      </c>
      <c r="V391" s="4"/>
      <c r="W391" s="2">
        <v>7</v>
      </c>
      <c r="X391" s="3"/>
      <c r="Y391" s="30">
        <f>E391-D391+1</f>
        <v>3</v>
      </c>
      <c r="Z391" s="30"/>
      <c r="AA391" s="30">
        <f>(D391-C391)</f>
        <v>1</v>
      </c>
      <c r="AB391" s="30"/>
      <c r="AC391" s="4">
        <f>(S391-S390)/S390</f>
        <v>2.9761904761903676E-3</v>
      </c>
      <c r="AF391" s="40">
        <f>IF(E390&gt;D391,IF(E390&gt;E391,Y391,E390-D391+1),0)</f>
        <v>0</v>
      </c>
      <c r="AH391" s="40">
        <f t="shared" ref="AH391:AH454" si="240">IF(E390&gt;=D391,1,0)</f>
        <v>0</v>
      </c>
      <c r="AI391" s="40">
        <f t="shared" si="202"/>
        <v>1</v>
      </c>
      <c r="AJ391" s="40">
        <f t="shared" si="203"/>
        <v>1</v>
      </c>
      <c r="AK391" s="40">
        <f t="shared" si="205"/>
        <v>1</v>
      </c>
      <c r="AL391" s="40">
        <f t="shared" si="206"/>
        <v>0</v>
      </c>
      <c r="AM391" s="40">
        <f t="shared" si="207"/>
        <v>0</v>
      </c>
      <c r="AN391" s="40">
        <f t="shared" si="208"/>
        <v>0</v>
      </c>
      <c r="AO391" s="40">
        <f t="shared" si="209"/>
        <v>0</v>
      </c>
      <c r="AP391" s="40">
        <f t="shared" si="210"/>
        <v>0</v>
      </c>
      <c r="AQ391" s="40">
        <f t="shared" si="211"/>
        <v>0</v>
      </c>
      <c r="AR391" s="40">
        <f t="shared" si="212"/>
        <v>0</v>
      </c>
      <c r="AS391" s="40">
        <f t="shared" si="213"/>
        <v>0</v>
      </c>
      <c r="AT391" s="40">
        <f t="shared" si="214"/>
        <v>0</v>
      </c>
      <c r="AU391" s="40">
        <f t="shared" si="215"/>
        <v>0</v>
      </c>
      <c r="AV391" s="40">
        <f t="shared" si="216"/>
        <v>0</v>
      </c>
      <c r="AW391" s="40">
        <f t="shared" si="217"/>
        <v>0</v>
      </c>
      <c r="AX391" s="40">
        <f t="shared" si="218"/>
        <v>0</v>
      </c>
      <c r="AY391" s="40">
        <f t="shared" si="219"/>
        <v>0</v>
      </c>
      <c r="AZ391" s="40">
        <f t="shared" si="220"/>
        <v>0</v>
      </c>
      <c r="BA391" s="40">
        <f t="shared" si="221"/>
        <v>0</v>
      </c>
      <c r="BB391" s="40">
        <f t="shared" si="222"/>
        <v>0</v>
      </c>
      <c r="BC391" s="40">
        <f t="shared" si="223"/>
        <v>0</v>
      </c>
      <c r="BD391" s="40">
        <f t="shared" si="224"/>
        <v>0</v>
      </c>
      <c r="BE391" s="40">
        <f t="shared" si="225"/>
        <v>0</v>
      </c>
      <c r="BF391" s="40">
        <f t="shared" si="226"/>
        <v>0</v>
      </c>
      <c r="BG391" s="40">
        <f t="shared" si="227"/>
        <v>0</v>
      </c>
      <c r="BH391" s="40">
        <f t="shared" si="228"/>
        <v>0</v>
      </c>
      <c r="BI391" s="40">
        <f t="shared" si="229"/>
        <v>0</v>
      </c>
      <c r="BJ391" s="40">
        <f t="shared" si="230"/>
        <v>0</v>
      </c>
      <c r="BK391" s="40">
        <f t="shared" si="232"/>
        <v>0</v>
      </c>
      <c r="BL391" s="40">
        <f t="shared" si="233"/>
        <v>0</v>
      </c>
      <c r="BM391" s="40">
        <f t="shared" si="234"/>
        <v>0</v>
      </c>
      <c r="BN391" s="40">
        <f t="shared" si="235"/>
        <v>0</v>
      </c>
      <c r="BO391" s="40">
        <f t="shared" si="236"/>
        <v>0</v>
      </c>
      <c r="BP391" s="40">
        <f t="shared" si="237"/>
        <v>0</v>
      </c>
      <c r="BQ391" s="40">
        <f t="shared" si="238"/>
        <v>0</v>
      </c>
      <c r="BR391" s="40">
        <f t="shared" si="239"/>
        <v>0</v>
      </c>
      <c r="BS391">
        <v>2</v>
      </c>
      <c r="BT391" s="63">
        <f t="shared" ref="BT391:BT454" si="241">SUM(AH391:BS391)+1</f>
        <v>6</v>
      </c>
      <c r="BV391" s="4">
        <f>(BR391*U354)+(BQ391*U355)+(BP391*U356)+(BO391*U357)+(BN391*U358)+(BM391*U359)+(BL391*U360)+(BK391*U361)+(BJ391*U362)+(BI391*U363)+(BH391*U364)+(BG391*U365)+(BF391*U366)+(BE391*U367)+(BD391*U368)+(BC391*U369)+(BB391*U370)+(BA391*U371)+(AZ391*U372)+(AY391*U373)+(AX391*U374)+(AW391*U375)+(AV391*U376)+(AU391*U377)+(AT391*U378)+(AS391*U379)+(AR391*U380)+(AQ391*U381)+(AP391*U382)+(AO391*U383)+(AN391*U384)+(AM391*U385)+(AL391*U386)+(AK391*U387)+(AJ391*U388)+(AI391*U389)+(AH391*U390)+($U$252)+($U$353)+U391</f>
        <v>0.15883838383838383</v>
      </c>
    </row>
    <row r="392" spans="1:74">
      <c r="A392" s="25">
        <f t="shared" si="204"/>
        <v>388</v>
      </c>
      <c r="B392" s="26" t="s">
        <v>24</v>
      </c>
      <c r="C392" s="12">
        <v>41450</v>
      </c>
      <c r="D392" s="13">
        <v>41451</v>
      </c>
      <c r="E392" s="13">
        <v>41458</v>
      </c>
      <c r="F392" s="36">
        <v>89.72</v>
      </c>
      <c r="G392" s="36">
        <v>90.73</v>
      </c>
      <c r="H392" s="36">
        <v>91.01</v>
      </c>
      <c r="I392" s="36"/>
      <c r="J392" s="36"/>
      <c r="K392" s="5" t="s">
        <v>2</v>
      </c>
      <c r="L392" s="15"/>
      <c r="M392" s="16">
        <f>(G392-F392)*100</f>
        <v>101.00000000000051</v>
      </c>
      <c r="N392" s="15"/>
      <c r="O392" s="16">
        <f>(H392-G392)*100</f>
        <v>28.000000000000114</v>
      </c>
      <c r="P392" s="15"/>
      <c r="Q392" s="22">
        <f>((S391*U392)/M392)*O392</f>
        <v>1114590.8521116602</v>
      </c>
      <c r="R392" s="15"/>
      <c r="S392" s="3">
        <f>Q392+S391</f>
        <v>161934128.08536565</v>
      </c>
      <c r="U392" s="4">
        <f>$AE$4/W392</f>
        <v>2.5000000000000001E-2</v>
      </c>
      <c r="V392" s="4"/>
      <c r="W392" s="2">
        <v>10</v>
      </c>
      <c r="X392" s="3"/>
      <c r="Y392" s="30">
        <f>E392-D392+1</f>
        <v>8</v>
      </c>
      <c r="Z392" s="30"/>
      <c r="AA392" s="30">
        <f>(D392-C392)</f>
        <v>1</v>
      </c>
      <c r="AB392" s="30"/>
      <c r="AC392" s="4">
        <f>(S392-S391)/S391</f>
        <v>6.9306930693069689E-3</v>
      </c>
      <c r="AF392" s="40">
        <f>IF(E391&gt;D392,IF(E391&gt;E392,Y392,E391-D392+1),0)</f>
        <v>3</v>
      </c>
      <c r="AH392" s="40">
        <f t="shared" si="240"/>
        <v>1</v>
      </c>
      <c r="AI392" s="40">
        <f t="shared" ref="AI392:AI455" si="242">IF(E390&gt;=D392,1,0)</f>
        <v>0</v>
      </c>
      <c r="AJ392" s="40">
        <f t="shared" si="203"/>
        <v>1</v>
      </c>
      <c r="AK392" s="40">
        <f t="shared" si="205"/>
        <v>1</v>
      </c>
      <c r="AL392" s="40">
        <f t="shared" si="206"/>
        <v>1</v>
      </c>
      <c r="AM392" s="40">
        <f t="shared" si="207"/>
        <v>0</v>
      </c>
      <c r="AN392" s="40">
        <f t="shared" si="208"/>
        <v>0</v>
      </c>
      <c r="AO392" s="40">
        <f t="shared" si="209"/>
        <v>0</v>
      </c>
      <c r="AP392" s="40">
        <f t="shared" si="210"/>
        <v>0</v>
      </c>
      <c r="AQ392" s="40">
        <f t="shared" si="211"/>
        <v>0</v>
      </c>
      <c r="AR392" s="40">
        <f t="shared" si="212"/>
        <v>0</v>
      </c>
      <c r="AS392" s="40">
        <f t="shared" si="213"/>
        <v>0</v>
      </c>
      <c r="AT392" s="40">
        <f t="shared" si="214"/>
        <v>0</v>
      </c>
      <c r="AU392" s="40">
        <f t="shared" si="215"/>
        <v>0</v>
      </c>
      <c r="AV392" s="40">
        <f t="shared" si="216"/>
        <v>0</v>
      </c>
      <c r="AW392" s="40">
        <f t="shared" si="217"/>
        <v>0</v>
      </c>
      <c r="AX392" s="40">
        <f t="shared" si="218"/>
        <v>0</v>
      </c>
      <c r="AY392" s="40">
        <f t="shared" si="219"/>
        <v>0</v>
      </c>
      <c r="AZ392" s="40">
        <f t="shared" si="220"/>
        <v>0</v>
      </c>
      <c r="BA392" s="40">
        <f t="shared" si="221"/>
        <v>0</v>
      </c>
      <c r="BB392" s="40">
        <f t="shared" si="222"/>
        <v>0</v>
      </c>
      <c r="BC392" s="40">
        <f t="shared" si="223"/>
        <v>0</v>
      </c>
      <c r="BD392" s="40">
        <f t="shared" si="224"/>
        <v>0</v>
      </c>
      <c r="BE392" s="40">
        <f t="shared" si="225"/>
        <v>0</v>
      </c>
      <c r="BF392" s="40">
        <f t="shared" si="226"/>
        <v>0</v>
      </c>
      <c r="BG392" s="40">
        <f t="shared" si="227"/>
        <v>0</v>
      </c>
      <c r="BH392" s="40">
        <f t="shared" si="228"/>
        <v>0</v>
      </c>
      <c r="BI392" s="40">
        <f t="shared" si="229"/>
        <v>0</v>
      </c>
      <c r="BJ392" s="40">
        <f t="shared" si="230"/>
        <v>0</v>
      </c>
      <c r="BK392" s="40">
        <f t="shared" si="232"/>
        <v>0</v>
      </c>
      <c r="BL392" s="40">
        <f t="shared" si="233"/>
        <v>0</v>
      </c>
      <c r="BM392" s="40">
        <f t="shared" si="234"/>
        <v>0</v>
      </c>
      <c r="BN392" s="40">
        <f t="shared" si="235"/>
        <v>0</v>
      </c>
      <c r="BO392" s="40">
        <f t="shared" si="236"/>
        <v>0</v>
      </c>
      <c r="BP392" s="40">
        <f t="shared" si="237"/>
        <v>0</v>
      </c>
      <c r="BQ392" s="40">
        <f t="shared" si="238"/>
        <v>0</v>
      </c>
      <c r="BR392" s="40">
        <f t="shared" si="239"/>
        <v>0</v>
      </c>
      <c r="BS392">
        <v>2</v>
      </c>
      <c r="BT392" s="63">
        <f t="shared" si="241"/>
        <v>7</v>
      </c>
      <c r="BV392" s="4">
        <f t="shared" ref="BV392:BV436" si="243">(BR392*U355)+(BQ392*U356)+(BP392*U357)+(BO392*U358)+(BN392*U359)+(BM392*U360)+(BL392*U361)+(BK392*U362)+(BJ392*U363)+(BI392*U364)+(BH392*U365)+(BG392*U366)+(BF392*U367)+(BE392*U368)+(BD392*U369)+(BC392*U370)+(BB392*U371)+(BA392*U372)+(AZ392*U373)+(AY392*U374)+(AX392*U375)+(AW392*U376)+(AV392*U377)+(AU392*U378)+(AT392*U379)+(AS392*U380)+(AR392*U381)+(AQ392*U382)+(AP392*U383)+(AO392*U384)+(AN392*U385)+(AM392*U386)+(AL392*U387)+(AK392*U388)+(AJ392*U389)+(AI392*U390)+(AH392*U391)+($U$252)+($U$353)+U392</f>
        <v>0.18383838383838383</v>
      </c>
    </row>
    <row r="393" spans="1:74">
      <c r="A393" s="25">
        <f t="shared" si="204"/>
        <v>389</v>
      </c>
      <c r="B393" s="26" t="s">
        <v>35</v>
      </c>
      <c r="C393" s="12">
        <v>41450</v>
      </c>
      <c r="D393" s="13">
        <v>41451</v>
      </c>
      <c r="E393" s="13">
        <v>41453</v>
      </c>
      <c r="F393" s="36">
        <v>104.92099999999999</v>
      </c>
      <c r="G393" s="36"/>
      <c r="H393" s="36"/>
      <c r="I393" s="36">
        <v>103.94500000000001</v>
      </c>
      <c r="J393" s="36">
        <v>104.92099999999999</v>
      </c>
      <c r="K393" s="5" t="s">
        <v>0</v>
      </c>
      <c r="M393" s="16">
        <f>(F393-I393)*100</f>
        <v>97.599999999998488</v>
      </c>
      <c r="N393" s="15"/>
      <c r="O393" s="16">
        <f>(I393-J393)*100</f>
        <v>-97.599999999998488</v>
      </c>
      <c r="Q393" s="22">
        <f>((S392*U393)/M393)*O393</f>
        <v>-5060441.5026676767</v>
      </c>
      <c r="R393" s="15"/>
      <c r="S393" s="3">
        <f>Q393+S392</f>
        <v>156873686.58269799</v>
      </c>
      <c r="U393" s="4">
        <f>$AE$4/W393</f>
        <v>3.125E-2</v>
      </c>
      <c r="W393" s="2">
        <v>8</v>
      </c>
      <c r="Y393" s="30">
        <f>E393-D393+1</f>
        <v>3</v>
      </c>
      <c r="Z393" s="30"/>
      <c r="AA393" s="30">
        <f>(D393-C393)</f>
        <v>1</v>
      </c>
      <c r="AB393" s="30"/>
      <c r="AC393" s="4">
        <f>(S393-S392)/S392</f>
        <v>-3.1249999999999931E-2</v>
      </c>
      <c r="AF393" s="40">
        <f>IF(E392&gt;D393,IF(E392&gt;E393,Y393,E392-D393+1),0)</f>
        <v>3</v>
      </c>
      <c r="AH393" s="40">
        <f t="shared" si="240"/>
        <v>1</v>
      </c>
      <c r="AI393" s="40">
        <f t="shared" si="242"/>
        <v>1</v>
      </c>
      <c r="AJ393" s="40">
        <f t="shared" ref="AJ393:AJ456" si="244">IF(E390&gt;=D393,1,0)</f>
        <v>0</v>
      </c>
      <c r="AK393" s="40">
        <f t="shared" si="205"/>
        <v>1</v>
      </c>
      <c r="AL393" s="40">
        <f t="shared" si="206"/>
        <v>1</v>
      </c>
      <c r="AM393" s="40">
        <f t="shared" si="207"/>
        <v>1</v>
      </c>
      <c r="AN393" s="40">
        <f t="shared" si="208"/>
        <v>0</v>
      </c>
      <c r="AO393" s="40">
        <f t="shared" si="209"/>
        <v>0</v>
      </c>
      <c r="AP393" s="40">
        <f t="shared" si="210"/>
        <v>0</v>
      </c>
      <c r="AQ393" s="40">
        <f t="shared" si="211"/>
        <v>0</v>
      </c>
      <c r="AR393" s="40">
        <f t="shared" si="212"/>
        <v>0</v>
      </c>
      <c r="AS393" s="40">
        <f t="shared" si="213"/>
        <v>0</v>
      </c>
      <c r="AT393" s="40">
        <f t="shared" si="214"/>
        <v>0</v>
      </c>
      <c r="AU393" s="40">
        <f t="shared" si="215"/>
        <v>0</v>
      </c>
      <c r="AV393" s="40">
        <f t="shared" si="216"/>
        <v>0</v>
      </c>
      <c r="AW393" s="40">
        <f t="shared" si="217"/>
        <v>0</v>
      </c>
      <c r="AX393" s="40">
        <f t="shared" si="218"/>
        <v>0</v>
      </c>
      <c r="AY393" s="40">
        <f t="shared" si="219"/>
        <v>0</v>
      </c>
      <c r="AZ393" s="40">
        <f t="shared" si="220"/>
        <v>0</v>
      </c>
      <c r="BA393" s="40">
        <f t="shared" si="221"/>
        <v>0</v>
      </c>
      <c r="BB393" s="40">
        <f t="shared" si="222"/>
        <v>0</v>
      </c>
      <c r="BC393" s="40">
        <f t="shared" si="223"/>
        <v>0</v>
      </c>
      <c r="BD393" s="40">
        <f t="shared" si="224"/>
        <v>0</v>
      </c>
      <c r="BE393" s="40">
        <f t="shared" si="225"/>
        <v>0</v>
      </c>
      <c r="BF393" s="40">
        <f t="shared" si="226"/>
        <v>0</v>
      </c>
      <c r="BG393" s="40">
        <f t="shared" si="227"/>
        <v>0</v>
      </c>
      <c r="BH393" s="40">
        <f t="shared" si="228"/>
        <v>0</v>
      </c>
      <c r="BI393" s="40">
        <f t="shared" si="229"/>
        <v>0</v>
      </c>
      <c r="BJ393" s="40">
        <f t="shared" si="230"/>
        <v>0</v>
      </c>
      <c r="BK393" s="40">
        <f t="shared" si="232"/>
        <v>0</v>
      </c>
      <c r="BL393" s="40">
        <f t="shared" si="233"/>
        <v>0</v>
      </c>
      <c r="BM393" s="40">
        <f t="shared" si="234"/>
        <v>0</v>
      </c>
      <c r="BN393" s="40">
        <f t="shared" si="235"/>
        <v>0</v>
      </c>
      <c r="BO393" s="40">
        <f t="shared" si="236"/>
        <v>0</v>
      </c>
      <c r="BP393" s="40">
        <f t="shared" si="237"/>
        <v>0</v>
      </c>
      <c r="BQ393" s="40">
        <f t="shared" si="238"/>
        <v>0</v>
      </c>
      <c r="BR393" s="40">
        <f t="shared" si="239"/>
        <v>0</v>
      </c>
      <c r="BS393">
        <v>2</v>
      </c>
      <c r="BT393" s="63">
        <f t="shared" si="241"/>
        <v>8</v>
      </c>
      <c r="BV393" s="4">
        <f t="shared" si="243"/>
        <v>0.2150883838383838</v>
      </c>
    </row>
    <row r="394" spans="1:74">
      <c r="A394" s="25">
        <f t="shared" ref="A394:A457" si="245">A393+1</f>
        <v>390</v>
      </c>
      <c r="B394" s="26" t="s">
        <v>34</v>
      </c>
      <c r="C394" s="12">
        <v>41451</v>
      </c>
      <c r="D394" s="12">
        <v>41452</v>
      </c>
      <c r="E394" s="12">
        <v>41471</v>
      </c>
      <c r="F394" s="14">
        <v>1.19855</v>
      </c>
      <c r="G394" s="14"/>
      <c r="H394" s="14"/>
      <c r="I394" s="14">
        <v>1.18774</v>
      </c>
      <c r="J394" s="14">
        <v>1.17073</v>
      </c>
      <c r="K394" s="5" t="s">
        <v>2</v>
      </c>
      <c r="M394" s="46">
        <f>(F394-I394)*10000</f>
        <v>108.09999999999987</v>
      </c>
      <c r="N394" s="47"/>
      <c r="O394" s="46">
        <f>(I394-J394)*10000</f>
        <v>170.09999999999968</v>
      </c>
      <c r="Q394" s="22">
        <f>((S393*U394)/M394)*O394</f>
        <v>8815981.9240507837</v>
      </c>
      <c r="R394" s="15"/>
      <c r="S394" s="3">
        <f>Q394+S393</f>
        <v>165689668.50674877</v>
      </c>
      <c r="U394" s="4">
        <f>$AE$4/W394</f>
        <v>3.5714285714285712E-2</v>
      </c>
      <c r="W394" s="2">
        <v>7</v>
      </c>
      <c r="Y394" s="30">
        <f>E394-D394+1</f>
        <v>20</v>
      </c>
      <c r="Z394" s="30"/>
      <c r="AA394" s="30">
        <f>(D394-C394)</f>
        <v>1</v>
      </c>
      <c r="AB394" s="30"/>
      <c r="AC394" s="4">
        <f>(S394-S393)/S393</f>
        <v>5.6197964847363481E-2</v>
      </c>
      <c r="AF394" s="40">
        <f>IF(E393&gt;D394,IF(E393&gt;E394,Y394,E393-D394+1),0)</f>
        <v>2</v>
      </c>
      <c r="AH394" s="40">
        <f t="shared" si="240"/>
        <v>1</v>
      </c>
      <c r="AI394" s="40">
        <f t="shared" si="242"/>
        <v>1</v>
      </c>
      <c r="AJ394" s="40">
        <f t="shared" si="244"/>
        <v>1</v>
      </c>
      <c r="AK394" s="40">
        <f t="shared" ref="AK394:AK457" si="246">IF(E390&gt;=D394,1,0)</f>
        <v>0</v>
      </c>
      <c r="AL394" s="40">
        <f t="shared" si="206"/>
        <v>1</v>
      </c>
      <c r="AM394" s="40">
        <f t="shared" si="207"/>
        <v>1</v>
      </c>
      <c r="AN394" s="40">
        <f t="shared" si="208"/>
        <v>0</v>
      </c>
      <c r="AO394" s="40">
        <f t="shared" si="209"/>
        <v>0</v>
      </c>
      <c r="AP394" s="40">
        <f t="shared" si="210"/>
        <v>0</v>
      </c>
      <c r="AQ394" s="40">
        <f t="shared" si="211"/>
        <v>0</v>
      </c>
      <c r="AR394" s="40">
        <f t="shared" si="212"/>
        <v>0</v>
      </c>
      <c r="AS394" s="40">
        <f t="shared" si="213"/>
        <v>0</v>
      </c>
      <c r="AT394" s="40">
        <f t="shared" si="214"/>
        <v>0</v>
      </c>
      <c r="AU394" s="40">
        <f t="shared" si="215"/>
        <v>0</v>
      </c>
      <c r="AV394" s="40">
        <f t="shared" si="216"/>
        <v>0</v>
      </c>
      <c r="AW394" s="40">
        <f t="shared" si="217"/>
        <v>0</v>
      </c>
      <c r="AX394" s="40">
        <f t="shared" si="218"/>
        <v>0</v>
      </c>
      <c r="AY394" s="40">
        <f t="shared" si="219"/>
        <v>0</v>
      </c>
      <c r="AZ394" s="40">
        <f t="shared" si="220"/>
        <v>0</v>
      </c>
      <c r="BA394" s="40">
        <f t="shared" si="221"/>
        <v>0</v>
      </c>
      <c r="BB394" s="40">
        <f t="shared" si="222"/>
        <v>0</v>
      </c>
      <c r="BC394" s="40">
        <f t="shared" si="223"/>
        <v>0</v>
      </c>
      <c r="BD394" s="40">
        <f t="shared" si="224"/>
        <v>0</v>
      </c>
      <c r="BE394" s="40">
        <f t="shared" si="225"/>
        <v>0</v>
      </c>
      <c r="BF394" s="40">
        <f t="shared" si="226"/>
        <v>0</v>
      </c>
      <c r="BG394" s="40">
        <f t="shared" si="227"/>
        <v>0</v>
      </c>
      <c r="BH394" s="40">
        <f t="shared" si="228"/>
        <v>0</v>
      </c>
      <c r="BI394" s="40">
        <f t="shared" si="229"/>
        <v>0</v>
      </c>
      <c r="BJ394" s="40">
        <f t="shared" si="230"/>
        <v>0</v>
      </c>
      <c r="BK394" s="40">
        <f t="shared" si="232"/>
        <v>0</v>
      </c>
      <c r="BL394" s="40">
        <f t="shared" si="233"/>
        <v>0</v>
      </c>
      <c r="BM394" s="40">
        <f t="shared" si="234"/>
        <v>0</v>
      </c>
      <c r="BN394" s="40">
        <f t="shared" si="235"/>
        <v>0</v>
      </c>
      <c r="BO394" s="40">
        <f t="shared" si="236"/>
        <v>0</v>
      </c>
      <c r="BP394" s="40">
        <f t="shared" si="237"/>
        <v>0</v>
      </c>
      <c r="BQ394" s="40">
        <f t="shared" si="238"/>
        <v>0</v>
      </c>
      <c r="BR394" s="40">
        <f t="shared" si="239"/>
        <v>0</v>
      </c>
      <c r="BS394">
        <v>2</v>
      </c>
      <c r="BT394" s="63">
        <f t="shared" si="241"/>
        <v>8</v>
      </c>
      <c r="BV394" s="4">
        <f t="shared" si="243"/>
        <v>0.23889790764790764</v>
      </c>
    </row>
    <row r="395" spans="1:74">
      <c r="A395" s="25">
        <f t="shared" si="245"/>
        <v>391</v>
      </c>
      <c r="B395" s="26" t="s">
        <v>38</v>
      </c>
      <c r="C395" s="12">
        <v>41452</v>
      </c>
      <c r="D395" s="52">
        <v>41453</v>
      </c>
      <c r="E395" s="52">
        <v>41457</v>
      </c>
      <c r="F395" s="36">
        <v>127.49000000000001</v>
      </c>
      <c r="G395" s="36">
        <v>128.31</v>
      </c>
      <c r="H395" s="36">
        <v>130.89999999999998</v>
      </c>
      <c r="I395" s="36"/>
      <c r="J395" s="36"/>
      <c r="K395" s="6" t="s">
        <v>1</v>
      </c>
      <c r="M395" s="16">
        <f>(G395-F395)*100</f>
        <v>81.999999999999318</v>
      </c>
      <c r="N395" s="15"/>
      <c r="O395" s="16">
        <f>(H395-G395)*100</f>
        <v>258.9999999999975</v>
      </c>
      <c r="Q395" s="22">
        <f>((S394*U395)/M395)*O395</f>
        <v>6230200.949948878</v>
      </c>
      <c r="R395" s="15"/>
      <c r="S395" s="3">
        <f>Q395+S394</f>
        <v>171919869.45669764</v>
      </c>
      <c r="U395" s="4">
        <f>$AE$4/W395</f>
        <v>1.1904761904761904E-2</v>
      </c>
      <c r="W395" s="2">
        <v>21</v>
      </c>
      <c r="Y395" s="30">
        <f>E395-D395+1</f>
        <v>5</v>
      </c>
      <c r="Z395" s="30"/>
      <c r="AA395" s="30">
        <f>(D395-C395)</f>
        <v>1</v>
      </c>
      <c r="AB395" s="30"/>
      <c r="AC395" s="4">
        <f>(S395-S394)/S394</f>
        <v>3.7601626016260103E-2</v>
      </c>
      <c r="AF395" s="40">
        <f>IF(E394&gt;D395,IF(E394&gt;E395,Y395,E394-D395+1),0)</f>
        <v>5</v>
      </c>
      <c r="AH395" s="40">
        <f t="shared" si="240"/>
        <v>1</v>
      </c>
      <c r="AI395" s="40">
        <f t="shared" si="242"/>
        <v>1</v>
      </c>
      <c r="AJ395" s="40">
        <f t="shared" si="244"/>
        <v>1</v>
      </c>
      <c r="AK395" s="40">
        <f t="shared" si="246"/>
        <v>1</v>
      </c>
      <c r="AL395" s="40">
        <f t="shared" ref="AL395:AL458" si="247">IF(E390&gt;=D395,1,0)</f>
        <v>0</v>
      </c>
      <c r="AM395" s="40">
        <f t="shared" si="207"/>
        <v>1</v>
      </c>
      <c r="AN395" s="40">
        <f t="shared" si="208"/>
        <v>1</v>
      </c>
      <c r="AO395" s="40">
        <f t="shared" si="209"/>
        <v>0</v>
      </c>
      <c r="AP395" s="40">
        <f t="shared" si="210"/>
        <v>0</v>
      </c>
      <c r="AQ395" s="40">
        <f t="shared" si="211"/>
        <v>0</v>
      </c>
      <c r="AR395" s="40">
        <f t="shared" si="212"/>
        <v>0</v>
      </c>
      <c r="AS395" s="40">
        <f t="shared" si="213"/>
        <v>0</v>
      </c>
      <c r="AT395" s="40">
        <f t="shared" si="214"/>
        <v>0</v>
      </c>
      <c r="AU395" s="40">
        <f t="shared" si="215"/>
        <v>0</v>
      </c>
      <c r="AV395" s="40">
        <f t="shared" si="216"/>
        <v>0</v>
      </c>
      <c r="AW395" s="40">
        <f t="shared" si="217"/>
        <v>0</v>
      </c>
      <c r="AX395" s="40">
        <f t="shared" si="218"/>
        <v>0</v>
      </c>
      <c r="AY395" s="40">
        <f t="shared" si="219"/>
        <v>0</v>
      </c>
      <c r="AZ395" s="40">
        <f t="shared" si="220"/>
        <v>0</v>
      </c>
      <c r="BA395" s="40">
        <f t="shared" si="221"/>
        <v>0</v>
      </c>
      <c r="BB395" s="40">
        <f t="shared" si="222"/>
        <v>0</v>
      </c>
      <c r="BC395" s="40">
        <f t="shared" si="223"/>
        <v>0</v>
      </c>
      <c r="BD395" s="40">
        <f t="shared" si="224"/>
        <v>0</v>
      </c>
      <c r="BE395" s="40">
        <f t="shared" si="225"/>
        <v>0</v>
      </c>
      <c r="BF395" s="40">
        <f t="shared" si="226"/>
        <v>0</v>
      </c>
      <c r="BG395" s="40">
        <f t="shared" si="227"/>
        <v>0</v>
      </c>
      <c r="BH395" s="40">
        <f t="shared" si="228"/>
        <v>0</v>
      </c>
      <c r="BI395" s="40">
        <f t="shared" si="229"/>
        <v>0</v>
      </c>
      <c r="BJ395" s="40">
        <f t="shared" si="230"/>
        <v>0</v>
      </c>
      <c r="BK395" s="40">
        <f t="shared" si="232"/>
        <v>0</v>
      </c>
      <c r="BL395" s="40">
        <f t="shared" si="233"/>
        <v>0</v>
      </c>
      <c r="BM395" s="40">
        <f t="shared" si="234"/>
        <v>0</v>
      </c>
      <c r="BN395" s="40">
        <f t="shared" si="235"/>
        <v>0</v>
      </c>
      <c r="BO395" s="40">
        <f t="shared" si="236"/>
        <v>0</v>
      </c>
      <c r="BP395" s="40">
        <f t="shared" si="237"/>
        <v>0</v>
      </c>
      <c r="BQ395" s="40">
        <f t="shared" si="238"/>
        <v>0</v>
      </c>
      <c r="BR395" s="40">
        <f t="shared" si="239"/>
        <v>0</v>
      </c>
      <c r="BS395">
        <v>2</v>
      </c>
      <c r="BT395" s="63">
        <f t="shared" si="241"/>
        <v>9</v>
      </c>
      <c r="BV395" s="4">
        <f t="shared" si="243"/>
        <v>0.25080266955266955</v>
      </c>
    </row>
    <row r="396" spans="1:74">
      <c r="A396" s="25">
        <f t="shared" si="245"/>
        <v>392</v>
      </c>
      <c r="B396" s="26" t="s">
        <v>20</v>
      </c>
      <c r="C396" s="12">
        <v>41453</v>
      </c>
      <c r="D396" s="12">
        <v>41456</v>
      </c>
      <c r="E396" s="12">
        <v>41460</v>
      </c>
      <c r="F396" s="14">
        <v>0.87939999999999996</v>
      </c>
      <c r="G396" s="14"/>
      <c r="H396" s="14"/>
      <c r="I396" s="14">
        <v>0.86129999999999995</v>
      </c>
      <c r="J396" s="14">
        <v>0.87939999999999996</v>
      </c>
      <c r="K396" s="5" t="s">
        <v>0</v>
      </c>
      <c r="L396" s="15"/>
      <c r="M396" s="16">
        <f>(F396-I396)*10000</f>
        <v>181.00000000000006</v>
      </c>
      <c r="N396" s="15"/>
      <c r="O396" s="16">
        <f>(I396-J396)*10000</f>
        <v>-181.00000000000006</v>
      </c>
      <c r="P396" s="15"/>
      <c r="Q396" s="22">
        <f>((S395*U396)/M396)*O396</f>
        <v>-6139995.3377392013</v>
      </c>
      <c r="R396" s="15"/>
      <c r="S396" s="3">
        <f>Q396+S395</f>
        <v>165779874.11895844</v>
      </c>
      <c r="U396" s="4">
        <f>$AE$4/W396</f>
        <v>3.5714285714285712E-2</v>
      </c>
      <c r="V396" s="4"/>
      <c r="W396" s="2">
        <v>7</v>
      </c>
      <c r="X396" s="3"/>
      <c r="Y396" s="30">
        <f>E396-D396+1</f>
        <v>5</v>
      </c>
      <c r="Z396" s="30"/>
      <c r="AA396" s="30">
        <f>(D396-C396)</f>
        <v>3</v>
      </c>
      <c r="AB396" s="30"/>
      <c r="AC396" s="4">
        <f>(S396-S395)/S395</f>
        <v>-3.5714285714285705E-2</v>
      </c>
      <c r="AF396" s="40">
        <f>IF(E395&gt;D396,IF(E395&gt;E396,Y396,E395-D396+1),0)</f>
        <v>2</v>
      </c>
      <c r="AH396" s="40">
        <f t="shared" si="240"/>
        <v>1</v>
      </c>
      <c r="AI396" s="40">
        <f t="shared" si="242"/>
        <v>1</v>
      </c>
      <c r="AJ396" s="40">
        <f t="shared" si="244"/>
        <v>0</v>
      </c>
      <c r="AK396" s="40">
        <f t="shared" si="246"/>
        <v>1</v>
      </c>
      <c r="AL396" s="40">
        <f t="shared" si="247"/>
        <v>0</v>
      </c>
      <c r="AM396" s="40">
        <f t="shared" ref="AM396:AM459" si="248">IF(E390&gt;=D396,1,0)</f>
        <v>0</v>
      </c>
      <c r="AN396" s="40">
        <f t="shared" si="208"/>
        <v>1</v>
      </c>
      <c r="AO396" s="40">
        <f t="shared" si="209"/>
        <v>1</v>
      </c>
      <c r="AP396" s="40">
        <f t="shared" si="210"/>
        <v>0</v>
      </c>
      <c r="AQ396" s="40">
        <f t="shared" si="211"/>
        <v>0</v>
      </c>
      <c r="AR396" s="40">
        <f t="shared" si="212"/>
        <v>0</v>
      </c>
      <c r="AS396" s="40">
        <f t="shared" si="213"/>
        <v>0</v>
      </c>
      <c r="AT396" s="40">
        <f t="shared" si="214"/>
        <v>0</v>
      </c>
      <c r="AU396" s="40">
        <f t="shared" si="215"/>
        <v>0</v>
      </c>
      <c r="AV396" s="40">
        <f t="shared" si="216"/>
        <v>0</v>
      </c>
      <c r="AW396" s="40">
        <f t="shared" si="217"/>
        <v>0</v>
      </c>
      <c r="AX396" s="40">
        <f t="shared" si="218"/>
        <v>0</v>
      </c>
      <c r="AY396" s="40">
        <f t="shared" si="219"/>
        <v>0</v>
      </c>
      <c r="AZ396" s="40">
        <f t="shared" si="220"/>
        <v>0</v>
      </c>
      <c r="BA396" s="40">
        <f t="shared" si="221"/>
        <v>0</v>
      </c>
      <c r="BB396" s="40">
        <f t="shared" si="222"/>
        <v>0</v>
      </c>
      <c r="BC396" s="40">
        <f t="shared" si="223"/>
        <v>0</v>
      </c>
      <c r="BD396" s="40">
        <f t="shared" si="224"/>
        <v>0</v>
      </c>
      <c r="BE396" s="40">
        <f t="shared" si="225"/>
        <v>0</v>
      </c>
      <c r="BF396" s="40">
        <f t="shared" si="226"/>
        <v>0</v>
      </c>
      <c r="BG396" s="40">
        <f t="shared" si="227"/>
        <v>0</v>
      </c>
      <c r="BH396" s="40">
        <f t="shared" si="228"/>
        <v>0</v>
      </c>
      <c r="BI396" s="40">
        <f t="shared" si="229"/>
        <v>0</v>
      </c>
      <c r="BJ396" s="40">
        <f t="shared" si="230"/>
        <v>0</v>
      </c>
      <c r="BK396" s="40">
        <f t="shared" si="232"/>
        <v>0</v>
      </c>
      <c r="BL396" s="40">
        <f t="shared" si="233"/>
        <v>0</v>
      </c>
      <c r="BM396" s="40">
        <f t="shared" si="234"/>
        <v>0</v>
      </c>
      <c r="BN396" s="40">
        <f t="shared" si="235"/>
        <v>0</v>
      </c>
      <c r="BO396" s="40">
        <f t="shared" si="236"/>
        <v>0</v>
      </c>
      <c r="BP396" s="40">
        <f t="shared" si="237"/>
        <v>0</v>
      </c>
      <c r="BQ396" s="40">
        <f t="shared" si="238"/>
        <v>0</v>
      </c>
      <c r="BR396" s="40">
        <f t="shared" si="239"/>
        <v>0</v>
      </c>
      <c r="BS396">
        <v>2</v>
      </c>
      <c r="BT396" s="63">
        <f t="shared" si="241"/>
        <v>8</v>
      </c>
      <c r="BV396" s="4">
        <f t="shared" si="243"/>
        <v>0.2195526695526695</v>
      </c>
    </row>
    <row r="397" spans="1:74">
      <c r="A397" s="25">
        <f t="shared" si="245"/>
        <v>393</v>
      </c>
      <c r="B397" s="26" t="s">
        <v>33</v>
      </c>
      <c r="C397" s="12">
        <v>41453</v>
      </c>
      <c r="D397" s="12">
        <v>41456</v>
      </c>
      <c r="E397" s="12">
        <v>41458</v>
      </c>
      <c r="F397" s="36">
        <v>98.32</v>
      </c>
      <c r="G397" s="36">
        <v>99.46</v>
      </c>
      <c r="H397" s="36">
        <v>99.46</v>
      </c>
      <c r="I397" s="36"/>
      <c r="J397" s="36"/>
      <c r="K397" s="5" t="s">
        <v>17</v>
      </c>
      <c r="M397" s="16">
        <f>(G397-F397)*100</f>
        <v>114.00000000000006</v>
      </c>
      <c r="N397" s="15"/>
      <c r="O397" s="16">
        <f>(H397-G397)*100</f>
        <v>0</v>
      </c>
      <c r="Q397" s="22">
        <f>((S396*U397)/M397)*O397</f>
        <v>0</v>
      </c>
      <c r="R397" s="15"/>
      <c r="S397" s="3">
        <f>Q397+S396</f>
        <v>165779874.11895844</v>
      </c>
      <c r="U397" s="4">
        <f>$AE$4/W397</f>
        <v>2.7777777777777776E-2</v>
      </c>
      <c r="W397" s="2">
        <v>9</v>
      </c>
      <c r="Y397" s="30">
        <f>E397-D397+1</f>
        <v>3</v>
      </c>
      <c r="Z397" s="30"/>
      <c r="AA397" s="30">
        <f>(D397-C397)</f>
        <v>3</v>
      </c>
      <c r="AB397" s="30"/>
      <c r="AC397" s="4">
        <f>(S397-S396)/S396</f>
        <v>0</v>
      </c>
      <c r="AF397" s="40">
        <f>IF(E396&gt;D397,IF(E396&gt;E397,Y397,E396-D397+1),0)</f>
        <v>3</v>
      </c>
      <c r="AH397" s="40">
        <f t="shared" si="240"/>
        <v>1</v>
      </c>
      <c r="AI397" s="40">
        <f t="shared" si="242"/>
        <v>1</v>
      </c>
      <c r="AJ397" s="40">
        <f t="shared" si="244"/>
        <v>1</v>
      </c>
      <c r="AK397" s="40">
        <f t="shared" si="246"/>
        <v>0</v>
      </c>
      <c r="AL397" s="40">
        <f t="shared" si="247"/>
        <v>1</v>
      </c>
      <c r="AM397" s="40">
        <f t="shared" si="248"/>
        <v>0</v>
      </c>
      <c r="AN397" s="40">
        <f t="shared" ref="AN397:AN460" si="249">IF(E390&gt;=D397,1,0)</f>
        <v>0</v>
      </c>
      <c r="AO397" s="40">
        <f t="shared" si="209"/>
        <v>1</v>
      </c>
      <c r="AP397" s="40">
        <f t="shared" si="210"/>
        <v>1</v>
      </c>
      <c r="AQ397" s="40">
        <f t="shared" si="211"/>
        <v>0</v>
      </c>
      <c r="AR397" s="40">
        <f t="shared" si="212"/>
        <v>0</v>
      </c>
      <c r="AS397" s="40">
        <f t="shared" si="213"/>
        <v>0</v>
      </c>
      <c r="AT397" s="40">
        <f t="shared" si="214"/>
        <v>0</v>
      </c>
      <c r="AU397" s="40">
        <f t="shared" si="215"/>
        <v>0</v>
      </c>
      <c r="AV397" s="40">
        <f t="shared" si="216"/>
        <v>0</v>
      </c>
      <c r="AW397" s="40">
        <f t="shared" si="217"/>
        <v>0</v>
      </c>
      <c r="AX397" s="40">
        <f t="shared" si="218"/>
        <v>0</v>
      </c>
      <c r="AY397" s="40">
        <f t="shared" si="219"/>
        <v>0</v>
      </c>
      <c r="AZ397" s="40">
        <f t="shared" si="220"/>
        <v>0</v>
      </c>
      <c r="BA397" s="40">
        <f t="shared" si="221"/>
        <v>0</v>
      </c>
      <c r="BB397" s="40">
        <f t="shared" si="222"/>
        <v>0</v>
      </c>
      <c r="BC397" s="40">
        <f t="shared" si="223"/>
        <v>0</v>
      </c>
      <c r="BD397" s="40">
        <f t="shared" si="224"/>
        <v>0</v>
      </c>
      <c r="BE397" s="40">
        <f t="shared" si="225"/>
        <v>0</v>
      </c>
      <c r="BF397" s="40">
        <f t="shared" si="226"/>
        <v>0</v>
      </c>
      <c r="BG397" s="40">
        <f t="shared" si="227"/>
        <v>0</v>
      </c>
      <c r="BH397" s="40">
        <f t="shared" si="228"/>
        <v>0</v>
      </c>
      <c r="BI397" s="40">
        <f t="shared" si="229"/>
        <v>0</v>
      </c>
      <c r="BJ397" s="40">
        <f t="shared" si="230"/>
        <v>0</v>
      </c>
      <c r="BK397" s="40">
        <f t="shared" si="232"/>
        <v>0</v>
      </c>
      <c r="BL397" s="40">
        <f t="shared" si="233"/>
        <v>0</v>
      </c>
      <c r="BM397" s="40">
        <f t="shared" si="234"/>
        <v>0</v>
      </c>
      <c r="BN397" s="40">
        <f t="shared" si="235"/>
        <v>0</v>
      </c>
      <c r="BO397" s="40">
        <f t="shared" si="236"/>
        <v>0</v>
      </c>
      <c r="BP397" s="40">
        <f t="shared" si="237"/>
        <v>0</v>
      </c>
      <c r="BQ397" s="40">
        <f t="shared" si="238"/>
        <v>0</v>
      </c>
      <c r="BR397" s="40">
        <f t="shared" si="239"/>
        <v>0</v>
      </c>
      <c r="BS397">
        <v>2</v>
      </c>
      <c r="BT397" s="63">
        <f t="shared" si="241"/>
        <v>9</v>
      </c>
      <c r="BV397" s="4">
        <f t="shared" si="243"/>
        <v>0.24733044733044734</v>
      </c>
    </row>
    <row r="398" spans="1:74">
      <c r="A398" s="25">
        <f t="shared" si="245"/>
        <v>394</v>
      </c>
      <c r="B398" s="26" t="s">
        <v>29</v>
      </c>
      <c r="C398" s="12">
        <v>41457</v>
      </c>
      <c r="D398" s="12">
        <v>41458</v>
      </c>
      <c r="E398" s="12">
        <v>41458</v>
      </c>
      <c r="F398" s="14">
        <v>0.85960000000000003</v>
      </c>
      <c r="G398" s="14"/>
      <c r="H398" s="14"/>
      <c r="I398" s="14">
        <v>0.85470000000000002</v>
      </c>
      <c r="J398" s="14">
        <v>0.8498</v>
      </c>
      <c r="K398" s="5" t="s">
        <v>1</v>
      </c>
      <c r="L398" s="15"/>
      <c r="M398" s="16">
        <f>(F398-I398)*10000</f>
        <v>49.000000000000156</v>
      </c>
      <c r="N398" s="15"/>
      <c r="O398" s="16">
        <f>(I398-J398)*10000</f>
        <v>49.000000000000156</v>
      </c>
      <c r="P398" s="15"/>
      <c r="Q398" s="22">
        <f>((S397*U398)/M398)*O398</f>
        <v>4144496.8529739613</v>
      </c>
      <c r="R398" s="15"/>
      <c r="S398" s="3">
        <f>Q398+S397</f>
        <v>169924370.97193241</v>
      </c>
      <c r="U398" s="4">
        <f>$AE$4/W398</f>
        <v>2.5000000000000001E-2</v>
      </c>
      <c r="V398" s="4"/>
      <c r="W398" s="2">
        <v>10</v>
      </c>
      <c r="X398" s="3"/>
      <c r="Y398" s="30">
        <f>E398-D398+1</f>
        <v>1</v>
      </c>
      <c r="Z398" s="30"/>
      <c r="AA398" s="30">
        <f>(D398-C398)</f>
        <v>1</v>
      </c>
      <c r="AB398" s="30"/>
      <c r="AC398" s="4">
        <f>(S398-S397)/S397</f>
        <v>2.500000000000004E-2</v>
      </c>
      <c r="AF398" s="40">
        <f>IF(E397&gt;D398,IF(E397&gt;E398,Y398,E397-D398+1),0)</f>
        <v>0</v>
      </c>
      <c r="AH398" s="40">
        <f t="shared" si="240"/>
        <v>1</v>
      </c>
      <c r="AI398" s="40">
        <f t="shared" si="242"/>
        <v>1</v>
      </c>
      <c r="AJ398" s="40">
        <f t="shared" si="244"/>
        <v>0</v>
      </c>
      <c r="AK398" s="40">
        <f t="shared" si="246"/>
        <v>1</v>
      </c>
      <c r="AL398" s="40">
        <f t="shared" si="247"/>
        <v>0</v>
      </c>
      <c r="AM398" s="40">
        <f t="shared" si="248"/>
        <v>1</v>
      </c>
      <c r="AN398" s="40">
        <f t="shared" si="249"/>
        <v>0</v>
      </c>
      <c r="AO398" s="40">
        <f t="shared" ref="AO398:AO461" si="250">IF(E390&gt;=D398,1,0)</f>
        <v>0</v>
      </c>
      <c r="AP398" s="40">
        <f t="shared" si="210"/>
        <v>1</v>
      </c>
      <c r="AQ398" s="40">
        <f t="shared" si="211"/>
        <v>0</v>
      </c>
      <c r="AR398" s="40">
        <f t="shared" si="212"/>
        <v>0</v>
      </c>
      <c r="AS398" s="40">
        <f t="shared" si="213"/>
        <v>0</v>
      </c>
      <c r="AT398" s="40">
        <f t="shared" si="214"/>
        <v>0</v>
      </c>
      <c r="AU398" s="40">
        <f t="shared" si="215"/>
        <v>0</v>
      </c>
      <c r="AV398" s="40">
        <f t="shared" si="216"/>
        <v>0</v>
      </c>
      <c r="AW398" s="40">
        <f t="shared" si="217"/>
        <v>0</v>
      </c>
      <c r="AX398" s="40">
        <f t="shared" si="218"/>
        <v>0</v>
      </c>
      <c r="AY398" s="40">
        <f t="shared" si="219"/>
        <v>0</v>
      </c>
      <c r="AZ398" s="40">
        <f t="shared" si="220"/>
        <v>0</v>
      </c>
      <c r="BA398" s="40">
        <f t="shared" si="221"/>
        <v>0</v>
      </c>
      <c r="BB398" s="40">
        <f t="shared" si="222"/>
        <v>0</v>
      </c>
      <c r="BC398" s="40">
        <f t="shared" si="223"/>
        <v>0</v>
      </c>
      <c r="BD398" s="40">
        <f t="shared" si="224"/>
        <v>0</v>
      </c>
      <c r="BE398" s="40">
        <f t="shared" si="225"/>
        <v>0</v>
      </c>
      <c r="BF398" s="40">
        <f t="shared" si="226"/>
        <v>0</v>
      </c>
      <c r="BG398" s="40">
        <f t="shared" si="227"/>
        <v>0</v>
      </c>
      <c r="BH398" s="40">
        <f t="shared" si="228"/>
        <v>0</v>
      </c>
      <c r="BI398" s="40">
        <f t="shared" si="229"/>
        <v>0</v>
      </c>
      <c r="BJ398" s="40">
        <f t="shared" si="230"/>
        <v>0</v>
      </c>
      <c r="BK398" s="40">
        <f t="shared" si="232"/>
        <v>0</v>
      </c>
      <c r="BL398" s="40">
        <f t="shared" si="233"/>
        <v>0</v>
      </c>
      <c r="BM398" s="40">
        <f t="shared" si="234"/>
        <v>0</v>
      </c>
      <c r="BN398" s="40">
        <f t="shared" si="235"/>
        <v>0</v>
      </c>
      <c r="BO398" s="40">
        <f t="shared" si="236"/>
        <v>0</v>
      </c>
      <c r="BP398" s="40">
        <f t="shared" si="237"/>
        <v>0</v>
      </c>
      <c r="BQ398" s="40">
        <f t="shared" si="238"/>
        <v>0</v>
      </c>
      <c r="BR398" s="40">
        <f t="shared" si="239"/>
        <v>0</v>
      </c>
      <c r="BS398">
        <v>2</v>
      </c>
      <c r="BT398" s="63">
        <f t="shared" si="241"/>
        <v>8</v>
      </c>
      <c r="BV398" s="4">
        <f t="shared" si="243"/>
        <v>0.2354256854256854</v>
      </c>
    </row>
    <row r="399" spans="1:74">
      <c r="A399" s="25">
        <f t="shared" si="245"/>
        <v>395</v>
      </c>
      <c r="B399" s="26" t="s">
        <v>36</v>
      </c>
      <c r="C399" s="12">
        <v>41459</v>
      </c>
      <c r="D399" s="12">
        <v>41460</v>
      </c>
      <c r="E399" s="12">
        <v>41473</v>
      </c>
      <c r="F399" s="36">
        <v>152.79500000000002</v>
      </c>
      <c r="G399" s="36"/>
      <c r="H399" s="36"/>
      <c r="I399" s="36">
        <v>150.125</v>
      </c>
      <c r="J399" s="36">
        <v>152.79500000000002</v>
      </c>
      <c r="K399" s="5" t="s">
        <v>0</v>
      </c>
      <c r="M399" s="16">
        <f>(F399-I399)*100</f>
        <v>267.00000000000159</v>
      </c>
      <c r="N399" s="15"/>
      <c r="O399" s="16">
        <f>(I399-J399)*100</f>
        <v>-267.00000000000159</v>
      </c>
      <c r="Q399" s="22">
        <f>((S398*U399)/M399)*O399</f>
        <v>-4720121.4158870112</v>
      </c>
      <c r="R399" s="15"/>
      <c r="S399" s="3">
        <f>Q399+S398</f>
        <v>165204249.55604541</v>
      </c>
      <c r="U399" s="4">
        <f>$AE$4/W399</f>
        <v>2.7777777777777776E-2</v>
      </c>
      <c r="W399" s="2">
        <v>9</v>
      </c>
      <c r="Y399" s="30">
        <f>E399-D399+1</f>
        <v>14</v>
      </c>
      <c r="Z399" s="30"/>
      <c r="AA399" s="30">
        <f>(D399-C399)</f>
        <v>1</v>
      </c>
      <c r="AB399" s="30"/>
      <c r="AC399" s="4">
        <f>(S399-S398)/S398</f>
        <v>-2.77777777777777E-2</v>
      </c>
      <c r="AF399" s="40">
        <f>IF(E398&gt;D399,IF(E398&gt;E399,Y399,E398-D399+1),0)</f>
        <v>0</v>
      </c>
      <c r="AH399" s="40">
        <f t="shared" si="240"/>
        <v>0</v>
      </c>
      <c r="AI399" s="40">
        <f t="shared" si="242"/>
        <v>0</v>
      </c>
      <c r="AJ399" s="40">
        <f t="shared" si="244"/>
        <v>1</v>
      </c>
      <c r="AK399" s="40">
        <f t="shared" si="246"/>
        <v>0</v>
      </c>
      <c r="AL399" s="40">
        <f t="shared" si="247"/>
        <v>1</v>
      </c>
      <c r="AM399" s="40">
        <f t="shared" si="248"/>
        <v>0</v>
      </c>
      <c r="AN399" s="40">
        <f t="shared" si="249"/>
        <v>0</v>
      </c>
      <c r="AO399" s="40">
        <f t="shared" si="250"/>
        <v>0</v>
      </c>
      <c r="AP399" s="40">
        <f t="shared" ref="AP399:AP462" si="251">IF(E390&gt;=D399,1,0)</f>
        <v>0</v>
      </c>
      <c r="AQ399" s="40">
        <f t="shared" si="211"/>
        <v>1</v>
      </c>
      <c r="AR399" s="40">
        <f t="shared" si="212"/>
        <v>0</v>
      </c>
      <c r="AS399" s="40">
        <f t="shared" si="213"/>
        <v>0</v>
      </c>
      <c r="AT399" s="40">
        <f t="shared" si="214"/>
        <v>0</v>
      </c>
      <c r="AU399" s="40">
        <f t="shared" si="215"/>
        <v>0</v>
      </c>
      <c r="AV399" s="40">
        <f t="shared" si="216"/>
        <v>0</v>
      </c>
      <c r="AW399" s="40">
        <f t="shared" si="217"/>
        <v>0</v>
      </c>
      <c r="AX399" s="40">
        <f t="shared" si="218"/>
        <v>0</v>
      </c>
      <c r="AY399" s="40">
        <f t="shared" si="219"/>
        <v>0</v>
      </c>
      <c r="AZ399" s="40">
        <f t="shared" si="220"/>
        <v>0</v>
      </c>
      <c r="BA399" s="40">
        <f t="shared" si="221"/>
        <v>0</v>
      </c>
      <c r="BB399" s="40">
        <f t="shared" si="222"/>
        <v>0</v>
      </c>
      <c r="BC399" s="40">
        <f t="shared" si="223"/>
        <v>0</v>
      </c>
      <c r="BD399" s="40">
        <f t="shared" si="224"/>
        <v>0</v>
      </c>
      <c r="BE399" s="40">
        <f t="shared" si="225"/>
        <v>0</v>
      </c>
      <c r="BF399" s="40">
        <f t="shared" si="226"/>
        <v>0</v>
      </c>
      <c r="BG399" s="40">
        <f t="shared" si="227"/>
        <v>0</v>
      </c>
      <c r="BH399" s="40">
        <f t="shared" si="228"/>
        <v>0</v>
      </c>
      <c r="BI399" s="40">
        <f t="shared" si="229"/>
        <v>0</v>
      </c>
      <c r="BJ399" s="40">
        <f t="shared" si="230"/>
        <v>0</v>
      </c>
      <c r="BK399" s="40">
        <f t="shared" si="232"/>
        <v>0</v>
      </c>
      <c r="BL399" s="40">
        <f t="shared" si="233"/>
        <v>0</v>
      </c>
      <c r="BM399" s="40">
        <f t="shared" si="234"/>
        <v>0</v>
      </c>
      <c r="BN399" s="40">
        <f t="shared" si="235"/>
        <v>0</v>
      </c>
      <c r="BO399" s="40">
        <f t="shared" si="236"/>
        <v>0</v>
      </c>
      <c r="BP399" s="40">
        <f t="shared" si="237"/>
        <v>0</v>
      </c>
      <c r="BQ399" s="40">
        <f t="shared" si="238"/>
        <v>0</v>
      </c>
      <c r="BR399" s="40">
        <f t="shared" si="239"/>
        <v>0</v>
      </c>
      <c r="BS399">
        <v>2</v>
      </c>
      <c r="BT399" s="63">
        <f t="shared" si="241"/>
        <v>6</v>
      </c>
      <c r="BV399" s="4">
        <f t="shared" si="243"/>
        <v>0.18542568542568544</v>
      </c>
    </row>
    <row r="400" spans="1:74">
      <c r="A400" s="25">
        <f t="shared" si="245"/>
        <v>396</v>
      </c>
      <c r="B400" s="26" t="s">
        <v>37</v>
      </c>
      <c r="C400" s="12">
        <v>41457</v>
      </c>
      <c r="D400" s="13">
        <v>41460</v>
      </c>
      <c r="E400" s="13">
        <v>41464</v>
      </c>
      <c r="F400" s="14">
        <v>1.05162</v>
      </c>
      <c r="G400" s="14">
        <v>1.0580799999999999</v>
      </c>
      <c r="H400" s="14">
        <v>1.05162</v>
      </c>
      <c r="I400" s="14"/>
      <c r="J400" s="14"/>
      <c r="K400" s="6" t="s">
        <v>0</v>
      </c>
      <c r="M400" s="16">
        <f>(G400-F400)*10000</f>
        <v>64.599999999999099</v>
      </c>
      <c r="N400" s="15"/>
      <c r="O400" s="16">
        <f>(H400-G400)*10000</f>
        <v>-64.599999999999099</v>
      </c>
      <c r="Q400" s="22">
        <f>((S399*U400)/M400)*O400</f>
        <v>-5900151.7698587645</v>
      </c>
      <c r="R400" s="15"/>
      <c r="S400" s="3">
        <f>Q400+S399</f>
        <v>159304097.78618664</v>
      </c>
      <c r="U400" s="4">
        <f>$AE$4/W400</f>
        <v>3.5714285714285712E-2</v>
      </c>
      <c r="W400" s="2">
        <v>7</v>
      </c>
      <c r="Y400" s="30">
        <f>E400-D400+1</f>
        <v>5</v>
      </c>
      <c r="Z400" s="30"/>
      <c r="AA400" s="30">
        <f>(D400-C400)</f>
        <v>3</v>
      </c>
      <c r="AB400" s="30"/>
      <c r="AC400" s="4">
        <f>(S400-S399)/S399</f>
        <v>-3.5714285714285789E-2</v>
      </c>
      <c r="AF400" s="40">
        <f>IF(E399&gt;D400,IF(E399&gt;E400,Y400,E399-D400+1),0)</f>
        <v>5</v>
      </c>
      <c r="AH400" s="40">
        <f t="shared" si="240"/>
        <v>1</v>
      </c>
      <c r="AI400" s="40">
        <f t="shared" si="242"/>
        <v>0</v>
      </c>
      <c r="AJ400" s="40">
        <f t="shared" si="244"/>
        <v>0</v>
      </c>
      <c r="AK400" s="40">
        <f t="shared" si="246"/>
        <v>1</v>
      </c>
      <c r="AL400" s="40">
        <f t="shared" si="247"/>
        <v>0</v>
      </c>
      <c r="AM400" s="40">
        <f t="shared" si="248"/>
        <v>1</v>
      </c>
      <c r="AN400" s="40">
        <f t="shared" si="249"/>
        <v>0</v>
      </c>
      <c r="AO400" s="40">
        <f t="shared" si="250"/>
        <v>0</v>
      </c>
      <c r="AP400" s="40">
        <f t="shared" si="251"/>
        <v>0</v>
      </c>
      <c r="AQ400" s="40">
        <f t="shared" ref="AQ400:AQ463" si="252">IF(E390&gt;=D400,1,0)</f>
        <v>0</v>
      </c>
      <c r="AR400" s="40">
        <f t="shared" si="212"/>
        <v>1</v>
      </c>
      <c r="AS400" s="40">
        <f t="shared" si="213"/>
        <v>0</v>
      </c>
      <c r="AT400" s="40">
        <f t="shared" si="214"/>
        <v>0</v>
      </c>
      <c r="AU400" s="40">
        <f t="shared" si="215"/>
        <v>0</v>
      </c>
      <c r="AV400" s="40">
        <f t="shared" si="216"/>
        <v>0</v>
      </c>
      <c r="AW400" s="40">
        <f t="shared" si="217"/>
        <v>0</v>
      </c>
      <c r="AX400" s="40">
        <f t="shared" si="218"/>
        <v>0</v>
      </c>
      <c r="AY400" s="40">
        <f t="shared" si="219"/>
        <v>0</v>
      </c>
      <c r="AZ400" s="40">
        <f t="shared" si="220"/>
        <v>0</v>
      </c>
      <c r="BA400" s="40">
        <f t="shared" si="221"/>
        <v>0</v>
      </c>
      <c r="BB400" s="40">
        <f t="shared" si="222"/>
        <v>0</v>
      </c>
      <c r="BC400" s="40">
        <f t="shared" si="223"/>
        <v>0</v>
      </c>
      <c r="BD400" s="40">
        <f t="shared" si="224"/>
        <v>0</v>
      </c>
      <c r="BE400" s="40">
        <f t="shared" si="225"/>
        <v>0</v>
      </c>
      <c r="BF400" s="40">
        <f t="shared" si="226"/>
        <v>0</v>
      </c>
      <c r="BG400" s="40">
        <f t="shared" si="227"/>
        <v>0</v>
      </c>
      <c r="BH400" s="40">
        <f t="shared" si="228"/>
        <v>0</v>
      </c>
      <c r="BI400" s="40">
        <f t="shared" si="229"/>
        <v>0</v>
      </c>
      <c r="BJ400" s="40">
        <f t="shared" si="230"/>
        <v>0</v>
      </c>
      <c r="BK400" s="40">
        <f t="shared" si="232"/>
        <v>0</v>
      </c>
      <c r="BL400" s="40">
        <f t="shared" si="233"/>
        <v>0</v>
      </c>
      <c r="BM400" s="40">
        <f t="shared" si="234"/>
        <v>0</v>
      </c>
      <c r="BN400" s="40">
        <f t="shared" si="235"/>
        <v>0</v>
      </c>
      <c r="BO400" s="40">
        <f t="shared" si="236"/>
        <v>0</v>
      </c>
      <c r="BP400" s="40">
        <f t="shared" si="237"/>
        <v>0</v>
      </c>
      <c r="BQ400" s="40">
        <f t="shared" si="238"/>
        <v>0</v>
      </c>
      <c r="BR400" s="40">
        <f t="shared" si="239"/>
        <v>0</v>
      </c>
      <c r="BS400">
        <v>2</v>
      </c>
      <c r="BT400" s="63">
        <f t="shared" si="241"/>
        <v>7</v>
      </c>
      <c r="BV400" s="4">
        <f t="shared" si="243"/>
        <v>0.22113997113997114</v>
      </c>
    </row>
    <row r="401" spans="1:74">
      <c r="A401" s="25">
        <f t="shared" si="245"/>
        <v>397</v>
      </c>
      <c r="B401" s="26" t="s">
        <v>38</v>
      </c>
      <c r="C401" s="12">
        <v>41459</v>
      </c>
      <c r="D401" s="52">
        <v>41460</v>
      </c>
      <c r="E401" s="52">
        <v>41460</v>
      </c>
      <c r="F401" s="36">
        <v>129.73000000000002</v>
      </c>
      <c r="G401" s="36"/>
      <c r="H401" s="36"/>
      <c r="I401" s="36">
        <v>128.88</v>
      </c>
      <c r="J401" s="36">
        <v>129.73000000000002</v>
      </c>
      <c r="K401" s="6" t="s">
        <v>0</v>
      </c>
      <c r="M401" s="16">
        <f>(F401-I401)*100</f>
        <v>85.000000000002274</v>
      </c>
      <c r="N401" s="15"/>
      <c r="O401" s="16">
        <f>(I401-J401)*100</f>
        <v>-85.000000000002274</v>
      </c>
      <c r="Q401" s="22">
        <f>((S400*U401)/M401)*O401</f>
        <v>-1896477.3545974595</v>
      </c>
      <c r="R401" s="15"/>
      <c r="S401" s="3">
        <f>Q401+S400</f>
        <v>157407620.43158919</v>
      </c>
      <c r="U401" s="4">
        <f>$AE$4/W401</f>
        <v>1.1904761904761904E-2</v>
      </c>
      <c r="W401" s="2">
        <v>21</v>
      </c>
      <c r="Y401" s="30">
        <f>E401-D401+1</f>
        <v>1</v>
      </c>
      <c r="Z401" s="30"/>
      <c r="AA401" s="30">
        <f>(D401-C401)</f>
        <v>1</v>
      </c>
      <c r="AB401" s="30"/>
      <c r="AC401" s="4">
        <f>(S401-S400)/S400</f>
        <v>-1.1904761904761838E-2</v>
      </c>
      <c r="AF401" s="40">
        <f>IF(E400&gt;D401,IF(E400&gt;E401,Y401,E400-D401+1),0)</f>
        <v>1</v>
      </c>
      <c r="AH401" s="40">
        <f t="shared" si="240"/>
        <v>1</v>
      </c>
      <c r="AI401" s="40">
        <f t="shared" si="242"/>
        <v>1</v>
      </c>
      <c r="AJ401" s="40">
        <f t="shared" si="244"/>
        <v>0</v>
      </c>
      <c r="AK401" s="40">
        <f t="shared" si="246"/>
        <v>0</v>
      </c>
      <c r="AL401" s="40">
        <f t="shared" si="247"/>
        <v>1</v>
      </c>
      <c r="AM401" s="40">
        <f t="shared" si="248"/>
        <v>0</v>
      </c>
      <c r="AN401" s="40">
        <f t="shared" si="249"/>
        <v>1</v>
      </c>
      <c r="AO401" s="40">
        <f t="shared" si="250"/>
        <v>0</v>
      </c>
      <c r="AP401" s="40">
        <f t="shared" si="251"/>
        <v>0</v>
      </c>
      <c r="AQ401" s="40">
        <f t="shared" si="252"/>
        <v>0</v>
      </c>
      <c r="AR401" s="40">
        <f t="shared" ref="AR401:AR464" si="253">IF(E390&gt;=D401,1,0)</f>
        <v>0</v>
      </c>
      <c r="AS401" s="40">
        <f t="shared" si="213"/>
        <v>1</v>
      </c>
      <c r="AT401" s="40">
        <f t="shared" si="214"/>
        <v>0</v>
      </c>
      <c r="AU401" s="40">
        <f t="shared" si="215"/>
        <v>0</v>
      </c>
      <c r="AV401" s="40">
        <f t="shared" si="216"/>
        <v>0</v>
      </c>
      <c r="AW401" s="40">
        <f t="shared" si="217"/>
        <v>0</v>
      </c>
      <c r="AX401" s="40">
        <f t="shared" si="218"/>
        <v>0</v>
      </c>
      <c r="AY401" s="40">
        <f t="shared" si="219"/>
        <v>0</v>
      </c>
      <c r="AZ401" s="40">
        <f t="shared" si="220"/>
        <v>0</v>
      </c>
      <c r="BA401" s="40">
        <f t="shared" si="221"/>
        <v>0</v>
      </c>
      <c r="BB401" s="40">
        <f t="shared" si="222"/>
        <v>0</v>
      </c>
      <c r="BC401" s="40">
        <f t="shared" si="223"/>
        <v>0</v>
      </c>
      <c r="BD401" s="40">
        <f t="shared" si="224"/>
        <v>0</v>
      </c>
      <c r="BE401" s="40">
        <f t="shared" si="225"/>
        <v>0</v>
      </c>
      <c r="BF401" s="40">
        <f t="shared" si="226"/>
        <v>0</v>
      </c>
      <c r="BG401" s="40">
        <f t="shared" si="227"/>
        <v>0</v>
      </c>
      <c r="BH401" s="40">
        <f t="shared" si="228"/>
        <v>0</v>
      </c>
      <c r="BI401" s="40">
        <f t="shared" si="229"/>
        <v>0</v>
      </c>
      <c r="BJ401" s="40">
        <f t="shared" si="230"/>
        <v>0</v>
      </c>
      <c r="BK401" s="40">
        <f t="shared" si="232"/>
        <v>0</v>
      </c>
      <c r="BL401" s="40">
        <f t="shared" si="233"/>
        <v>0</v>
      </c>
      <c r="BM401" s="40">
        <f t="shared" si="234"/>
        <v>0</v>
      </c>
      <c r="BN401" s="40">
        <f t="shared" si="235"/>
        <v>0</v>
      </c>
      <c r="BO401" s="40">
        <f t="shared" si="236"/>
        <v>0</v>
      </c>
      <c r="BP401" s="40">
        <f t="shared" si="237"/>
        <v>0</v>
      </c>
      <c r="BQ401" s="40">
        <f t="shared" si="238"/>
        <v>0</v>
      </c>
      <c r="BR401" s="40">
        <f t="shared" si="239"/>
        <v>0</v>
      </c>
      <c r="BS401">
        <v>2</v>
      </c>
      <c r="BT401" s="63">
        <f t="shared" si="241"/>
        <v>8</v>
      </c>
      <c r="BV401" s="4">
        <f t="shared" si="243"/>
        <v>0.23304473304473305</v>
      </c>
    </row>
    <row r="402" spans="1:74">
      <c r="A402" s="25">
        <f t="shared" si="245"/>
        <v>398</v>
      </c>
      <c r="B402" s="26" t="s">
        <v>38</v>
      </c>
      <c r="C402" s="12">
        <v>41463</v>
      </c>
      <c r="D402" s="52">
        <v>41464</v>
      </c>
      <c r="E402" s="52">
        <v>41464</v>
      </c>
      <c r="F402" s="36">
        <v>129.84899999999999</v>
      </c>
      <c r="G402" s="36">
        <v>130.11800000000002</v>
      </c>
      <c r="H402" s="36">
        <v>129.84899999999999</v>
      </c>
      <c r="I402" s="36"/>
      <c r="J402" s="36"/>
      <c r="K402" s="5" t="s">
        <v>0</v>
      </c>
      <c r="M402" s="16">
        <f>(G402-F402)*100</f>
        <v>26.900000000003388</v>
      </c>
      <c r="N402" s="15"/>
      <c r="O402" s="16">
        <f>(H402-G402)*100</f>
        <v>-26.900000000003388</v>
      </c>
      <c r="Q402" s="22">
        <f>((S401*U402)/M402)*O402</f>
        <v>-1873900.2432332046</v>
      </c>
      <c r="R402" s="15"/>
      <c r="S402" s="3">
        <f>Q402+S401</f>
        <v>155533720.18835598</v>
      </c>
      <c r="U402" s="4">
        <f>$AE$4/W402</f>
        <v>1.1904761904761904E-2</v>
      </c>
      <c r="W402" s="2">
        <v>21</v>
      </c>
      <c r="Y402" s="30">
        <f>E402-D402+1</f>
        <v>1</v>
      </c>
      <c r="Z402" s="30"/>
      <c r="AA402" s="30">
        <f>(D402-C402)</f>
        <v>1</v>
      </c>
      <c r="AB402" s="30"/>
      <c r="AC402" s="4">
        <f>(S402-S401)/S401</f>
        <v>-1.1904761904761901E-2</v>
      </c>
      <c r="AF402" s="40">
        <f>IF(E401&gt;D402,IF(E401&gt;E402,Y402,E401-D402+1),0)</f>
        <v>0</v>
      </c>
      <c r="AH402" s="40">
        <f t="shared" si="240"/>
        <v>0</v>
      </c>
      <c r="AI402" s="40">
        <f t="shared" si="242"/>
        <v>1</v>
      </c>
      <c r="AJ402" s="40">
        <f t="shared" si="244"/>
        <v>1</v>
      </c>
      <c r="AK402" s="40">
        <f t="shared" si="246"/>
        <v>0</v>
      </c>
      <c r="AL402" s="40">
        <f t="shared" si="247"/>
        <v>0</v>
      </c>
      <c r="AM402" s="40">
        <f t="shared" si="248"/>
        <v>0</v>
      </c>
      <c r="AN402" s="40">
        <f t="shared" si="249"/>
        <v>0</v>
      </c>
      <c r="AO402" s="40">
        <f t="shared" si="250"/>
        <v>1</v>
      </c>
      <c r="AP402" s="40">
        <f t="shared" si="251"/>
        <v>0</v>
      </c>
      <c r="AQ402" s="40">
        <f t="shared" si="252"/>
        <v>0</v>
      </c>
      <c r="AR402" s="40">
        <f t="shared" si="253"/>
        <v>0</v>
      </c>
      <c r="AS402" s="40">
        <f t="shared" ref="AS402:AS465" si="254">IF(E390&gt;=D402,1,0)</f>
        <v>0</v>
      </c>
      <c r="AT402" s="40">
        <f t="shared" si="214"/>
        <v>1</v>
      </c>
      <c r="AU402" s="40">
        <f t="shared" si="215"/>
        <v>0</v>
      </c>
      <c r="AV402" s="40">
        <f t="shared" si="216"/>
        <v>0</v>
      </c>
      <c r="AW402" s="40">
        <f t="shared" si="217"/>
        <v>0</v>
      </c>
      <c r="AX402" s="40">
        <f t="shared" si="218"/>
        <v>0</v>
      </c>
      <c r="AY402" s="40">
        <f t="shared" si="219"/>
        <v>0</v>
      </c>
      <c r="AZ402" s="40">
        <f t="shared" si="220"/>
        <v>0</v>
      </c>
      <c r="BA402" s="40">
        <f t="shared" si="221"/>
        <v>0</v>
      </c>
      <c r="BB402" s="40">
        <f t="shared" si="222"/>
        <v>0</v>
      </c>
      <c r="BC402" s="40">
        <f t="shared" si="223"/>
        <v>0</v>
      </c>
      <c r="BD402" s="40">
        <f t="shared" si="224"/>
        <v>0</v>
      </c>
      <c r="BE402" s="40">
        <f t="shared" si="225"/>
        <v>0</v>
      </c>
      <c r="BF402" s="40">
        <f t="shared" si="226"/>
        <v>0</v>
      </c>
      <c r="BG402" s="40">
        <f t="shared" si="227"/>
        <v>0</v>
      </c>
      <c r="BH402" s="40">
        <f t="shared" si="228"/>
        <v>0</v>
      </c>
      <c r="BI402" s="40">
        <f t="shared" si="229"/>
        <v>0</v>
      </c>
      <c r="BJ402" s="40">
        <f t="shared" si="230"/>
        <v>0</v>
      </c>
      <c r="BK402" s="40">
        <f t="shared" si="232"/>
        <v>0</v>
      </c>
      <c r="BL402" s="40">
        <f t="shared" si="233"/>
        <v>0</v>
      </c>
      <c r="BM402" s="40">
        <f t="shared" si="234"/>
        <v>0</v>
      </c>
      <c r="BN402" s="40">
        <f t="shared" si="235"/>
        <v>0</v>
      </c>
      <c r="BO402" s="40">
        <f t="shared" si="236"/>
        <v>0</v>
      </c>
      <c r="BP402" s="40">
        <f t="shared" si="237"/>
        <v>0</v>
      </c>
      <c r="BQ402" s="40">
        <f t="shared" si="238"/>
        <v>0</v>
      </c>
      <c r="BR402" s="40">
        <f t="shared" si="239"/>
        <v>0</v>
      </c>
      <c r="BS402">
        <v>2</v>
      </c>
      <c r="BT402" s="63">
        <f t="shared" si="241"/>
        <v>7</v>
      </c>
      <c r="BV402" s="4">
        <f t="shared" si="243"/>
        <v>0.19733044733044736</v>
      </c>
    </row>
    <row r="403" spans="1:74">
      <c r="A403" s="25">
        <f t="shared" si="245"/>
        <v>399</v>
      </c>
      <c r="B403" s="26" t="s">
        <v>20</v>
      </c>
      <c r="C403" s="12">
        <v>41465</v>
      </c>
      <c r="D403" s="12">
        <v>41466</v>
      </c>
      <c r="E403" s="12">
        <v>41495</v>
      </c>
      <c r="F403" s="14">
        <v>0.8982</v>
      </c>
      <c r="G403" s="14"/>
      <c r="H403" s="14"/>
      <c r="I403" s="14">
        <v>0.87670000000000003</v>
      </c>
      <c r="J403" s="14">
        <v>0.84179999999999999</v>
      </c>
      <c r="K403" s="5" t="s">
        <v>2</v>
      </c>
      <c r="L403" s="15"/>
      <c r="M403" s="16">
        <f>(F403-I403)*10000</f>
        <v>214.99999999999963</v>
      </c>
      <c r="N403" s="15"/>
      <c r="O403" s="16">
        <f>(I403-J403)*10000</f>
        <v>349.0000000000004</v>
      </c>
      <c r="P403" s="15"/>
      <c r="Q403" s="22">
        <f>((S402*U403)/M403)*O403</f>
        <v>9016821.9843415935</v>
      </c>
      <c r="R403" s="15"/>
      <c r="S403" s="3">
        <f>Q403+S402</f>
        <v>164550542.17269757</v>
      </c>
      <c r="U403" s="4">
        <f>$AE$4/W403</f>
        <v>3.5714285714285712E-2</v>
      </c>
      <c r="V403" s="4"/>
      <c r="W403" s="2">
        <v>7</v>
      </c>
      <c r="X403" s="3"/>
      <c r="Y403" s="30">
        <f>E403-D403+1</f>
        <v>30</v>
      </c>
      <c r="Z403" s="30"/>
      <c r="AA403" s="30">
        <f>(D403-C403)</f>
        <v>1</v>
      </c>
      <c r="AB403" s="30"/>
      <c r="AC403" s="4">
        <f>(S403-S402)/S402</f>
        <v>5.7973421926910455E-2</v>
      </c>
      <c r="AF403" s="40">
        <f>IF(E402&gt;D403,IF(E402&gt;E403,Y403,E402-D403+1),0)</f>
        <v>0</v>
      </c>
      <c r="AH403" s="40">
        <f t="shared" si="240"/>
        <v>0</v>
      </c>
      <c r="AI403" s="40">
        <f t="shared" si="242"/>
        <v>0</v>
      </c>
      <c r="AJ403" s="40">
        <f t="shared" si="244"/>
        <v>0</v>
      </c>
      <c r="AK403" s="40">
        <f t="shared" si="246"/>
        <v>1</v>
      </c>
      <c r="AL403" s="40">
        <f t="shared" si="247"/>
        <v>0</v>
      </c>
      <c r="AM403" s="40">
        <f t="shared" si="248"/>
        <v>0</v>
      </c>
      <c r="AN403" s="40">
        <f t="shared" si="249"/>
        <v>0</v>
      </c>
      <c r="AO403" s="40">
        <f t="shared" si="250"/>
        <v>0</v>
      </c>
      <c r="AP403" s="40">
        <f t="shared" si="251"/>
        <v>1</v>
      </c>
      <c r="AQ403" s="40">
        <f t="shared" si="252"/>
        <v>0</v>
      </c>
      <c r="AR403" s="40">
        <f t="shared" si="253"/>
        <v>0</v>
      </c>
      <c r="AS403" s="40">
        <f t="shared" si="254"/>
        <v>0</v>
      </c>
      <c r="AT403" s="40">
        <f t="shared" ref="AT403:AT466" si="255">IF(E390&gt;=D403,1,0)</f>
        <v>0</v>
      </c>
      <c r="AU403" s="40">
        <f t="shared" si="215"/>
        <v>0</v>
      </c>
      <c r="AV403" s="40">
        <f t="shared" si="216"/>
        <v>0</v>
      </c>
      <c r="AW403" s="40">
        <f t="shared" si="217"/>
        <v>0</v>
      </c>
      <c r="AX403" s="40">
        <f t="shared" si="218"/>
        <v>0</v>
      </c>
      <c r="AY403" s="40">
        <f t="shared" si="219"/>
        <v>0</v>
      </c>
      <c r="AZ403" s="40">
        <f t="shared" si="220"/>
        <v>0</v>
      </c>
      <c r="BA403" s="40">
        <f t="shared" si="221"/>
        <v>0</v>
      </c>
      <c r="BB403" s="40">
        <f t="shared" si="222"/>
        <v>0</v>
      </c>
      <c r="BC403" s="40">
        <f t="shared" si="223"/>
        <v>0</v>
      </c>
      <c r="BD403" s="40">
        <f t="shared" si="224"/>
        <v>0</v>
      </c>
      <c r="BE403" s="40">
        <f t="shared" si="225"/>
        <v>0</v>
      </c>
      <c r="BF403" s="40">
        <f t="shared" si="226"/>
        <v>0</v>
      </c>
      <c r="BG403" s="40">
        <f t="shared" si="227"/>
        <v>0</v>
      </c>
      <c r="BH403" s="40">
        <f t="shared" si="228"/>
        <v>0</v>
      </c>
      <c r="BI403" s="40">
        <f t="shared" si="229"/>
        <v>0</v>
      </c>
      <c r="BJ403" s="40">
        <f t="shared" si="230"/>
        <v>0</v>
      </c>
      <c r="BK403" s="40">
        <f t="shared" si="232"/>
        <v>0</v>
      </c>
      <c r="BL403" s="40">
        <f t="shared" si="233"/>
        <v>0</v>
      </c>
      <c r="BM403" s="40">
        <f t="shared" si="234"/>
        <v>0</v>
      </c>
      <c r="BN403" s="40">
        <f t="shared" si="235"/>
        <v>0</v>
      </c>
      <c r="BO403" s="40">
        <f t="shared" si="236"/>
        <v>0</v>
      </c>
      <c r="BP403" s="40">
        <f t="shared" si="237"/>
        <v>0</v>
      </c>
      <c r="BQ403" s="40">
        <f t="shared" si="238"/>
        <v>0</v>
      </c>
      <c r="BR403" s="40">
        <f t="shared" si="239"/>
        <v>0</v>
      </c>
      <c r="BS403">
        <v>2</v>
      </c>
      <c r="BT403" s="63">
        <f t="shared" si="241"/>
        <v>5</v>
      </c>
      <c r="BV403" s="4">
        <f t="shared" si="243"/>
        <v>0.16269841269841268</v>
      </c>
    </row>
    <row r="404" spans="1:74">
      <c r="A404" s="25">
        <f t="shared" si="245"/>
        <v>400</v>
      </c>
      <c r="B404" s="26" t="s">
        <v>24</v>
      </c>
      <c r="C404" s="12">
        <v>41465</v>
      </c>
      <c r="D404" s="13">
        <v>41466</v>
      </c>
      <c r="E404" s="13">
        <v>41493</v>
      </c>
      <c r="F404" s="36">
        <v>92.75</v>
      </c>
      <c r="G404" s="36"/>
      <c r="H404" s="36"/>
      <c r="I404" s="36">
        <v>91.09</v>
      </c>
      <c r="J404" s="36">
        <v>87</v>
      </c>
      <c r="K404" s="6" t="s">
        <v>1</v>
      </c>
      <c r="M404" s="16">
        <f>(F404-I404)*100</f>
        <v>165.99999999999966</v>
      </c>
      <c r="N404" s="15"/>
      <c r="O404" s="16">
        <f>(I404-J404)*100</f>
        <v>409.00000000000034</v>
      </c>
      <c r="P404" s="15"/>
      <c r="Q404" s="22">
        <f>((S403*U404)/M404)*O404</f>
        <v>10135718.636842396</v>
      </c>
      <c r="R404" s="15"/>
      <c r="S404" s="3">
        <f>Q404+S403</f>
        <v>174686260.80953997</v>
      </c>
      <c r="U404" s="4">
        <f>$AE$4/W404</f>
        <v>2.5000000000000001E-2</v>
      </c>
      <c r="V404" s="4"/>
      <c r="W404" s="2">
        <v>10</v>
      </c>
      <c r="X404" s="3"/>
      <c r="Y404" s="30">
        <f>E404-D404+1</f>
        <v>28</v>
      </c>
      <c r="Z404" s="30"/>
      <c r="AA404" s="30">
        <f>(D404-C404)</f>
        <v>1</v>
      </c>
      <c r="AB404" s="30"/>
      <c r="AC404" s="4">
        <f>(S404-S403)/S403</f>
        <v>6.1596385542168883E-2</v>
      </c>
      <c r="AF404" s="40">
        <f>IF(E403&gt;D404,IF(E403&gt;E404,Y404,E403-D404+1),0)</f>
        <v>28</v>
      </c>
      <c r="AH404" s="40">
        <f t="shared" si="240"/>
        <v>1</v>
      </c>
      <c r="AI404" s="40">
        <f t="shared" si="242"/>
        <v>0</v>
      </c>
      <c r="AJ404" s="40">
        <f t="shared" si="244"/>
        <v>0</v>
      </c>
      <c r="AK404" s="40">
        <f t="shared" si="246"/>
        <v>0</v>
      </c>
      <c r="AL404" s="40">
        <f t="shared" si="247"/>
        <v>1</v>
      </c>
      <c r="AM404" s="40">
        <f t="shared" si="248"/>
        <v>0</v>
      </c>
      <c r="AN404" s="40">
        <f t="shared" si="249"/>
        <v>0</v>
      </c>
      <c r="AO404" s="40">
        <f t="shared" si="250"/>
        <v>0</v>
      </c>
      <c r="AP404" s="40">
        <f t="shared" si="251"/>
        <v>0</v>
      </c>
      <c r="AQ404" s="40">
        <f t="shared" si="252"/>
        <v>1</v>
      </c>
      <c r="AR404" s="40">
        <f t="shared" si="253"/>
        <v>0</v>
      </c>
      <c r="AS404" s="40">
        <f t="shared" si="254"/>
        <v>0</v>
      </c>
      <c r="AT404" s="40">
        <f t="shared" si="255"/>
        <v>0</v>
      </c>
      <c r="AU404" s="40">
        <f t="shared" ref="AU404:AU467" si="256">IF(E390&gt;=D404,1,0)</f>
        <v>0</v>
      </c>
      <c r="AV404" s="40">
        <f t="shared" si="216"/>
        <v>0</v>
      </c>
      <c r="AW404" s="40">
        <f t="shared" si="217"/>
        <v>0</v>
      </c>
      <c r="AX404" s="40">
        <f t="shared" si="218"/>
        <v>0</v>
      </c>
      <c r="AY404" s="40">
        <f t="shared" si="219"/>
        <v>0</v>
      </c>
      <c r="AZ404" s="40">
        <f t="shared" si="220"/>
        <v>0</v>
      </c>
      <c r="BA404" s="40">
        <f t="shared" si="221"/>
        <v>0</v>
      </c>
      <c r="BB404" s="40">
        <f t="shared" si="222"/>
        <v>0</v>
      </c>
      <c r="BC404" s="40">
        <f t="shared" si="223"/>
        <v>0</v>
      </c>
      <c r="BD404" s="40">
        <f t="shared" si="224"/>
        <v>0</v>
      </c>
      <c r="BE404" s="40">
        <f t="shared" si="225"/>
        <v>0</v>
      </c>
      <c r="BF404" s="40">
        <f t="shared" si="226"/>
        <v>0</v>
      </c>
      <c r="BG404" s="40">
        <f t="shared" si="227"/>
        <v>0</v>
      </c>
      <c r="BH404" s="40">
        <f t="shared" si="228"/>
        <v>0</v>
      </c>
      <c r="BI404" s="40">
        <f t="shared" si="229"/>
        <v>0</v>
      </c>
      <c r="BJ404" s="40">
        <f t="shared" si="230"/>
        <v>0</v>
      </c>
      <c r="BK404" s="40">
        <f t="shared" si="232"/>
        <v>0</v>
      </c>
      <c r="BL404" s="40">
        <f t="shared" si="233"/>
        <v>0</v>
      </c>
      <c r="BM404" s="40">
        <f t="shared" si="234"/>
        <v>0</v>
      </c>
      <c r="BN404" s="40">
        <f t="shared" si="235"/>
        <v>0</v>
      </c>
      <c r="BO404" s="40">
        <f t="shared" si="236"/>
        <v>0</v>
      </c>
      <c r="BP404" s="40">
        <f t="shared" si="237"/>
        <v>0</v>
      </c>
      <c r="BQ404" s="40">
        <f t="shared" si="238"/>
        <v>0</v>
      </c>
      <c r="BR404" s="40">
        <f t="shared" si="239"/>
        <v>0</v>
      </c>
      <c r="BS404">
        <v>2</v>
      </c>
      <c r="BT404" s="63">
        <f t="shared" si="241"/>
        <v>6</v>
      </c>
      <c r="BV404" s="4">
        <f t="shared" si="243"/>
        <v>0.18769841269841267</v>
      </c>
    </row>
    <row r="405" spans="1:74">
      <c r="A405" s="25">
        <f t="shared" si="245"/>
        <v>401</v>
      </c>
      <c r="B405" s="26" t="s">
        <v>30</v>
      </c>
      <c r="C405" s="12">
        <v>41465</v>
      </c>
      <c r="D405" s="12">
        <v>41466</v>
      </c>
      <c r="E405" s="12">
        <v>41487</v>
      </c>
      <c r="F405" s="14">
        <v>1.2766999999999999</v>
      </c>
      <c r="G405" s="14">
        <v>1.2985</v>
      </c>
      <c r="H405" s="14">
        <v>1.3213999999999999</v>
      </c>
      <c r="I405" s="14"/>
      <c r="J405" s="14"/>
      <c r="K405" s="5" t="s">
        <v>2</v>
      </c>
      <c r="L405" s="15"/>
      <c r="M405" s="16">
        <f>(G405-F405)*10000</f>
        <v>218.00000000000043</v>
      </c>
      <c r="N405" s="15"/>
      <c r="O405" s="16">
        <f>(H405-G405)*10000</f>
        <v>228.9999999999992</v>
      </c>
      <c r="P405" s="15"/>
      <c r="Q405" s="22">
        <f>((S404*U405)/M405)*O405</f>
        <v>4170470.5718707708</v>
      </c>
      <c r="R405" s="15"/>
      <c r="S405" s="3">
        <f>Q405+S404</f>
        <v>178856731.38141075</v>
      </c>
      <c r="U405" s="4">
        <f>$AE$4/W405</f>
        <v>2.2727272727272728E-2</v>
      </c>
      <c r="V405" s="4"/>
      <c r="W405" s="16">
        <v>11</v>
      </c>
      <c r="X405" s="15"/>
      <c r="Y405" s="30">
        <f>E405-D405+1</f>
        <v>22</v>
      </c>
      <c r="Z405" s="30"/>
      <c r="AA405" s="30">
        <f>(D405-C405)</f>
        <v>1</v>
      </c>
      <c r="AB405" s="30"/>
      <c r="AC405" s="4">
        <f>(S405-S404)/S404</f>
        <v>2.3874061718098302E-2</v>
      </c>
      <c r="AF405" s="40">
        <f>IF(E404&gt;D405,IF(E404&gt;E405,Y405,E404-D405+1),0)</f>
        <v>22</v>
      </c>
      <c r="AH405" s="40">
        <f t="shared" si="240"/>
        <v>1</v>
      </c>
      <c r="AI405" s="40">
        <f t="shared" si="242"/>
        <v>1</v>
      </c>
      <c r="AJ405" s="40">
        <f t="shared" si="244"/>
        <v>0</v>
      </c>
      <c r="AK405" s="40">
        <f t="shared" si="246"/>
        <v>0</v>
      </c>
      <c r="AL405" s="40">
        <f t="shared" si="247"/>
        <v>0</v>
      </c>
      <c r="AM405" s="40">
        <f t="shared" si="248"/>
        <v>1</v>
      </c>
      <c r="AN405" s="40">
        <f t="shared" si="249"/>
        <v>0</v>
      </c>
      <c r="AO405" s="40">
        <f t="shared" si="250"/>
        <v>0</v>
      </c>
      <c r="AP405" s="40">
        <f t="shared" si="251"/>
        <v>0</v>
      </c>
      <c r="AQ405" s="40">
        <f t="shared" si="252"/>
        <v>0</v>
      </c>
      <c r="AR405" s="40">
        <f t="shared" si="253"/>
        <v>1</v>
      </c>
      <c r="AS405" s="40">
        <f t="shared" si="254"/>
        <v>0</v>
      </c>
      <c r="AT405" s="40">
        <f t="shared" si="255"/>
        <v>0</v>
      </c>
      <c r="AU405" s="40">
        <f t="shared" si="256"/>
        <v>0</v>
      </c>
      <c r="AV405" s="40">
        <f t="shared" ref="AV405:AV468" si="257">IF(E390&gt;=D405,1,0)</f>
        <v>0</v>
      </c>
      <c r="AW405" s="40">
        <f t="shared" si="217"/>
        <v>0</v>
      </c>
      <c r="AX405" s="40">
        <f t="shared" si="218"/>
        <v>0</v>
      </c>
      <c r="AY405" s="40">
        <f t="shared" si="219"/>
        <v>0</v>
      </c>
      <c r="AZ405" s="40">
        <f t="shared" si="220"/>
        <v>0</v>
      </c>
      <c r="BA405" s="40">
        <f t="shared" si="221"/>
        <v>0</v>
      </c>
      <c r="BB405" s="40">
        <f t="shared" si="222"/>
        <v>0</v>
      </c>
      <c r="BC405" s="40">
        <f t="shared" si="223"/>
        <v>0</v>
      </c>
      <c r="BD405" s="40">
        <f t="shared" si="224"/>
        <v>0</v>
      </c>
      <c r="BE405" s="40">
        <f t="shared" si="225"/>
        <v>0</v>
      </c>
      <c r="BF405" s="40">
        <f t="shared" si="226"/>
        <v>0</v>
      </c>
      <c r="BG405" s="40">
        <f t="shared" si="227"/>
        <v>0</v>
      </c>
      <c r="BH405" s="40">
        <f t="shared" si="228"/>
        <v>0</v>
      </c>
      <c r="BI405" s="40">
        <f t="shared" si="229"/>
        <v>0</v>
      </c>
      <c r="BJ405" s="40">
        <f t="shared" si="230"/>
        <v>0</v>
      </c>
      <c r="BK405" s="40">
        <f t="shared" si="232"/>
        <v>0</v>
      </c>
      <c r="BL405" s="40">
        <f t="shared" si="233"/>
        <v>0</v>
      </c>
      <c r="BM405" s="40">
        <f t="shared" si="234"/>
        <v>0</v>
      </c>
      <c r="BN405" s="40">
        <f t="shared" si="235"/>
        <v>0</v>
      </c>
      <c r="BO405" s="40">
        <f t="shared" si="236"/>
        <v>0</v>
      </c>
      <c r="BP405" s="40">
        <f t="shared" si="237"/>
        <v>0</v>
      </c>
      <c r="BQ405" s="40">
        <f t="shared" si="238"/>
        <v>0</v>
      </c>
      <c r="BR405" s="40">
        <f t="shared" si="239"/>
        <v>0</v>
      </c>
      <c r="BS405">
        <v>2</v>
      </c>
      <c r="BT405" s="63">
        <f t="shared" si="241"/>
        <v>7</v>
      </c>
      <c r="BV405" s="4">
        <f t="shared" si="243"/>
        <v>0.21042568542568543</v>
      </c>
    </row>
    <row r="406" spans="1:74">
      <c r="A406" s="25">
        <f t="shared" si="245"/>
        <v>402</v>
      </c>
      <c r="B406" s="26" t="s">
        <v>35</v>
      </c>
      <c r="C406" s="12">
        <v>41466</v>
      </c>
      <c r="D406" s="13">
        <v>41467</v>
      </c>
      <c r="E406" s="13">
        <v>41481</v>
      </c>
      <c r="F406" s="36">
        <v>103.819</v>
      </c>
      <c r="G406" s="36">
        <v>104.83999999999999</v>
      </c>
      <c r="H406" s="36">
        <v>105.52900000000001</v>
      </c>
      <c r="I406" s="36"/>
      <c r="J406" s="36"/>
      <c r="K406" s="6" t="s">
        <v>2</v>
      </c>
      <c r="M406" s="16">
        <f>(G406-F406)*100</f>
        <v>102.09999999999866</v>
      </c>
      <c r="N406" s="15"/>
      <c r="O406" s="16">
        <f>(H406-G406)*100</f>
        <v>68.900000000002137</v>
      </c>
      <c r="Q406" s="22">
        <f>((S405*U406)/M406)*O406</f>
        <v>3771801.1729247505</v>
      </c>
      <c r="R406" s="15"/>
      <c r="S406" s="3">
        <f>Q406+S405</f>
        <v>182628532.5543355</v>
      </c>
      <c r="U406" s="4">
        <f>$AE$4/W406</f>
        <v>3.125E-2</v>
      </c>
      <c r="W406" s="2">
        <v>8</v>
      </c>
      <c r="Y406" s="30">
        <f>E406-D406+1</f>
        <v>15</v>
      </c>
      <c r="Z406" s="30"/>
      <c r="AA406" s="30">
        <f>(D406-C406)</f>
        <v>1</v>
      </c>
      <c r="AB406" s="30"/>
      <c r="AC406" s="4">
        <f>(S406-S405)/S405</f>
        <v>2.108839373163662E-2</v>
      </c>
      <c r="AF406" s="40">
        <f>IF(E405&gt;D406,IF(E405&gt;E406,Y406,E405-D406+1),0)</f>
        <v>15</v>
      </c>
      <c r="AH406" s="40">
        <f t="shared" si="240"/>
        <v>1</v>
      </c>
      <c r="AI406" s="40">
        <f t="shared" si="242"/>
        <v>1</v>
      </c>
      <c r="AJ406" s="40">
        <f t="shared" si="244"/>
        <v>1</v>
      </c>
      <c r="AK406" s="40">
        <f t="shared" si="246"/>
        <v>0</v>
      </c>
      <c r="AL406" s="40">
        <f t="shared" si="247"/>
        <v>0</v>
      </c>
      <c r="AM406" s="40">
        <f t="shared" si="248"/>
        <v>0</v>
      </c>
      <c r="AN406" s="40">
        <f t="shared" si="249"/>
        <v>1</v>
      </c>
      <c r="AO406" s="40">
        <f t="shared" si="250"/>
        <v>0</v>
      </c>
      <c r="AP406" s="40">
        <f t="shared" si="251"/>
        <v>0</v>
      </c>
      <c r="AQ406" s="40">
        <f t="shared" si="252"/>
        <v>0</v>
      </c>
      <c r="AR406" s="40">
        <f t="shared" si="253"/>
        <v>0</v>
      </c>
      <c r="AS406" s="40">
        <f t="shared" si="254"/>
        <v>1</v>
      </c>
      <c r="AT406" s="40">
        <f t="shared" si="255"/>
        <v>0</v>
      </c>
      <c r="AU406" s="40">
        <f t="shared" si="256"/>
        <v>0</v>
      </c>
      <c r="AV406" s="40">
        <f t="shared" si="257"/>
        <v>0</v>
      </c>
      <c r="AW406" s="40">
        <f t="shared" ref="AW406:AW469" si="258">IF(E390&gt;=D406,1,0)</f>
        <v>0</v>
      </c>
      <c r="AX406" s="40">
        <f t="shared" si="218"/>
        <v>0</v>
      </c>
      <c r="AY406" s="40">
        <f t="shared" si="219"/>
        <v>0</v>
      </c>
      <c r="AZ406" s="40">
        <f t="shared" si="220"/>
        <v>0</v>
      </c>
      <c r="BA406" s="40">
        <f t="shared" si="221"/>
        <v>0</v>
      </c>
      <c r="BB406" s="40">
        <f t="shared" si="222"/>
        <v>0</v>
      </c>
      <c r="BC406" s="40">
        <f t="shared" si="223"/>
        <v>0</v>
      </c>
      <c r="BD406" s="40">
        <f t="shared" si="224"/>
        <v>0</v>
      </c>
      <c r="BE406" s="40">
        <f t="shared" si="225"/>
        <v>0</v>
      </c>
      <c r="BF406" s="40">
        <f t="shared" si="226"/>
        <v>0</v>
      </c>
      <c r="BG406" s="40">
        <f t="shared" si="227"/>
        <v>0</v>
      </c>
      <c r="BH406" s="40">
        <f t="shared" si="228"/>
        <v>0</v>
      </c>
      <c r="BI406" s="40">
        <f t="shared" si="229"/>
        <v>0</v>
      </c>
      <c r="BJ406" s="40">
        <f t="shared" si="230"/>
        <v>0</v>
      </c>
      <c r="BK406" s="40">
        <f t="shared" si="232"/>
        <v>0</v>
      </c>
      <c r="BL406" s="40">
        <f t="shared" si="233"/>
        <v>0</v>
      </c>
      <c r="BM406" s="40">
        <f t="shared" si="234"/>
        <v>0</v>
      </c>
      <c r="BN406" s="40">
        <f t="shared" si="235"/>
        <v>0</v>
      </c>
      <c r="BO406" s="40">
        <f t="shared" si="236"/>
        <v>0</v>
      </c>
      <c r="BP406" s="40">
        <f t="shared" si="237"/>
        <v>0</v>
      </c>
      <c r="BQ406" s="40">
        <f t="shared" si="238"/>
        <v>0</v>
      </c>
      <c r="BR406" s="40">
        <f t="shared" si="239"/>
        <v>0</v>
      </c>
      <c r="BS406">
        <v>2</v>
      </c>
      <c r="BT406" s="63">
        <f t="shared" si="241"/>
        <v>8</v>
      </c>
      <c r="BV406" s="4">
        <f t="shared" si="243"/>
        <v>0.2416756854256854</v>
      </c>
    </row>
    <row r="407" spans="1:74">
      <c r="A407" s="25">
        <f t="shared" si="245"/>
        <v>403</v>
      </c>
      <c r="B407" s="26" t="s">
        <v>38</v>
      </c>
      <c r="C407" s="12">
        <v>41470</v>
      </c>
      <c r="D407" s="52">
        <v>41471</v>
      </c>
      <c r="E407" s="52">
        <v>41481</v>
      </c>
      <c r="F407" s="36">
        <v>129.839</v>
      </c>
      <c r="G407" s="36">
        <v>130.63800000000001</v>
      </c>
      <c r="H407" s="36">
        <v>131.01</v>
      </c>
      <c r="I407" s="36"/>
      <c r="J407" s="36"/>
      <c r="K407" s="5" t="s">
        <v>2</v>
      </c>
      <c r="M407" s="16">
        <f>(G407-F407)*100</f>
        <v>79.900000000000659</v>
      </c>
      <c r="N407" s="15"/>
      <c r="O407" s="16">
        <f>(H407-G407)*100</f>
        <v>37.199999999998568</v>
      </c>
      <c r="Q407" s="22">
        <f>((S406*U407)/M407)*O407</f>
        <v>1012244.6824931406</v>
      </c>
      <c r="R407" s="15"/>
      <c r="S407" s="3">
        <f>Q407+S406</f>
        <v>183640777.23682866</v>
      </c>
      <c r="U407" s="4">
        <f>$AE$4/W407</f>
        <v>1.1904761904761904E-2</v>
      </c>
      <c r="W407" s="2">
        <v>21</v>
      </c>
      <c r="Y407" s="30">
        <f>E407-D407+1</f>
        <v>11</v>
      </c>
      <c r="Z407" s="30"/>
      <c r="AA407" s="30">
        <f>(D407-C407)</f>
        <v>1</v>
      </c>
      <c r="AB407" s="30"/>
      <c r="AC407" s="4">
        <f>(S407-S406)/S406</f>
        <v>5.5426425889502666E-3</v>
      </c>
      <c r="AF407" s="40">
        <f>IF(E406&gt;D407,IF(E406&gt;E407,Y407,E406-D407+1),0)</f>
        <v>11</v>
      </c>
      <c r="AH407" s="40">
        <f t="shared" si="240"/>
        <v>1</v>
      </c>
      <c r="AI407" s="40">
        <f t="shared" si="242"/>
        <v>1</v>
      </c>
      <c r="AJ407" s="40">
        <f t="shared" si="244"/>
        <v>1</v>
      </c>
      <c r="AK407" s="40">
        <f t="shared" si="246"/>
        <v>1</v>
      </c>
      <c r="AL407" s="40">
        <f t="shared" si="247"/>
        <v>0</v>
      </c>
      <c r="AM407" s="40">
        <f t="shared" si="248"/>
        <v>0</v>
      </c>
      <c r="AN407" s="40">
        <f t="shared" si="249"/>
        <v>0</v>
      </c>
      <c r="AO407" s="40">
        <f t="shared" si="250"/>
        <v>1</v>
      </c>
      <c r="AP407" s="40">
        <f t="shared" si="251"/>
        <v>0</v>
      </c>
      <c r="AQ407" s="40">
        <f t="shared" si="252"/>
        <v>0</v>
      </c>
      <c r="AR407" s="40">
        <f t="shared" si="253"/>
        <v>0</v>
      </c>
      <c r="AS407" s="40">
        <f t="shared" si="254"/>
        <v>0</v>
      </c>
      <c r="AT407" s="40">
        <f t="shared" si="255"/>
        <v>1</v>
      </c>
      <c r="AU407" s="40">
        <f t="shared" si="256"/>
        <v>0</v>
      </c>
      <c r="AV407" s="40">
        <f t="shared" si="257"/>
        <v>0</v>
      </c>
      <c r="AW407" s="40">
        <f t="shared" si="258"/>
        <v>0</v>
      </c>
      <c r="AX407" s="40">
        <f t="shared" ref="AX407:AX470" si="259">IF(E390&gt;=D407,1,0)</f>
        <v>0</v>
      </c>
      <c r="AY407" s="40">
        <f t="shared" si="219"/>
        <v>0</v>
      </c>
      <c r="AZ407" s="40">
        <f t="shared" si="220"/>
        <v>0</v>
      </c>
      <c r="BA407" s="40">
        <f t="shared" si="221"/>
        <v>0</v>
      </c>
      <c r="BB407" s="40">
        <f t="shared" si="222"/>
        <v>0</v>
      </c>
      <c r="BC407" s="40">
        <f t="shared" si="223"/>
        <v>0</v>
      </c>
      <c r="BD407" s="40">
        <f t="shared" si="224"/>
        <v>0</v>
      </c>
      <c r="BE407" s="40">
        <f t="shared" si="225"/>
        <v>0</v>
      </c>
      <c r="BF407" s="40">
        <f t="shared" si="226"/>
        <v>0</v>
      </c>
      <c r="BG407" s="40">
        <f t="shared" si="227"/>
        <v>0</v>
      </c>
      <c r="BH407" s="40">
        <f t="shared" si="228"/>
        <v>0</v>
      </c>
      <c r="BI407" s="40">
        <f t="shared" si="229"/>
        <v>0</v>
      </c>
      <c r="BJ407" s="40">
        <f t="shared" si="230"/>
        <v>0</v>
      </c>
      <c r="BK407" s="40">
        <f t="shared" si="232"/>
        <v>0</v>
      </c>
      <c r="BL407" s="40">
        <f t="shared" si="233"/>
        <v>0</v>
      </c>
      <c r="BM407" s="40">
        <f t="shared" si="234"/>
        <v>0</v>
      </c>
      <c r="BN407" s="40">
        <f t="shared" si="235"/>
        <v>0</v>
      </c>
      <c r="BO407" s="40">
        <f t="shared" si="236"/>
        <v>0</v>
      </c>
      <c r="BP407" s="40">
        <f t="shared" si="237"/>
        <v>0</v>
      </c>
      <c r="BQ407" s="40">
        <f t="shared" si="238"/>
        <v>0</v>
      </c>
      <c r="BR407" s="40">
        <f t="shared" si="239"/>
        <v>0</v>
      </c>
      <c r="BS407">
        <v>2</v>
      </c>
      <c r="BT407" s="63">
        <f t="shared" si="241"/>
        <v>9</v>
      </c>
      <c r="BV407" s="4">
        <f t="shared" si="243"/>
        <v>0.25358044733044732</v>
      </c>
    </row>
    <row r="408" spans="1:74">
      <c r="A408" s="25">
        <f t="shared" si="245"/>
        <v>404</v>
      </c>
      <c r="B408" s="26" t="s">
        <v>37</v>
      </c>
      <c r="C408" s="12">
        <v>41478</v>
      </c>
      <c r="D408" s="13">
        <v>41479</v>
      </c>
      <c r="E408" s="13">
        <v>41479</v>
      </c>
      <c r="F408" s="14">
        <v>1.0322100000000001</v>
      </c>
      <c r="G408" s="14"/>
      <c r="H408" s="14"/>
      <c r="I408" s="14">
        <v>1.0272600000000001</v>
      </c>
      <c r="J408" s="14">
        <v>1.0322100000000001</v>
      </c>
      <c r="K408" s="5" t="s">
        <v>0</v>
      </c>
      <c r="M408" s="46">
        <f>(F408-I408)*10000</f>
        <v>49.500000000000099</v>
      </c>
      <c r="N408" s="47"/>
      <c r="O408" s="46">
        <f>(I408-J408)*10000</f>
        <v>-49.500000000000099</v>
      </c>
      <c r="Q408" s="22">
        <f>((S407*U408)/M408)*O408</f>
        <v>-6558599.1870295946</v>
      </c>
      <c r="R408" s="15"/>
      <c r="S408" s="3">
        <f>Q408+S407</f>
        <v>177082178.04979905</v>
      </c>
      <c r="U408" s="4">
        <f>$AE$4/W408</f>
        <v>3.5714285714285712E-2</v>
      </c>
      <c r="W408" s="2">
        <v>7</v>
      </c>
      <c r="Y408" s="30">
        <f>E408-D408+1</f>
        <v>1</v>
      </c>
      <c r="Z408" s="30"/>
      <c r="AA408" s="30">
        <f>(D408-C408)</f>
        <v>1</v>
      </c>
      <c r="AB408" s="30"/>
      <c r="AC408" s="4">
        <f>(S408-S407)/S407</f>
        <v>-3.571428571428574E-2</v>
      </c>
      <c r="AF408" s="40">
        <f>IF(E407&gt;D408,IF(E407&gt;E408,Y408,E407-D408+1),0)</f>
        <v>1</v>
      </c>
      <c r="AH408" s="40">
        <f t="shared" si="240"/>
        <v>1</v>
      </c>
      <c r="AI408" s="40">
        <f t="shared" si="242"/>
        <v>1</v>
      </c>
      <c r="AJ408" s="40">
        <f t="shared" si="244"/>
        <v>1</v>
      </c>
      <c r="AK408" s="40">
        <f t="shared" si="246"/>
        <v>1</v>
      </c>
      <c r="AL408" s="40">
        <f t="shared" si="247"/>
        <v>1</v>
      </c>
      <c r="AM408" s="40">
        <f t="shared" si="248"/>
        <v>0</v>
      </c>
      <c r="AN408" s="40">
        <f t="shared" si="249"/>
        <v>0</v>
      </c>
      <c r="AO408" s="40">
        <f t="shared" si="250"/>
        <v>0</v>
      </c>
      <c r="AP408" s="40">
        <f t="shared" si="251"/>
        <v>0</v>
      </c>
      <c r="AQ408" s="40">
        <f t="shared" si="252"/>
        <v>0</v>
      </c>
      <c r="AR408" s="40">
        <f t="shared" si="253"/>
        <v>0</v>
      </c>
      <c r="AS408" s="40">
        <f t="shared" si="254"/>
        <v>0</v>
      </c>
      <c r="AT408" s="40">
        <f t="shared" si="255"/>
        <v>0</v>
      </c>
      <c r="AU408" s="40">
        <f t="shared" si="256"/>
        <v>0</v>
      </c>
      <c r="AV408" s="40">
        <f t="shared" si="257"/>
        <v>0</v>
      </c>
      <c r="AW408" s="40">
        <f t="shared" si="258"/>
        <v>0</v>
      </c>
      <c r="AX408" s="40">
        <f t="shared" si="259"/>
        <v>0</v>
      </c>
      <c r="AY408" s="40">
        <f t="shared" ref="AY408:AY471" si="260">IF(E390&gt;=D408,1,0)</f>
        <v>0</v>
      </c>
      <c r="AZ408" s="40">
        <f t="shared" si="220"/>
        <v>0</v>
      </c>
      <c r="BA408" s="40">
        <f t="shared" si="221"/>
        <v>0</v>
      </c>
      <c r="BB408" s="40">
        <f t="shared" si="222"/>
        <v>0</v>
      </c>
      <c r="BC408" s="40">
        <f t="shared" si="223"/>
        <v>0</v>
      </c>
      <c r="BD408" s="40">
        <f t="shared" si="224"/>
        <v>0</v>
      </c>
      <c r="BE408" s="40">
        <f t="shared" si="225"/>
        <v>0</v>
      </c>
      <c r="BF408" s="40">
        <f t="shared" si="226"/>
        <v>0</v>
      </c>
      <c r="BG408" s="40">
        <f t="shared" si="227"/>
        <v>0</v>
      </c>
      <c r="BH408" s="40">
        <f t="shared" si="228"/>
        <v>0</v>
      </c>
      <c r="BI408" s="40">
        <f t="shared" si="229"/>
        <v>0</v>
      </c>
      <c r="BJ408" s="40">
        <f t="shared" si="230"/>
        <v>0</v>
      </c>
      <c r="BK408" s="40">
        <f t="shared" si="232"/>
        <v>0</v>
      </c>
      <c r="BL408" s="40">
        <f t="shared" si="233"/>
        <v>0</v>
      </c>
      <c r="BM408" s="40">
        <f t="shared" si="234"/>
        <v>0</v>
      </c>
      <c r="BN408" s="40">
        <f t="shared" si="235"/>
        <v>0</v>
      </c>
      <c r="BO408" s="40">
        <f t="shared" si="236"/>
        <v>0</v>
      </c>
      <c r="BP408" s="40">
        <f t="shared" si="237"/>
        <v>0</v>
      </c>
      <c r="BQ408" s="40">
        <f t="shared" si="238"/>
        <v>0</v>
      </c>
      <c r="BR408" s="40">
        <f t="shared" si="239"/>
        <v>0</v>
      </c>
      <c r="BS408">
        <v>2</v>
      </c>
      <c r="BT408" s="63">
        <f t="shared" si="241"/>
        <v>8</v>
      </c>
      <c r="BV408" s="4">
        <f t="shared" si="243"/>
        <v>0.22580266955266953</v>
      </c>
    </row>
    <row r="409" spans="1:74">
      <c r="A409" s="25">
        <f t="shared" si="245"/>
        <v>405</v>
      </c>
      <c r="B409" s="26" t="s">
        <v>29</v>
      </c>
      <c r="C409" s="12">
        <v>41479</v>
      </c>
      <c r="D409" s="12">
        <v>41480</v>
      </c>
      <c r="E409" s="12">
        <v>41485</v>
      </c>
      <c r="F409" s="14">
        <v>0.85840000000000005</v>
      </c>
      <c r="G409" s="14">
        <v>0.86350000000000005</v>
      </c>
      <c r="H409" s="14">
        <v>0.86870000000000003</v>
      </c>
      <c r="I409" s="14"/>
      <c r="J409" s="14"/>
      <c r="K409" s="5" t="s">
        <v>1</v>
      </c>
      <c r="L409" s="15"/>
      <c r="M409" s="16">
        <f>(G409-F409)*10000</f>
        <v>50.999999999999936</v>
      </c>
      <c r="N409" s="15"/>
      <c r="O409" s="16">
        <f>(H409-G409)*10000</f>
        <v>51.999999999999822</v>
      </c>
      <c r="P409" s="15"/>
      <c r="Q409" s="22">
        <f>((S408*U409)/M409)*O409</f>
        <v>4513859.4404850639</v>
      </c>
      <c r="R409" s="15"/>
      <c r="S409" s="3">
        <f>Q409+S408</f>
        <v>181596037.49028412</v>
      </c>
      <c r="U409" s="4">
        <f>$AE$4/W409</f>
        <v>2.5000000000000001E-2</v>
      </c>
      <c r="V409" s="4"/>
      <c r="W409" s="2">
        <v>10</v>
      </c>
      <c r="X409" s="3"/>
      <c r="Y409" s="30">
        <f>E409-D409+1</f>
        <v>6</v>
      </c>
      <c r="Z409" s="30"/>
      <c r="AA409" s="30">
        <f>(D409-C409)</f>
        <v>1</v>
      </c>
      <c r="AB409" s="30"/>
      <c r="AC409" s="4">
        <f>(S409-S408)/S408</f>
        <v>2.5490196078431296E-2</v>
      </c>
      <c r="AF409" s="40">
        <f>IF(E408&gt;D409,IF(E408&gt;E409,Y409,E408-D409+1),0)</f>
        <v>0</v>
      </c>
      <c r="AH409" s="40">
        <f t="shared" si="240"/>
        <v>0</v>
      </c>
      <c r="AI409" s="40">
        <f t="shared" si="242"/>
        <v>1</v>
      </c>
      <c r="AJ409" s="40">
        <f t="shared" si="244"/>
        <v>1</v>
      </c>
      <c r="AK409" s="40">
        <f t="shared" si="246"/>
        <v>1</v>
      </c>
      <c r="AL409" s="40">
        <f t="shared" si="247"/>
        <v>1</v>
      </c>
      <c r="AM409" s="40">
        <f t="shared" si="248"/>
        <v>1</v>
      </c>
      <c r="AN409" s="40">
        <f t="shared" si="249"/>
        <v>0</v>
      </c>
      <c r="AO409" s="40">
        <f t="shared" si="250"/>
        <v>0</v>
      </c>
      <c r="AP409" s="40">
        <f t="shared" si="251"/>
        <v>0</v>
      </c>
      <c r="AQ409" s="40">
        <f t="shared" si="252"/>
        <v>0</v>
      </c>
      <c r="AR409" s="40">
        <f t="shared" si="253"/>
        <v>0</v>
      </c>
      <c r="AS409" s="40">
        <f t="shared" si="254"/>
        <v>0</v>
      </c>
      <c r="AT409" s="40">
        <f t="shared" si="255"/>
        <v>0</v>
      </c>
      <c r="AU409" s="40">
        <f t="shared" si="256"/>
        <v>0</v>
      </c>
      <c r="AV409" s="40">
        <f t="shared" si="257"/>
        <v>0</v>
      </c>
      <c r="AW409" s="40">
        <f t="shared" si="258"/>
        <v>0</v>
      </c>
      <c r="AX409" s="40">
        <f t="shared" si="259"/>
        <v>0</v>
      </c>
      <c r="AY409" s="40">
        <f t="shared" si="260"/>
        <v>0</v>
      </c>
      <c r="AZ409" s="40">
        <f t="shared" ref="AZ409:AZ472" si="261">IF(E390&gt;=D409,1,0)</f>
        <v>0</v>
      </c>
      <c r="BA409" s="40">
        <f t="shared" si="221"/>
        <v>0</v>
      </c>
      <c r="BB409" s="40">
        <f t="shared" si="222"/>
        <v>0</v>
      </c>
      <c r="BC409" s="40">
        <f t="shared" si="223"/>
        <v>0</v>
      </c>
      <c r="BD409" s="40">
        <f t="shared" si="224"/>
        <v>0</v>
      </c>
      <c r="BE409" s="40">
        <f t="shared" si="225"/>
        <v>0</v>
      </c>
      <c r="BF409" s="40">
        <f t="shared" si="226"/>
        <v>0</v>
      </c>
      <c r="BG409" s="40">
        <f t="shared" si="227"/>
        <v>0</v>
      </c>
      <c r="BH409" s="40">
        <f t="shared" si="228"/>
        <v>0</v>
      </c>
      <c r="BI409" s="40">
        <f t="shared" si="229"/>
        <v>0</v>
      </c>
      <c r="BJ409" s="40">
        <f t="shared" si="230"/>
        <v>0</v>
      </c>
      <c r="BK409" s="40">
        <f t="shared" si="232"/>
        <v>0</v>
      </c>
      <c r="BL409" s="40">
        <f t="shared" si="233"/>
        <v>0</v>
      </c>
      <c r="BM409" s="40">
        <f t="shared" si="234"/>
        <v>0</v>
      </c>
      <c r="BN409" s="40">
        <f t="shared" si="235"/>
        <v>0</v>
      </c>
      <c r="BO409" s="40">
        <f t="shared" si="236"/>
        <v>0</v>
      </c>
      <c r="BP409" s="40">
        <f t="shared" si="237"/>
        <v>0</v>
      </c>
      <c r="BQ409" s="40">
        <f t="shared" si="238"/>
        <v>0</v>
      </c>
      <c r="BR409" s="40">
        <f t="shared" si="239"/>
        <v>0</v>
      </c>
      <c r="BS409">
        <v>2</v>
      </c>
      <c r="BT409" s="63">
        <f t="shared" si="241"/>
        <v>8</v>
      </c>
      <c r="BV409" s="4">
        <f t="shared" si="243"/>
        <v>0.21508838383838383</v>
      </c>
    </row>
    <row r="410" spans="1:74">
      <c r="A410" s="25">
        <f t="shared" si="245"/>
        <v>406</v>
      </c>
      <c r="B410" s="26" t="s">
        <v>36</v>
      </c>
      <c r="C410" s="12">
        <v>41480</v>
      </c>
      <c r="D410" s="12">
        <v>41481</v>
      </c>
      <c r="E410" s="12">
        <v>41488</v>
      </c>
      <c r="F410" s="36">
        <v>153.756</v>
      </c>
      <c r="G410" s="36"/>
      <c r="H410" s="36"/>
      <c r="I410" s="36">
        <v>152.08499999999998</v>
      </c>
      <c r="J410" s="36">
        <v>151.178</v>
      </c>
      <c r="K410" s="5" t="s">
        <v>2</v>
      </c>
      <c r="M410" s="16">
        <f>(F410-I410)*100</f>
        <v>167.10000000000207</v>
      </c>
      <c r="N410" s="15"/>
      <c r="O410" s="16">
        <f>(I410-J410)*100</f>
        <v>90.699999999998226</v>
      </c>
      <c r="Q410" s="22">
        <f>((S409*U410)/M410)*O410</f>
        <v>2738007.9460682627</v>
      </c>
      <c r="R410" s="15"/>
      <c r="S410" s="3">
        <f>Q410+S409</f>
        <v>184334045.43635237</v>
      </c>
      <c r="U410" s="4">
        <f>$AE$4/W410</f>
        <v>2.7777777777777776E-2</v>
      </c>
      <c r="W410" s="2">
        <v>9</v>
      </c>
      <c r="Y410" s="30">
        <f>E410-D410+1</f>
        <v>8</v>
      </c>
      <c r="Z410" s="30"/>
      <c r="AA410" s="30">
        <f>(D410-C410)</f>
        <v>1</v>
      </c>
      <c r="AB410" s="30"/>
      <c r="AC410" s="4">
        <f>(S410-S409)/S409</f>
        <v>1.5077465256997956E-2</v>
      </c>
      <c r="AF410" s="40">
        <f>IF(E409&gt;D410,IF(E409&gt;E410,Y410,E409-D410+1),0)</f>
        <v>5</v>
      </c>
      <c r="AH410" s="40">
        <f t="shared" si="240"/>
        <v>1</v>
      </c>
      <c r="AI410" s="40">
        <f t="shared" si="242"/>
        <v>0</v>
      </c>
      <c r="AJ410" s="40">
        <f t="shared" si="244"/>
        <v>1</v>
      </c>
      <c r="AK410" s="40">
        <f t="shared" si="246"/>
        <v>1</v>
      </c>
      <c r="AL410" s="40">
        <f t="shared" si="247"/>
        <v>1</v>
      </c>
      <c r="AM410" s="40">
        <f t="shared" si="248"/>
        <v>1</v>
      </c>
      <c r="AN410" s="40">
        <f t="shared" si="249"/>
        <v>1</v>
      </c>
      <c r="AO410" s="40">
        <f t="shared" si="250"/>
        <v>0</v>
      </c>
      <c r="AP410" s="40">
        <f t="shared" si="251"/>
        <v>0</v>
      </c>
      <c r="AQ410" s="40">
        <f t="shared" si="252"/>
        <v>0</v>
      </c>
      <c r="AR410" s="40">
        <f t="shared" si="253"/>
        <v>0</v>
      </c>
      <c r="AS410" s="40">
        <f t="shared" si="254"/>
        <v>0</v>
      </c>
      <c r="AT410" s="40">
        <f t="shared" si="255"/>
        <v>0</v>
      </c>
      <c r="AU410" s="40">
        <f t="shared" si="256"/>
        <v>0</v>
      </c>
      <c r="AV410" s="40">
        <f t="shared" si="257"/>
        <v>0</v>
      </c>
      <c r="AW410" s="40">
        <f t="shared" si="258"/>
        <v>0</v>
      </c>
      <c r="AX410" s="40">
        <f t="shared" si="259"/>
        <v>0</v>
      </c>
      <c r="AY410" s="40">
        <f t="shared" si="260"/>
        <v>0</v>
      </c>
      <c r="AZ410" s="40">
        <f t="shared" si="261"/>
        <v>0</v>
      </c>
      <c r="BA410" s="40">
        <f t="shared" ref="BA410:BA473" si="262">IF(E390&gt;=D410,1,0)</f>
        <v>0</v>
      </c>
      <c r="BB410" s="40">
        <f t="shared" si="222"/>
        <v>0</v>
      </c>
      <c r="BC410" s="40">
        <f t="shared" si="223"/>
        <v>0</v>
      </c>
      <c r="BD410" s="40">
        <f t="shared" si="224"/>
        <v>0</v>
      </c>
      <c r="BE410" s="40">
        <f t="shared" si="225"/>
        <v>0</v>
      </c>
      <c r="BF410" s="40">
        <f t="shared" si="226"/>
        <v>0</v>
      </c>
      <c r="BG410" s="40">
        <f t="shared" si="227"/>
        <v>0</v>
      </c>
      <c r="BH410" s="40">
        <f t="shared" si="228"/>
        <v>0</v>
      </c>
      <c r="BI410" s="40">
        <f t="shared" si="229"/>
        <v>0</v>
      </c>
      <c r="BJ410" s="40">
        <f t="shared" si="230"/>
        <v>0</v>
      </c>
      <c r="BK410" s="40">
        <f t="shared" si="232"/>
        <v>0</v>
      </c>
      <c r="BL410" s="40">
        <f t="shared" si="233"/>
        <v>0</v>
      </c>
      <c r="BM410" s="40">
        <f t="shared" si="234"/>
        <v>0</v>
      </c>
      <c r="BN410" s="40">
        <f t="shared" si="235"/>
        <v>0</v>
      </c>
      <c r="BO410" s="40">
        <f t="shared" si="236"/>
        <v>0</v>
      </c>
      <c r="BP410" s="40">
        <f t="shared" si="237"/>
        <v>0</v>
      </c>
      <c r="BQ410" s="40">
        <f t="shared" si="238"/>
        <v>0</v>
      </c>
      <c r="BR410" s="40">
        <f t="shared" si="239"/>
        <v>0</v>
      </c>
      <c r="BS410">
        <v>2</v>
      </c>
      <c r="BT410" s="63">
        <f t="shared" si="241"/>
        <v>9</v>
      </c>
      <c r="BV410" s="4">
        <f t="shared" si="243"/>
        <v>0.24286616161616159</v>
      </c>
    </row>
    <row r="411" spans="1:74">
      <c r="A411" s="25">
        <f t="shared" si="245"/>
        <v>407</v>
      </c>
      <c r="B411" s="26" t="s">
        <v>31</v>
      </c>
      <c r="C411" s="12">
        <v>41484</v>
      </c>
      <c r="D411" s="12">
        <v>41485</v>
      </c>
      <c r="E411" s="12">
        <v>41485</v>
      </c>
      <c r="F411" s="14">
        <v>1.6597999999999999</v>
      </c>
      <c r="G411" s="14">
        <v>1.6704000000000001</v>
      </c>
      <c r="H411" s="14">
        <v>1.6891</v>
      </c>
      <c r="I411" s="14"/>
      <c r="J411" s="14"/>
      <c r="K411" s="6" t="s">
        <v>1</v>
      </c>
      <c r="M411" s="16">
        <f>(G411-F411)*10000</f>
        <v>106.00000000000165</v>
      </c>
      <c r="N411" s="15"/>
      <c r="O411" s="16">
        <f>(H411-G411)*10000</f>
        <v>186.99999999999937</v>
      </c>
      <c r="Q411" s="22">
        <f>((S410*U411)/M411)*O411</f>
        <v>9033141.1154604927</v>
      </c>
      <c r="R411" s="15"/>
      <c r="S411" s="3">
        <f>Q411+S410</f>
        <v>193367186.55181286</v>
      </c>
      <c r="U411" s="4">
        <f>$AE$4/W411</f>
        <v>2.7777777777777776E-2</v>
      </c>
      <c r="V411"/>
      <c r="W411" s="2">
        <v>9</v>
      </c>
      <c r="Y411" s="30">
        <f>E411-D411+1</f>
        <v>1</v>
      </c>
      <c r="Z411" s="30"/>
      <c r="AA411" s="30">
        <f>(D411-C411)</f>
        <v>1</v>
      </c>
      <c r="AB411" s="30"/>
      <c r="AC411" s="4">
        <f>(S411-S410)/S410</f>
        <v>4.900419287211643E-2</v>
      </c>
      <c r="AF411" s="40">
        <f>IF(E410&gt;D411,IF(E410&gt;E411,Y411,E410-D411+1),0)</f>
        <v>1</v>
      </c>
      <c r="AH411" s="40">
        <f t="shared" si="240"/>
        <v>1</v>
      </c>
      <c r="AI411" s="40">
        <f t="shared" si="242"/>
        <v>1</v>
      </c>
      <c r="AJ411" s="40">
        <f t="shared" si="244"/>
        <v>0</v>
      </c>
      <c r="AK411" s="40">
        <f t="shared" si="246"/>
        <v>0</v>
      </c>
      <c r="AL411" s="40">
        <f t="shared" si="247"/>
        <v>0</v>
      </c>
      <c r="AM411" s="40">
        <f t="shared" si="248"/>
        <v>1</v>
      </c>
      <c r="AN411" s="40">
        <f t="shared" si="249"/>
        <v>1</v>
      </c>
      <c r="AO411" s="40">
        <f t="shared" si="250"/>
        <v>1</v>
      </c>
      <c r="AP411" s="40">
        <f t="shared" si="251"/>
        <v>0</v>
      </c>
      <c r="AQ411" s="40">
        <f t="shared" si="252"/>
        <v>0</v>
      </c>
      <c r="AR411" s="40">
        <f t="shared" si="253"/>
        <v>0</v>
      </c>
      <c r="AS411" s="40">
        <f t="shared" si="254"/>
        <v>0</v>
      </c>
      <c r="AT411" s="40">
        <f t="shared" si="255"/>
        <v>0</v>
      </c>
      <c r="AU411" s="40">
        <f t="shared" si="256"/>
        <v>0</v>
      </c>
      <c r="AV411" s="40">
        <f t="shared" si="257"/>
        <v>0</v>
      </c>
      <c r="AW411" s="40">
        <f t="shared" si="258"/>
        <v>0</v>
      </c>
      <c r="AX411" s="40">
        <f t="shared" si="259"/>
        <v>0</v>
      </c>
      <c r="AY411" s="40">
        <f t="shared" si="260"/>
        <v>0</v>
      </c>
      <c r="AZ411" s="40">
        <f t="shared" si="261"/>
        <v>0</v>
      </c>
      <c r="BA411" s="40">
        <f t="shared" si="262"/>
        <v>0</v>
      </c>
      <c r="BB411" s="40">
        <f t="shared" ref="BB411:BB474" si="263">IF(E390&gt;=D411,1,0)</f>
        <v>0</v>
      </c>
      <c r="BC411" s="40">
        <f t="shared" si="223"/>
        <v>0</v>
      </c>
      <c r="BD411" s="40">
        <f t="shared" si="224"/>
        <v>0</v>
      </c>
      <c r="BE411" s="40">
        <f t="shared" si="225"/>
        <v>0</v>
      </c>
      <c r="BF411" s="40">
        <f t="shared" si="226"/>
        <v>0</v>
      </c>
      <c r="BG411" s="40">
        <f t="shared" si="227"/>
        <v>0</v>
      </c>
      <c r="BH411" s="40">
        <f t="shared" si="228"/>
        <v>0</v>
      </c>
      <c r="BI411" s="40">
        <f t="shared" si="229"/>
        <v>0</v>
      </c>
      <c r="BJ411" s="40">
        <f t="shared" si="230"/>
        <v>0</v>
      </c>
      <c r="BK411" s="40">
        <f t="shared" si="232"/>
        <v>0</v>
      </c>
      <c r="BL411" s="40">
        <f t="shared" si="233"/>
        <v>0</v>
      </c>
      <c r="BM411" s="40">
        <f t="shared" si="234"/>
        <v>0</v>
      </c>
      <c r="BN411" s="40">
        <f t="shared" si="235"/>
        <v>0</v>
      </c>
      <c r="BO411" s="40">
        <f t="shared" si="236"/>
        <v>0</v>
      </c>
      <c r="BP411" s="40">
        <f t="shared" si="237"/>
        <v>0</v>
      </c>
      <c r="BQ411" s="40">
        <f t="shared" si="238"/>
        <v>0</v>
      </c>
      <c r="BR411" s="40">
        <f t="shared" si="239"/>
        <v>0</v>
      </c>
      <c r="BS411">
        <v>2</v>
      </c>
      <c r="BT411" s="63">
        <f t="shared" si="241"/>
        <v>8</v>
      </c>
      <c r="BV411" s="4">
        <f t="shared" si="243"/>
        <v>0.22748917748917752</v>
      </c>
    </row>
    <row r="412" spans="1:74">
      <c r="A412" s="25">
        <f t="shared" si="245"/>
        <v>408</v>
      </c>
      <c r="B412" s="26" t="s">
        <v>39</v>
      </c>
      <c r="C412" s="12">
        <v>41485</v>
      </c>
      <c r="D412" s="12">
        <v>41486</v>
      </c>
      <c r="E412" s="12">
        <v>41494</v>
      </c>
      <c r="F412" s="14">
        <v>0.91905999999999999</v>
      </c>
      <c r="G412" s="14"/>
      <c r="H412" s="14"/>
      <c r="I412" s="14">
        <v>0.90593000000000001</v>
      </c>
      <c r="J412" s="14">
        <v>0.90593000000000001</v>
      </c>
      <c r="K412" s="5" t="s">
        <v>17</v>
      </c>
      <c r="M412" s="46">
        <f>(F412-I412)*10000</f>
        <v>131.29999999999976</v>
      </c>
      <c r="N412" s="47"/>
      <c r="O412" s="46">
        <f>(I412-J412)*10000</f>
        <v>0</v>
      </c>
      <c r="Q412" s="22">
        <f>((S411*U412)/M412)*O412</f>
        <v>0</v>
      </c>
      <c r="R412" s="15"/>
      <c r="S412" s="3">
        <f>Q412+S411</f>
        <v>193367186.55181286</v>
      </c>
      <c r="U412" s="4">
        <f>$AE$4/W412</f>
        <v>1.9230769230769232E-2</v>
      </c>
      <c r="W412" s="2">
        <v>13</v>
      </c>
      <c r="Y412" s="30">
        <f>E412-D412+1</f>
        <v>9</v>
      </c>
      <c r="Z412" s="30"/>
      <c r="AA412" s="30">
        <f>(D412-C412)</f>
        <v>1</v>
      </c>
      <c r="AB412" s="30"/>
      <c r="AC412" s="4">
        <f>(S412-S411)/S411</f>
        <v>0</v>
      </c>
      <c r="AF412" s="40">
        <f>IF(E411&gt;D412,IF(E411&gt;E412,Y412,E411-D412+1),0)</f>
        <v>0</v>
      </c>
      <c r="AH412" s="40">
        <f t="shared" si="240"/>
        <v>0</v>
      </c>
      <c r="AI412" s="40">
        <f t="shared" si="242"/>
        <v>1</v>
      </c>
      <c r="AJ412" s="40">
        <f t="shared" si="244"/>
        <v>0</v>
      </c>
      <c r="AK412" s="40">
        <f t="shared" si="246"/>
        <v>0</v>
      </c>
      <c r="AL412" s="40">
        <f t="shared" si="247"/>
        <v>0</v>
      </c>
      <c r="AM412" s="40">
        <f t="shared" si="248"/>
        <v>0</v>
      </c>
      <c r="AN412" s="40">
        <f t="shared" si="249"/>
        <v>1</v>
      </c>
      <c r="AO412" s="40">
        <f t="shared" si="250"/>
        <v>1</v>
      </c>
      <c r="AP412" s="40">
        <f t="shared" si="251"/>
        <v>1</v>
      </c>
      <c r="AQ412" s="40">
        <f t="shared" si="252"/>
        <v>0</v>
      </c>
      <c r="AR412" s="40">
        <f t="shared" si="253"/>
        <v>0</v>
      </c>
      <c r="AS412" s="40">
        <f t="shared" si="254"/>
        <v>0</v>
      </c>
      <c r="AT412" s="40">
        <f t="shared" si="255"/>
        <v>0</v>
      </c>
      <c r="AU412" s="40">
        <f t="shared" si="256"/>
        <v>0</v>
      </c>
      <c r="AV412" s="40">
        <f t="shared" si="257"/>
        <v>0</v>
      </c>
      <c r="AW412" s="40">
        <f t="shared" si="258"/>
        <v>0</v>
      </c>
      <c r="AX412" s="40">
        <f t="shared" si="259"/>
        <v>0</v>
      </c>
      <c r="AY412" s="40">
        <f t="shared" si="260"/>
        <v>0</v>
      </c>
      <c r="AZ412" s="40">
        <f t="shared" si="261"/>
        <v>0</v>
      </c>
      <c r="BA412" s="40">
        <f t="shared" si="262"/>
        <v>0</v>
      </c>
      <c r="BB412" s="40">
        <f t="shared" si="263"/>
        <v>0</v>
      </c>
      <c r="BC412" s="40">
        <f t="shared" ref="BC412:BC475" si="264">IF(E390&gt;=D412,1,0)</f>
        <v>0</v>
      </c>
      <c r="BD412" s="40">
        <f t="shared" si="224"/>
        <v>0</v>
      </c>
      <c r="BE412" s="40">
        <f t="shared" si="225"/>
        <v>0</v>
      </c>
      <c r="BF412" s="40">
        <f t="shared" si="226"/>
        <v>0</v>
      </c>
      <c r="BG412" s="40">
        <f t="shared" si="227"/>
        <v>0</v>
      </c>
      <c r="BH412" s="40">
        <f t="shared" si="228"/>
        <v>0</v>
      </c>
      <c r="BI412" s="40">
        <f t="shared" si="229"/>
        <v>0</v>
      </c>
      <c r="BJ412" s="40">
        <f t="shared" si="230"/>
        <v>0</v>
      </c>
      <c r="BK412" s="40">
        <f t="shared" si="232"/>
        <v>0</v>
      </c>
      <c r="BL412" s="40">
        <f t="shared" si="233"/>
        <v>0</v>
      </c>
      <c r="BM412" s="40">
        <f t="shared" si="234"/>
        <v>0</v>
      </c>
      <c r="BN412" s="40">
        <f t="shared" si="235"/>
        <v>0</v>
      </c>
      <c r="BO412" s="40">
        <f t="shared" si="236"/>
        <v>0</v>
      </c>
      <c r="BP412" s="40">
        <f t="shared" si="237"/>
        <v>0</v>
      </c>
      <c r="BQ412" s="40">
        <f t="shared" si="238"/>
        <v>0</v>
      </c>
      <c r="BR412" s="40">
        <f t="shared" si="239"/>
        <v>0</v>
      </c>
      <c r="BS412">
        <v>2</v>
      </c>
      <c r="BT412" s="63">
        <f t="shared" si="241"/>
        <v>7</v>
      </c>
      <c r="BV412" s="4">
        <f t="shared" si="243"/>
        <v>0.19394216894216892</v>
      </c>
    </row>
    <row r="413" spans="1:74">
      <c r="A413" s="25">
        <f t="shared" si="245"/>
        <v>409</v>
      </c>
      <c r="B413" s="26" t="s">
        <v>38</v>
      </c>
      <c r="C413" s="12">
        <v>41486</v>
      </c>
      <c r="D413" s="52">
        <v>41487</v>
      </c>
      <c r="E413" s="52">
        <v>41492</v>
      </c>
      <c r="F413" s="36">
        <v>129.786</v>
      </c>
      <c r="G413" s="36">
        <v>130.72</v>
      </c>
      <c r="H413" s="36">
        <v>129.786</v>
      </c>
      <c r="I413" s="36"/>
      <c r="J413" s="36"/>
      <c r="K413" s="5" t="s">
        <v>0</v>
      </c>
      <c r="M413" s="16">
        <f>(G413-F413)*100</f>
        <v>93.39999999999975</v>
      </c>
      <c r="N413" s="15"/>
      <c r="O413" s="16">
        <f>(H413-G413)*100</f>
        <v>-93.39999999999975</v>
      </c>
      <c r="Q413" s="22">
        <f>((S412*U413)/M413)*O413</f>
        <v>-2301990.3160930099</v>
      </c>
      <c r="R413" s="15"/>
      <c r="S413" s="3">
        <f>Q413+S412</f>
        <v>191065196.23571986</v>
      </c>
      <c r="U413" s="4">
        <f>$AE$4/W413</f>
        <v>1.1904761904761904E-2</v>
      </c>
      <c r="W413" s="2">
        <v>21</v>
      </c>
      <c r="Y413" s="30">
        <f>E413-D413+1</f>
        <v>6</v>
      </c>
      <c r="Z413" s="30"/>
      <c r="AA413" s="30">
        <f>(D413-C413)</f>
        <v>1</v>
      </c>
      <c r="AB413" s="30"/>
      <c r="AC413" s="4">
        <f>(S413-S412)/S412</f>
        <v>-1.190476190476184E-2</v>
      </c>
      <c r="AF413" s="40">
        <f>IF(E412&gt;D413,IF(E412&gt;E413,Y413,E412-D413+1),0)</f>
        <v>6</v>
      </c>
      <c r="AH413" s="40">
        <f t="shared" si="240"/>
        <v>1</v>
      </c>
      <c r="AI413" s="40">
        <f t="shared" si="242"/>
        <v>0</v>
      </c>
      <c r="AJ413" s="40">
        <f t="shared" si="244"/>
        <v>1</v>
      </c>
      <c r="AK413" s="40">
        <f t="shared" si="246"/>
        <v>0</v>
      </c>
      <c r="AL413" s="40">
        <f t="shared" si="247"/>
        <v>0</v>
      </c>
      <c r="AM413" s="40">
        <f t="shared" si="248"/>
        <v>0</v>
      </c>
      <c r="AN413" s="40">
        <f t="shared" si="249"/>
        <v>0</v>
      </c>
      <c r="AO413" s="40">
        <f t="shared" si="250"/>
        <v>1</v>
      </c>
      <c r="AP413" s="40">
        <f t="shared" si="251"/>
        <v>1</v>
      </c>
      <c r="AQ413" s="40">
        <f t="shared" si="252"/>
        <v>1</v>
      </c>
      <c r="AR413" s="40">
        <f t="shared" si="253"/>
        <v>0</v>
      </c>
      <c r="AS413" s="40">
        <f t="shared" si="254"/>
        <v>0</v>
      </c>
      <c r="AT413" s="40">
        <f t="shared" si="255"/>
        <v>0</v>
      </c>
      <c r="AU413" s="40">
        <f t="shared" si="256"/>
        <v>0</v>
      </c>
      <c r="AV413" s="40">
        <f t="shared" si="257"/>
        <v>0</v>
      </c>
      <c r="AW413" s="40">
        <f t="shared" si="258"/>
        <v>0</v>
      </c>
      <c r="AX413" s="40">
        <f t="shared" si="259"/>
        <v>0</v>
      </c>
      <c r="AY413" s="40">
        <f t="shared" si="260"/>
        <v>0</v>
      </c>
      <c r="AZ413" s="40">
        <f t="shared" si="261"/>
        <v>0</v>
      </c>
      <c r="BA413" s="40">
        <f t="shared" si="262"/>
        <v>0</v>
      </c>
      <c r="BB413" s="40">
        <f t="shared" si="263"/>
        <v>0</v>
      </c>
      <c r="BC413" s="40">
        <f t="shared" si="264"/>
        <v>0</v>
      </c>
      <c r="BD413" s="40">
        <f t="shared" ref="BD413:BD476" si="265">IF(E390&gt;=D413,1,0)</f>
        <v>0</v>
      </c>
      <c r="BE413" s="40">
        <f t="shared" si="225"/>
        <v>0</v>
      </c>
      <c r="BF413" s="40">
        <f t="shared" si="226"/>
        <v>0</v>
      </c>
      <c r="BG413" s="40">
        <f t="shared" si="227"/>
        <v>0</v>
      </c>
      <c r="BH413" s="40">
        <f t="shared" si="228"/>
        <v>0</v>
      </c>
      <c r="BI413" s="40">
        <f t="shared" si="229"/>
        <v>0</v>
      </c>
      <c r="BJ413" s="40">
        <f t="shared" si="230"/>
        <v>0</v>
      </c>
      <c r="BK413" s="40">
        <f t="shared" si="232"/>
        <v>0</v>
      </c>
      <c r="BL413" s="40">
        <f t="shared" si="233"/>
        <v>0</v>
      </c>
      <c r="BM413" s="40">
        <f t="shared" si="234"/>
        <v>0</v>
      </c>
      <c r="BN413" s="40">
        <f t="shared" si="235"/>
        <v>0</v>
      </c>
      <c r="BO413" s="40">
        <f t="shared" si="236"/>
        <v>0</v>
      </c>
      <c r="BP413" s="40">
        <f t="shared" si="237"/>
        <v>0</v>
      </c>
      <c r="BQ413" s="40">
        <f t="shared" si="238"/>
        <v>0</v>
      </c>
      <c r="BR413" s="40">
        <f t="shared" si="239"/>
        <v>0</v>
      </c>
      <c r="BS413">
        <v>2</v>
      </c>
      <c r="BT413" s="63">
        <f t="shared" si="241"/>
        <v>8</v>
      </c>
      <c r="BV413" s="4">
        <f t="shared" si="243"/>
        <v>0.20584693084693084</v>
      </c>
    </row>
    <row r="414" spans="1:74">
      <c r="A414" s="25">
        <f t="shared" si="245"/>
        <v>410</v>
      </c>
      <c r="B414" s="26" t="s">
        <v>30</v>
      </c>
      <c r="C414" s="12">
        <v>41487</v>
      </c>
      <c r="D414" s="12">
        <v>41488</v>
      </c>
      <c r="E414" s="12">
        <v>41492</v>
      </c>
      <c r="F414" s="14">
        <v>1.3307</v>
      </c>
      <c r="G414" s="14"/>
      <c r="H414" s="14"/>
      <c r="I414" s="14">
        <v>1.3190999999999999</v>
      </c>
      <c r="J414" s="14">
        <v>1.3307</v>
      </c>
      <c r="K414" s="5" t="s">
        <v>0</v>
      </c>
      <c r="L414" s="15"/>
      <c r="M414" s="46">
        <f>(F414-I414)*10000</f>
        <v>116.00000000000054</v>
      </c>
      <c r="N414" s="47"/>
      <c r="O414" s="46">
        <f>(I414-J414)*10000</f>
        <v>-116.00000000000054</v>
      </c>
      <c r="P414" s="15"/>
      <c r="Q414" s="22">
        <f>((S413*U414)/M414)*O414</f>
        <v>-4342390.8235390875</v>
      </c>
      <c r="R414" s="15"/>
      <c r="S414" s="3">
        <f>Q414+S413</f>
        <v>186722805.41218078</v>
      </c>
      <c r="U414" s="4">
        <f>$AE$4/W414</f>
        <v>2.2727272727272728E-2</v>
      </c>
      <c r="V414" s="4"/>
      <c r="W414" s="16">
        <v>11</v>
      </c>
      <c r="X414" s="15"/>
      <c r="Y414" s="30">
        <f>E414-D414+1</f>
        <v>5</v>
      </c>
      <c r="Z414" s="30"/>
      <c r="AA414" s="30">
        <f>(D414-C414)</f>
        <v>1</v>
      </c>
      <c r="AB414" s="30"/>
      <c r="AC414" s="4">
        <f>(S414-S413)/S413</f>
        <v>-2.2727272727272679E-2</v>
      </c>
      <c r="AF414" s="40">
        <f>IF(E413&gt;D414,IF(E413&gt;E414,Y414,E413-D414+1),0)</f>
        <v>5</v>
      </c>
      <c r="AH414" s="40">
        <f t="shared" si="240"/>
        <v>1</v>
      </c>
      <c r="AI414" s="40">
        <f t="shared" si="242"/>
        <v>1</v>
      </c>
      <c r="AJ414" s="40">
        <f t="shared" si="244"/>
        <v>0</v>
      </c>
      <c r="AK414" s="40">
        <f t="shared" si="246"/>
        <v>1</v>
      </c>
      <c r="AL414" s="40">
        <f t="shared" si="247"/>
        <v>0</v>
      </c>
      <c r="AM414" s="40">
        <f t="shared" si="248"/>
        <v>0</v>
      </c>
      <c r="AN414" s="40">
        <f t="shared" si="249"/>
        <v>0</v>
      </c>
      <c r="AO414" s="40">
        <f t="shared" si="250"/>
        <v>0</v>
      </c>
      <c r="AP414" s="40">
        <f t="shared" si="251"/>
        <v>0</v>
      </c>
      <c r="AQ414" s="40">
        <f t="shared" si="252"/>
        <v>1</v>
      </c>
      <c r="AR414" s="40">
        <f t="shared" si="253"/>
        <v>1</v>
      </c>
      <c r="AS414" s="40">
        <f t="shared" si="254"/>
        <v>0</v>
      </c>
      <c r="AT414" s="40">
        <f t="shared" si="255"/>
        <v>0</v>
      </c>
      <c r="AU414" s="40">
        <f t="shared" si="256"/>
        <v>0</v>
      </c>
      <c r="AV414" s="40">
        <f t="shared" si="257"/>
        <v>0</v>
      </c>
      <c r="AW414" s="40">
        <f t="shared" si="258"/>
        <v>0</v>
      </c>
      <c r="AX414" s="40">
        <f t="shared" si="259"/>
        <v>0</v>
      </c>
      <c r="AY414" s="40">
        <f t="shared" si="260"/>
        <v>0</v>
      </c>
      <c r="AZ414" s="40">
        <f t="shared" si="261"/>
        <v>0</v>
      </c>
      <c r="BA414" s="40">
        <f t="shared" si="262"/>
        <v>0</v>
      </c>
      <c r="BB414" s="40">
        <f t="shared" si="263"/>
        <v>0</v>
      </c>
      <c r="BC414" s="40">
        <f t="shared" si="264"/>
        <v>0</v>
      </c>
      <c r="BD414" s="40">
        <f t="shared" si="265"/>
        <v>0</v>
      </c>
      <c r="BE414" s="40">
        <f t="shared" ref="BE414:BE477" si="266">IF(E390&gt;=D414,1,0)</f>
        <v>0</v>
      </c>
      <c r="BF414" s="40">
        <f t="shared" si="226"/>
        <v>0</v>
      </c>
      <c r="BG414" s="40">
        <f t="shared" si="227"/>
        <v>0</v>
      </c>
      <c r="BH414" s="40">
        <f t="shared" si="228"/>
        <v>0</v>
      </c>
      <c r="BI414" s="40">
        <f t="shared" si="229"/>
        <v>0</v>
      </c>
      <c r="BJ414" s="40">
        <f t="shared" si="230"/>
        <v>0</v>
      </c>
      <c r="BK414" s="40">
        <f t="shared" si="232"/>
        <v>0</v>
      </c>
      <c r="BL414" s="40">
        <f t="shared" si="233"/>
        <v>0</v>
      </c>
      <c r="BM414" s="40">
        <f t="shared" si="234"/>
        <v>0</v>
      </c>
      <c r="BN414" s="40">
        <f t="shared" si="235"/>
        <v>0</v>
      </c>
      <c r="BO414" s="40">
        <f t="shared" si="236"/>
        <v>0</v>
      </c>
      <c r="BP414" s="40">
        <f t="shared" si="237"/>
        <v>0</v>
      </c>
      <c r="BQ414" s="40">
        <f t="shared" si="238"/>
        <v>0</v>
      </c>
      <c r="BR414" s="40">
        <f t="shared" si="239"/>
        <v>0</v>
      </c>
      <c r="BS414">
        <v>2</v>
      </c>
      <c r="BT414" s="63">
        <f t="shared" si="241"/>
        <v>8</v>
      </c>
      <c r="BV414" s="4">
        <f t="shared" si="243"/>
        <v>0.20584693084693081</v>
      </c>
    </row>
    <row r="415" spans="1:74">
      <c r="A415" s="25">
        <f t="shared" si="245"/>
        <v>411</v>
      </c>
      <c r="B415" s="26" t="s">
        <v>32</v>
      </c>
      <c r="C415" s="12">
        <v>41487</v>
      </c>
      <c r="D415" s="12">
        <v>41488</v>
      </c>
      <c r="E415" s="12">
        <v>41493</v>
      </c>
      <c r="F415" s="14">
        <v>0.79920000000000002</v>
      </c>
      <c r="G415" s="14"/>
      <c r="H415" s="14"/>
      <c r="I415" s="14">
        <v>0.78639999999999999</v>
      </c>
      <c r="J415" s="14">
        <v>0.79920000000000002</v>
      </c>
      <c r="K415" s="5" t="s">
        <v>0</v>
      </c>
      <c r="M415" s="46">
        <f>(F415-I415)*10000</f>
        <v>128.00000000000034</v>
      </c>
      <c r="N415" s="47"/>
      <c r="O415" s="46">
        <f>(I415-J415)*10000</f>
        <v>-128.00000000000034</v>
      </c>
      <c r="Q415" s="22">
        <f>((S414*U415)/M415)*O415</f>
        <v>-3590823.181003477</v>
      </c>
      <c r="R415" s="15"/>
      <c r="S415" s="3">
        <f>Q415+S414</f>
        <v>183131982.2311773</v>
      </c>
      <c r="U415" s="4">
        <f>$AE$4/W415</f>
        <v>1.9230769230769232E-2</v>
      </c>
      <c r="W415" s="2">
        <v>13</v>
      </c>
      <c r="Y415" s="30">
        <f>E415-D415+1</f>
        <v>6</v>
      </c>
      <c r="Z415" s="30"/>
      <c r="AA415" s="30">
        <f>(D415-C415)</f>
        <v>1</v>
      </c>
      <c r="AB415" s="30"/>
      <c r="AC415" s="4">
        <f>(S415-S414)/S414</f>
        <v>-1.9230769230769256E-2</v>
      </c>
      <c r="AF415" s="40">
        <f>IF(E414&gt;D415,IF(E414&gt;E415,Y415,E414-D415+1),0)</f>
        <v>5</v>
      </c>
      <c r="AH415" s="40">
        <f t="shared" si="240"/>
        <v>1</v>
      </c>
      <c r="AI415" s="40">
        <f t="shared" si="242"/>
        <v>1</v>
      </c>
      <c r="AJ415" s="40">
        <f t="shared" si="244"/>
        <v>1</v>
      </c>
      <c r="AK415" s="40">
        <f t="shared" si="246"/>
        <v>0</v>
      </c>
      <c r="AL415" s="40">
        <f t="shared" si="247"/>
        <v>1</v>
      </c>
      <c r="AM415" s="40">
        <f t="shared" si="248"/>
        <v>0</v>
      </c>
      <c r="AN415" s="40">
        <f t="shared" si="249"/>
        <v>0</v>
      </c>
      <c r="AO415" s="40">
        <f t="shared" si="250"/>
        <v>0</v>
      </c>
      <c r="AP415" s="40">
        <f t="shared" si="251"/>
        <v>0</v>
      </c>
      <c r="AQ415" s="40">
        <f t="shared" si="252"/>
        <v>0</v>
      </c>
      <c r="AR415" s="40">
        <f t="shared" si="253"/>
        <v>1</v>
      </c>
      <c r="AS415" s="40">
        <f t="shared" si="254"/>
        <v>1</v>
      </c>
      <c r="AT415" s="40">
        <f t="shared" si="255"/>
        <v>0</v>
      </c>
      <c r="AU415" s="40">
        <f t="shared" si="256"/>
        <v>0</v>
      </c>
      <c r="AV415" s="40">
        <f t="shared" si="257"/>
        <v>0</v>
      </c>
      <c r="AW415" s="40">
        <f t="shared" si="258"/>
        <v>0</v>
      </c>
      <c r="AX415" s="40">
        <f t="shared" si="259"/>
        <v>0</v>
      </c>
      <c r="AY415" s="40">
        <f t="shared" si="260"/>
        <v>0</v>
      </c>
      <c r="AZ415" s="40">
        <f t="shared" si="261"/>
        <v>0</v>
      </c>
      <c r="BA415" s="40">
        <f t="shared" si="262"/>
        <v>0</v>
      </c>
      <c r="BB415" s="40">
        <f t="shared" si="263"/>
        <v>0</v>
      </c>
      <c r="BC415" s="40">
        <f t="shared" si="264"/>
        <v>0</v>
      </c>
      <c r="BD415" s="40">
        <f t="shared" si="265"/>
        <v>0</v>
      </c>
      <c r="BE415" s="40">
        <f t="shared" si="266"/>
        <v>0</v>
      </c>
      <c r="BF415" s="40">
        <f t="shared" ref="BF415:BF478" si="267">IF(E390&gt;=D415,1,0)</f>
        <v>0</v>
      </c>
      <c r="BG415" s="40">
        <f t="shared" si="227"/>
        <v>0</v>
      </c>
      <c r="BH415" s="40">
        <f t="shared" si="228"/>
        <v>0</v>
      </c>
      <c r="BI415" s="40">
        <f t="shared" si="229"/>
        <v>0</v>
      </c>
      <c r="BJ415" s="40">
        <f t="shared" si="230"/>
        <v>0</v>
      </c>
      <c r="BK415" s="40">
        <f t="shared" si="232"/>
        <v>0</v>
      </c>
      <c r="BL415" s="40">
        <f t="shared" si="233"/>
        <v>0</v>
      </c>
      <c r="BM415" s="40">
        <f t="shared" si="234"/>
        <v>0</v>
      </c>
      <c r="BN415" s="40">
        <f t="shared" si="235"/>
        <v>0</v>
      </c>
      <c r="BO415" s="40">
        <f t="shared" si="236"/>
        <v>0</v>
      </c>
      <c r="BP415" s="40">
        <f t="shared" si="237"/>
        <v>0</v>
      </c>
      <c r="BQ415" s="40">
        <f t="shared" si="238"/>
        <v>0</v>
      </c>
      <c r="BR415" s="40">
        <f t="shared" si="239"/>
        <v>0</v>
      </c>
      <c r="BS415">
        <v>2</v>
      </c>
      <c r="BT415" s="63">
        <f t="shared" si="241"/>
        <v>9</v>
      </c>
      <c r="BV415" s="4">
        <f t="shared" si="243"/>
        <v>0.22507770007770006</v>
      </c>
    </row>
    <row r="416" spans="1:74">
      <c r="A416" s="25">
        <f t="shared" si="245"/>
        <v>412</v>
      </c>
      <c r="B416" s="26" t="s">
        <v>29</v>
      </c>
      <c r="C416" s="12">
        <v>41488</v>
      </c>
      <c r="D416" s="12">
        <v>41491</v>
      </c>
      <c r="E416" s="12">
        <v>41499</v>
      </c>
      <c r="F416" s="14">
        <v>0.87470000000000003</v>
      </c>
      <c r="G416" s="14"/>
      <c r="H416" s="14"/>
      <c r="I416" s="14">
        <v>0.8669</v>
      </c>
      <c r="J416" s="14">
        <v>0.85780000000000001</v>
      </c>
      <c r="K416" s="5" t="s">
        <v>1</v>
      </c>
      <c r="L416" s="15"/>
      <c r="M416" s="16">
        <f>(F416-I416)*10000</f>
        <v>78.000000000000284</v>
      </c>
      <c r="N416" s="15"/>
      <c r="O416" s="16">
        <f>(I416-J416)*10000</f>
        <v>90.999999999999972</v>
      </c>
      <c r="P416" s="15"/>
      <c r="Q416" s="22">
        <f>((S415*U416)/M416)*O416</f>
        <v>5341349.4817426503</v>
      </c>
      <c r="R416" s="15"/>
      <c r="S416" s="3">
        <f>Q416+S415</f>
        <v>188473331.71291995</v>
      </c>
      <c r="U416" s="4">
        <f>$AE$4/W416</f>
        <v>2.5000000000000001E-2</v>
      </c>
      <c r="V416" s="4"/>
      <c r="W416" s="2">
        <v>10</v>
      </c>
      <c r="X416" s="3"/>
      <c r="Y416" s="30">
        <f>E416-D416+1</f>
        <v>9</v>
      </c>
      <c r="Z416" s="30"/>
      <c r="AA416" s="30">
        <f>(D416-C416)</f>
        <v>3</v>
      </c>
      <c r="AB416" s="30"/>
      <c r="AC416" s="4">
        <f>(S416-S415)/S415</f>
        <v>2.9166666666666553E-2</v>
      </c>
      <c r="AF416" s="40">
        <f>IF(E415&gt;D416,IF(E415&gt;E416,Y416,E415-D416+1),0)</f>
        <v>3</v>
      </c>
      <c r="AH416" s="40">
        <f t="shared" si="240"/>
        <v>1</v>
      </c>
      <c r="AI416" s="40">
        <f t="shared" si="242"/>
        <v>1</v>
      </c>
      <c r="AJ416" s="40">
        <f t="shared" si="244"/>
        <v>1</v>
      </c>
      <c r="AK416" s="40">
        <f t="shared" si="246"/>
        <v>1</v>
      </c>
      <c r="AL416" s="40">
        <f t="shared" si="247"/>
        <v>0</v>
      </c>
      <c r="AM416" s="40">
        <f t="shared" si="248"/>
        <v>0</v>
      </c>
      <c r="AN416" s="40">
        <f t="shared" si="249"/>
        <v>0</v>
      </c>
      <c r="AO416" s="40">
        <f t="shared" si="250"/>
        <v>0</v>
      </c>
      <c r="AP416" s="40">
        <f t="shared" si="251"/>
        <v>0</v>
      </c>
      <c r="AQ416" s="40">
        <f t="shared" si="252"/>
        <v>0</v>
      </c>
      <c r="AR416" s="40">
        <f t="shared" si="253"/>
        <v>0</v>
      </c>
      <c r="AS416" s="40">
        <f t="shared" si="254"/>
        <v>1</v>
      </c>
      <c r="AT416" s="40">
        <f t="shared" si="255"/>
        <v>1</v>
      </c>
      <c r="AU416" s="40">
        <f t="shared" si="256"/>
        <v>0</v>
      </c>
      <c r="AV416" s="40">
        <f t="shared" si="257"/>
        <v>0</v>
      </c>
      <c r="AW416" s="40">
        <f t="shared" si="258"/>
        <v>0</v>
      </c>
      <c r="AX416" s="40">
        <f t="shared" si="259"/>
        <v>0</v>
      </c>
      <c r="AY416" s="40">
        <f t="shared" si="260"/>
        <v>0</v>
      </c>
      <c r="AZ416" s="40">
        <f t="shared" si="261"/>
        <v>0</v>
      </c>
      <c r="BA416" s="40">
        <f t="shared" si="262"/>
        <v>0</v>
      </c>
      <c r="BB416" s="40">
        <f t="shared" si="263"/>
        <v>0</v>
      </c>
      <c r="BC416" s="40">
        <f t="shared" si="264"/>
        <v>0</v>
      </c>
      <c r="BD416" s="40">
        <f t="shared" si="265"/>
        <v>0</v>
      </c>
      <c r="BE416" s="40">
        <f t="shared" si="266"/>
        <v>0</v>
      </c>
      <c r="BF416" s="40">
        <f t="shared" si="267"/>
        <v>0</v>
      </c>
      <c r="BG416" s="40">
        <f t="shared" ref="BG416:BG479" si="268">IF(E390&gt;=D416,1,0)</f>
        <v>0</v>
      </c>
      <c r="BH416" s="40">
        <f t="shared" si="228"/>
        <v>0</v>
      </c>
      <c r="BI416" s="40">
        <f t="shared" si="229"/>
        <v>0</v>
      </c>
      <c r="BJ416" s="40">
        <f t="shared" si="230"/>
        <v>0</v>
      </c>
      <c r="BK416" s="40">
        <f t="shared" si="232"/>
        <v>0</v>
      </c>
      <c r="BL416" s="40">
        <f t="shared" si="233"/>
        <v>0</v>
      </c>
      <c r="BM416" s="40">
        <f t="shared" si="234"/>
        <v>0</v>
      </c>
      <c r="BN416" s="40">
        <f t="shared" si="235"/>
        <v>0</v>
      </c>
      <c r="BO416" s="40">
        <f t="shared" si="236"/>
        <v>0</v>
      </c>
      <c r="BP416" s="40">
        <f t="shared" si="237"/>
        <v>0</v>
      </c>
      <c r="BQ416" s="40">
        <f t="shared" si="238"/>
        <v>0</v>
      </c>
      <c r="BR416" s="40">
        <f t="shared" si="239"/>
        <v>0</v>
      </c>
      <c r="BS416">
        <v>2</v>
      </c>
      <c r="BT416" s="63">
        <f t="shared" si="241"/>
        <v>9</v>
      </c>
      <c r="BV416" s="4">
        <f t="shared" si="243"/>
        <v>0.22229992229992226</v>
      </c>
    </row>
    <row r="417" spans="1:74">
      <c r="A417" s="25">
        <f t="shared" si="245"/>
        <v>413</v>
      </c>
      <c r="B417" s="26" t="s">
        <v>35</v>
      </c>
      <c r="C417" s="12">
        <v>41488</v>
      </c>
      <c r="D417" s="13">
        <v>41491</v>
      </c>
      <c r="E417" s="13">
        <v>41491</v>
      </c>
      <c r="F417" s="36">
        <v>106.07600000000001</v>
      </c>
      <c r="G417" s="36">
        <v>106.59399999999999</v>
      </c>
      <c r="H417" s="36">
        <v>106.07600000000001</v>
      </c>
      <c r="I417" s="36"/>
      <c r="J417" s="36"/>
      <c r="K417" s="5" t="s">
        <v>0</v>
      </c>
      <c r="M417" s="16">
        <f>(G417-F417)*100</f>
        <v>51.799999999998647</v>
      </c>
      <c r="N417" s="15"/>
      <c r="O417" s="16">
        <f>(H417-G417)*100</f>
        <v>-51.799999999998647</v>
      </c>
      <c r="Q417" s="22">
        <f>((S416*U417)/M417)*O417</f>
        <v>-5889791.6160287485</v>
      </c>
      <c r="R417" s="15"/>
      <c r="S417" s="3">
        <f>Q417+S416</f>
        <v>182583540.09689119</v>
      </c>
      <c r="U417" s="4">
        <f>$AE$4/W417</f>
        <v>3.125E-2</v>
      </c>
      <c r="W417" s="2">
        <v>8</v>
      </c>
      <c r="Y417" s="30">
        <f>E417-D417+1</f>
        <v>1</v>
      </c>
      <c r="Z417" s="30"/>
      <c r="AA417" s="30">
        <f>(D417-C417)</f>
        <v>3</v>
      </c>
      <c r="AB417" s="30"/>
      <c r="AC417" s="4">
        <f>(S417-S416)/S416</f>
        <v>-3.1250000000000042E-2</v>
      </c>
      <c r="AF417" s="40">
        <f>IF(E416&gt;D417,IF(E416&gt;E417,Y417,E416-D417+1),0)</f>
        <v>1</v>
      </c>
      <c r="AH417" s="40">
        <f t="shared" si="240"/>
        <v>1</v>
      </c>
      <c r="AI417" s="40">
        <f t="shared" si="242"/>
        <v>1</v>
      </c>
      <c r="AJ417" s="40">
        <f t="shared" si="244"/>
        <v>1</v>
      </c>
      <c r="AK417" s="40">
        <f t="shared" si="246"/>
        <v>1</v>
      </c>
      <c r="AL417" s="40">
        <f t="shared" si="247"/>
        <v>1</v>
      </c>
      <c r="AM417" s="40">
        <f t="shared" si="248"/>
        <v>0</v>
      </c>
      <c r="AN417" s="40">
        <f t="shared" si="249"/>
        <v>0</v>
      </c>
      <c r="AO417" s="40">
        <f t="shared" si="250"/>
        <v>0</v>
      </c>
      <c r="AP417" s="40">
        <f t="shared" si="251"/>
        <v>0</v>
      </c>
      <c r="AQ417" s="40">
        <f t="shared" si="252"/>
        <v>0</v>
      </c>
      <c r="AR417" s="40">
        <f t="shared" si="253"/>
        <v>0</v>
      </c>
      <c r="AS417" s="40">
        <f t="shared" si="254"/>
        <v>0</v>
      </c>
      <c r="AT417" s="40">
        <f t="shared" si="255"/>
        <v>1</v>
      </c>
      <c r="AU417" s="40">
        <f t="shared" si="256"/>
        <v>1</v>
      </c>
      <c r="AV417" s="40">
        <f t="shared" si="257"/>
        <v>0</v>
      </c>
      <c r="AW417" s="40">
        <f t="shared" si="258"/>
        <v>0</v>
      </c>
      <c r="AX417" s="40">
        <f t="shared" si="259"/>
        <v>0</v>
      </c>
      <c r="AY417" s="40">
        <f t="shared" si="260"/>
        <v>0</v>
      </c>
      <c r="AZ417" s="40">
        <f t="shared" si="261"/>
        <v>0</v>
      </c>
      <c r="BA417" s="40">
        <f t="shared" si="262"/>
        <v>0</v>
      </c>
      <c r="BB417" s="40">
        <f t="shared" si="263"/>
        <v>0</v>
      </c>
      <c r="BC417" s="40">
        <f t="shared" si="264"/>
        <v>0</v>
      </c>
      <c r="BD417" s="40">
        <f t="shared" si="265"/>
        <v>0</v>
      </c>
      <c r="BE417" s="40">
        <f t="shared" si="266"/>
        <v>0</v>
      </c>
      <c r="BF417" s="40">
        <f t="shared" si="267"/>
        <v>0</v>
      </c>
      <c r="BG417" s="40">
        <f t="shared" si="268"/>
        <v>0</v>
      </c>
      <c r="BH417" s="40">
        <f t="shared" ref="BH417:BH480" si="269">IF(E390&gt;=D417,1,0)</f>
        <v>0</v>
      </c>
      <c r="BI417" s="40">
        <f t="shared" si="229"/>
        <v>0</v>
      </c>
      <c r="BJ417" s="40">
        <f t="shared" si="230"/>
        <v>0</v>
      </c>
      <c r="BK417" s="40">
        <f t="shared" si="232"/>
        <v>0</v>
      </c>
      <c r="BL417" s="40">
        <f t="shared" si="233"/>
        <v>0</v>
      </c>
      <c r="BM417" s="40">
        <f t="shared" si="234"/>
        <v>0</v>
      </c>
      <c r="BN417" s="40">
        <f t="shared" si="235"/>
        <v>0</v>
      </c>
      <c r="BO417" s="40">
        <f t="shared" si="236"/>
        <v>0</v>
      </c>
      <c r="BP417" s="40">
        <f t="shared" si="237"/>
        <v>0</v>
      </c>
      <c r="BQ417" s="40">
        <f t="shared" si="238"/>
        <v>0</v>
      </c>
      <c r="BR417" s="40">
        <f t="shared" si="239"/>
        <v>0</v>
      </c>
      <c r="BS417">
        <v>2</v>
      </c>
      <c r="BT417" s="63">
        <f t="shared" si="241"/>
        <v>10</v>
      </c>
      <c r="BV417" s="4">
        <f t="shared" si="243"/>
        <v>0.25354992229992224</v>
      </c>
    </row>
    <row r="418" spans="1:74">
      <c r="A418" s="25">
        <f t="shared" si="245"/>
        <v>414</v>
      </c>
      <c r="B418" s="26" t="s">
        <v>30</v>
      </c>
      <c r="C418" s="12">
        <v>41492</v>
      </c>
      <c r="D418" s="12">
        <v>41493</v>
      </c>
      <c r="E418" s="12">
        <v>41498</v>
      </c>
      <c r="F418" s="14">
        <v>1.3248</v>
      </c>
      <c r="G418" s="14">
        <v>1.3324</v>
      </c>
      <c r="H418" s="14">
        <v>1.3324</v>
      </c>
      <c r="I418" s="14"/>
      <c r="J418" s="14"/>
      <c r="K418" s="6" t="s">
        <v>17</v>
      </c>
      <c r="L418" s="15"/>
      <c r="M418" s="16">
        <f>(G418-F418)*10000</f>
        <v>76.000000000000512</v>
      </c>
      <c r="N418" s="15"/>
      <c r="O418" s="16">
        <f>(H418-G418)*10000</f>
        <v>0</v>
      </c>
      <c r="P418" s="15"/>
      <c r="Q418" s="22">
        <f>((S417*U418)/M418)*O418</f>
        <v>0</v>
      </c>
      <c r="R418" s="15"/>
      <c r="S418" s="3">
        <f>Q418+S417</f>
        <v>182583540.09689119</v>
      </c>
      <c r="U418" s="4">
        <f>$AE$4/W418</f>
        <v>2.2727272727272728E-2</v>
      </c>
      <c r="V418" s="4"/>
      <c r="W418" s="16">
        <v>11</v>
      </c>
      <c r="X418" s="15"/>
      <c r="Y418" s="30">
        <f>E418-D418+1</f>
        <v>6</v>
      </c>
      <c r="Z418" s="30"/>
      <c r="AA418" s="30">
        <f>(D418-C418)</f>
        <v>1</v>
      </c>
      <c r="AB418" s="30"/>
      <c r="AC418" s="4">
        <f>(S418-S417)/S417</f>
        <v>0</v>
      </c>
      <c r="AF418" s="40">
        <f>IF(E417&gt;D418,IF(E417&gt;E418,Y418,E417-D418+1),0)</f>
        <v>0</v>
      </c>
      <c r="AH418" s="40">
        <f t="shared" si="240"/>
        <v>0</v>
      </c>
      <c r="AI418" s="40">
        <f t="shared" si="242"/>
        <v>1</v>
      </c>
      <c r="AJ418" s="40">
        <f t="shared" si="244"/>
        <v>1</v>
      </c>
      <c r="AK418" s="40">
        <f t="shared" si="246"/>
        <v>0</v>
      </c>
      <c r="AL418" s="40">
        <f t="shared" si="247"/>
        <v>0</v>
      </c>
      <c r="AM418" s="40">
        <f t="shared" si="248"/>
        <v>1</v>
      </c>
      <c r="AN418" s="40">
        <f t="shared" si="249"/>
        <v>0</v>
      </c>
      <c r="AO418" s="40">
        <f t="shared" si="250"/>
        <v>0</v>
      </c>
      <c r="AP418" s="40">
        <f t="shared" si="251"/>
        <v>0</v>
      </c>
      <c r="AQ418" s="40">
        <f t="shared" si="252"/>
        <v>0</v>
      </c>
      <c r="AR418" s="40">
        <f t="shared" si="253"/>
        <v>0</v>
      </c>
      <c r="AS418" s="40">
        <f t="shared" si="254"/>
        <v>0</v>
      </c>
      <c r="AT418" s="40">
        <f t="shared" si="255"/>
        <v>0</v>
      </c>
      <c r="AU418" s="40">
        <f t="shared" si="256"/>
        <v>1</v>
      </c>
      <c r="AV418" s="40">
        <f t="shared" si="257"/>
        <v>1</v>
      </c>
      <c r="AW418" s="40">
        <f t="shared" si="258"/>
        <v>0</v>
      </c>
      <c r="AX418" s="40">
        <f t="shared" si="259"/>
        <v>0</v>
      </c>
      <c r="AY418" s="40">
        <f t="shared" si="260"/>
        <v>0</v>
      </c>
      <c r="AZ418" s="40">
        <f t="shared" si="261"/>
        <v>0</v>
      </c>
      <c r="BA418" s="40">
        <f t="shared" si="262"/>
        <v>0</v>
      </c>
      <c r="BB418" s="40">
        <f t="shared" si="263"/>
        <v>0</v>
      </c>
      <c r="BC418" s="40">
        <f t="shared" si="264"/>
        <v>0</v>
      </c>
      <c r="BD418" s="40">
        <f t="shared" si="265"/>
        <v>0</v>
      </c>
      <c r="BE418" s="40">
        <f t="shared" si="266"/>
        <v>0</v>
      </c>
      <c r="BF418" s="40">
        <f t="shared" si="267"/>
        <v>0</v>
      </c>
      <c r="BG418" s="40">
        <f t="shared" si="268"/>
        <v>0</v>
      </c>
      <c r="BH418" s="40">
        <f t="shared" si="269"/>
        <v>0</v>
      </c>
      <c r="BI418" s="40">
        <f t="shared" ref="BI418:BI481" si="270">IF(E390&gt;=D418,1,0)</f>
        <v>0</v>
      </c>
      <c r="BJ418" s="40">
        <f t="shared" si="230"/>
        <v>0</v>
      </c>
      <c r="BK418" s="40">
        <f t="shared" si="232"/>
        <v>0</v>
      </c>
      <c r="BL418" s="40">
        <f t="shared" si="233"/>
        <v>0</v>
      </c>
      <c r="BM418" s="40">
        <f t="shared" si="234"/>
        <v>0</v>
      </c>
      <c r="BN418" s="40">
        <f t="shared" si="235"/>
        <v>0</v>
      </c>
      <c r="BO418" s="40">
        <f t="shared" si="236"/>
        <v>0</v>
      </c>
      <c r="BP418" s="40">
        <f t="shared" si="237"/>
        <v>0</v>
      </c>
      <c r="BQ418" s="40">
        <f t="shared" si="238"/>
        <v>0</v>
      </c>
      <c r="BR418" s="40">
        <f t="shared" si="239"/>
        <v>0</v>
      </c>
      <c r="BS418">
        <v>2</v>
      </c>
      <c r="BT418" s="63">
        <f t="shared" si="241"/>
        <v>8</v>
      </c>
      <c r="BV418" s="4">
        <f t="shared" si="243"/>
        <v>0.2103951603951604</v>
      </c>
    </row>
    <row r="419" spans="1:74">
      <c r="A419" s="25">
        <f t="shared" si="245"/>
        <v>415</v>
      </c>
      <c r="B419" s="26" t="s">
        <v>39</v>
      </c>
      <c r="C419" s="12">
        <v>41495</v>
      </c>
      <c r="D419" s="12">
        <v>41498</v>
      </c>
      <c r="E419" s="12">
        <v>41499</v>
      </c>
      <c r="F419" s="14">
        <v>0.9103</v>
      </c>
      <c r="G419" s="14">
        <v>0.91888000000000003</v>
      </c>
      <c r="H419" s="14">
        <v>0.9103</v>
      </c>
      <c r="I419" s="14"/>
      <c r="J419" s="14"/>
      <c r="K419" s="5" t="s">
        <v>0</v>
      </c>
      <c r="M419" s="16">
        <f>(G419-F419)*10000</f>
        <v>85.800000000000324</v>
      </c>
      <c r="N419" s="15"/>
      <c r="O419" s="16">
        <f>(H419-G419)*10000</f>
        <v>-85.800000000000324</v>
      </c>
      <c r="Q419" s="22">
        <f>((S418*U419)/M419)*O419</f>
        <v>-3511221.9249402154</v>
      </c>
      <c r="R419" s="15"/>
      <c r="S419" s="3">
        <f>Q419+S418</f>
        <v>179072318.17195097</v>
      </c>
      <c r="U419" s="4">
        <f>$AE$4/W419</f>
        <v>1.9230769230769232E-2</v>
      </c>
      <c r="W419" s="2">
        <v>13</v>
      </c>
      <c r="Y419" s="30">
        <f>E419-D419+1</f>
        <v>2</v>
      </c>
      <c r="Z419" s="30"/>
      <c r="AA419" s="30">
        <f>(D419-C419)</f>
        <v>3</v>
      </c>
      <c r="AB419" s="30"/>
      <c r="AC419" s="4">
        <f>(S419-S418)/S418</f>
        <v>-1.9230769230769305E-2</v>
      </c>
      <c r="AF419" s="40">
        <f>IF(E418&gt;D419,IF(E418&gt;E419,Y419,E418-D419+1),0)</f>
        <v>0</v>
      </c>
      <c r="AH419" s="40">
        <f t="shared" si="240"/>
        <v>1</v>
      </c>
      <c r="AI419" s="40">
        <f t="shared" si="242"/>
        <v>0</v>
      </c>
      <c r="AJ419" s="40">
        <f t="shared" si="244"/>
        <v>1</v>
      </c>
      <c r="AK419" s="40">
        <f t="shared" si="246"/>
        <v>0</v>
      </c>
      <c r="AL419" s="40">
        <f t="shared" si="247"/>
        <v>0</v>
      </c>
      <c r="AM419" s="40">
        <f t="shared" si="248"/>
        <v>0</v>
      </c>
      <c r="AN419" s="40">
        <f t="shared" si="249"/>
        <v>0</v>
      </c>
      <c r="AO419" s="40">
        <f t="shared" si="250"/>
        <v>0</v>
      </c>
      <c r="AP419" s="40">
        <f t="shared" si="251"/>
        <v>0</v>
      </c>
      <c r="AQ419" s="40">
        <f t="shared" si="252"/>
        <v>0</v>
      </c>
      <c r="AR419" s="40">
        <f t="shared" si="253"/>
        <v>0</v>
      </c>
      <c r="AS419" s="40">
        <f t="shared" si="254"/>
        <v>0</v>
      </c>
      <c r="AT419" s="40">
        <f t="shared" si="255"/>
        <v>0</v>
      </c>
      <c r="AU419" s="40">
        <f t="shared" si="256"/>
        <v>0</v>
      </c>
      <c r="AV419" s="40">
        <f t="shared" si="257"/>
        <v>0</v>
      </c>
      <c r="AW419" s="40">
        <f t="shared" si="258"/>
        <v>0</v>
      </c>
      <c r="AX419" s="40">
        <f t="shared" si="259"/>
        <v>0</v>
      </c>
      <c r="AY419" s="40">
        <f t="shared" si="260"/>
        <v>0</v>
      </c>
      <c r="AZ419" s="40">
        <f t="shared" si="261"/>
        <v>0</v>
      </c>
      <c r="BA419" s="40">
        <f t="shared" si="262"/>
        <v>0</v>
      </c>
      <c r="BB419" s="40">
        <f t="shared" si="263"/>
        <v>0</v>
      </c>
      <c r="BC419" s="40">
        <f t="shared" si="264"/>
        <v>0</v>
      </c>
      <c r="BD419" s="40">
        <f t="shared" si="265"/>
        <v>0</v>
      </c>
      <c r="BE419" s="40">
        <f t="shared" si="266"/>
        <v>0</v>
      </c>
      <c r="BF419" s="40">
        <f t="shared" si="267"/>
        <v>0</v>
      </c>
      <c r="BG419" s="40">
        <f t="shared" si="268"/>
        <v>0</v>
      </c>
      <c r="BH419" s="40">
        <f t="shared" si="269"/>
        <v>0</v>
      </c>
      <c r="BI419" s="40">
        <f t="shared" si="270"/>
        <v>0</v>
      </c>
      <c r="BJ419" s="40">
        <f t="shared" ref="BJ419:BJ482" si="271">IF(E390&gt;=D419,1,0)</f>
        <v>0</v>
      </c>
      <c r="BK419" s="40">
        <f t="shared" si="232"/>
        <v>0</v>
      </c>
      <c r="BL419" s="40">
        <f t="shared" si="233"/>
        <v>0</v>
      </c>
      <c r="BM419" s="40">
        <f t="shared" si="234"/>
        <v>0</v>
      </c>
      <c r="BN419" s="40">
        <f t="shared" si="235"/>
        <v>0</v>
      </c>
      <c r="BO419" s="40">
        <f t="shared" si="236"/>
        <v>0</v>
      </c>
      <c r="BP419" s="40">
        <f t="shared" si="237"/>
        <v>0</v>
      </c>
      <c r="BQ419" s="40">
        <f t="shared" si="238"/>
        <v>0</v>
      </c>
      <c r="BR419" s="40">
        <f t="shared" si="239"/>
        <v>0</v>
      </c>
      <c r="BS419">
        <v>2</v>
      </c>
      <c r="BT419" s="63">
        <f t="shared" si="241"/>
        <v>5</v>
      </c>
      <c r="BV419" s="4">
        <f t="shared" si="243"/>
        <v>0.13045010545010544</v>
      </c>
    </row>
    <row r="420" spans="1:74">
      <c r="A420" s="25">
        <f t="shared" si="245"/>
        <v>416</v>
      </c>
      <c r="B420" s="26" t="s">
        <v>30</v>
      </c>
      <c r="C420" s="12">
        <v>41498</v>
      </c>
      <c r="D420" s="12">
        <v>41499</v>
      </c>
      <c r="E420" s="12">
        <v>41501</v>
      </c>
      <c r="F420" s="14">
        <v>1.3340000000000001</v>
      </c>
      <c r="G420" s="14"/>
      <c r="H420" s="14"/>
      <c r="I420" s="14">
        <v>1.3274999999999999</v>
      </c>
      <c r="J420" s="14">
        <v>1.3340000000000001</v>
      </c>
      <c r="K420" s="6" t="s">
        <v>0</v>
      </c>
      <c r="L420" s="15"/>
      <c r="M420" s="46">
        <f>(F420-I420)*10000</f>
        <v>65.00000000000172</v>
      </c>
      <c r="N420" s="47"/>
      <c r="O420" s="46">
        <f>(I420-J420)*10000</f>
        <v>-65.00000000000172</v>
      </c>
      <c r="P420" s="15"/>
      <c r="Q420" s="22">
        <f>((S419*U420)/M420)*O420</f>
        <v>-4069825.4129988858</v>
      </c>
      <c r="R420" s="15"/>
      <c r="S420" s="3">
        <f>Q420+S419</f>
        <v>175002492.75895208</v>
      </c>
      <c r="U420" s="4">
        <f>$AE$4/W420</f>
        <v>2.2727272727272728E-2</v>
      </c>
      <c r="V420" s="4"/>
      <c r="W420" s="16">
        <v>11</v>
      </c>
      <c r="X420" s="15"/>
      <c r="Y420" s="30">
        <f>E420-D420+1</f>
        <v>3</v>
      </c>
      <c r="Z420" s="30"/>
      <c r="AA420" s="30">
        <f>(D420-C420)</f>
        <v>1</v>
      </c>
      <c r="AB420" s="30"/>
      <c r="AC420" s="4">
        <f>(S420-S419)/S419</f>
        <v>-2.2727272727272724E-2</v>
      </c>
      <c r="AF420" s="40">
        <f>IF(E419&gt;D420,IF(E419&gt;E420,Y420,E419-D420+1),0)</f>
        <v>0</v>
      </c>
      <c r="AH420" s="40">
        <f t="shared" si="240"/>
        <v>1</v>
      </c>
      <c r="AI420" s="40">
        <f t="shared" si="242"/>
        <v>0</v>
      </c>
      <c r="AJ420" s="40">
        <f t="shared" si="244"/>
        <v>0</v>
      </c>
      <c r="AK420" s="40">
        <f t="shared" si="246"/>
        <v>1</v>
      </c>
      <c r="AL420" s="40">
        <f t="shared" si="247"/>
        <v>0</v>
      </c>
      <c r="AM420" s="40">
        <f t="shared" si="248"/>
        <v>0</v>
      </c>
      <c r="AN420" s="40">
        <f t="shared" si="249"/>
        <v>0</v>
      </c>
      <c r="AO420" s="40">
        <f t="shared" si="250"/>
        <v>0</v>
      </c>
      <c r="AP420" s="40">
        <f t="shared" si="251"/>
        <v>0</v>
      </c>
      <c r="AQ420" s="40">
        <f t="shared" si="252"/>
        <v>0</v>
      </c>
      <c r="AR420" s="40">
        <f t="shared" si="253"/>
        <v>0</v>
      </c>
      <c r="AS420" s="40">
        <f t="shared" si="254"/>
        <v>0</v>
      </c>
      <c r="AT420" s="40">
        <f t="shared" si="255"/>
        <v>0</v>
      </c>
      <c r="AU420" s="40">
        <f t="shared" si="256"/>
        <v>0</v>
      </c>
      <c r="AV420" s="40">
        <f t="shared" si="257"/>
        <v>0</v>
      </c>
      <c r="AW420" s="40">
        <f t="shared" si="258"/>
        <v>0</v>
      </c>
      <c r="AX420" s="40">
        <f t="shared" si="259"/>
        <v>0</v>
      </c>
      <c r="AY420" s="40">
        <f t="shared" si="260"/>
        <v>0</v>
      </c>
      <c r="AZ420" s="40">
        <f t="shared" si="261"/>
        <v>0</v>
      </c>
      <c r="BA420" s="40">
        <f t="shared" si="262"/>
        <v>0</v>
      </c>
      <c r="BB420" s="40">
        <f t="shared" si="263"/>
        <v>0</v>
      </c>
      <c r="BC420" s="40">
        <f t="shared" si="264"/>
        <v>0</v>
      </c>
      <c r="BD420" s="40">
        <f t="shared" si="265"/>
        <v>0</v>
      </c>
      <c r="BE420" s="40">
        <f t="shared" si="266"/>
        <v>0</v>
      </c>
      <c r="BF420" s="40">
        <f t="shared" si="267"/>
        <v>0</v>
      </c>
      <c r="BG420" s="40">
        <f t="shared" si="268"/>
        <v>0</v>
      </c>
      <c r="BH420" s="40">
        <f t="shared" si="269"/>
        <v>0</v>
      </c>
      <c r="BI420" s="40">
        <f t="shared" si="270"/>
        <v>0</v>
      </c>
      <c r="BJ420" s="40">
        <f t="shared" si="271"/>
        <v>0</v>
      </c>
      <c r="BK420" s="40">
        <f t="shared" ref="BK420:BK483" si="272">IF(E390&gt;=D420,1,0)</f>
        <v>0</v>
      </c>
      <c r="BL420" s="40">
        <f t="shared" si="233"/>
        <v>0</v>
      </c>
      <c r="BM420" s="40">
        <f t="shared" si="234"/>
        <v>0</v>
      </c>
      <c r="BN420" s="40">
        <f t="shared" si="235"/>
        <v>0</v>
      </c>
      <c r="BO420" s="40">
        <f t="shared" si="236"/>
        <v>0</v>
      </c>
      <c r="BP420" s="40">
        <f t="shared" si="237"/>
        <v>0</v>
      </c>
      <c r="BQ420" s="40">
        <f t="shared" si="238"/>
        <v>0</v>
      </c>
      <c r="BR420" s="40">
        <f t="shared" si="239"/>
        <v>0</v>
      </c>
      <c r="BS420">
        <v>2</v>
      </c>
      <c r="BT420" s="63">
        <f t="shared" si="241"/>
        <v>5</v>
      </c>
      <c r="BV420" s="4">
        <f t="shared" si="243"/>
        <v>0.13045010545010544</v>
      </c>
    </row>
    <row r="421" spans="1:74">
      <c r="A421" s="25">
        <f t="shared" si="245"/>
        <v>417</v>
      </c>
      <c r="B421" s="26" t="s">
        <v>36</v>
      </c>
      <c r="C421" s="12">
        <v>41488</v>
      </c>
      <c r="D421" s="52">
        <v>41499</v>
      </c>
      <c r="E421" s="12">
        <v>41501</v>
      </c>
      <c r="F421" s="36">
        <v>150.255</v>
      </c>
      <c r="G421" s="36">
        <v>151.69800000000001</v>
      </c>
      <c r="H421" s="36">
        <v>151.69799999999998</v>
      </c>
      <c r="I421" s="36"/>
      <c r="J421" s="36"/>
      <c r="K421" s="6" t="s">
        <v>17</v>
      </c>
      <c r="M421" s="16">
        <f>(G421-F421)*100</f>
        <v>144.30000000000121</v>
      </c>
      <c r="N421" s="15"/>
      <c r="O421" s="16">
        <f>(H421-G421)*100</f>
        <v>-2.8421709430404007E-12</v>
      </c>
      <c r="Q421" s="22">
        <f>((S420*U421)/M421)*O421</f>
        <v>-9.574709322382529E-8</v>
      </c>
      <c r="R421" s="15"/>
      <c r="S421" s="3">
        <f>Q421+S420</f>
        <v>175002492.75895199</v>
      </c>
      <c r="U421" s="4">
        <f>$AE$4/W421</f>
        <v>2.7777777777777776E-2</v>
      </c>
      <c r="W421" s="2">
        <v>9</v>
      </c>
      <c r="Y421" s="30">
        <f>E421-D421+1</f>
        <v>3</v>
      </c>
      <c r="Z421" s="30"/>
      <c r="AA421" s="30">
        <f>(D421-C421)</f>
        <v>11</v>
      </c>
      <c r="AB421" s="30"/>
      <c r="AC421" s="4">
        <f>(S421-S420)/S420</f>
        <v>-5.1088967793295858E-16</v>
      </c>
      <c r="AF421" s="40">
        <f>IF(E420&gt;D421,IF(E420&gt;E421,Y421,E420-D421+1),0)</f>
        <v>3</v>
      </c>
      <c r="AH421" s="40">
        <f t="shared" si="240"/>
        <v>1</v>
      </c>
      <c r="AI421" s="40">
        <f t="shared" si="242"/>
        <v>1</v>
      </c>
      <c r="AJ421" s="40">
        <f t="shared" si="244"/>
        <v>0</v>
      </c>
      <c r="AK421" s="40">
        <f t="shared" si="246"/>
        <v>0</v>
      </c>
      <c r="AL421" s="40">
        <f t="shared" si="247"/>
        <v>1</v>
      </c>
      <c r="AM421" s="40">
        <f t="shared" si="248"/>
        <v>0</v>
      </c>
      <c r="AN421" s="40">
        <f t="shared" si="249"/>
        <v>0</v>
      </c>
      <c r="AO421" s="40">
        <f t="shared" si="250"/>
        <v>0</v>
      </c>
      <c r="AP421" s="40">
        <f t="shared" si="251"/>
        <v>0</v>
      </c>
      <c r="AQ421" s="40">
        <f t="shared" si="252"/>
        <v>0</v>
      </c>
      <c r="AR421" s="40">
        <f t="shared" si="253"/>
        <v>0</v>
      </c>
      <c r="AS421" s="40">
        <f t="shared" si="254"/>
        <v>0</v>
      </c>
      <c r="AT421" s="40">
        <f t="shared" si="255"/>
        <v>0</v>
      </c>
      <c r="AU421" s="40">
        <f t="shared" si="256"/>
        <v>0</v>
      </c>
      <c r="AV421" s="40">
        <f t="shared" si="257"/>
        <v>0</v>
      </c>
      <c r="AW421" s="40">
        <f t="shared" si="258"/>
        <v>0</v>
      </c>
      <c r="AX421" s="40">
        <f t="shared" si="259"/>
        <v>0</v>
      </c>
      <c r="AY421" s="40">
        <f t="shared" si="260"/>
        <v>0</v>
      </c>
      <c r="AZ421" s="40">
        <f t="shared" si="261"/>
        <v>0</v>
      </c>
      <c r="BA421" s="40">
        <f t="shared" si="262"/>
        <v>0</v>
      </c>
      <c r="BB421" s="40">
        <f t="shared" si="263"/>
        <v>0</v>
      </c>
      <c r="BC421" s="40">
        <f t="shared" si="264"/>
        <v>0</v>
      </c>
      <c r="BD421" s="40">
        <f t="shared" si="265"/>
        <v>0</v>
      </c>
      <c r="BE421" s="40">
        <f t="shared" si="266"/>
        <v>0</v>
      </c>
      <c r="BF421" s="40">
        <f t="shared" si="267"/>
        <v>0</v>
      </c>
      <c r="BG421" s="40">
        <f t="shared" si="268"/>
        <v>0</v>
      </c>
      <c r="BH421" s="40">
        <f t="shared" si="269"/>
        <v>0</v>
      </c>
      <c r="BI421" s="40">
        <f t="shared" si="270"/>
        <v>0</v>
      </c>
      <c r="BJ421" s="40">
        <f t="shared" si="271"/>
        <v>0</v>
      </c>
      <c r="BK421" s="40">
        <f t="shared" si="272"/>
        <v>0</v>
      </c>
      <c r="BL421" s="40">
        <f t="shared" ref="BL421:BL484" si="273">IF(E390&gt;=D421,1,0)</f>
        <v>0</v>
      </c>
      <c r="BM421" s="40">
        <f t="shared" si="234"/>
        <v>0</v>
      </c>
      <c r="BN421" s="40">
        <f t="shared" si="235"/>
        <v>0</v>
      </c>
      <c r="BO421" s="40">
        <f t="shared" si="236"/>
        <v>0</v>
      </c>
      <c r="BP421" s="40">
        <f t="shared" si="237"/>
        <v>0</v>
      </c>
      <c r="BQ421" s="40">
        <f t="shared" si="238"/>
        <v>0</v>
      </c>
      <c r="BR421" s="40">
        <f t="shared" si="239"/>
        <v>0</v>
      </c>
      <c r="BS421">
        <v>2</v>
      </c>
      <c r="BT421" s="63">
        <f t="shared" si="241"/>
        <v>6</v>
      </c>
      <c r="BV421" s="4">
        <f t="shared" si="243"/>
        <v>0.15822788322788323</v>
      </c>
    </row>
    <row r="422" spans="1:74">
      <c r="A422" s="25">
        <f t="shared" si="245"/>
        <v>418</v>
      </c>
      <c r="B422" s="26" t="s">
        <v>38</v>
      </c>
      <c r="C422" s="12">
        <v>41499</v>
      </c>
      <c r="D422" s="52">
        <v>41500</v>
      </c>
      <c r="E422" s="52">
        <v>41536</v>
      </c>
      <c r="F422" s="36">
        <v>129.23999999999998</v>
      </c>
      <c r="G422" s="36">
        <v>130.4</v>
      </c>
      <c r="H422" s="36">
        <v>133.62799999999999</v>
      </c>
      <c r="I422" s="36"/>
      <c r="J422" s="36"/>
      <c r="K422" s="5" t="s">
        <v>1</v>
      </c>
      <c r="M422" s="16">
        <f>(G422-F422)*100</f>
        <v>116.0000000000025</v>
      </c>
      <c r="N422" s="15"/>
      <c r="O422" s="16">
        <f>(H422-G422)*100</f>
        <v>322.79999999999802</v>
      </c>
      <c r="Q422" s="22">
        <f>((S421*U422)/M422)*O422</f>
        <v>5797496.3734183218</v>
      </c>
      <c r="R422" s="15"/>
      <c r="S422" s="3">
        <f>Q422+S421</f>
        <v>180799989.13237032</v>
      </c>
      <c r="U422" s="4">
        <f>$AE$4/W422</f>
        <v>1.1904761904761904E-2</v>
      </c>
      <c r="W422" s="2">
        <v>21</v>
      </c>
      <c r="Y422" s="30">
        <f>E422-D422+1</f>
        <v>37</v>
      </c>
      <c r="Z422" s="30"/>
      <c r="AA422" s="30">
        <f>(D422-C422)</f>
        <v>1</v>
      </c>
      <c r="AB422" s="30"/>
      <c r="AC422" s="4">
        <f>(S422-S421)/S421</f>
        <v>3.3128078817733123E-2</v>
      </c>
      <c r="AF422" s="40">
        <f>IF(E421&gt;D422,IF(E421&gt;E422,Y422,E421-D422+1),0)</f>
        <v>2</v>
      </c>
      <c r="AH422" s="40">
        <f t="shared" si="240"/>
        <v>1</v>
      </c>
      <c r="AI422" s="40">
        <f t="shared" si="242"/>
        <v>1</v>
      </c>
      <c r="AJ422" s="40">
        <f t="shared" si="244"/>
        <v>0</v>
      </c>
      <c r="AK422" s="40">
        <f t="shared" si="246"/>
        <v>0</v>
      </c>
      <c r="AL422" s="40">
        <f t="shared" si="247"/>
        <v>0</v>
      </c>
      <c r="AM422" s="40">
        <f t="shared" si="248"/>
        <v>0</v>
      </c>
      <c r="AN422" s="40">
        <f t="shared" si="249"/>
        <v>0</v>
      </c>
      <c r="AO422" s="40">
        <f t="shared" si="250"/>
        <v>0</v>
      </c>
      <c r="AP422" s="40">
        <f t="shared" si="251"/>
        <v>0</v>
      </c>
      <c r="AQ422" s="40">
        <f t="shared" si="252"/>
        <v>0</v>
      </c>
      <c r="AR422" s="40">
        <f t="shared" si="253"/>
        <v>0</v>
      </c>
      <c r="AS422" s="40">
        <f t="shared" si="254"/>
        <v>0</v>
      </c>
      <c r="AT422" s="40">
        <f t="shared" si="255"/>
        <v>0</v>
      </c>
      <c r="AU422" s="40">
        <f t="shared" si="256"/>
        <v>0</v>
      </c>
      <c r="AV422" s="40">
        <f t="shared" si="257"/>
        <v>0</v>
      </c>
      <c r="AW422" s="40">
        <f t="shared" si="258"/>
        <v>0</v>
      </c>
      <c r="AX422" s="40">
        <f t="shared" si="259"/>
        <v>0</v>
      </c>
      <c r="AY422" s="40">
        <f t="shared" si="260"/>
        <v>0</v>
      </c>
      <c r="AZ422" s="40">
        <f t="shared" si="261"/>
        <v>0</v>
      </c>
      <c r="BA422" s="40">
        <f t="shared" si="262"/>
        <v>0</v>
      </c>
      <c r="BB422" s="40">
        <f t="shared" si="263"/>
        <v>0</v>
      </c>
      <c r="BC422" s="40">
        <f t="shared" si="264"/>
        <v>0</v>
      </c>
      <c r="BD422" s="40">
        <f t="shared" si="265"/>
        <v>0</v>
      </c>
      <c r="BE422" s="40">
        <f t="shared" si="266"/>
        <v>0</v>
      </c>
      <c r="BF422" s="40">
        <f t="shared" si="267"/>
        <v>0</v>
      </c>
      <c r="BG422" s="40">
        <f t="shared" si="268"/>
        <v>0</v>
      </c>
      <c r="BH422" s="40">
        <f t="shared" si="269"/>
        <v>0</v>
      </c>
      <c r="BI422" s="40">
        <f t="shared" si="270"/>
        <v>0</v>
      </c>
      <c r="BJ422" s="40">
        <f t="shared" si="271"/>
        <v>0</v>
      </c>
      <c r="BK422" s="40">
        <f t="shared" si="272"/>
        <v>0</v>
      </c>
      <c r="BL422" s="40">
        <f t="shared" si="273"/>
        <v>0</v>
      </c>
      <c r="BM422" s="40">
        <f t="shared" ref="BM422:BM485" si="274">IF(E390&gt;=D422,1,0)</f>
        <v>0</v>
      </c>
      <c r="BN422" s="40">
        <f t="shared" si="235"/>
        <v>0</v>
      </c>
      <c r="BO422" s="40">
        <f t="shared" si="236"/>
        <v>0</v>
      </c>
      <c r="BP422" s="40">
        <f t="shared" si="237"/>
        <v>0</v>
      </c>
      <c r="BQ422" s="40">
        <f t="shared" si="238"/>
        <v>0</v>
      </c>
      <c r="BR422" s="40">
        <f t="shared" si="239"/>
        <v>0</v>
      </c>
      <c r="BS422">
        <v>2</v>
      </c>
      <c r="BT422" s="63">
        <f t="shared" si="241"/>
        <v>5</v>
      </c>
      <c r="BV422" s="4">
        <f t="shared" si="243"/>
        <v>0.1259018759018759</v>
      </c>
    </row>
    <row r="423" spans="1:74">
      <c r="A423" s="25">
        <f t="shared" si="245"/>
        <v>419</v>
      </c>
      <c r="B423" s="26" t="s">
        <v>32</v>
      </c>
      <c r="C423" s="12">
        <v>41500</v>
      </c>
      <c r="D423" s="12">
        <v>41501</v>
      </c>
      <c r="E423" s="12">
        <v>41506</v>
      </c>
      <c r="F423" s="14">
        <v>0.79500000000000004</v>
      </c>
      <c r="G423" s="14">
        <v>0.80369999999999997</v>
      </c>
      <c r="H423" s="14">
        <v>0.79500000000000004</v>
      </c>
      <c r="I423" s="14"/>
      <c r="J423" s="14"/>
      <c r="K423" s="5" t="s">
        <v>0</v>
      </c>
      <c r="M423" s="16">
        <f>(G423-F423)*10000</f>
        <v>86.999999999999304</v>
      </c>
      <c r="N423" s="15"/>
      <c r="O423" s="16">
        <f>(H423-G423)*10000</f>
        <v>-86.999999999999304</v>
      </c>
      <c r="Q423" s="22">
        <f>((S422*U423)/M423)*O423</f>
        <v>-3476922.8679301986</v>
      </c>
      <c r="R423" s="15"/>
      <c r="S423" s="3">
        <f>Q423+S422</f>
        <v>177323066.26444012</v>
      </c>
      <c r="U423" s="4">
        <f>$AE$4/W423</f>
        <v>1.9230769230769232E-2</v>
      </c>
      <c r="W423" s="2">
        <v>13</v>
      </c>
      <c r="Y423" s="30">
        <f>E423-D423+1</f>
        <v>6</v>
      </c>
      <c r="Z423" s="30"/>
      <c r="AA423" s="30">
        <f>(D423-C423)</f>
        <v>1</v>
      </c>
      <c r="AB423" s="30"/>
      <c r="AC423" s="4">
        <f>(S423-S422)/S422</f>
        <v>-1.923076923076926E-2</v>
      </c>
      <c r="AF423" s="40">
        <f>IF(E422&gt;D423,IF(E422&gt;E423,Y423,E422-D423+1),0)</f>
        <v>6</v>
      </c>
      <c r="AH423" s="40">
        <f t="shared" si="240"/>
        <v>1</v>
      </c>
      <c r="AI423" s="40">
        <f t="shared" si="242"/>
        <v>1</v>
      </c>
      <c r="AJ423" s="40">
        <f t="shared" si="244"/>
        <v>1</v>
      </c>
      <c r="AK423" s="40">
        <f t="shared" si="246"/>
        <v>0</v>
      </c>
      <c r="AL423" s="40">
        <f t="shared" si="247"/>
        <v>0</v>
      </c>
      <c r="AM423" s="40">
        <f t="shared" si="248"/>
        <v>0</v>
      </c>
      <c r="AN423" s="40">
        <f t="shared" si="249"/>
        <v>0</v>
      </c>
      <c r="AO423" s="40">
        <f t="shared" si="250"/>
        <v>0</v>
      </c>
      <c r="AP423" s="40">
        <f t="shared" si="251"/>
        <v>0</v>
      </c>
      <c r="AQ423" s="40">
        <f t="shared" si="252"/>
        <v>0</v>
      </c>
      <c r="AR423" s="40">
        <f t="shared" si="253"/>
        <v>0</v>
      </c>
      <c r="AS423" s="40">
        <f t="shared" si="254"/>
        <v>0</v>
      </c>
      <c r="AT423" s="40">
        <f t="shared" si="255"/>
        <v>0</v>
      </c>
      <c r="AU423" s="40">
        <f t="shared" si="256"/>
        <v>0</v>
      </c>
      <c r="AV423" s="40">
        <f t="shared" si="257"/>
        <v>0</v>
      </c>
      <c r="AW423" s="40">
        <f t="shared" si="258"/>
        <v>0</v>
      </c>
      <c r="AX423" s="40">
        <f t="shared" si="259"/>
        <v>0</v>
      </c>
      <c r="AY423" s="40">
        <f t="shared" si="260"/>
        <v>0</v>
      </c>
      <c r="AZ423" s="40">
        <f t="shared" si="261"/>
        <v>0</v>
      </c>
      <c r="BA423" s="40">
        <f t="shared" si="262"/>
        <v>0</v>
      </c>
      <c r="BB423" s="40">
        <f t="shared" si="263"/>
        <v>0</v>
      </c>
      <c r="BC423" s="40">
        <f t="shared" si="264"/>
        <v>0</v>
      </c>
      <c r="BD423" s="40">
        <f t="shared" si="265"/>
        <v>0</v>
      </c>
      <c r="BE423" s="40">
        <f t="shared" si="266"/>
        <v>0</v>
      </c>
      <c r="BF423" s="40">
        <f t="shared" si="267"/>
        <v>0</v>
      </c>
      <c r="BG423" s="40">
        <f t="shared" si="268"/>
        <v>0</v>
      </c>
      <c r="BH423" s="40">
        <f t="shared" si="269"/>
        <v>0</v>
      </c>
      <c r="BI423" s="40">
        <f t="shared" si="270"/>
        <v>0</v>
      </c>
      <c r="BJ423" s="40">
        <f t="shared" si="271"/>
        <v>0</v>
      </c>
      <c r="BK423" s="40">
        <f t="shared" si="272"/>
        <v>0</v>
      </c>
      <c r="BL423" s="40">
        <f t="shared" si="273"/>
        <v>0</v>
      </c>
      <c r="BM423" s="40">
        <f t="shared" si="274"/>
        <v>0</v>
      </c>
      <c r="BN423" s="40">
        <f t="shared" ref="BN423:BN486" si="275">IF(E390&gt;=D423,1,0)</f>
        <v>0</v>
      </c>
      <c r="BO423" s="40">
        <f t="shared" si="236"/>
        <v>0</v>
      </c>
      <c r="BP423" s="40">
        <f t="shared" si="237"/>
        <v>0</v>
      </c>
      <c r="BQ423" s="40">
        <f t="shared" si="238"/>
        <v>0</v>
      </c>
      <c r="BR423" s="40">
        <f t="shared" si="239"/>
        <v>0</v>
      </c>
      <c r="BS423">
        <v>2</v>
      </c>
      <c r="BT423" s="63">
        <f t="shared" si="241"/>
        <v>6</v>
      </c>
      <c r="BV423" s="4">
        <f t="shared" si="243"/>
        <v>0.14513264513264512</v>
      </c>
    </row>
    <row r="424" spans="1:74">
      <c r="A424" s="25">
        <f t="shared" si="245"/>
        <v>420</v>
      </c>
      <c r="B424" s="26" t="s">
        <v>20</v>
      </c>
      <c r="C424" s="12">
        <v>41501</v>
      </c>
      <c r="D424" s="12">
        <v>41505</v>
      </c>
      <c r="E424" s="12">
        <v>41519</v>
      </c>
      <c r="F424" s="14">
        <v>0.86050000000000004</v>
      </c>
      <c r="G424" s="14"/>
      <c r="H424" s="14"/>
      <c r="I424" s="14">
        <v>0.84399999999999997</v>
      </c>
      <c r="J424" s="14">
        <v>0.83499999999999996</v>
      </c>
      <c r="K424" s="5" t="s">
        <v>2</v>
      </c>
      <c r="L424" s="15"/>
      <c r="M424" s="16">
        <f>(F424-I424)*10000</f>
        <v>165.00000000000071</v>
      </c>
      <c r="N424" s="15"/>
      <c r="O424" s="16">
        <f>(I424-J424)*10000</f>
        <v>90.000000000000085</v>
      </c>
      <c r="P424" s="15"/>
      <c r="Q424" s="22">
        <f>((S423*U424)/M424)*O424</f>
        <v>3454345.446709861</v>
      </c>
      <c r="R424" s="15"/>
      <c r="S424" s="3">
        <f>Q424+S423</f>
        <v>180777411.71114999</v>
      </c>
      <c r="U424" s="4">
        <f>$AE$4/W424</f>
        <v>3.5714285714285712E-2</v>
      </c>
      <c r="V424" s="4"/>
      <c r="W424" s="2">
        <v>7</v>
      </c>
      <c r="X424" s="3"/>
      <c r="Y424" s="30">
        <f>E424-D424+1</f>
        <v>15</v>
      </c>
      <c r="Z424" s="30"/>
      <c r="AA424" s="30">
        <f>(D424-C424)</f>
        <v>4</v>
      </c>
      <c r="AB424" s="30"/>
      <c r="AC424" s="4">
        <f>(S424-S423)/S423</f>
        <v>1.9480519480519473E-2</v>
      </c>
      <c r="AF424" s="40">
        <f>IF(E423&gt;D424,IF(E423&gt;E424,Y424,E423-D424+1),0)</f>
        <v>2</v>
      </c>
      <c r="AH424" s="40">
        <f t="shared" si="240"/>
        <v>1</v>
      </c>
      <c r="AI424" s="40">
        <f t="shared" si="242"/>
        <v>1</v>
      </c>
      <c r="AJ424" s="40">
        <f t="shared" si="244"/>
        <v>0</v>
      </c>
      <c r="AK424" s="40">
        <f t="shared" si="246"/>
        <v>0</v>
      </c>
      <c r="AL424" s="40">
        <f t="shared" si="247"/>
        <v>0</v>
      </c>
      <c r="AM424" s="40">
        <f t="shared" si="248"/>
        <v>0</v>
      </c>
      <c r="AN424" s="40">
        <f t="shared" si="249"/>
        <v>0</v>
      </c>
      <c r="AO424" s="40">
        <f t="shared" si="250"/>
        <v>0</v>
      </c>
      <c r="AP424" s="40">
        <f t="shared" si="251"/>
        <v>0</v>
      </c>
      <c r="AQ424" s="40">
        <f t="shared" si="252"/>
        <v>0</v>
      </c>
      <c r="AR424" s="40">
        <f t="shared" si="253"/>
        <v>0</v>
      </c>
      <c r="AS424" s="40">
        <f t="shared" si="254"/>
        <v>0</v>
      </c>
      <c r="AT424" s="40">
        <f t="shared" si="255"/>
        <v>0</v>
      </c>
      <c r="AU424" s="40">
        <f t="shared" si="256"/>
        <v>0</v>
      </c>
      <c r="AV424" s="40">
        <f t="shared" si="257"/>
        <v>0</v>
      </c>
      <c r="AW424" s="40">
        <f t="shared" si="258"/>
        <v>0</v>
      </c>
      <c r="AX424" s="40">
        <f t="shared" si="259"/>
        <v>0</v>
      </c>
      <c r="AY424" s="40">
        <f t="shared" si="260"/>
        <v>0</v>
      </c>
      <c r="AZ424" s="40">
        <f t="shared" si="261"/>
        <v>0</v>
      </c>
      <c r="BA424" s="40">
        <f t="shared" si="262"/>
        <v>0</v>
      </c>
      <c r="BB424" s="40">
        <f t="shared" si="263"/>
        <v>0</v>
      </c>
      <c r="BC424" s="40">
        <f t="shared" si="264"/>
        <v>0</v>
      </c>
      <c r="BD424" s="40">
        <f t="shared" si="265"/>
        <v>0</v>
      </c>
      <c r="BE424" s="40">
        <f t="shared" si="266"/>
        <v>0</v>
      </c>
      <c r="BF424" s="40">
        <f t="shared" si="267"/>
        <v>0</v>
      </c>
      <c r="BG424" s="40">
        <f t="shared" si="268"/>
        <v>0</v>
      </c>
      <c r="BH424" s="40">
        <f t="shared" si="269"/>
        <v>0</v>
      </c>
      <c r="BI424" s="40">
        <f t="shared" si="270"/>
        <v>0</v>
      </c>
      <c r="BJ424" s="40">
        <f t="shared" si="271"/>
        <v>0</v>
      </c>
      <c r="BK424" s="40">
        <f t="shared" si="272"/>
        <v>0</v>
      </c>
      <c r="BL424" s="40">
        <f t="shared" si="273"/>
        <v>0</v>
      </c>
      <c r="BM424" s="40">
        <f t="shared" si="274"/>
        <v>0</v>
      </c>
      <c r="BN424" s="40">
        <f t="shared" si="275"/>
        <v>0</v>
      </c>
      <c r="BO424" s="40">
        <f t="shared" ref="BO424:BO487" si="276">IF(E390&gt;=D424,1,0)</f>
        <v>0</v>
      </c>
      <c r="BP424" s="40">
        <f t="shared" si="237"/>
        <v>0</v>
      </c>
      <c r="BQ424" s="40">
        <f t="shared" si="238"/>
        <v>0</v>
      </c>
      <c r="BR424" s="40">
        <f t="shared" si="239"/>
        <v>0</v>
      </c>
      <c r="BS424">
        <v>2</v>
      </c>
      <c r="BT424" s="63">
        <f t="shared" si="241"/>
        <v>5</v>
      </c>
      <c r="BV424" s="4">
        <f t="shared" si="243"/>
        <v>0.13034188034188032</v>
      </c>
    </row>
    <row r="425" spans="1:74">
      <c r="A425" s="25">
        <f t="shared" si="245"/>
        <v>421</v>
      </c>
      <c r="B425" s="26" t="s">
        <v>35</v>
      </c>
      <c r="C425" s="12">
        <v>41499</v>
      </c>
      <c r="D425" s="13">
        <v>41505</v>
      </c>
      <c r="E425" s="13">
        <v>41513</v>
      </c>
      <c r="F425" s="36">
        <v>104.673</v>
      </c>
      <c r="G425" s="36">
        <v>105.565</v>
      </c>
      <c r="H425" s="36">
        <v>106.03800000000001</v>
      </c>
      <c r="I425" s="36"/>
      <c r="J425" s="36"/>
      <c r="K425" s="6" t="s">
        <v>2</v>
      </c>
      <c r="M425" s="16">
        <f>(G425-F425)*100</f>
        <v>89.199999999999591</v>
      </c>
      <c r="N425" s="15"/>
      <c r="O425" s="16">
        <f>(H425-G425)*100</f>
        <v>47.300000000001319</v>
      </c>
      <c r="Q425" s="22">
        <f>((S424*U425)/M425)*O425</f>
        <v>2995645.8709142627</v>
      </c>
      <c r="R425" s="15"/>
      <c r="S425" s="3">
        <f>Q425+S424</f>
        <v>183773057.58206424</v>
      </c>
      <c r="U425" s="4">
        <f>$AE$4/W425</f>
        <v>3.125E-2</v>
      </c>
      <c r="W425" s="2">
        <v>8</v>
      </c>
      <c r="Y425" s="30">
        <f>E425-D425+1</f>
        <v>9</v>
      </c>
      <c r="Z425" s="30"/>
      <c r="AA425" s="30">
        <f>(D425-C425)</f>
        <v>6</v>
      </c>
      <c r="AB425" s="30"/>
      <c r="AC425" s="4">
        <f>(S425-S424)/S424</f>
        <v>1.6570908071749348E-2</v>
      </c>
      <c r="AF425" s="40">
        <f>IF(E424&gt;D425,IF(E424&gt;E425,Y425,E424-D425+1),0)</f>
        <v>9</v>
      </c>
      <c r="AH425" s="40">
        <f t="shared" si="240"/>
        <v>1</v>
      </c>
      <c r="AI425" s="40">
        <f t="shared" si="242"/>
        <v>1</v>
      </c>
      <c r="AJ425" s="40">
        <f t="shared" si="244"/>
        <v>1</v>
      </c>
      <c r="AK425" s="40">
        <f t="shared" si="246"/>
        <v>0</v>
      </c>
      <c r="AL425" s="40">
        <f t="shared" si="247"/>
        <v>0</v>
      </c>
      <c r="AM425" s="40">
        <f t="shared" si="248"/>
        <v>0</v>
      </c>
      <c r="AN425" s="40">
        <f t="shared" si="249"/>
        <v>0</v>
      </c>
      <c r="AO425" s="40">
        <f t="shared" si="250"/>
        <v>0</v>
      </c>
      <c r="AP425" s="40">
        <f t="shared" si="251"/>
        <v>0</v>
      </c>
      <c r="AQ425" s="40">
        <f t="shared" si="252"/>
        <v>0</v>
      </c>
      <c r="AR425" s="40">
        <f t="shared" si="253"/>
        <v>0</v>
      </c>
      <c r="AS425" s="40">
        <f t="shared" si="254"/>
        <v>0</v>
      </c>
      <c r="AT425" s="40">
        <f t="shared" si="255"/>
        <v>0</v>
      </c>
      <c r="AU425" s="40">
        <f t="shared" si="256"/>
        <v>0</v>
      </c>
      <c r="AV425" s="40">
        <f t="shared" si="257"/>
        <v>0</v>
      </c>
      <c r="AW425" s="40">
        <f t="shared" si="258"/>
        <v>0</v>
      </c>
      <c r="AX425" s="40">
        <f t="shared" si="259"/>
        <v>0</v>
      </c>
      <c r="AY425" s="40">
        <f t="shared" si="260"/>
        <v>0</v>
      </c>
      <c r="AZ425" s="40">
        <f t="shared" si="261"/>
        <v>0</v>
      </c>
      <c r="BA425" s="40">
        <f t="shared" si="262"/>
        <v>0</v>
      </c>
      <c r="BB425" s="40">
        <f t="shared" si="263"/>
        <v>0</v>
      </c>
      <c r="BC425" s="40">
        <f t="shared" si="264"/>
        <v>0</v>
      </c>
      <c r="BD425" s="40">
        <f t="shared" si="265"/>
        <v>0</v>
      </c>
      <c r="BE425" s="40">
        <f t="shared" si="266"/>
        <v>0</v>
      </c>
      <c r="BF425" s="40">
        <f t="shared" si="267"/>
        <v>0</v>
      </c>
      <c r="BG425" s="40">
        <f t="shared" si="268"/>
        <v>0</v>
      </c>
      <c r="BH425" s="40">
        <f t="shared" si="269"/>
        <v>0</v>
      </c>
      <c r="BI425" s="40">
        <f t="shared" si="270"/>
        <v>0</v>
      </c>
      <c r="BJ425" s="40">
        <f t="shared" si="271"/>
        <v>0</v>
      </c>
      <c r="BK425" s="40">
        <f t="shared" si="272"/>
        <v>0</v>
      </c>
      <c r="BL425" s="40">
        <f t="shared" si="273"/>
        <v>0</v>
      </c>
      <c r="BM425" s="40">
        <f t="shared" si="274"/>
        <v>0</v>
      </c>
      <c r="BN425" s="40">
        <f t="shared" si="275"/>
        <v>0</v>
      </c>
      <c r="BO425" s="40">
        <f t="shared" si="276"/>
        <v>0</v>
      </c>
      <c r="BP425" s="40">
        <f t="shared" ref="BP425:BP488" si="277">IF(E390&gt;=D425,1,0)</f>
        <v>0</v>
      </c>
      <c r="BQ425" s="40">
        <f t="shared" si="238"/>
        <v>0</v>
      </c>
      <c r="BR425" s="40">
        <f t="shared" si="239"/>
        <v>0</v>
      </c>
      <c r="BS425">
        <v>2</v>
      </c>
      <c r="BT425" s="63">
        <f t="shared" si="241"/>
        <v>6</v>
      </c>
      <c r="BV425" s="4">
        <f t="shared" si="243"/>
        <v>0.16159188034188032</v>
      </c>
    </row>
    <row r="426" spans="1:74">
      <c r="A426" s="25">
        <f t="shared" si="245"/>
        <v>422</v>
      </c>
      <c r="B426" s="26" t="s">
        <v>28</v>
      </c>
      <c r="C426" s="12">
        <v>41502</v>
      </c>
      <c r="D426" s="12">
        <v>41506</v>
      </c>
      <c r="E426" s="12">
        <v>41506</v>
      </c>
      <c r="F426" s="14">
        <v>1.3736999999999999</v>
      </c>
      <c r="G426" s="14">
        <v>1.3848</v>
      </c>
      <c r="H426" s="14">
        <v>1.3963000000000001</v>
      </c>
      <c r="I426" s="14"/>
      <c r="J426" s="14"/>
      <c r="K426" s="5" t="s">
        <v>1</v>
      </c>
      <c r="L426" s="15"/>
      <c r="M426" s="16">
        <f>(G426-F426)*10000</f>
        <v>111.00000000000109</v>
      </c>
      <c r="N426" s="15"/>
      <c r="O426" s="16">
        <f>(H426-G426)*10000</f>
        <v>115.00000000000065</v>
      </c>
      <c r="P426" s="15"/>
      <c r="Q426" s="22">
        <f>((S425*U426)/M426)*O426</f>
        <v>6799839.6466979729</v>
      </c>
      <c r="R426" s="15"/>
      <c r="S426" s="3">
        <f>Q426+S425</f>
        <v>190572897.22876221</v>
      </c>
      <c r="U426" s="4">
        <f>$AE$4/W426</f>
        <v>3.5714285714285712E-2</v>
      </c>
      <c r="V426" s="4"/>
      <c r="W426" s="2">
        <v>7</v>
      </c>
      <c r="X426" s="3"/>
      <c r="Y426" s="30">
        <f>E426-D426+1</f>
        <v>1</v>
      </c>
      <c r="Z426" s="30"/>
      <c r="AA426" s="30">
        <f>(D426-C426)</f>
        <v>4</v>
      </c>
      <c r="AB426" s="30"/>
      <c r="AC426" s="4">
        <f>(S426-S425)/S425</f>
        <v>3.7001287001286819E-2</v>
      </c>
      <c r="AF426" s="40">
        <f>IF(E425&gt;D426,IF(E425&gt;E426,Y426,E425-D426+1),0)</f>
        <v>1</v>
      </c>
      <c r="AH426" s="40">
        <f t="shared" si="240"/>
        <v>1</v>
      </c>
      <c r="AI426" s="40">
        <f t="shared" si="242"/>
        <v>1</v>
      </c>
      <c r="AJ426" s="40">
        <f t="shared" si="244"/>
        <v>1</v>
      </c>
      <c r="AK426" s="40">
        <f t="shared" si="246"/>
        <v>1</v>
      </c>
      <c r="AL426" s="40">
        <f t="shared" si="247"/>
        <v>0</v>
      </c>
      <c r="AM426" s="40">
        <f t="shared" si="248"/>
        <v>0</v>
      </c>
      <c r="AN426" s="40">
        <f t="shared" si="249"/>
        <v>0</v>
      </c>
      <c r="AO426" s="40">
        <f t="shared" si="250"/>
        <v>0</v>
      </c>
      <c r="AP426" s="40">
        <f t="shared" si="251"/>
        <v>0</v>
      </c>
      <c r="AQ426" s="40">
        <f t="shared" si="252"/>
        <v>0</v>
      </c>
      <c r="AR426" s="40">
        <f t="shared" si="253"/>
        <v>0</v>
      </c>
      <c r="AS426" s="40">
        <f t="shared" si="254"/>
        <v>0</v>
      </c>
      <c r="AT426" s="40">
        <f t="shared" si="255"/>
        <v>0</v>
      </c>
      <c r="AU426" s="40">
        <f t="shared" si="256"/>
        <v>0</v>
      </c>
      <c r="AV426" s="40">
        <f t="shared" si="257"/>
        <v>0</v>
      </c>
      <c r="AW426" s="40">
        <f t="shared" si="258"/>
        <v>0</v>
      </c>
      <c r="AX426" s="40">
        <f t="shared" si="259"/>
        <v>0</v>
      </c>
      <c r="AY426" s="40">
        <f t="shared" si="260"/>
        <v>0</v>
      </c>
      <c r="AZ426" s="40">
        <f t="shared" si="261"/>
        <v>0</v>
      </c>
      <c r="BA426" s="40">
        <f t="shared" si="262"/>
        <v>0</v>
      </c>
      <c r="BB426" s="40">
        <f t="shared" si="263"/>
        <v>0</v>
      </c>
      <c r="BC426" s="40">
        <f t="shared" si="264"/>
        <v>0</v>
      </c>
      <c r="BD426" s="40">
        <f t="shared" si="265"/>
        <v>0</v>
      </c>
      <c r="BE426" s="40">
        <f t="shared" si="266"/>
        <v>0</v>
      </c>
      <c r="BF426" s="40">
        <f t="shared" si="267"/>
        <v>0</v>
      </c>
      <c r="BG426" s="40">
        <f t="shared" si="268"/>
        <v>0</v>
      </c>
      <c r="BH426" s="40">
        <f t="shared" si="269"/>
        <v>0</v>
      </c>
      <c r="BI426" s="40">
        <f t="shared" si="270"/>
        <v>0</v>
      </c>
      <c r="BJ426" s="40">
        <f t="shared" si="271"/>
        <v>0</v>
      </c>
      <c r="BK426" s="40">
        <f t="shared" si="272"/>
        <v>0</v>
      </c>
      <c r="BL426" s="40">
        <f t="shared" si="273"/>
        <v>0</v>
      </c>
      <c r="BM426" s="40">
        <f t="shared" si="274"/>
        <v>0</v>
      </c>
      <c r="BN426" s="40">
        <f t="shared" si="275"/>
        <v>0</v>
      </c>
      <c r="BO426" s="40">
        <f t="shared" si="276"/>
        <v>0</v>
      </c>
      <c r="BP426" s="40">
        <f t="shared" si="277"/>
        <v>0</v>
      </c>
      <c r="BQ426" s="40">
        <f t="shared" si="238"/>
        <v>0</v>
      </c>
      <c r="BR426" s="40">
        <f t="shared" si="239"/>
        <v>0</v>
      </c>
      <c r="BS426">
        <v>2</v>
      </c>
      <c r="BT426" s="63">
        <f t="shared" si="241"/>
        <v>7</v>
      </c>
      <c r="BV426" s="4">
        <f t="shared" si="243"/>
        <v>0.19730616605616602</v>
      </c>
    </row>
    <row r="427" spans="1:74">
      <c r="A427" s="25">
        <f t="shared" si="245"/>
        <v>423</v>
      </c>
      <c r="B427" s="26" t="s">
        <v>30</v>
      </c>
      <c r="C427" s="12">
        <v>41505</v>
      </c>
      <c r="D427" s="12">
        <v>41506</v>
      </c>
      <c r="E427" s="12">
        <v>41507</v>
      </c>
      <c r="F427" s="14">
        <v>1.3117000000000001</v>
      </c>
      <c r="G427" s="14">
        <v>1.3375999999999999</v>
      </c>
      <c r="H427" s="14">
        <v>1.3375999999999999</v>
      </c>
      <c r="I427" s="14"/>
      <c r="J427" s="14"/>
      <c r="K427" s="5" t="s">
        <v>17</v>
      </c>
      <c r="L427" s="15"/>
      <c r="M427" s="16">
        <f>(G427-F427)*10000</f>
        <v>258.99999999999812</v>
      </c>
      <c r="N427" s="15"/>
      <c r="O427" s="16">
        <f>(H427-G427)*10000</f>
        <v>0</v>
      </c>
      <c r="P427" s="15"/>
      <c r="Q427" s="22">
        <f>((S426*U427)/M427)*O427</f>
        <v>0</v>
      </c>
      <c r="R427" s="15"/>
      <c r="S427" s="3">
        <f>Q427+S426</f>
        <v>190572897.22876221</v>
      </c>
      <c r="U427" s="4">
        <f>$AE$4/W427</f>
        <v>2.2727272727272728E-2</v>
      </c>
      <c r="V427" s="4"/>
      <c r="W427" s="16">
        <v>11</v>
      </c>
      <c r="X427" s="15"/>
      <c r="Y427" s="30">
        <f>E427-D427+1</f>
        <v>2</v>
      </c>
      <c r="Z427" s="30"/>
      <c r="AA427" s="30">
        <f>(D427-C427)</f>
        <v>1</v>
      </c>
      <c r="AB427" s="30"/>
      <c r="AC427" s="4">
        <f>(S427-S426)/S426</f>
        <v>0</v>
      </c>
      <c r="AF427" s="40">
        <f>IF(E426&gt;D427,IF(E426&gt;E427,Y427,E426-D427+1),0)</f>
        <v>0</v>
      </c>
      <c r="AH427" s="40">
        <f t="shared" si="240"/>
        <v>1</v>
      </c>
      <c r="AI427" s="40">
        <f t="shared" si="242"/>
        <v>1</v>
      </c>
      <c r="AJ427" s="40">
        <f t="shared" si="244"/>
        <v>1</v>
      </c>
      <c r="AK427" s="40">
        <f t="shared" si="246"/>
        <v>1</v>
      </c>
      <c r="AL427" s="40">
        <f t="shared" si="247"/>
        <v>1</v>
      </c>
      <c r="AM427" s="40">
        <f t="shared" si="248"/>
        <v>0</v>
      </c>
      <c r="AN427" s="40">
        <f t="shared" si="249"/>
        <v>0</v>
      </c>
      <c r="AO427" s="40">
        <f t="shared" si="250"/>
        <v>0</v>
      </c>
      <c r="AP427" s="40">
        <f t="shared" si="251"/>
        <v>0</v>
      </c>
      <c r="AQ427" s="40">
        <f t="shared" si="252"/>
        <v>0</v>
      </c>
      <c r="AR427" s="40">
        <f t="shared" si="253"/>
        <v>0</v>
      </c>
      <c r="AS427" s="40">
        <f t="shared" si="254"/>
        <v>0</v>
      </c>
      <c r="AT427" s="40">
        <f t="shared" si="255"/>
        <v>0</v>
      </c>
      <c r="AU427" s="40">
        <f t="shared" si="256"/>
        <v>0</v>
      </c>
      <c r="AV427" s="40">
        <f t="shared" si="257"/>
        <v>0</v>
      </c>
      <c r="AW427" s="40">
        <f t="shared" si="258"/>
        <v>0</v>
      </c>
      <c r="AX427" s="40">
        <f t="shared" si="259"/>
        <v>0</v>
      </c>
      <c r="AY427" s="40">
        <f t="shared" si="260"/>
        <v>0</v>
      </c>
      <c r="AZ427" s="40">
        <f t="shared" si="261"/>
        <v>0</v>
      </c>
      <c r="BA427" s="40">
        <f t="shared" si="262"/>
        <v>0</v>
      </c>
      <c r="BB427" s="40">
        <f t="shared" si="263"/>
        <v>0</v>
      </c>
      <c r="BC427" s="40">
        <f t="shared" si="264"/>
        <v>0</v>
      </c>
      <c r="BD427" s="40">
        <f t="shared" si="265"/>
        <v>0</v>
      </c>
      <c r="BE427" s="40">
        <f t="shared" si="266"/>
        <v>0</v>
      </c>
      <c r="BF427" s="40">
        <f t="shared" si="267"/>
        <v>0</v>
      </c>
      <c r="BG427" s="40">
        <f t="shared" si="268"/>
        <v>0</v>
      </c>
      <c r="BH427" s="40">
        <f t="shared" si="269"/>
        <v>0</v>
      </c>
      <c r="BI427" s="40">
        <f t="shared" si="270"/>
        <v>0</v>
      </c>
      <c r="BJ427" s="40">
        <f t="shared" si="271"/>
        <v>0</v>
      </c>
      <c r="BK427" s="40">
        <f t="shared" si="272"/>
        <v>0</v>
      </c>
      <c r="BL427" s="40">
        <f t="shared" si="273"/>
        <v>0</v>
      </c>
      <c r="BM427" s="40">
        <f t="shared" si="274"/>
        <v>0</v>
      </c>
      <c r="BN427" s="40">
        <f t="shared" si="275"/>
        <v>0</v>
      </c>
      <c r="BO427" s="40">
        <f t="shared" si="276"/>
        <v>0</v>
      </c>
      <c r="BP427" s="40">
        <f t="shared" si="277"/>
        <v>0</v>
      </c>
      <c r="BQ427" s="40">
        <f t="shared" ref="BQ427:BQ490" si="278">IF(E391&gt;=D427,1,0)</f>
        <v>0</v>
      </c>
      <c r="BR427" s="40">
        <f t="shared" ref="BR427:BR490" si="279">IF(E390&gt;=D427,1,0)</f>
        <v>0</v>
      </c>
      <c r="BS427">
        <v>2</v>
      </c>
      <c r="BT427" s="63">
        <f t="shared" si="241"/>
        <v>8</v>
      </c>
      <c r="BV427" s="4">
        <f t="shared" si="243"/>
        <v>0.22003343878343876</v>
      </c>
    </row>
    <row r="428" spans="1:74">
      <c r="A428" s="25">
        <f t="shared" si="245"/>
        <v>424</v>
      </c>
      <c r="B428" s="26" t="s">
        <v>39</v>
      </c>
      <c r="C428" s="12">
        <v>41505</v>
      </c>
      <c r="D428" s="12">
        <v>41506</v>
      </c>
      <c r="E428" s="12">
        <v>41519</v>
      </c>
      <c r="F428" s="14">
        <v>0.92130999999999996</v>
      </c>
      <c r="G428" s="14"/>
      <c r="H428" s="14"/>
      <c r="I428" s="14">
        <v>0.91070000000000007</v>
      </c>
      <c r="J428" s="14">
        <v>0.89806999999999992</v>
      </c>
      <c r="K428" s="6" t="s">
        <v>2</v>
      </c>
      <c r="M428" s="46">
        <f>(F428-I428)*10000</f>
        <v>106.09999999999897</v>
      </c>
      <c r="N428" s="47"/>
      <c r="O428" s="46">
        <f>(I428-J428)*10000</f>
        <v>126.3000000000014</v>
      </c>
      <c r="Q428" s="22">
        <f>((S427*U428)/M428)*O428</f>
        <v>4362603.6612762213</v>
      </c>
      <c r="R428" s="15"/>
      <c r="S428" s="3">
        <f>Q428+S427</f>
        <v>194935500.89003843</v>
      </c>
      <c r="U428" s="4">
        <f>$AE$4/W428</f>
        <v>1.9230769230769232E-2</v>
      </c>
      <c r="W428" s="2">
        <v>13</v>
      </c>
      <c r="Y428" s="30">
        <f>E428-D428+1</f>
        <v>14</v>
      </c>
      <c r="Z428" s="30"/>
      <c r="AA428" s="30">
        <f>(D428-C428)</f>
        <v>1</v>
      </c>
      <c r="AB428" s="30"/>
      <c r="AC428" s="4">
        <f>(S428-S427)/S427</f>
        <v>2.2892046690350654E-2</v>
      </c>
      <c r="AF428" s="40">
        <f>IF(E427&gt;D428,IF(E427&gt;E428,Y428,E427-D428+1),0)</f>
        <v>2</v>
      </c>
      <c r="AH428" s="40">
        <f t="shared" si="240"/>
        <v>1</v>
      </c>
      <c r="AI428" s="40">
        <f t="shared" si="242"/>
        <v>1</v>
      </c>
      <c r="AJ428" s="40">
        <f t="shared" si="244"/>
        <v>1</v>
      </c>
      <c r="AK428" s="40">
        <f t="shared" si="246"/>
        <v>1</v>
      </c>
      <c r="AL428" s="40">
        <f t="shared" si="247"/>
        <v>1</v>
      </c>
      <c r="AM428" s="40">
        <f t="shared" si="248"/>
        <v>1</v>
      </c>
      <c r="AN428" s="40">
        <f t="shared" si="249"/>
        <v>0</v>
      </c>
      <c r="AO428" s="40">
        <f t="shared" si="250"/>
        <v>0</v>
      </c>
      <c r="AP428" s="40">
        <f t="shared" si="251"/>
        <v>0</v>
      </c>
      <c r="AQ428" s="40">
        <f t="shared" si="252"/>
        <v>0</v>
      </c>
      <c r="AR428" s="40">
        <f t="shared" si="253"/>
        <v>0</v>
      </c>
      <c r="AS428" s="40">
        <f t="shared" si="254"/>
        <v>0</v>
      </c>
      <c r="AT428" s="40">
        <f t="shared" si="255"/>
        <v>0</v>
      </c>
      <c r="AU428" s="40">
        <f t="shared" si="256"/>
        <v>0</v>
      </c>
      <c r="AV428" s="40">
        <f t="shared" si="257"/>
        <v>0</v>
      </c>
      <c r="AW428" s="40">
        <f t="shared" si="258"/>
        <v>0</v>
      </c>
      <c r="AX428" s="40">
        <f t="shared" si="259"/>
        <v>0</v>
      </c>
      <c r="AY428" s="40">
        <f t="shared" si="260"/>
        <v>0</v>
      </c>
      <c r="AZ428" s="40">
        <f t="shared" si="261"/>
        <v>0</v>
      </c>
      <c r="BA428" s="40">
        <f t="shared" si="262"/>
        <v>0</v>
      </c>
      <c r="BB428" s="40">
        <f t="shared" si="263"/>
        <v>0</v>
      </c>
      <c r="BC428" s="40">
        <f t="shared" si="264"/>
        <v>0</v>
      </c>
      <c r="BD428" s="40">
        <f t="shared" si="265"/>
        <v>0</v>
      </c>
      <c r="BE428" s="40">
        <f t="shared" si="266"/>
        <v>0</v>
      </c>
      <c r="BF428" s="40">
        <f t="shared" si="267"/>
        <v>0</v>
      </c>
      <c r="BG428" s="40">
        <f t="shared" si="268"/>
        <v>0</v>
      </c>
      <c r="BH428" s="40">
        <f t="shared" si="269"/>
        <v>0</v>
      </c>
      <c r="BI428" s="40">
        <f t="shared" si="270"/>
        <v>0</v>
      </c>
      <c r="BJ428" s="40">
        <f t="shared" si="271"/>
        <v>0</v>
      </c>
      <c r="BK428" s="40">
        <f t="shared" si="272"/>
        <v>0</v>
      </c>
      <c r="BL428" s="40">
        <f t="shared" si="273"/>
        <v>0</v>
      </c>
      <c r="BM428" s="40">
        <f t="shared" si="274"/>
        <v>0</v>
      </c>
      <c r="BN428" s="40">
        <f t="shared" si="275"/>
        <v>0</v>
      </c>
      <c r="BO428" s="40">
        <f t="shared" si="276"/>
        <v>0</v>
      </c>
      <c r="BP428" s="40">
        <f t="shared" si="277"/>
        <v>0</v>
      </c>
      <c r="BQ428" s="40">
        <f t="shared" si="278"/>
        <v>0</v>
      </c>
      <c r="BR428" s="40">
        <f t="shared" si="279"/>
        <v>0</v>
      </c>
      <c r="BS428">
        <v>2</v>
      </c>
      <c r="BT428" s="63">
        <f t="shared" si="241"/>
        <v>9</v>
      </c>
      <c r="BV428" s="4">
        <f t="shared" si="243"/>
        <v>0.239264208014208</v>
      </c>
    </row>
    <row r="429" spans="1:74">
      <c r="A429" s="25">
        <f t="shared" si="245"/>
        <v>425</v>
      </c>
      <c r="B429" s="26" t="s">
        <v>24</v>
      </c>
      <c r="C429" s="12">
        <v>41506</v>
      </c>
      <c r="D429" s="13">
        <v>41507</v>
      </c>
      <c r="E429" s="13">
        <v>41508</v>
      </c>
      <c r="F429" s="36">
        <v>89.05</v>
      </c>
      <c r="G429" s="36"/>
      <c r="H429" s="36"/>
      <c r="I429" s="36">
        <v>87.6</v>
      </c>
      <c r="J429" s="36">
        <v>89.05</v>
      </c>
      <c r="K429" s="5" t="s">
        <v>0</v>
      </c>
      <c r="M429" s="16">
        <f>(F429-I429)*100</f>
        <v>145.00000000000028</v>
      </c>
      <c r="N429" s="15"/>
      <c r="O429" s="16">
        <f>(I429-J429)*100</f>
        <v>-145.00000000000028</v>
      </c>
      <c r="P429" s="15"/>
      <c r="Q429" s="22">
        <f>((S428*U429)/M429)*O429</f>
        <v>-4873387.5222509606</v>
      </c>
      <c r="R429" s="15"/>
      <c r="S429" s="3">
        <f>Q429+S428</f>
        <v>190062113.36778748</v>
      </c>
      <c r="U429" s="4">
        <f>$AE$4/W429</f>
        <v>2.5000000000000001E-2</v>
      </c>
      <c r="V429" s="4"/>
      <c r="W429" s="2">
        <v>10</v>
      </c>
      <c r="X429" s="3"/>
      <c r="Y429" s="30">
        <f>E429-D429+1</f>
        <v>2</v>
      </c>
      <c r="Z429" s="30"/>
      <c r="AA429" s="30">
        <f>(D429-C429)</f>
        <v>1</v>
      </c>
      <c r="AB429" s="30"/>
      <c r="AC429" s="4">
        <f>(S429-S428)/S428</f>
        <v>-2.4999999999999946E-2</v>
      </c>
      <c r="AF429" s="40">
        <f>IF(E428&gt;D429,IF(E428&gt;E429,Y429,E428-D429+1),0)</f>
        <v>2</v>
      </c>
      <c r="AH429" s="40">
        <f t="shared" si="240"/>
        <v>1</v>
      </c>
      <c r="AI429" s="40">
        <f t="shared" si="242"/>
        <v>1</v>
      </c>
      <c r="AJ429" s="40">
        <f t="shared" si="244"/>
        <v>0</v>
      </c>
      <c r="AK429" s="40">
        <f t="shared" si="246"/>
        <v>1</v>
      </c>
      <c r="AL429" s="40">
        <f t="shared" si="247"/>
        <v>1</v>
      </c>
      <c r="AM429" s="40">
        <f t="shared" si="248"/>
        <v>0</v>
      </c>
      <c r="AN429" s="40">
        <f t="shared" si="249"/>
        <v>1</v>
      </c>
      <c r="AO429" s="40">
        <f t="shared" si="250"/>
        <v>0</v>
      </c>
      <c r="AP429" s="40">
        <f t="shared" si="251"/>
        <v>0</v>
      </c>
      <c r="AQ429" s="40">
        <f t="shared" si="252"/>
        <v>0</v>
      </c>
      <c r="AR429" s="40">
        <f t="shared" si="253"/>
        <v>0</v>
      </c>
      <c r="AS429" s="40">
        <f t="shared" si="254"/>
        <v>0</v>
      </c>
      <c r="AT429" s="40">
        <f t="shared" si="255"/>
        <v>0</v>
      </c>
      <c r="AU429" s="40">
        <f t="shared" si="256"/>
        <v>0</v>
      </c>
      <c r="AV429" s="40">
        <f t="shared" si="257"/>
        <v>0</v>
      </c>
      <c r="AW429" s="40">
        <f t="shared" si="258"/>
        <v>0</v>
      </c>
      <c r="AX429" s="40">
        <f t="shared" si="259"/>
        <v>0</v>
      </c>
      <c r="AY429" s="40">
        <f t="shared" si="260"/>
        <v>0</v>
      </c>
      <c r="AZ429" s="40">
        <f t="shared" si="261"/>
        <v>0</v>
      </c>
      <c r="BA429" s="40">
        <f t="shared" si="262"/>
        <v>0</v>
      </c>
      <c r="BB429" s="40">
        <f t="shared" si="263"/>
        <v>0</v>
      </c>
      <c r="BC429" s="40">
        <f t="shared" si="264"/>
        <v>0</v>
      </c>
      <c r="BD429" s="40">
        <f t="shared" si="265"/>
        <v>0</v>
      </c>
      <c r="BE429" s="40">
        <f t="shared" si="266"/>
        <v>0</v>
      </c>
      <c r="BF429" s="40">
        <f t="shared" si="267"/>
        <v>0</v>
      </c>
      <c r="BG429" s="40">
        <f t="shared" si="268"/>
        <v>0</v>
      </c>
      <c r="BH429" s="40">
        <f t="shared" si="269"/>
        <v>0</v>
      </c>
      <c r="BI429" s="40">
        <f t="shared" si="270"/>
        <v>0</v>
      </c>
      <c r="BJ429" s="40">
        <f t="shared" si="271"/>
        <v>0</v>
      </c>
      <c r="BK429" s="40">
        <f t="shared" si="272"/>
        <v>0</v>
      </c>
      <c r="BL429" s="40">
        <f t="shared" si="273"/>
        <v>0</v>
      </c>
      <c r="BM429" s="40">
        <f t="shared" si="274"/>
        <v>0</v>
      </c>
      <c r="BN429" s="40">
        <f t="shared" si="275"/>
        <v>0</v>
      </c>
      <c r="BO429" s="40">
        <f t="shared" si="276"/>
        <v>0</v>
      </c>
      <c r="BP429" s="40">
        <f t="shared" si="277"/>
        <v>0</v>
      </c>
      <c r="BQ429" s="40">
        <f t="shared" si="278"/>
        <v>0</v>
      </c>
      <c r="BR429" s="40">
        <f t="shared" si="279"/>
        <v>0</v>
      </c>
      <c r="BS429">
        <v>2</v>
      </c>
      <c r="BT429" s="63">
        <f t="shared" si="241"/>
        <v>8</v>
      </c>
      <c r="BV429" s="4">
        <f t="shared" si="243"/>
        <v>0.20931915306915308</v>
      </c>
    </row>
    <row r="430" spans="1:74">
      <c r="A430" s="25">
        <f t="shared" si="245"/>
        <v>426</v>
      </c>
      <c r="B430" s="26" t="s">
        <v>32</v>
      </c>
      <c r="C430" s="12">
        <v>41506</v>
      </c>
      <c r="D430" s="12">
        <v>41507</v>
      </c>
      <c r="E430" s="12">
        <v>41519</v>
      </c>
      <c r="F430" s="14">
        <v>0.80810000000000004</v>
      </c>
      <c r="G430" s="14"/>
      <c r="H430" s="14"/>
      <c r="I430" s="14">
        <v>0.7964</v>
      </c>
      <c r="J430" s="14">
        <v>0.77949999999999997</v>
      </c>
      <c r="K430" s="5" t="s">
        <v>2</v>
      </c>
      <c r="M430" s="46">
        <f>(F430-I430)*10000</f>
        <v>117.00000000000044</v>
      </c>
      <c r="N430" s="47"/>
      <c r="O430" s="46">
        <f>(I430-J430)*10000</f>
        <v>169.00000000000026</v>
      </c>
      <c r="Q430" s="22">
        <f>((S429*U430)/M430)*O430</f>
        <v>5279503.1491051968</v>
      </c>
      <c r="R430" s="15"/>
      <c r="S430" s="3">
        <f>Q430+S429</f>
        <v>195341616.51689267</v>
      </c>
      <c r="U430" s="4">
        <f>$AE$4/W430</f>
        <v>1.9230769230769232E-2</v>
      </c>
      <c r="W430" s="2">
        <v>13</v>
      </c>
      <c r="Y430" s="30">
        <f>E430-D430+1</f>
        <v>13</v>
      </c>
      <c r="Z430" s="30"/>
      <c r="AA430" s="30">
        <f>(D430-C430)</f>
        <v>1</v>
      </c>
      <c r="AB430" s="30"/>
      <c r="AC430" s="4">
        <f>(S430-S429)/S429</f>
        <v>2.7777777777777689E-2</v>
      </c>
      <c r="AF430" s="40">
        <f>IF(E429&gt;D430,IF(E429&gt;E430,Y430,E429-D430+1),0)</f>
        <v>2</v>
      </c>
      <c r="AH430" s="40">
        <f t="shared" si="240"/>
        <v>1</v>
      </c>
      <c r="AI430" s="40">
        <f t="shared" si="242"/>
        <v>1</v>
      </c>
      <c r="AJ430" s="40">
        <f t="shared" si="244"/>
        <v>1</v>
      </c>
      <c r="AK430" s="40">
        <f t="shared" si="246"/>
        <v>0</v>
      </c>
      <c r="AL430" s="40">
        <f t="shared" si="247"/>
        <v>1</v>
      </c>
      <c r="AM430" s="40">
        <f t="shared" si="248"/>
        <v>1</v>
      </c>
      <c r="AN430" s="40">
        <f t="shared" si="249"/>
        <v>0</v>
      </c>
      <c r="AO430" s="40">
        <f t="shared" si="250"/>
        <v>1</v>
      </c>
      <c r="AP430" s="40">
        <f t="shared" si="251"/>
        <v>0</v>
      </c>
      <c r="AQ430" s="40">
        <f t="shared" si="252"/>
        <v>0</v>
      </c>
      <c r="AR430" s="40">
        <f t="shared" si="253"/>
        <v>0</v>
      </c>
      <c r="AS430" s="40">
        <f t="shared" si="254"/>
        <v>0</v>
      </c>
      <c r="AT430" s="40">
        <f t="shared" si="255"/>
        <v>0</v>
      </c>
      <c r="AU430" s="40">
        <f t="shared" si="256"/>
        <v>0</v>
      </c>
      <c r="AV430" s="40">
        <f t="shared" si="257"/>
        <v>0</v>
      </c>
      <c r="AW430" s="40">
        <f t="shared" si="258"/>
        <v>0</v>
      </c>
      <c r="AX430" s="40">
        <f t="shared" si="259"/>
        <v>0</v>
      </c>
      <c r="AY430" s="40">
        <f t="shared" si="260"/>
        <v>0</v>
      </c>
      <c r="AZ430" s="40">
        <f t="shared" si="261"/>
        <v>0</v>
      </c>
      <c r="BA430" s="40">
        <f t="shared" si="262"/>
        <v>0</v>
      </c>
      <c r="BB430" s="40">
        <f t="shared" si="263"/>
        <v>0</v>
      </c>
      <c r="BC430" s="40">
        <f t="shared" si="264"/>
        <v>0</v>
      </c>
      <c r="BD430" s="40">
        <f t="shared" si="265"/>
        <v>0</v>
      </c>
      <c r="BE430" s="40">
        <f t="shared" si="266"/>
        <v>0</v>
      </c>
      <c r="BF430" s="40">
        <f t="shared" si="267"/>
        <v>0</v>
      </c>
      <c r="BG430" s="40">
        <f t="shared" si="268"/>
        <v>0</v>
      </c>
      <c r="BH430" s="40">
        <f t="shared" si="269"/>
        <v>0</v>
      </c>
      <c r="BI430" s="40">
        <f t="shared" si="270"/>
        <v>0</v>
      </c>
      <c r="BJ430" s="40">
        <f t="shared" si="271"/>
        <v>0</v>
      </c>
      <c r="BK430" s="40">
        <f t="shared" si="272"/>
        <v>0</v>
      </c>
      <c r="BL430" s="40">
        <f t="shared" si="273"/>
        <v>0</v>
      </c>
      <c r="BM430" s="40">
        <f t="shared" si="274"/>
        <v>0</v>
      </c>
      <c r="BN430" s="40">
        <f t="shared" si="275"/>
        <v>0</v>
      </c>
      <c r="BO430" s="40">
        <f t="shared" si="276"/>
        <v>0</v>
      </c>
      <c r="BP430" s="40">
        <f t="shared" si="277"/>
        <v>0</v>
      </c>
      <c r="BQ430" s="40">
        <f t="shared" si="278"/>
        <v>0</v>
      </c>
      <c r="BR430" s="40">
        <f t="shared" si="279"/>
        <v>0</v>
      </c>
      <c r="BS430">
        <v>2</v>
      </c>
      <c r="BT430" s="63">
        <f t="shared" si="241"/>
        <v>9</v>
      </c>
      <c r="BV430" s="4">
        <f t="shared" si="243"/>
        <v>0.22854992229992227</v>
      </c>
    </row>
    <row r="431" spans="1:74">
      <c r="A431" s="25">
        <f t="shared" si="245"/>
        <v>427</v>
      </c>
      <c r="B431" s="26" t="s">
        <v>37</v>
      </c>
      <c r="C431" s="12">
        <v>41506</v>
      </c>
      <c r="D431" s="13">
        <v>41507</v>
      </c>
      <c r="E431" s="13">
        <v>41520</v>
      </c>
      <c r="F431" s="14">
        <v>1.0361800000000001</v>
      </c>
      <c r="G431" s="14">
        <v>1.0404599999999999</v>
      </c>
      <c r="H431" s="14">
        <v>1.0511999999999999</v>
      </c>
      <c r="I431" s="14"/>
      <c r="J431" s="14"/>
      <c r="K431" s="5" t="s">
        <v>2</v>
      </c>
      <c r="M431" s="16">
        <f>(G431-F431)*10000</f>
        <v>42.799999999998391</v>
      </c>
      <c r="N431" s="15"/>
      <c r="O431" s="16">
        <f>(H431-G431)*10000</f>
        <v>107.39999999999972</v>
      </c>
      <c r="Q431" s="22">
        <f>((S430*U431)/M431)*O431</f>
        <v>17506416.567018531</v>
      </c>
      <c r="R431" s="15"/>
      <c r="S431" s="3">
        <f>Q431+S430</f>
        <v>212848033.08391121</v>
      </c>
      <c r="U431" s="4">
        <f>$AE$4/W431</f>
        <v>3.5714285714285712E-2</v>
      </c>
      <c r="W431" s="2">
        <v>7</v>
      </c>
      <c r="Y431" s="30">
        <f>E431-D431+1</f>
        <v>14</v>
      </c>
      <c r="Z431" s="30"/>
      <c r="AA431" s="30">
        <f>(D431-C431)</f>
        <v>1</v>
      </c>
      <c r="AB431" s="30"/>
      <c r="AC431" s="4">
        <f>(S431-S430)/S430</f>
        <v>8.9619492656879018E-2</v>
      </c>
      <c r="AF431" s="40">
        <f>IF(E430&gt;D431,IF(E430&gt;E431,Y431,E430-D431+1),0)</f>
        <v>13</v>
      </c>
      <c r="AH431" s="40">
        <f t="shared" si="240"/>
        <v>1</v>
      </c>
      <c r="AI431" s="40">
        <f t="shared" si="242"/>
        <v>1</v>
      </c>
      <c r="AJ431" s="40">
        <f t="shared" si="244"/>
        <v>1</v>
      </c>
      <c r="AK431" s="40">
        <f t="shared" si="246"/>
        <v>1</v>
      </c>
      <c r="AL431" s="40">
        <f t="shared" si="247"/>
        <v>0</v>
      </c>
      <c r="AM431" s="40">
        <f t="shared" si="248"/>
        <v>1</v>
      </c>
      <c r="AN431" s="40">
        <f t="shared" si="249"/>
        <v>1</v>
      </c>
      <c r="AO431" s="40">
        <f t="shared" si="250"/>
        <v>0</v>
      </c>
      <c r="AP431" s="40">
        <f t="shared" si="251"/>
        <v>1</v>
      </c>
      <c r="AQ431" s="40">
        <f t="shared" si="252"/>
        <v>0</v>
      </c>
      <c r="AR431" s="40">
        <f t="shared" si="253"/>
        <v>0</v>
      </c>
      <c r="AS431" s="40">
        <f t="shared" si="254"/>
        <v>0</v>
      </c>
      <c r="AT431" s="40">
        <f t="shared" si="255"/>
        <v>0</v>
      </c>
      <c r="AU431" s="40">
        <f t="shared" si="256"/>
        <v>0</v>
      </c>
      <c r="AV431" s="40">
        <f t="shared" si="257"/>
        <v>0</v>
      </c>
      <c r="AW431" s="40">
        <f t="shared" si="258"/>
        <v>0</v>
      </c>
      <c r="AX431" s="40">
        <f t="shared" si="259"/>
        <v>0</v>
      </c>
      <c r="AY431" s="40">
        <f t="shared" si="260"/>
        <v>0</v>
      </c>
      <c r="AZ431" s="40">
        <f t="shared" si="261"/>
        <v>0</v>
      </c>
      <c r="BA431" s="40">
        <f t="shared" si="262"/>
        <v>0</v>
      </c>
      <c r="BB431" s="40">
        <f t="shared" si="263"/>
        <v>0</v>
      </c>
      <c r="BC431" s="40">
        <f t="shared" si="264"/>
        <v>0</v>
      </c>
      <c r="BD431" s="40">
        <f t="shared" si="265"/>
        <v>0</v>
      </c>
      <c r="BE431" s="40">
        <f t="shared" si="266"/>
        <v>0</v>
      </c>
      <c r="BF431" s="40">
        <f t="shared" si="267"/>
        <v>0</v>
      </c>
      <c r="BG431" s="40">
        <f t="shared" si="268"/>
        <v>0</v>
      </c>
      <c r="BH431" s="40">
        <f t="shared" si="269"/>
        <v>0</v>
      </c>
      <c r="BI431" s="40">
        <f t="shared" si="270"/>
        <v>0</v>
      </c>
      <c r="BJ431" s="40">
        <f t="shared" si="271"/>
        <v>0</v>
      </c>
      <c r="BK431" s="40">
        <f t="shared" si="272"/>
        <v>0</v>
      </c>
      <c r="BL431" s="40">
        <f t="shared" si="273"/>
        <v>0</v>
      </c>
      <c r="BM431" s="40">
        <f t="shared" si="274"/>
        <v>0</v>
      </c>
      <c r="BN431" s="40">
        <f t="shared" si="275"/>
        <v>0</v>
      </c>
      <c r="BO431" s="40">
        <f t="shared" si="276"/>
        <v>0</v>
      </c>
      <c r="BP431" s="40">
        <f t="shared" si="277"/>
        <v>0</v>
      </c>
      <c r="BQ431" s="40">
        <f t="shared" si="278"/>
        <v>0</v>
      </c>
      <c r="BR431" s="40">
        <f t="shared" si="279"/>
        <v>0</v>
      </c>
      <c r="BS431">
        <v>2</v>
      </c>
      <c r="BT431" s="63">
        <f t="shared" si="241"/>
        <v>10</v>
      </c>
      <c r="BV431" s="4">
        <f t="shared" si="243"/>
        <v>0.26426420801420802</v>
      </c>
    </row>
    <row r="432" spans="1:74">
      <c r="A432" s="25">
        <f t="shared" si="245"/>
        <v>428</v>
      </c>
      <c r="B432" s="26" t="s">
        <v>34</v>
      </c>
      <c r="C432" s="12">
        <v>41507</v>
      </c>
      <c r="D432" s="12">
        <v>41508</v>
      </c>
      <c r="E432" s="12">
        <v>41513</v>
      </c>
      <c r="F432" s="14">
        <v>1.1355200000000001</v>
      </c>
      <c r="G432" s="14">
        <v>1.14618</v>
      </c>
      <c r="H432" s="14">
        <v>1.14618</v>
      </c>
      <c r="I432" s="14"/>
      <c r="J432" s="14"/>
      <c r="K432" s="5" t="s">
        <v>17</v>
      </c>
      <c r="M432" s="16">
        <f>(G432-F432)*10000</f>
        <v>106.59999999999891</v>
      </c>
      <c r="N432" s="15"/>
      <c r="O432" s="16">
        <f>(H432-G432)*10000</f>
        <v>0</v>
      </c>
      <c r="Q432" s="22">
        <f>((S431*U432)/M432)*O432</f>
        <v>0</v>
      </c>
      <c r="R432" s="15"/>
      <c r="S432" s="3">
        <f>Q432+S431</f>
        <v>212848033.08391121</v>
      </c>
      <c r="U432" s="4">
        <f>$AE$4/W432</f>
        <v>3.5714285714285712E-2</v>
      </c>
      <c r="W432" s="2">
        <v>7</v>
      </c>
      <c r="Y432" s="30">
        <f>E432-D432+1</f>
        <v>6</v>
      </c>
      <c r="Z432" s="30"/>
      <c r="AA432" s="30">
        <f>(D432-C432)</f>
        <v>1</v>
      </c>
      <c r="AB432" s="30"/>
      <c r="AC432" s="4">
        <f>(S432-S431)/S431</f>
        <v>0</v>
      </c>
      <c r="AF432" s="40">
        <f>IF(E431&gt;D432,IF(E431&gt;E432,Y432,E431-D432+1),0)</f>
        <v>6</v>
      </c>
      <c r="AH432" s="40">
        <f t="shared" si="240"/>
        <v>1</v>
      </c>
      <c r="AI432" s="40">
        <f t="shared" si="242"/>
        <v>1</v>
      </c>
      <c r="AJ432" s="40">
        <f t="shared" si="244"/>
        <v>1</v>
      </c>
      <c r="AK432" s="40">
        <f t="shared" si="246"/>
        <v>1</v>
      </c>
      <c r="AL432" s="40">
        <f t="shared" si="247"/>
        <v>0</v>
      </c>
      <c r="AM432" s="40">
        <f t="shared" si="248"/>
        <v>0</v>
      </c>
      <c r="AN432" s="40">
        <f t="shared" si="249"/>
        <v>1</v>
      </c>
      <c r="AO432" s="40">
        <f t="shared" si="250"/>
        <v>1</v>
      </c>
      <c r="AP432" s="40">
        <f t="shared" si="251"/>
        <v>0</v>
      </c>
      <c r="AQ432" s="40">
        <f t="shared" si="252"/>
        <v>1</v>
      </c>
      <c r="AR432" s="40">
        <f t="shared" si="253"/>
        <v>0</v>
      </c>
      <c r="AS432" s="40">
        <f t="shared" si="254"/>
        <v>0</v>
      </c>
      <c r="AT432" s="40">
        <f t="shared" si="255"/>
        <v>0</v>
      </c>
      <c r="AU432" s="40">
        <f t="shared" si="256"/>
        <v>0</v>
      </c>
      <c r="AV432" s="40">
        <f t="shared" si="257"/>
        <v>0</v>
      </c>
      <c r="AW432" s="40">
        <f t="shared" si="258"/>
        <v>0</v>
      </c>
      <c r="AX432" s="40">
        <f t="shared" si="259"/>
        <v>0</v>
      </c>
      <c r="AY432" s="40">
        <f t="shared" si="260"/>
        <v>0</v>
      </c>
      <c r="AZ432" s="40">
        <f t="shared" si="261"/>
        <v>0</v>
      </c>
      <c r="BA432" s="40">
        <f t="shared" si="262"/>
        <v>0</v>
      </c>
      <c r="BB432" s="40">
        <f t="shared" si="263"/>
        <v>0</v>
      </c>
      <c r="BC432" s="40">
        <f t="shared" si="264"/>
        <v>0</v>
      </c>
      <c r="BD432" s="40">
        <f t="shared" si="265"/>
        <v>0</v>
      </c>
      <c r="BE432" s="40">
        <f t="shared" si="266"/>
        <v>0</v>
      </c>
      <c r="BF432" s="40">
        <f t="shared" si="267"/>
        <v>0</v>
      </c>
      <c r="BG432" s="40">
        <f t="shared" si="268"/>
        <v>0</v>
      </c>
      <c r="BH432" s="40">
        <f t="shared" si="269"/>
        <v>0</v>
      </c>
      <c r="BI432" s="40">
        <f t="shared" si="270"/>
        <v>0</v>
      </c>
      <c r="BJ432" s="40">
        <f t="shared" si="271"/>
        <v>0</v>
      </c>
      <c r="BK432" s="40">
        <f t="shared" si="272"/>
        <v>0</v>
      </c>
      <c r="BL432" s="40">
        <f t="shared" si="273"/>
        <v>0</v>
      </c>
      <c r="BM432" s="40">
        <f t="shared" si="274"/>
        <v>0</v>
      </c>
      <c r="BN432" s="40">
        <f t="shared" si="275"/>
        <v>0</v>
      </c>
      <c r="BO432" s="40">
        <f t="shared" si="276"/>
        <v>0</v>
      </c>
      <c r="BP432" s="40">
        <f t="shared" si="277"/>
        <v>0</v>
      </c>
      <c r="BQ432" s="40">
        <f t="shared" si="278"/>
        <v>0</v>
      </c>
      <c r="BR432" s="40">
        <f t="shared" si="279"/>
        <v>0</v>
      </c>
      <c r="BS432">
        <v>2</v>
      </c>
      <c r="BT432" s="63">
        <f t="shared" si="241"/>
        <v>10</v>
      </c>
      <c r="BV432" s="4">
        <f t="shared" si="243"/>
        <v>0.27725122100122096</v>
      </c>
    </row>
    <row r="433" spans="1:74">
      <c r="A433" s="25">
        <f t="shared" si="245"/>
        <v>429</v>
      </c>
      <c r="B433" s="26" t="s">
        <v>29</v>
      </c>
      <c r="C433" s="12">
        <v>41506</v>
      </c>
      <c r="D433" s="12">
        <v>41509</v>
      </c>
      <c r="E433" s="12">
        <v>41515</v>
      </c>
      <c r="F433" s="14">
        <v>0.85140000000000005</v>
      </c>
      <c r="G433" s="14">
        <v>0.8579</v>
      </c>
      <c r="H433" s="14">
        <v>0.85860000000000003</v>
      </c>
      <c r="I433" s="14"/>
      <c r="J433" s="14"/>
      <c r="K433" s="6" t="s">
        <v>2</v>
      </c>
      <c r="L433" s="15"/>
      <c r="M433" s="16">
        <f>(G433-F433)*10000</f>
        <v>64.999999999999503</v>
      </c>
      <c r="N433" s="15"/>
      <c r="O433" s="16">
        <f>(H433-G433)*10000</f>
        <v>7.0000000000003393</v>
      </c>
      <c r="P433" s="15"/>
      <c r="Q433" s="22">
        <f>((S432*U433)/M433)*O433</f>
        <v>573052.39676440856</v>
      </c>
      <c r="R433" s="15"/>
      <c r="S433" s="3">
        <f>Q433+S432</f>
        <v>213421085.48067561</v>
      </c>
      <c r="U433" s="4">
        <f>$AE$4/W433</f>
        <v>2.5000000000000001E-2</v>
      </c>
      <c r="V433" s="4"/>
      <c r="W433" s="2">
        <v>10</v>
      </c>
      <c r="X433" s="3"/>
      <c r="Y433" s="30">
        <f>E433-D433+1</f>
        <v>7</v>
      </c>
      <c r="Z433" s="30"/>
      <c r="AA433" s="30">
        <f>(D433-C433)</f>
        <v>3</v>
      </c>
      <c r="AB433" s="30"/>
      <c r="AC433" s="4">
        <f>(S433-S432)/S432</f>
        <v>2.6923076923077924E-3</v>
      </c>
      <c r="AF433" s="40">
        <f>IF(E432&gt;D433,IF(E432&gt;E433,Y433,E432-D433+1),0)</f>
        <v>5</v>
      </c>
      <c r="AH433" s="40">
        <f t="shared" si="240"/>
        <v>1</v>
      </c>
      <c r="AI433" s="40">
        <f t="shared" si="242"/>
        <v>1</v>
      </c>
      <c r="AJ433" s="40">
        <f t="shared" si="244"/>
        <v>1</v>
      </c>
      <c r="AK433" s="40">
        <f t="shared" si="246"/>
        <v>0</v>
      </c>
      <c r="AL433" s="40">
        <f t="shared" si="247"/>
        <v>1</v>
      </c>
      <c r="AM433" s="40">
        <f t="shared" si="248"/>
        <v>0</v>
      </c>
      <c r="AN433" s="40">
        <f t="shared" si="249"/>
        <v>0</v>
      </c>
      <c r="AO433" s="40">
        <f t="shared" si="250"/>
        <v>1</v>
      </c>
      <c r="AP433" s="40">
        <f t="shared" si="251"/>
        <v>1</v>
      </c>
      <c r="AQ433" s="40">
        <f t="shared" si="252"/>
        <v>0</v>
      </c>
      <c r="AR433" s="40">
        <f t="shared" si="253"/>
        <v>1</v>
      </c>
      <c r="AS433" s="40">
        <f t="shared" si="254"/>
        <v>0</v>
      </c>
      <c r="AT433" s="40">
        <f t="shared" si="255"/>
        <v>0</v>
      </c>
      <c r="AU433" s="40">
        <f t="shared" si="256"/>
        <v>0</v>
      </c>
      <c r="AV433" s="40">
        <f t="shared" si="257"/>
        <v>0</v>
      </c>
      <c r="AW433" s="40">
        <f t="shared" si="258"/>
        <v>0</v>
      </c>
      <c r="AX433" s="40">
        <f t="shared" si="259"/>
        <v>0</v>
      </c>
      <c r="AY433" s="40">
        <f t="shared" si="260"/>
        <v>0</v>
      </c>
      <c r="AZ433" s="40">
        <f t="shared" si="261"/>
        <v>0</v>
      </c>
      <c r="BA433" s="40">
        <f t="shared" si="262"/>
        <v>0</v>
      </c>
      <c r="BB433" s="40">
        <f t="shared" si="263"/>
        <v>0</v>
      </c>
      <c r="BC433" s="40">
        <f t="shared" si="264"/>
        <v>0</v>
      </c>
      <c r="BD433" s="40">
        <f t="shared" si="265"/>
        <v>0</v>
      </c>
      <c r="BE433" s="40">
        <f t="shared" si="266"/>
        <v>0</v>
      </c>
      <c r="BF433" s="40">
        <f t="shared" si="267"/>
        <v>0</v>
      </c>
      <c r="BG433" s="40">
        <f t="shared" si="268"/>
        <v>0</v>
      </c>
      <c r="BH433" s="40">
        <f t="shared" si="269"/>
        <v>0</v>
      </c>
      <c r="BI433" s="40">
        <f t="shared" si="270"/>
        <v>0</v>
      </c>
      <c r="BJ433" s="40">
        <f t="shared" si="271"/>
        <v>0</v>
      </c>
      <c r="BK433" s="40">
        <f t="shared" si="272"/>
        <v>0</v>
      </c>
      <c r="BL433" s="40">
        <f t="shared" si="273"/>
        <v>0</v>
      </c>
      <c r="BM433" s="40">
        <f t="shared" si="274"/>
        <v>0</v>
      </c>
      <c r="BN433" s="40">
        <f t="shared" si="275"/>
        <v>0</v>
      </c>
      <c r="BO433" s="40">
        <f t="shared" si="276"/>
        <v>0</v>
      </c>
      <c r="BP433" s="40">
        <f t="shared" si="277"/>
        <v>0</v>
      </c>
      <c r="BQ433" s="40">
        <f t="shared" si="278"/>
        <v>0</v>
      </c>
      <c r="BR433" s="40">
        <f t="shared" si="279"/>
        <v>0</v>
      </c>
      <c r="BS433">
        <v>2</v>
      </c>
      <c r="BT433" s="63">
        <f t="shared" si="241"/>
        <v>10</v>
      </c>
      <c r="BV433" s="4">
        <f t="shared" si="243"/>
        <v>0.27725122100122102</v>
      </c>
    </row>
    <row r="434" spans="1:74">
      <c r="A434" s="25">
        <f t="shared" si="245"/>
        <v>430</v>
      </c>
      <c r="B434" s="26" t="s">
        <v>36</v>
      </c>
      <c r="C434" s="12">
        <v>41506</v>
      </c>
      <c r="D434" s="12">
        <v>41513</v>
      </c>
      <c r="E434" s="12">
        <v>41519</v>
      </c>
      <c r="F434" s="36">
        <v>153.042</v>
      </c>
      <c r="G434" s="36"/>
      <c r="H434" s="36"/>
      <c r="I434" s="36">
        <v>151.566</v>
      </c>
      <c r="J434" s="36">
        <v>153.042</v>
      </c>
      <c r="K434" s="6" t="s">
        <v>0</v>
      </c>
      <c r="M434" s="16">
        <f>(F434-I434)*100</f>
        <v>147.59999999999991</v>
      </c>
      <c r="N434" s="15"/>
      <c r="O434" s="16">
        <f>(I434-J434)*100</f>
        <v>-147.59999999999991</v>
      </c>
      <c r="Q434" s="22">
        <f>((S433*U434)/M434)*O434</f>
        <v>-5928363.4855743209</v>
      </c>
      <c r="R434" s="15"/>
      <c r="S434" s="3">
        <f>Q434+S433</f>
        <v>207492721.99510127</v>
      </c>
      <c r="U434" s="4">
        <f>$AE$4/W434</f>
        <v>2.7777777777777776E-2</v>
      </c>
      <c r="W434" s="2">
        <v>9</v>
      </c>
      <c r="Y434" s="30">
        <f>E434-D434+1</f>
        <v>7</v>
      </c>
      <c r="Z434" s="30"/>
      <c r="AA434" s="30">
        <f>(D434-C434)</f>
        <v>7</v>
      </c>
      <c r="AB434" s="30"/>
      <c r="AC434" s="4">
        <f>(S434-S433)/S433</f>
        <v>-2.7777777777777835E-2</v>
      </c>
      <c r="AF434" s="40">
        <f>IF(E433&gt;D434,IF(E433&gt;E434,Y434,E433-D434+1),0)</f>
        <v>3</v>
      </c>
      <c r="AH434" s="40">
        <f t="shared" si="240"/>
        <v>1</v>
      </c>
      <c r="AI434" s="40">
        <f t="shared" si="242"/>
        <v>1</v>
      </c>
      <c r="AJ434" s="40">
        <f t="shared" si="244"/>
        <v>1</v>
      </c>
      <c r="AK434" s="40">
        <f t="shared" si="246"/>
        <v>1</v>
      </c>
      <c r="AL434" s="40">
        <f t="shared" si="247"/>
        <v>0</v>
      </c>
      <c r="AM434" s="40">
        <f t="shared" si="248"/>
        <v>1</v>
      </c>
      <c r="AN434" s="40">
        <f t="shared" si="249"/>
        <v>0</v>
      </c>
      <c r="AO434" s="40">
        <f t="shared" si="250"/>
        <v>0</v>
      </c>
      <c r="AP434" s="40">
        <f t="shared" si="251"/>
        <v>1</v>
      </c>
      <c r="AQ434" s="40">
        <f t="shared" si="252"/>
        <v>1</v>
      </c>
      <c r="AR434" s="40">
        <f t="shared" si="253"/>
        <v>0</v>
      </c>
      <c r="AS434" s="40">
        <f t="shared" si="254"/>
        <v>1</v>
      </c>
      <c r="AT434" s="40">
        <f t="shared" si="255"/>
        <v>0</v>
      </c>
      <c r="AU434" s="40">
        <f t="shared" si="256"/>
        <v>0</v>
      </c>
      <c r="AV434" s="40">
        <f t="shared" si="257"/>
        <v>0</v>
      </c>
      <c r="AW434" s="40">
        <f t="shared" si="258"/>
        <v>0</v>
      </c>
      <c r="AX434" s="40">
        <f t="shared" si="259"/>
        <v>0</v>
      </c>
      <c r="AY434" s="40">
        <f t="shared" si="260"/>
        <v>0</v>
      </c>
      <c r="AZ434" s="40">
        <f t="shared" si="261"/>
        <v>0</v>
      </c>
      <c r="BA434" s="40">
        <f t="shared" si="262"/>
        <v>0</v>
      </c>
      <c r="BB434" s="40">
        <f t="shared" si="263"/>
        <v>0</v>
      </c>
      <c r="BC434" s="40">
        <f t="shared" si="264"/>
        <v>0</v>
      </c>
      <c r="BD434" s="40">
        <f t="shared" si="265"/>
        <v>0</v>
      </c>
      <c r="BE434" s="40">
        <f t="shared" si="266"/>
        <v>0</v>
      </c>
      <c r="BF434" s="40">
        <f t="shared" si="267"/>
        <v>0</v>
      </c>
      <c r="BG434" s="40">
        <f t="shared" si="268"/>
        <v>0</v>
      </c>
      <c r="BH434" s="40">
        <f t="shared" si="269"/>
        <v>0</v>
      </c>
      <c r="BI434" s="40">
        <f t="shared" si="270"/>
        <v>0</v>
      </c>
      <c r="BJ434" s="40">
        <f t="shared" si="271"/>
        <v>0</v>
      </c>
      <c r="BK434" s="40">
        <f t="shared" si="272"/>
        <v>0</v>
      </c>
      <c r="BL434" s="40">
        <f t="shared" si="273"/>
        <v>0</v>
      </c>
      <c r="BM434" s="40">
        <f t="shared" si="274"/>
        <v>0</v>
      </c>
      <c r="BN434" s="40">
        <f t="shared" si="275"/>
        <v>0</v>
      </c>
      <c r="BO434" s="40">
        <f t="shared" si="276"/>
        <v>0</v>
      </c>
      <c r="BP434" s="40">
        <f t="shared" si="277"/>
        <v>0</v>
      </c>
      <c r="BQ434" s="40">
        <f t="shared" si="278"/>
        <v>0</v>
      </c>
      <c r="BR434" s="40">
        <f t="shared" si="279"/>
        <v>0</v>
      </c>
      <c r="BS434">
        <v>2</v>
      </c>
      <c r="BT434" s="63">
        <f t="shared" si="241"/>
        <v>11</v>
      </c>
      <c r="BV434" s="4">
        <f t="shared" si="243"/>
        <v>0.30502899877899875</v>
      </c>
    </row>
    <row r="435" spans="1:74">
      <c r="A435" s="25">
        <f t="shared" si="245"/>
        <v>431</v>
      </c>
      <c r="B435" s="26" t="s">
        <v>29</v>
      </c>
      <c r="C435" s="12">
        <v>41514</v>
      </c>
      <c r="D435" s="12">
        <v>41515</v>
      </c>
      <c r="E435" s="12">
        <v>41520</v>
      </c>
      <c r="F435" s="14">
        <v>0.86539999999999995</v>
      </c>
      <c r="G435" s="14"/>
      <c r="H435" s="14"/>
      <c r="I435" s="14">
        <v>0.85640000000000005</v>
      </c>
      <c r="J435" s="14">
        <v>0.84540000000000004</v>
      </c>
      <c r="K435" s="6" t="s">
        <v>1</v>
      </c>
      <c r="L435" s="15"/>
      <c r="M435" s="16">
        <f>(F435-I435)*10000</f>
        <v>89.999999999998977</v>
      </c>
      <c r="N435" s="15"/>
      <c r="O435" s="16">
        <f>(I435-J435)*10000</f>
        <v>110.0000000000001</v>
      </c>
      <c r="P435" s="15"/>
      <c r="Q435" s="22">
        <f>((S434*U435)/M435)*O435</f>
        <v>6340055.3942948394</v>
      </c>
      <c r="R435" s="15"/>
      <c r="S435" s="3">
        <f>Q435+S434</f>
        <v>213832777.3893961</v>
      </c>
      <c r="U435" s="4">
        <f>$AE$4/W435</f>
        <v>2.5000000000000001E-2</v>
      </c>
      <c r="V435" s="4"/>
      <c r="W435" s="2">
        <v>10</v>
      </c>
      <c r="X435" s="3"/>
      <c r="Y435" s="30">
        <f>E435-D435+1</f>
        <v>6</v>
      </c>
      <c r="Z435" s="30"/>
      <c r="AA435" s="30">
        <f>(D435-C435)</f>
        <v>1</v>
      </c>
      <c r="AB435" s="30"/>
      <c r="AC435" s="4">
        <f>(S435-S434)/S434</f>
        <v>3.0555555555555877E-2</v>
      </c>
      <c r="AF435" s="40">
        <f>IF(E434&gt;D435,IF(E434&gt;E435,Y435,E434-D435+1),0)</f>
        <v>5</v>
      </c>
      <c r="AH435" s="40">
        <f t="shared" si="240"/>
        <v>1</v>
      </c>
      <c r="AI435" s="40">
        <f t="shared" si="242"/>
        <v>1</v>
      </c>
      <c r="AJ435" s="40">
        <f t="shared" si="244"/>
        <v>0</v>
      </c>
      <c r="AK435" s="40">
        <f t="shared" si="246"/>
        <v>1</v>
      </c>
      <c r="AL435" s="40">
        <f t="shared" si="247"/>
        <v>1</v>
      </c>
      <c r="AM435" s="40">
        <f t="shared" si="248"/>
        <v>0</v>
      </c>
      <c r="AN435" s="40">
        <f t="shared" si="249"/>
        <v>1</v>
      </c>
      <c r="AO435" s="40">
        <f t="shared" si="250"/>
        <v>0</v>
      </c>
      <c r="AP435" s="40">
        <f t="shared" si="251"/>
        <v>0</v>
      </c>
      <c r="AQ435" s="40">
        <f t="shared" si="252"/>
        <v>0</v>
      </c>
      <c r="AR435" s="40">
        <f t="shared" si="253"/>
        <v>1</v>
      </c>
      <c r="AS435" s="40">
        <f t="shared" si="254"/>
        <v>0</v>
      </c>
      <c r="AT435" s="40">
        <f t="shared" si="255"/>
        <v>1</v>
      </c>
      <c r="AU435" s="40">
        <f t="shared" si="256"/>
        <v>0</v>
      </c>
      <c r="AV435" s="40">
        <f t="shared" si="257"/>
        <v>0</v>
      </c>
      <c r="AW435" s="40">
        <f t="shared" si="258"/>
        <v>0</v>
      </c>
      <c r="AX435" s="40">
        <f t="shared" si="259"/>
        <v>0</v>
      </c>
      <c r="AY435" s="40">
        <f t="shared" si="260"/>
        <v>0</v>
      </c>
      <c r="AZ435" s="40">
        <f t="shared" si="261"/>
        <v>0</v>
      </c>
      <c r="BA435" s="40">
        <f t="shared" si="262"/>
        <v>0</v>
      </c>
      <c r="BB435" s="40">
        <f t="shared" si="263"/>
        <v>0</v>
      </c>
      <c r="BC435" s="40">
        <f t="shared" si="264"/>
        <v>0</v>
      </c>
      <c r="BD435" s="40">
        <f t="shared" si="265"/>
        <v>0</v>
      </c>
      <c r="BE435" s="40">
        <f t="shared" si="266"/>
        <v>0</v>
      </c>
      <c r="BF435" s="40">
        <f t="shared" si="267"/>
        <v>0</v>
      </c>
      <c r="BG435" s="40">
        <f t="shared" si="268"/>
        <v>0</v>
      </c>
      <c r="BH435" s="40">
        <f t="shared" si="269"/>
        <v>0</v>
      </c>
      <c r="BI435" s="40">
        <f t="shared" si="270"/>
        <v>0</v>
      </c>
      <c r="BJ435" s="40">
        <f t="shared" si="271"/>
        <v>0</v>
      </c>
      <c r="BK435" s="40">
        <f t="shared" si="272"/>
        <v>0</v>
      </c>
      <c r="BL435" s="40">
        <f t="shared" si="273"/>
        <v>0</v>
      </c>
      <c r="BM435" s="40">
        <f t="shared" si="274"/>
        <v>0</v>
      </c>
      <c r="BN435" s="40">
        <f t="shared" si="275"/>
        <v>0</v>
      </c>
      <c r="BO435" s="40">
        <f t="shared" si="276"/>
        <v>0</v>
      </c>
      <c r="BP435" s="40">
        <f t="shared" si="277"/>
        <v>0</v>
      </c>
      <c r="BQ435" s="40">
        <f t="shared" si="278"/>
        <v>0</v>
      </c>
      <c r="BR435" s="40">
        <f t="shared" si="279"/>
        <v>0</v>
      </c>
      <c r="BS435">
        <v>2</v>
      </c>
      <c r="BT435" s="63">
        <f t="shared" si="241"/>
        <v>10</v>
      </c>
      <c r="BV435" s="4">
        <f t="shared" si="243"/>
        <v>0.26306471306471307</v>
      </c>
    </row>
    <row r="436" spans="1:74">
      <c r="A436" s="25">
        <f t="shared" si="245"/>
        <v>432</v>
      </c>
      <c r="B436" s="26" t="s">
        <v>30</v>
      </c>
      <c r="C436" s="12">
        <v>41514</v>
      </c>
      <c r="D436" s="12">
        <v>41515</v>
      </c>
      <c r="E436" s="12">
        <v>41526</v>
      </c>
      <c r="F436" s="14">
        <v>1.3392999999999999</v>
      </c>
      <c r="G436" s="14"/>
      <c r="H436" s="14"/>
      <c r="I436" s="14">
        <v>1.3302</v>
      </c>
      <c r="J436" s="14">
        <v>1.3247</v>
      </c>
      <c r="K436" s="6" t="s">
        <v>2</v>
      </c>
      <c r="L436" s="15"/>
      <c r="M436" s="46">
        <f>(F436-I436)*10000</f>
        <v>90.999999999998863</v>
      </c>
      <c r="N436" s="47"/>
      <c r="O436" s="46">
        <f>(I436-J436)*10000</f>
        <v>55.000000000000604</v>
      </c>
      <c r="P436" s="15"/>
      <c r="Q436" s="22">
        <f>((S435*U436)/M436)*O436</f>
        <v>2937263.4256785866</v>
      </c>
      <c r="R436" s="15"/>
      <c r="S436" s="3">
        <f>Q436+S435</f>
        <v>216770040.81507468</v>
      </c>
      <c r="U436" s="4">
        <f>$AE$4/W436</f>
        <v>2.2727272727272728E-2</v>
      </c>
      <c r="V436" s="4"/>
      <c r="W436" s="16">
        <v>11</v>
      </c>
      <c r="X436" s="15"/>
      <c r="Y436" s="30">
        <f>E436-D436+1</f>
        <v>12</v>
      </c>
      <c r="Z436" s="30"/>
      <c r="AA436" s="30">
        <f>(D436-C436)</f>
        <v>1</v>
      </c>
      <c r="AB436" s="30"/>
      <c r="AC436" s="4">
        <f>(S436-S435)/S435</f>
        <v>1.3736263736264031E-2</v>
      </c>
      <c r="AF436" s="40">
        <f>IF(E435&gt;D436,IF(E435&gt;E436,Y436,E435-D436+1),0)</f>
        <v>6</v>
      </c>
      <c r="AH436" s="40">
        <f t="shared" si="240"/>
        <v>1</v>
      </c>
      <c r="AI436" s="40">
        <f t="shared" si="242"/>
        <v>1</v>
      </c>
      <c r="AJ436" s="40">
        <f t="shared" si="244"/>
        <v>1</v>
      </c>
      <c r="AK436" s="40">
        <f t="shared" si="246"/>
        <v>0</v>
      </c>
      <c r="AL436" s="40">
        <f t="shared" si="247"/>
        <v>1</v>
      </c>
      <c r="AM436" s="40">
        <f t="shared" si="248"/>
        <v>1</v>
      </c>
      <c r="AN436" s="40">
        <f t="shared" si="249"/>
        <v>0</v>
      </c>
      <c r="AO436" s="40">
        <f t="shared" si="250"/>
        <v>1</v>
      </c>
      <c r="AP436" s="40">
        <f t="shared" si="251"/>
        <v>0</v>
      </c>
      <c r="AQ436" s="40">
        <f t="shared" si="252"/>
        <v>0</v>
      </c>
      <c r="AR436" s="40">
        <f t="shared" si="253"/>
        <v>0</v>
      </c>
      <c r="AS436" s="40">
        <f t="shared" si="254"/>
        <v>1</v>
      </c>
      <c r="AT436" s="40">
        <f t="shared" si="255"/>
        <v>0</v>
      </c>
      <c r="AU436" s="40">
        <f t="shared" si="256"/>
        <v>1</v>
      </c>
      <c r="AV436" s="40">
        <f t="shared" si="257"/>
        <v>0</v>
      </c>
      <c r="AW436" s="40">
        <f t="shared" si="258"/>
        <v>0</v>
      </c>
      <c r="AX436" s="40">
        <f t="shared" si="259"/>
        <v>0</v>
      </c>
      <c r="AY436" s="40">
        <f t="shared" si="260"/>
        <v>0</v>
      </c>
      <c r="AZ436" s="40">
        <f t="shared" si="261"/>
        <v>0</v>
      </c>
      <c r="BA436" s="40">
        <f t="shared" si="262"/>
        <v>0</v>
      </c>
      <c r="BB436" s="40">
        <f t="shared" si="263"/>
        <v>0</v>
      </c>
      <c r="BC436" s="40">
        <f t="shared" si="264"/>
        <v>0</v>
      </c>
      <c r="BD436" s="40">
        <f t="shared" si="265"/>
        <v>0</v>
      </c>
      <c r="BE436" s="40">
        <f t="shared" si="266"/>
        <v>0</v>
      </c>
      <c r="BF436" s="40">
        <f t="shared" si="267"/>
        <v>0</v>
      </c>
      <c r="BG436" s="40">
        <f t="shared" si="268"/>
        <v>0</v>
      </c>
      <c r="BH436" s="40">
        <f t="shared" si="269"/>
        <v>0</v>
      </c>
      <c r="BI436" s="40">
        <f t="shared" si="270"/>
        <v>0</v>
      </c>
      <c r="BJ436" s="40">
        <f t="shared" si="271"/>
        <v>0</v>
      </c>
      <c r="BK436" s="40">
        <f t="shared" si="272"/>
        <v>0</v>
      </c>
      <c r="BL436" s="40">
        <f t="shared" si="273"/>
        <v>0</v>
      </c>
      <c r="BM436" s="40">
        <f t="shared" si="274"/>
        <v>0</v>
      </c>
      <c r="BN436" s="40">
        <f t="shared" si="275"/>
        <v>0</v>
      </c>
      <c r="BO436" s="40">
        <f t="shared" si="276"/>
        <v>0</v>
      </c>
      <c r="BP436" s="40">
        <f t="shared" si="277"/>
        <v>0</v>
      </c>
      <c r="BQ436" s="40">
        <f t="shared" si="278"/>
        <v>0</v>
      </c>
      <c r="BR436" s="40">
        <f t="shared" si="279"/>
        <v>0</v>
      </c>
      <c r="BS436">
        <v>2</v>
      </c>
      <c r="BT436" s="63">
        <f t="shared" si="241"/>
        <v>11</v>
      </c>
      <c r="BV436" s="4">
        <f t="shared" si="243"/>
        <v>0.28579198579198573</v>
      </c>
    </row>
    <row r="437" spans="1:74">
      <c r="A437" s="25">
        <f t="shared" si="245"/>
        <v>433</v>
      </c>
      <c r="B437" s="26" t="s">
        <v>33</v>
      </c>
      <c r="C437" s="12">
        <v>41516</v>
      </c>
      <c r="D437" s="12">
        <v>41519</v>
      </c>
      <c r="E437" s="12">
        <v>41523</v>
      </c>
      <c r="F437" s="36">
        <v>98.37</v>
      </c>
      <c r="G437" s="36">
        <v>99.16</v>
      </c>
      <c r="H437" s="36">
        <v>99.16</v>
      </c>
      <c r="I437" s="36"/>
      <c r="J437" s="36"/>
      <c r="K437" s="6" t="s">
        <v>17</v>
      </c>
      <c r="M437" s="16">
        <f>(G437-F437)*100</f>
        <v>78.999999999999204</v>
      </c>
      <c r="N437" s="15"/>
      <c r="O437" s="16">
        <f>(H437-G437)*100</f>
        <v>0</v>
      </c>
      <c r="Q437" s="22">
        <f>((S436*U437)/M437)*O437</f>
        <v>0</v>
      </c>
      <c r="R437" s="15"/>
      <c r="S437" s="3">
        <f>Q437+S436</f>
        <v>216770040.81507468</v>
      </c>
      <c r="U437" s="4">
        <f>$AE$4/W437</f>
        <v>2.7777777777777776E-2</v>
      </c>
      <c r="W437" s="2">
        <v>9</v>
      </c>
      <c r="Y437" s="30">
        <f>E437-D437+1</f>
        <v>5</v>
      </c>
      <c r="Z437" s="30"/>
      <c r="AA437" s="30">
        <f>(D437-C437)</f>
        <v>3</v>
      </c>
      <c r="AB437" s="30"/>
      <c r="AC437" s="4">
        <f>(S437-S436)/S436</f>
        <v>0</v>
      </c>
      <c r="AF437" s="40">
        <f>IF(E436&gt;D437,IF(E436&gt;E437,Y437,E436-D437+1),0)</f>
        <v>5</v>
      </c>
      <c r="AH437" s="40">
        <f t="shared" si="240"/>
        <v>1</v>
      </c>
      <c r="AI437" s="40">
        <f t="shared" si="242"/>
        <v>1</v>
      </c>
      <c r="AJ437" s="40">
        <f t="shared" si="244"/>
        <v>1</v>
      </c>
      <c r="AK437" s="40">
        <f t="shared" si="246"/>
        <v>0</v>
      </c>
      <c r="AL437" s="40">
        <f t="shared" si="247"/>
        <v>0</v>
      </c>
      <c r="AM437" s="40">
        <f t="shared" si="248"/>
        <v>1</v>
      </c>
      <c r="AN437" s="40">
        <f t="shared" si="249"/>
        <v>1</v>
      </c>
      <c r="AO437" s="40">
        <f t="shared" si="250"/>
        <v>0</v>
      </c>
      <c r="AP437" s="40">
        <f t="shared" si="251"/>
        <v>1</v>
      </c>
      <c r="AQ437" s="40">
        <f t="shared" si="252"/>
        <v>0</v>
      </c>
      <c r="AR437" s="40">
        <f t="shared" si="253"/>
        <v>0</v>
      </c>
      <c r="AS437" s="40">
        <f t="shared" si="254"/>
        <v>0</v>
      </c>
      <c r="AT437" s="40">
        <f t="shared" si="255"/>
        <v>1</v>
      </c>
      <c r="AU437" s="40">
        <f t="shared" si="256"/>
        <v>0</v>
      </c>
      <c r="AV437" s="40">
        <f t="shared" si="257"/>
        <v>1</v>
      </c>
      <c r="AW437" s="40">
        <f t="shared" si="258"/>
        <v>0</v>
      </c>
      <c r="AX437" s="40">
        <f t="shared" si="259"/>
        <v>0</v>
      </c>
      <c r="AY437" s="40">
        <f t="shared" si="260"/>
        <v>0</v>
      </c>
      <c r="AZ437" s="40">
        <f t="shared" si="261"/>
        <v>0</v>
      </c>
      <c r="BA437" s="40">
        <f t="shared" si="262"/>
        <v>0</v>
      </c>
      <c r="BB437" s="40">
        <f t="shared" si="263"/>
        <v>0</v>
      </c>
      <c r="BC437" s="40">
        <f t="shared" si="264"/>
        <v>0</v>
      </c>
      <c r="BD437" s="40">
        <f t="shared" si="265"/>
        <v>0</v>
      </c>
      <c r="BE437" s="40">
        <f t="shared" si="266"/>
        <v>0</v>
      </c>
      <c r="BF437" s="40">
        <f t="shared" si="267"/>
        <v>0</v>
      </c>
      <c r="BG437" s="40">
        <f t="shared" si="268"/>
        <v>0</v>
      </c>
      <c r="BH437" s="40">
        <f t="shared" si="269"/>
        <v>0</v>
      </c>
      <c r="BI437" s="40">
        <f t="shared" si="270"/>
        <v>0</v>
      </c>
      <c r="BJ437" s="40">
        <f t="shared" si="271"/>
        <v>0</v>
      </c>
      <c r="BK437" s="40">
        <f t="shared" si="272"/>
        <v>0</v>
      </c>
      <c r="BL437" s="40">
        <f t="shared" si="273"/>
        <v>0</v>
      </c>
      <c r="BM437" s="40">
        <f t="shared" si="274"/>
        <v>0</v>
      </c>
      <c r="BN437" s="40">
        <f t="shared" si="275"/>
        <v>0</v>
      </c>
      <c r="BO437" s="40">
        <f t="shared" si="276"/>
        <v>0</v>
      </c>
      <c r="BP437" s="40">
        <f t="shared" si="277"/>
        <v>0</v>
      </c>
      <c r="BQ437" s="40">
        <f t="shared" si="278"/>
        <v>0</v>
      </c>
      <c r="BR437" s="40">
        <f t="shared" si="279"/>
        <v>0</v>
      </c>
      <c r="BS437">
        <v>1</v>
      </c>
      <c r="BT437" s="63">
        <f t="shared" si="241"/>
        <v>10</v>
      </c>
      <c r="BV437" s="4">
        <f>(BR437*U400)+(BQ437*U401)+(BP437*U402)+(BO437*U403)+(BN437*U404)+(BM437*U405)+(BL437*U406)+(BK437*U407)+(BJ437*U408)+(BI437*U409)+(BH437*U410)+(BG437*U411)+(BF437*U412)+(BE437*U413)+(BD437*U414)+(BC437*U415)+(BB437*U416)+(BA437*U417)+(AZ437*U418)+(AY437*U419)+(AX437*U420)+(AW437*U421)+(AV437*U422)+(AU437*U423)+(AT437*U424)+(AS437*U425)+(AR437*U426)+(AQ437*U427)+(AP437*U428)+(AO437*U429)+(AN437*U430)+(AM437*U431)+(AL437*U432)+(AK437*U433)+(AJ437*U434)+(AI437*U435)+(AH437*U436)+($U$353)+U437</f>
        <v>0.26079198579198581</v>
      </c>
    </row>
    <row r="438" spans="1:74">
      <c r="A438" s="25">
        <f t="shared" si="245"/>
        <v>434</v>
      </c>
      <c r="B438" s="26" t="s">
        <v>24</v>
      </c>
      <c r="C438" s="12">
        <v>41519</v>
      </c>
      <c r="D438" s="13">
        <v>41520</v>
      </c>
      <c r="E438" s="13">
        <v>41527</v>
      </c>
      <c r="F438" s="36">
        <v>87.89</v>
      </c>
      <c r="G438" s="36">
        <v>89.49</v>
      </c>
      <c r="H438" s="36">
        <v>93.42</v>
      </c>
      <c r="I438" s="36"/>
      <c r="J438" s="36"/>
      <c r="K438" s="6" t="s">
        <v>1</v>
      </c>
      <c r="M438" s="16">
        <f>(G438-F438)*100</f>
        <v>159.99999999999943</v>
      </c>
      <c r="N438" s="15"/>
      <c r="O438" s="16">
        <f>(H438-G438)*100</f>
        <v>393.00000000000068</v>
      </c>
      <c r="P438" s="15"/>
      <c r="Q438" s="22">
        <f>((S437*U438)/M438)*O438</f>
        <v>13311035.318800753</v>
      </c>
      <c r="R438" s="15"/>
      <c r="S438" s="3">
        <f>Q438+S437</f>
        <v>230081076.13387543</v>
      </c>
      <c r="U438" s="4">
        <f>$AE$4/W438</f>
        <v>2.5000000000000001E-2</v>
      </c>
      <c r="V438" s="4"/>
      <c r="W438" s="2">
        <v>10</v>
      </c>
      <c r="X438" s="3"/>
      <c r="Y438" s="30">
        <f>E438-D438+1</f>
        <v>8</v>
      </c>
      <c r="Z438" s="30"/>
      <c r="AA438" s="30">
        <f>(D438-C438)</f>
        <v>1</v>
      </c>
      <c r="AB438" s="30"/>
      <c r="AC438" s="4">
        <f>(S438-S437)/S437</f>
        <v>6.1406250000000315E-2</v>
      </c>
      <c r="AF438" s="40">
        <f>IF(E437&gt;D438,IF(E437&gt;E438,Y438,E437-D438+1),0)</f>
        <v>4</v>
      </c>
      <c r="AH438" s="40">
        <f t="shared" si="240"/>
        <v>1</v>
      </c>
      <c r="AI438" s="40">
        <f t="shared" si="242"/>
        <v>1</v>
      </c>
      <c r="AJ438" s="40">
        <f t="shared" si="244"/>
        <v>1</v>
      </c>
      <c r="AK438" s="40">
        <f t="shared" si="246"/>
        <v>0</v>
      </c>
      <c r="AL438" s="40">
        <f t="shared" si="247"/>
        <v>0</v>
      </c>
      <c r="AM438" s="40">
        <f t="shared" si="248"/>
        <v>0</v>
      </c>
      <c r="AN438" s="40">
        <f t="shared" si="249"/>
        <v>1</v>
      </c>
      <c r="AO438" s="40">
        <f t="shared" si="250"/>
        <v>0</v>
      </c>
      <c r="AP438" s="40">
        <f t="shared" si="251"/>
        <v>0</v>
      </c>
      <c r="AQ438" s="40">
        <f t="shared" si="252"/>
        <v>0</v>
      </c>
      <c r="AR438" s="40">
        <f t="shared" si="253"/>
        <v>0</v>
      </c>
      <c r="AS438" s="40">
        <f t="shared" si="254"/>
        <v>0</v>
      </c>
      <c r="AT438" s="40">
        <f t="shared" si="255"/>
        <v>0</v>
      </c>
      <c r="AU438" s="40">
        <f t="shared" si="256"/>
        <v>0</v>
      </c>
      <c r="AV438" s="40">
        <f t="shared" si="257"/>
        <v>0</v>
      </c>
      <c r="AW438" s="40">
        <f t="shared" si="258"/>
        <v>1</v>
      </c>
      <c r="AX438" s="40">
        <f t="shared" si="259"/>
        <v>0</v>
      </c>
      <c r="AY438" s="40">
        <f t="shared" si="260"/>
        <v>0</v>
      </c>
      <c r="AZ438" s="40">
        <f t="shared" si="261"/>
        <v>0</v>
      </c>
      <c r="BA438" s="40">
        <f t="shared" si="262"/>
        <v>0</v>
      </c>
      <c r="BB438" s="40">
        <f t="shared" si="263"/>
        <v>0</v>
      </c>
      <c r="BC438" s="40">
        <f t="shared" si="264"/>
        <v>0</v>
      </c>
      <c r="BD438" s="40">
        <f t="shared" si="265"/>
        <v>0</v>
      </c>
      <c r="BE438" s="40">
        <f t="shared" si="266"/>
        <v>0</v>
      </c>
      <c r="BF438" s="40">
        <f t="shared" si="267"/>
        <v>0</v>
      </c>
      <c r="BG438" s="40">
        <f t="shared" si="268"/>
        <v>0</v>
      </c>
      <c r="BH438" s="40">
        <f t="shared" si="269"/>
        <v>0</v>
      </c>
      <c r="BI438" s="40">
        <f t="shared" si="270"/>
        <v>0</v>
      </c>
      <c r="BJ438" s="40">
        <f t="shared" si="271"/>
        <v>0</v>
      </c>
      <c r="BK438" s="40">
        <f t="shared" si="272"/>
        <v>0</v>
      </c>
      <c r="BL438" s="40">
        <f t="shared" si="273"/>
        <v>0</v>
      </c>
      <c r="BM438" s="40">
        <f t="shared" si="274"/>
        <v>0</v>
      </c>
      <c r="BN438" s="40">
        <f t="shared" si="275"/>
        <v>0</v>
      </c>
      <c r="BO438" s="40">
        <f t="shared" si="276"/>
        <v>0</v>
      </c>
      <c r="BP438" s="40">
        <f t="shared" si="277"/>
        <v>0</v>
      </c>
      <c r="BQ438" s="40">
        <f t="shared" si="278"/>
        <v>0</v>
      </c>
      <c r="BR438" s="40">
        <f t="shared" si="279"/>
        <v>0</v>
      </c>
      <c r="BS438">
        <v>1</v>
      </c>
      <c r="BT438" s="63">
        <f t="shared" si="241"/>
        <v>7</v>
      </c>
      <c r="BV438" s="4">
        <f>(BR438*U401)+(BQ438*U402)+(BP438*U403)+(BO438*U404)+(BN438*U405)+(BM438*U406)+(BL438*U407)+(BK438*U408)+(BJ438*U409)+(BI438*U410)+(BH438*U411)+(BG438*U412)+(BF438*U413)+(BE438*U414)+(BD438*U415)+(BC438*U416)+(BB438*U417)+(BA438*U418)+(AZ438*U419)+(AY438*U420)+(AX438*U421)+(AW438*U422)+(AV438*U423)+(AU438*U424)+(AT438*U425)+(AS438*U426)+(AR438*U427)+(AQ438*U428)+(AP438*U429)+(AO438*U430)+(AN438*U431)+(AM438*U432)+(AL438*U433)+(AK438*U434)+(AJ438*U435)+(AI438*U436)+(AH438*U437)+($U$353)+U438</f>
        <v>0.18383838383838383</v>
      </c>
    </row>
    <row r="439" spans="1:74">
      <c r="A439" s="25">
        <f t="shared" si="245"/>
        <v>435</v>
      </c>
      <c r="B439" s="26" t="s">
        <v>36</v>
      </c>
      <c r="C439" s="12">
        <v>41519</v>
      </c>
      <c r="D439" s="12">
        <v>41520</v>
      </c>
      <c r="E439" s="12">
        <v>41541</v>
      </c>
      <c r="F439" s="36">
        <v>152.447</v>
      </c>
      <c r="G439" s="36">
        <v>155.07500000000002</v>
      </c>
      <c r="H439" s="36">
        <v>158.285</v>
      </c>
      <c r="I439" s="36"/>
      <c r="J439" s="36"/>
      <c r="K439" s="6" t="s">
        <v>2</v>
      </c>
      <c r="M439" s="16">
        <f>(G439-F439)*100</f>
        <v>262.80000000000143</v>
      </c>
      <c r="N439" s="15"/>
      <c r="O439" s="16">
        <f>(H439-G439)*100</f>
        <v>320.99999999999795</v>
      </c>
      <c r="Q439" s="22">
        <f>((S438*U439)/M439)*O439</f>
        <v>7806530.6780582126</v>
      </c>
      <c r="R439" s="15"/>
      <c r="S439" s="3">
        <f>Q439+S438</f>
        <v>237887606.81193364</v>
      </c>
      <c r="U439" s="4">
        <f>$AE$4/W439</f>
        <v>2.7777777777777776E-2</v>
      </c>
      <c r="W439" s="2">
        <v>9</v>
      </c>
      <c r="Y439" s="30">
        <f>E439-D439+1</f>
        <v>22</v>
      </c>
      <c r="Z439" s="30"/>
      <c r="AA439" s="30">
        <f>(D439-C439)</f>
        <v>1</v>
      </c>
      <c r="AB439" s="30"/>
      <c r="AC439" s="4">
        <f>(S439-S438)/S438</f>
        <v>3.3929477422627682E-2</v>
      </c>
      <c r="AF439" s="40">
        <f>IF(E438&gt;D439,IF(E438&gt;E439,Y439,E438-D439+1),0)</f>
        <v>8</v>
      </c>
      <c r="AH439" s="40">
        <f t="shared" si="240"/>
        <v>1</v>
      </c>
      <c r="AI439" s="40">
        <f t="shared" si="242"/>
        <v>1</v>
      </c>
      <c r="AJ439" s="40">
        <f t="shared" si="244"/>
        <v>1</v>
      </c>
      <c r="AK439" s="40">
        <f t="shared" si="246"/>
        <v>1</v>
      </c>
      <c r="AL439" s="40">
        <f t="shared" si="247"/>
        <v>0</v>
      </c>
      <c r="AM439" s="40">
        <f t="shared" si="248"/>
        <v>0</v>
      </c>
      <c r="AN439" s="40">
        <f t="shared" si="249"/>
        <v>0</v>
      </c>
      <c r="AO439" s="40">
        <f t="shared" si="250"/>
        <v>1</v>
      </c>
      <c r="AP439" s="40">
        <f t="shared" si="251"/>
        <v>0</v>
      </c>
      <c r="AQ439" s="40">
        <f t="shared" si="252"/>
        <v>0</v>
      </c>
      <c r="AR439" s="40">
        <f t="shared" si="253"/>
        <v>0</v>
      </c>
      <c r="AS439" s="40">
        <f t="shared" si="254"/>
        <v>0</v>
      </c>
      <c r="AT439" s="40">
        <f t="shared" si="255"/>
        <v>0</v>
      </c>
      <c r="AU439" s="40">
        <f t="shared" si="256"/>
        <v>0</v>
      </c>
      <c r="AV439" s="40">
        <f t="shared" si="257"/>
        <v>0</v>
      </c>
      <c r="AW439" s="40">
        <f t="shared" si="258"/>
        <v>0</v>
      </c>
      <c r="AX439" s="40">
        <f t="shared" si="259"/>
        <v>1</v>
      </c>
      <c r="AY439" s="40">
        <f t="shared" si="260"/>
        <v>0</v>
      </c>
      <c r="AZ439" s="40">
        <f t="shared" si="261"/>
        <v>0</v>
      </c>
      <c r="BA439" s="40">
        <f t="shared" si="262"/>
        <v>0</v>
      </c>
      <c r="BB439" s="40">
        <f t="shared" si="263"/>
        <v>0</v>
      </c>
      <c r="BC439" s="40">
        <f t="shared" si="264"/>
        <v>0</v>
      </c>
      <c r="BD439" s="40">
        <f t="shared" si="265"/>
        <v>0</v>
      </c>
      <c r="BE439" s="40">
        <f t="shared" si="266"/>
        <v>0</v>
      </c>
      <c r="BF439" s="40">
        <f t="shared" si="267"/>
        <v>0</v>
      </c>
      <c r="BG439" s="40">
        <f t="shared" si="268"/>
        <v>0</v>
      </c>
      <c r="BH439" s="40">
        <f t="shared" si="269"/>
        <v>0</v>
      </c>
      <c r="BI439" s="40">
        <f t="shared" si="270"/>
        <v>0</v>
      </c>
      <c r="BJ439" s="40">
        <f t="shared" si="271"/>
        <v>0</v>
      </c>
      <c r="BK439" s="40">
        <f t="shared" si="272"/>
        <v>0</v>
      </c>
      <c r="BL439" s="40">
        <f t="shared" si="273"/>
        <v>0</v>
      </c>
      <c r="BM439" s="40">
        <f t="shared" si="274"/>
        <v>0</v>
      </c>
      <c r="BN439" s="40">
        <f t="shared" si="275"/>
        <v>0</v>
      </c>
      <c r="BO439" s="40">
        <f t="shared" si="276"/>
        <v>0</v>
      </c>
      <c r="BP439" s="40">
        <f t="shared" si="277"/>
        <v>0</v>
      </c>
      <c r="BQ439" s="40">
        <f t="shared" si="278"/>
        <v>0</v>
      </c>
      <c r="BR439" s="40">
        <f t="shared" si="279"/>
        <v>0</v>
      </c>
      <c r="BS439">
        <v>1</v>
      </c>
      <c r="BT439" s="63">
        <f t="shared" si="241"/>
        <v>8</v>
      </c>
      <c r="BV439" s="4">
        <f>(BR439*U402)+(BQ439*U403)+(BP439*U404)+(BO439*U405)+(BN439*U406)+(BM439*U407)+(BL439*U408)+(BK439*U409)+(BJ439*U410)+(BI439*U411)+(BH439*U412)+(BG439*U413)+(BF439*U414)+(BE439*U415)+(BD439*U416)+(BC439*U417)+(BB439*U418)+(BA439*U419)+(AZ439*U420)+(AY439*U421)+(AX439*U422)+(AW439*U423)+(AV439*U424)+(AU439*U425)+(AT439*U426)+(AS439*U427)+(AR439*U428)+(AQ439*U429)+(AP439*U430)+(AO439*U431)+(AN439*U432)+(AM439*U433)+(AL439*U434)+(AK439*U435)+(AJ439*U436)+(AI439*U437)+(AH439*U438)+($U$353)+U439</f>
        <v>0.21161616161616165</v>
      </c>
    </row>
    <row r="440" spans="1:74">
      <c r="A440" s="25">
        <f t="shared" si="245"/>
        <v>436</v>
      </c>
      <c r="B440" s="26" t="s">
        <v>28</v>
      </c>
      <c r="C440" s="12">
        <v>41521</v>
      </c>
      <c r="D440" s="12">
        <v>41522</v>
      </c>
      <c r="E440" s="12">
        <v>41523</v>
      </c>
      <c r="F440" s="14">
        <v>1.3886000000000001</v>
      </c>
      <c r="G440" s="14"/>
      <c r="H440" s="14"/>
      <c r="I440" s="14">
        <v>1.3778999999999999</v>
      </c>
      <c r="J440" s="14">
        <v>1.3672</v>
      </c>
      <c r="K440" s="5" t="s">
        <v>1</v>
      </c>
      <c r="L440" s="15"/>
      <c r="M440" s="16">
        <f>(F440-I440)*10000</f>
        <v>107.00000000000153</v>
      </c>
      <c r="N440" s="15"/>
      <c r="O440" s="16">
        <f>(I440-J440)*10000</f>
        <v>106.99999999999932</v>
      </c>
      <c r="P440" s="15"/>
      <c r="Q440" s="22">
        <f>((S439*U440)/M440)*O440</f>
        <v>8495985.9575688802</v>
      </c>
      <c r="R440" s="15"/>
      <c r="S440" s="3">
        <f>Q440+S439</f>
        <v>246383592.76950252</v>
      </c>
      <c r="U440" s="4">
        <f>$AE$4/W440</f>
        <v>3.5714285714285712E-2</v>
      </c>
      <c r="V440" s="4"/>
      <c r="W440" s="2">
        <v>7</v>
      </c>
      <c r="X440" s="3"/>
      <c r="Y440" s="30">
        <f>E440-D440+1</f>
        <v>2</v>
      </c>
      <c r="Z440" s="30"/>
      <c r="AA440" s="30">
        <f>(D440-C440)</f>
        <v>1</v>
      </c>
      <c r="AB440" s="30"/>
      <c r="AC440" s="4">
        <f>(S440-S439)/S439</f>
        <v>3.5714285714284984E-2</v>
      </c>
      <c r="AF440" s="40">
        <f>IF(E439&gt;D440,IF(E439&gt;E440,Y440,E439-D440+1),0)</f>
        <v>2</v>
      </c>
      <c r="AH440" s="40">
        <f t="shared" si="240"/>
        <v>1</v>
      </c>
      <c r="AI440" s="40">
        <f t="shared" si="242"/>
        <v>1</v>
      </c>
      <c r="AJ440" s="40">
        <f t="shared" si="244"/>
        <v>1</v>
      </c>
      <c r="AK440" s="40">
        <f t="shared" si="246"/>
        <v>1</v>
      </c>
      <c r="AL440" s="40">
        <f t="shared" si="247"/>
        <v>0</v>
      </c>
      <c r="AM440" s="40">
        <f t="shared" si="248"/>
        <v>0</v>
      </c>
      <c r="AN440" s="40">
        <f t="shared" si="249"/>
        <v>0</v>
      </c>
      <c r="AO440" s="40">
        <f t="shared" si="250"/>
        <v>0</v>
      </c>
      <c r="AP440" s="40">
        <f t="shared" si="251"/>
        <v>0</v>
      </c>
      <c r="AQ440" s="40">
        <f t="shared" si="252"/>
        <v>0</v>
      </c>
      <c r="AR440" s="40">
        <f t="shared" si="253"/>
        <v>0</v>
      </c>
      <c r="AS440" s="40">
        <f t="shared" si="254"/>
        <v>0</v>
      </c>
      <c r="AT440" s="40">
        <f t="shared" si="255"/>
        <v>0</v>
      </c>
      <c r="AU440" s="40">
        <f t="shared" si="256"/>
        <v>0</v>
      </c>
      <c r="AV440" s="40">
        <f t="shared" si="257"/>
        <v>0</v>
      </c>
      <c r="AW440" s="40">
        <f t="shared" si="258"/>
        <v>0</v>
      </c>
      <c r="AX440" s="40">
        <f t="shared" si="259"/>
        <v>0</v>
      </c>
      <c r="AY440" s="40">
        <f t="shared" si="260"/>
        <v>1</v>
      </c>
      <c r="AZ440" s="40">
        <f t="shared" si="261"/>
        <v>0</v>
      </c>
      <c r="BA440" s="40">
        <f t="shared" si="262"/>
        <v>0</v>
      </c>
      <c r="BB440" s="40">
        <f t="shared" si="263"/>
        <v>0</v>
      </c>
      <c r="BC440" s="40">
        <f t="shared" si="264"/>
        <v>0</v>
      </c>
      <c r="BD440" s="40">
        <f t="shared" si="265"/>
        <v>0</v>
      </c>
      <c r="BE440" s="40">
        <f t="shared" si="266"/>
        <v>0</v>
      </c>
      <c r="BF440" s="40">
        <f t="shared" si="267"/>
        <v>0</v>
      </c>
      <c r="BG440" s="40">
        <f t="shared" si="268"/>
        <v>0</v>
      </c>
      <c r="BH440" s="40">
        <f t="shared" si="269"/>
        <v>0</v>
      </c>
      <c r="BI440" s="40">
        <f t="shared" si="270"/>
        <v>0</v>
      </c>
      <c r="BJ440" s="40">
        <f t="shared" si="271"/>
        <v>0</v>
      </c>
      <c r="BK440" s="40">
        <f t="shared" si="272"/>
        <v>0</v>
      </c>
      <c r="BL440" s="40">
        <f t="shared" si="273"/>
        <v>0</v>
      </c>
      <c r="BM440" s="40">
        <f t="shared" si="274"/>
        <v>0</v>
      </c>
      <c r="BN440" s="40">
        <f t="shared" si="275"/>
        <v>0</v>
      </c>
      <c r="BO440" s="40">
        <f t="shared" si="276"/>
        <v>0</v>
      </c>
      <c r="BP440" s="40">
        <f t="shared" si="277"/>
        <v>0</v>
      </c>
      <c r="BQ440" s="40">
        <f t="shared" si="278"/>
        <v>0</v>
      </c>
      <c r="BR440" s="40">
        <f t="shared" si="279"/>
        <v>0</v>
      </c>
      <c r="BS440">
        <v>1</v>
      </c>
      <c r="BT440" s="63">
        <f t="shared" si="241"/>
        <v>7</v>
      </c>
      <c r="BV440" s="4">
        <f>(BR440*U403)+(BQ440*U404)+(BP440*U405)+(BO440*U406)+(BN440*U407)+(BM440*U408)+(BL440*U409)+(BK440*U410)+(BJ440*U411)+(BI440*U412)+(BH440*U413)+(BG440*U414)+(BF440*U415)+(BE440*U416)+(BD440*U417)+(BC440*U418)+(BB440*U419)+(BA440*U420)+(AZ440*U421)+(AY440*U422)+(AX440*U423)+(AW440*U424)+(AV440*U425)+(AU440*U426)+(AT440*U427)+(AS440*U428)+(AR440*U429)+(AQ440*U430)+(AP440*U431)+(AO440*U432)+(AN440*U433)+(AM440*U434)+(AL440*U435)+(AK440*U436)+(AJ440*U437)+(AI440*U438)+(AH440*U439)+($U$353)+U440</f>
        <v>0.18661616161616162</v>
      </c>
    </row>
    <row r="441" spans="1:74">
      <c r="A441" s="25">
        <f t="shared" si="245"/>
        <v>437</v>
      </c>
      <c r="B441" s="26" t="s">
        <v>32</v>
      </c>
      <c r="C441" s="12">
        <v>41521</v>
      </c>
      <c r="D441" s="12">
        <v>41522</v>
      </c>
      <c r="E441" s="12">
        <v>41541</v>
      </c>
      <c r="F441" s="14">
        <v>0.77849999999999997</v>
      </c>
      <c r="G441" s="14">
        <v>0.79139999999999999</v>
      </c>
      <c r="H441" s="14">
        <v>0.82950000000000002</v>
      </c>
      <c r="I441" s="14"/>
      <c r="J441" s="14"/>
      <c r="K441" s="5" t="s">
        <v>2</v>
      </c>
      <c r="M441" s="16">
        <f>(G441-F441)*10000</f>
        <v>129.00000000000023</v>
      </c>
      <c r="N441" s="15"/>
      <c r="O441" s="16">
        <f>(H441-G441)*10000</f>
        <v>381.00000000000023</v>
      </c>
      <c r="Q441" s="22">
        <f>((S440*U441)/M441)*O441</f>
        <v>13994059.159985144</v>
      </c>
      <c r="R441" s="15"/>
      <c r="S441" s="3">
        <f>Q441+S440</f>
        <v>260377651.92948768</v>
      </c>
      <c r="U441" s="4">
        <f>$AE$4/W441</f>
        <v>1.9230769230769232E-2</v>
      </c>
      <c r="W441" s="2">
        <v>13</v>
      </c>
      <c r="Y441" s="30">
        <f>E441-D441+1</f>
        <v>20</v>
      </c>
      <c r="Z441" s="30"/>
      <c r="AA441" s="30">
        <f>(D441-C441)</f>
        <v>1</v>
      </c>
      <c r="AB441" s="30"/>
      <c r="AC441" s="4">
        <f>(S441-S440)/S440</f>
        <v>5.6797853309481193E-2</v>
      </c>
      <c r="AF441" s="40">
        <f>IF(E440&gt;D441,IF(E440&gt;E441,Y441,E440-D441+1),0)</f>
        <v>2</v>
      </c>
      <c r="AH441" s="40">
        <f t="shared" si="240"/>
        <v>1</v>
      </c>
      <c r="AI441" s="40">
        <f t="shared" si="242"/>
        <v>1</v>
      </c>
      <c r="AJ441" s="40">
        <f t="shared" si="244"/>
        <v>1</v>
      </c>
      <c r="AK441" s="40">
        <f t="shared" si="246"/>
        <v>1</v>
      </c>
      <c r="AL441" s="40">
        <f t="shared" si="247"/>
        <v>1</v>
      </c>
      <c r="AM441" s="40">
        <f t="shared" si="248"/>
        <v>0</v>
      </c>
      <c r="AN441" s="40">
        <f t="shared" si="249"/>
        <v>0</v>
      </c>
      <c r="AO441" s="40">
        <f t="shared" si="250"/>
        <v>0</v>
      </c>
      <c r="AP441" s="40">
        <f t="shared" si="251"/>
        <v>0</v>
      </c>
      <c r="AQ441" s="40">
        <f t="shared" si="252"/>
        <v>0</v>
      </c>
      <c r="AR441" s="40">
        <f t="shared" si="253"/>
        <v>0</v>
      </c>
      <c r="AS441" s="40">
        <f t="shared" si="254"/>
        <v>0</v>
      </c>
      <c r="AT441" s="40">
        <f t="shared" si="255"/>
        <v>0</v>
      </c>
      <c r="AU441" s="40">
        <f t="shared" si="256"/>
        <v>0</v>
      </c>
      <c r="AV441" s="40">
        <f t="shared" si="257"/>
        <v>0</v>
      </c>
      <c r="AW441" s="40">
        <f t="shared" si="258"/>
        <v>0</v>
      </c>
      <c r="AX441" s="40">
        <f t="shared" si="259"/>
        <v>0</v>
      </c>
      <c r="AY441" s="40">
        <f t="shared" si="260"/>
        <v>0</v>
      </c>
      <c r="AZ441" s="40">
        <f t="shared" si="261"/>
        <v>1</v>
      </c>
      <c r="BA441" s="40">
        <f t="shared" si="262"/>
        <v>0</v>
      </c>
      <c r="BB441" s="40">
        <f t="shared" si="263"/>
        <v>0</v>
      </c>
      <c r="BC441" s="40">
        <f t="shared" si="264"/>
        <v>0</v>
      </c>
      <c r="BD441" s="40">
        <f t="shared" si="265"/>
        <v>0</v>
      </c>
      <c r="BE441" s="40">
        <f t="shared" si="266"/>
        <v>0</v>
      </c>
      <c r="BF441" s="40">
        <f t="shared" si="267"/>
        <v>0</v>
      </c>
      <c r="BG441" s="40">
        <f t="shared" si="268"/>
        <v>0</v>
      </c>
      <c r="BH441" s="40">
        <f t="shared" si="269"/>
        <v>0</v>
      </c>
      <c r="BI441" s="40">
        <f t="shared" si="270"/>
        <v>0</v>
      </c>
      <c r="BJ441" s="40">
        <f t="shared" si="271"/>
        <v>0</v>
      </c>
      <c r="BK441" s="40">
        <f t="shared" si="272"/>
        <v>0</v>
      </c>
      <c r="BL441" s="40">
        <f t="shared" si="273"/>
        <v>0</v>
      </c>
      <c r="BM441" s="40">
        <f t="shared" si="274"/>
        <v>0</v>
      </c>
      <c r="BN441" s="40">
        <f t="shared" si="275"/>
        <v>0</v>
      </c>
      <c r="BO441" s="40">
        <f t="shared" si="276"/>
        <v>0</v>
      </c>
      <c r="BP441" s="40">
        <f t="shared" si="277"/>
        <v>0</v>
      </c>
      <c r="BQ441" s="40">
        <f t="shared" si="278"/>
        <v>0</v>
      </c>
      <c r="BR441" s="40">
        <f t="shared" si="279"/>
        <v>0</v>
      </c>
      <c r="BS441">
        <v>1</v>
      </c>
      <c r="BT441" s="63">
        <f t="shared" si="241"/>
        <v>8</v>
      </c>
      <c r="BV441" s="4">
        <f>(BR441*U404)+(BQ441*U405)+(BP441*U406)+(BO441*U407)+(BN441*U408)+(BM441*U409)+(BL441*U410)+(BK441*U411)+(BJ441*U412)+(BI441*U413)+(BH441*U414)+(BG441*U415)+(BF441*U416)+(BE441*U417)+(BD441*U418)+(BC441*U419)+(BB441*U420)+(BA441*U421)+(AZ441*U422)+(AY441*U423)+(AX441*U424)+(AW441*U425)+(AV441*U426)+(AU441*U427)+(AT441*U428)+(AS441*U429)+(AR441*U430)+(AQ441*U431)+(AP441*U432)+(AO441*U433)+(AN441*U434)+(AM441*U435)+(AL441*U436)+(AK441*U437)+(AJ441*U438)+(AI441*U439)+(AH441*U440)+($U$353)+U441</f>
        <v>0.20584693084693084</v>
      </c>
    </row>
    <row r="442" spans="1:74">
      <c r="A442" s="25">
        <f t="shared" si="245"/>
        <v>438</v>
      </c>
      <c r="B442" s="26" t="s">
        <v>29</v>
      </c>
      <c r="C442" s="12">
        <v>41523</v>
      </c>
      <c r="D442" s="12">
        <v>41526</v>
      </c>
      <c r="E442" s="12">
        <v>41528</v>
      </c>
      <c r="F442" s="14">
        <v>0.83879999999999999</v>
      </c>
      <c r="G442" s="14">
        <v>0.84409999999999996</v>
      </c>
      <c r="H442" s="14">
        <v>0.83879999999999999</v>
      </c>
      <c r="I442" s="14"/>
      <c r="J442" s="14"/>
      <c r="K442" s="6" t="s">
        <v>0</v>
      </c>
      <c r="L442" s="15"/>
      <c r="M442" s="16">
        <f>(G442-F442)*10000</f>
        <v>52.999999999999716</v>
      </c>
      <c r="N442" s="15"/>
      <c r="O442" s="16">
        <f>(H442-G442)*10000</f>
        <v>-52.999999999999716</v>
      </c>
      <c r="P442" s="15"/>
      <c r="Q442" s="22">
        <f>((S441*U442)/M442)*O442</f>
        <v>-6509441.2982371924</v>
      </c>
      <c r="R442" s="15"/>
      <c r="S442" s="3">
        <f>Q442+S441</f>
        <v>253868210.63125047</v>
      </c>
      <c r="U442" s="4">
        <f>$AE$4/W442</f>
        <v>2.5000000000000001E-2</v>
      </c>
      <c r="V442" s="4"/>
      <c r="W442" s="2">
        <v>10</v>
      </c>
      <c r="X442" s="3"/>
      <c r="Y442" s="30">
        <f>E442-D442+1</f>
        <v>3</v>
      </c>
      <c r="Z442" s="30"/>
      <c r="AA442" s="30">
        <f>(D442-C442)</f>
        <v>3</v>
      </c>
      <c r="AB442" s="30"/>
      <c r="AC442" s="4">
        <f>(S442-S441)/S441</f>
        <v>-2.500000000000005E-2</v>
      </c>
      <c r="AF442" s="40">
        <f>IF(E441&gt;D442,IF(E441&gt;E442,Y442,E441-D442+1),0)</f>
        <v>3</v>
      </c>
      <c r="AH442" s="40">
        <f t="shared" si="240"/>
        <v>1</v>
      </c>
      <c r="AI442" s="40">
        <f t="shared" si="242"/>
        <v>0</v>
      </c>
      <c r="AJ442" s="40">
        <f t="shared" si="244"/>
        <v>1</v>
      </c>
      <c r="AK442" s="40">
        <f t="shared" si="246"/>
        <v>1</v>
      </c>
      <c r="AL442" s="40">
        <f t="shared" si="247"/>
        <v>0</v>
      </c>
      <c r="AM442" s="40">
        <f t="shared" si="248"/>
        <v>1</v>
      </c>
      <c r="AN442" s="40">
        <f t="shared" si="249"/>
        <v>0</v>
      </c>
      <c r="AO442" s="40">
        <f t="shared" si="250"/>
        <v>0</v>
      </c>
      <c r="AP442" s="40">
        <f t="shared" si="251"/>
        <v>0</v>
      </c>
      <c r="AQ442" s="40">
        <f t="shared" si="252"/>
        <v>0</v>
      </c>
      <c r="AR442" s="40">
        <f t="shared" si="253"/>
        <v>0</v>
      </c>
      <c r="AS442" s="40">
        <f t="shared" si="254"/>
        <v>0</v>
      </c>
      <c r="AT442" s="40">
        <f t="shared" si="255"/>
        <v>0</v>
      </c>
      <c r="AU442" s="40">
        <f t="shared" si="256"/>
        <v>0</v>
      </c>
      <c r="AV442" s="40">
        <f t="shared" si="257"/>
        <v>0</v>
      </c>
      <c r="AW442" s="40">
        <f t="shared" si="258"/>
        <v>0</v>
      </c>
      <c r="AX442" s="40">
        <f t="shared" si="259"/>
        <v>0</v>
      </c>
      <c r="AY442" s="40">
        <f t="shared" si="260"/>
        <v>0</v>
      </c>
      <c r="AZ442" s="40">
        <f t="shared" si="261"/>
        <v>0</v>
      </c>
      <c r="BA442" s="40">
        <f t="shared" si="262"/>
        <v>1</v>
      </c>
      <c r="BB442" s="40">
        <f t="shared" si="263"/>
        <v>0</v>
      </c>
      <c r="BC442" s="40">
        <f t="shared" si="264"/>
        <v>0</v>
      </c>
      <c r="BD442" s="40">
        <f t="shared" si="265"/>
        <v>0</v>
      </c>
      <c r="BE442" s="40">
        <f t="shared" si="266"/>
        <v>0</v>
      </c>
      <c r="BF442" s="40">
        <f t="shared" si="267"/>
        <v>0</v>
      </c>
      <c r="BG442" s="40">
        <f t="shared" si="268"/>
        <v>0</v>
      </c>
      <c r="BH442" s="40">
        <f t="shared" si="269"/>
        <v>0</v>
      </c>
      <c r="BI442" s="40">
        <f t="shared" si="270"/>
        <v>0</v>
      </c>
      <c r="BJ442" s="40">
        <f t="shared" si="271"/>
        <v>0</v>
      </c>
      <c r="BK442" s="40">
        <f t="shared" si="272"/>
        <v>0</v>
      </c>
      <c r="BL442" s="40">
        <f t="shared" si="273"/>
        <v>0</v>
      </c>
      <c r="BM442" s="40">
        <f t="shared" si="274"/>
        <v>0</v>
      </c>
      <c r="BN442" s="40">
        <f t="shared" si="275"/>
        <v>0</v>
      </c>
      <c r="BO442" s="40">
        <f t="shared" si="276"/>
        <v>0</v>
      </c>
      <c r="BP442" s="40">
        <f t="shared" si="277"/>
        <v>0</v>
      </c>
      <c r="BQ442" s="40">
        <f t="shared" si="278"/>
        <v>0</v>
      </c>
      <c r="BR442" s="40">
        <f t="shared" si="279"/>
        <v>0</v>
      </c>
      <c r="BS442">
        <v>1</v>
      </c>
      <c r="BT442" s="63">
        <f t="shared" si="241"/>
        <v>7</v>
      </c>
      <c r="BV442" s="4">
        <f>(BR442*U405)+(BQ442*U406)+(BP442*U407)+(BO442*U408)+(BN442*U409)+(BM442*U410)+(BL442*U411)+(BK442*U412)+(BJ442*U413)+(BI442*U414)+(BH442*U415)+(BG442*U416)+(BF442*U417)+(BE442*U418)+(BD442*U419)+(BC442*U420)+(BB442*U421)+(BA442*U422)+(AZ442*U423)+(AY442*U424)+(AX442*U425)+(AW442*U426)+(AV442*U427)+(AU442*U428)+(AT442*U429)+(AS442*U430)+(AR442*U431)+(AQ442*U432)+(AP442*U433)+(AO442*U434)+(AN442*U435)+(AM442*U436)+(AL442*U437)+(AK442*U438)+(AJ442*U439)+(AI442*U440)+(AH442*U441)+($U$353)+U442</f>
        <v>0.16735486735486735</v>
      </c>
    </row>
    <row r="443" spans="1:74">
      <c r="A443" s="25">
        <f t="shared" si="245"/>
        <v>439</v>
      </c>
      <c r="B443" s="26" t="s">
        <v>39</v>
      </c>
      <c r="C443" s="12">
        <v>41523</v>
      </c>
      <c r="D443" s="12">
        <v>41526</v>
      </c>
      <c r="E443" s="12">
        <v>41540</v>
      </c>
      <c r="F443" s="14">
        <v>0.91343000000000008</v>
      </c>
      <c r="G443" s="14">
        <v>0.92001999999999995</v>
      </c>
      <c r="H443" s="14">
        <v>0.93761000000000005</v>
      </c>
      <c r="I443" s="14"/>
      <c r="J443" s="14"/>
      <c r="K443" s="5" t="s">
        <v>2</v>
      </c>
      <c r="M443" s="16">
        <f>(G443-F443)*10000</f>
        <v>65.899999999998741</v>
      </c>
      <c r="N443" s="15"/>
      <c r="O443" s="16">
        <f>(H443-G443)*10000</f>
        <v>175.90000000000106</v>
      </c>
      <c r="Q443" s="22">
        <f>((S442*U443)/M443)*O443</f>
        <v>13031229.79165346</v>
      </c>
      <c r="R443" s="15"/>
      <c r="S443" s="3">
        <f>Q443+S442</f>
        <v>266899440.42290393</v>
      </c>
      <c r="U443" s="4">
        <f>$AE$4/W443</f>
        <v>1.9230769230769232E-2</v>
      </c>
      <c r="W443" s="2">
        <v>13</v>
      </c>
      <c r="Y443" s="30">
        <f>E443-D443+1</f>
        <v>15</v>
      </c>
      <c r="Z443" s="30"/>
      <c r="AA443" s="30">
        <f>(D443-C443)</f>
        <v>3</v>
      </c>
      <c r="AB443" s="30"/>
      <c r="AC443" s="4">
        <f>(S443-S442)/S442</f>
        <v>5.1330687521887575E-2</v>
      </c>
      <c r="AF443" s="40">
        <f>IF(E442&gt;D443,IF(E442&gt;E443,Y443,E442-D443+1),0)</f>
        <v>3</v>
      </c>
      <c r="AH443" s="40">
        <f t="shared" si="240"/>
        <v>1</v>
      </c>
      <c r="AI443" s="40">
        <f t="shared" si="242"/>
        <v>1</v>
      </c>
      <c r="AJ443" s="40">
        <f t="shared" si="244"/>
        <v>0</v>
      </c>
      <c r="AK443" s="40">
        <f t="shared" si="246"/>
        <v>1</v>
      </c>
      <c r="AL443" s="40">
        <f t="shared" si="247"/>
        <v>1</v>
      </c>
      <c r="AM443" s="40">
        <f t="shared" si="248"/>
        <v>0</v>
      </c>
      <c r="AN443" s="40">
        <f t="shared" si="249"/>
        <v>1</v>
      </c>
      <c r="AO443" s="40">
        <f t="shared" si="250"/>
        <v>0</v>
      </c>
      <c r="AP443" s="40">
        <f t="shared" si="251"/>
        <v>0</v>
      </c>
      <c r="AQ443" s="40">
        <f t="shared" si="252"/>
        <v>0</v>
      </c>
      <c r="AR443" s="40">
        <f t="shared" si="253"/>
        <v>0</v>
      </c>
      <c r="AS443" s="40">
        <f t="shared" si="254"/>
        <v>0</v>
      </c>
      <c r="AT443" s="40">
        <f t="shared" si="255"/>
        <v>0</v>
      </c>
      <c r="AU443" s="40">
        <f t="shared" si="256"/>
        <v>0</v>
      </c>
      <c r="AV443" s="40">
        <f t="shared" si="257"/>
        <v>0</v>
      </c>
      <c r="AW443" s="40">
        <f t="shared" si="258"/>
        <v>0</v>
      </c>
      <c r="AX443" s="40">
        <f t="shared" si="259"/>
        <v>0</v>
      </c>
      <c r="AY443" s="40">
        <f t="shared" si="260"/>
        <v>0</v>
      </c>
      <c r="AZ443" s="40">
        <f t="shared" si="261"/>
        <v>0</v>
      </c>
      <c r="BA443" s="40">
        <f t="shared" si="262"/>
        <v>0</v>
      </c>
      <c r="BB443" s="40">
        <f t="shared" si="263"/>
        <v>1</v>
      </c>
      <c r="BC443" s="40">
        <f t="shared" si="264"/>
        <v>0</v>
      </c>
      <c r="BD443" s="40">
        <f t="shared" si="265"/>
        <v>0</v>
      </c>
      <c r="BE443" s="40">
        <f t="shared" si="266"/>
        <v>0</v>
      </c>
      <c r="BF443" s="40">
        <f t="shared" si="267"/>
        <v>0</v>
      </c>
      <c r="BG443" s="40">
        <f t="shared" si="268"/>
        <v>0</v>
      </c>
      <c r="BH443" s="40">
        <f t="shared" si="269"/>
        <v>0</v>
      </c>
      <c r="BI443" s="40">
        <f t="shared" si="270"/>
        <v>0</v>
      </c>
      <c r="BJ443" s="40">
        <f t="shared" si="271"/>
        <v>0</v>
      </c>
      <c r="BK443" s="40">
        <f t="shared" si="272"/>
        <v>0</v>
      </c>
      <c r="BL443" s="40">
        <f t="shared" si="273"/>
        <v>0</v>
      </c>
      <c r="BM443" s="40">
        <f t="shared" si="274"/>
        <v>0</v>
      </c>
      <c r="BN443" s="40">
        <f t="shared" si="275"/>
        <v>0</v>
      </c>
      <c r="BO443" s="40">
        <f t="shared" si="276"/>
        <v>0</v>
      </c>
      <c r="BP443" s="40">
        <f t="shared" si="277"/>
        <v>0</v>
      </c>
      <c r="BQ443" s="40">
        <f t="shared" si="278"/>
        <v>0</v>
      </c>
      <c r="BR443" s="40">
        <f t="shared" si="279"/>
        <v>0</v>
      </c>
      <c r="BS443">
        <v>1</v>
      </c>
      <c r="BT443" s="63">
        <f t="shared" si="241"/>
        <v>8</v>
      </c>
      <c r="BV443" s="4">
        <f>(BR443*U406)+(BQ443*U407)+(BP443*U408)+(BO443*U409)+(BN443*U410)+(BM443*U411)+(BL443*U412)+(BK443*U413)+(BJ443*U414)+(BI443*U415)+(BH443*U416)+(BG443*U417)+(BF443*U418)+(BE443*U419)+(BD443*U420)+(BC443*U421)+(BB443*U422)+(BA443*U423)+(AZ443*U424)+(AY443*U425)+(AX443*U426)+(AW443*U427)+(AV443*U428)+(AU443*U429)+(AT443*U430)+(AS443*U431)+(AR443*U432)+(AQ443*U433)+(AP443*U434)+(AO443*U435)+(AN443*U436)+(AM443*U437)+(AL443*U438)+(AK443*U439)+(AJ443*U440)+(AI443*U441)+(AH443*U442)+($U$353)+U443</f>
        <v>0.18658563658563659</v>
      </c>
    </row>
    <row r="444" spans="1:74">
      <c r="A444" s="25">
        <f t="shared" si="245"/>
        <v>440</v>
      </c>
      <c r="B444" s="26" t="s">
        <v>35</v>
      </c>
      <c r="C444" s="12">
        <v>41526</v>
      </c>
      <c r="D444" s="13">
        <v>41527</v>
      </c>
      <c r="E444" s="13">
        <v>41547</v>
      </c>
      <c r="F444" s="36">
        <v>106.021</v>
      </c>
      <c r="G444" s="36">
        <v>106.92099999999999</v>
      </c>
      <c r="H444" s="36">
        <v>108.271</v>
      </c>
      <c r="I444" s="36"/>
      <c r="J444" s="36"/>
      <c r="K444" s="6" t="s">
        <v>2</v>
      </c>
      <c r="M444" s="16">
        <f>(G444-F444)*100</f>
        <v>89.999999999999147</v>
      </c>
      <c r="N444" s="15"/>
      <c r="O444" s="16">
        <f>(H444-G444)*100</f>
        <v>135.00000000000085</v>
      </c>
      <c r="Q444" s="22">
        <f>((S443*U444)/M444)*O444</f>
        <v>12510911.269823819</v>
      </c>
      <c r="R444" s="15"/>
      <c r="S444" s="3">
        <f>Q444+S443</f>
        <v>279410351.69272774</v>
      </c>
      <c r="U444" s="4">
        <f>$AE$4/W444</f>
        <v>3.125E-2</v>
      </c>
      <c r="W444" s="2">
        <v>8</v>
      </c>
      <c r="Y444" s="30">
        <f>E444-D444+1</f>
        <v>21</v>
      </c>
      <c r="Z444" s="30"/>
      <c r="AA444" s="30">
        <f>(D444-C444)</f>
        <v>1</v>
      </c>
      <c r="AB444" s="30"/>
      <c r="AC444" s="4">
        <f>(S444-S443)/S443</f>
        <v>4.6875000000000742E-2</v>
      </c>
      <c r="AF444" s="40">
        <f>IF(E443&gt;D444,IF(E443&gt;E444,Y444,E443-D444+1),0)</f>
        <v>14</v>
      </c>
      <c r="AH444" s="40">
        <f t="shared" si="240"/>
        <v>1</v>
      </c>
      <c r="AI444" s="40">
        <f t="shared" si="242"/>
        <v>1</v>
      </c>
      <c r="AJ444" s="40">
        <f t="shared" si="244"/>
        <v>1</v>
      </c>
      <c r="AK444" s="40">
        <f t="shared" si="246"/>
        <v>0</v>
      </c>
      <c r="AL444" s="40">
        <f t="shared" si="247"/>
        <v>1</v>
      </c>
      <c r="AM444" s="40">
        <f t="shared" si="248"/>
        <v>1</v>
      </c>
      <c r="AN444" s="40">
        <f t="shared" si="249"/>
        <v>0</v>
      </c>
      <c r="AO444" s="40">
        <f t="shared" si="250"/>
        <v>0</v>
      </c>
      <c r="AP444" s="40">
        <f t="shared" si="251"/>
        <v>0</v>
      </c>
      <c r="AQ444" s="40">
        <f t="shared" si="252"/>
        <v>0</v>
      </c>
      <c r="AR444" s="40">
        <f t="shared" si="253"/>
        <v>0</v>
      </c>
      <c r="AS444" s="40">
        <f t="shared" si="254"/>
        <v>0</v>
      </c>
      <c r="AT444" s="40">
        <f t="shared" si="255"/>
        <v>0</v>
      </c>
      <c r="AU444" s="40">
        <f t="shared" si="256"/>
        <v>0</v>
      </c>
      <c r="AV444" s="40">
        <f t="shared" si="257"/>
        <v>0</v>
      </c>
      <c r="AW444" s="40">
        <f t="shared" si="258"/>
        <v>0</v>
      </c>
      <c r="AX444" s="40">
        <f t="shared" si="259"/>
        <v>0</v>
      </c>
      <c r="AY444" s="40">
        <f t="shared" si="260"/>
        <v>0</v>
      </c>
      <c r="AZ444" s="40">
        <f t="shared" si="261"/>
        <v>0</v>
      </c>
      <c r="BA444" s="40">
        <f t="shared" si="262"/>
        <v>0</v>
      </c>
      <c r="BB444" s="40">
        <f t="shared" si="263"/>
        <v>0</v>
      </c>
      <c r="BC444" s="40">
        <f t="shared" si="264"/>
        <v>1</v>
      </c>
      <c r="BD444" s="40">
        <f t="shared" si="265"/>
        <v>0</v>
      </c>
      <c r="BE444" s="40">
        <f t="shared" si="266"/>
        <v>0</v>
      </c>
      <c r="BF444" s="40">
        <f t="shared" si="267"/>
        <v>0</v>
      </c>
      <c r="BG444" s="40">
        <f t="shared" si="268"/>
        <v>0</v>
      </c>
      <c r="BH444" s="40">
        <f t="shared" si="269"/>
        <v>0</v>
      </c>
      <c r="BI444" s="40">
        <f t="shared" si="270"/>
        <v>0</v>
      </c>
      <c r="BJ444" s="40">
        <f t="shared" si="271"/>
        <v>0</v>
      </c>
      <c r="BK444" s="40">
        <f t="shared" si="272"/>
        <v>0</v>
      </c>
      <c r="BL444" s="40">
        <f t="shared" si="273"/>
        <v>0</v>
      </c>
      <c r="BM444" s="40">
        <f t="shared" si="274"/>
        <v>0</v>
      </c>
      <c r="BN444" s="40">
        <f t="shared" si="275"/>
        <v>0</v>
      </c>
      <c r="BO444" s="40">
        <f t="shared" si="276"/>
        <v>0</v>
      </c>
      <c r="BP444" s="40">
        <f t="shared" si="277"/>
        <v>0</v>
      </c>
      <c r="BQ444" s="40">
        <f t="shared" si="278"/>
        <v>0</v>
      </c>
      <c r="BR444" s="40">
        <f t="shared" si="279"/>
        <v>0</v>
      </c>
      <c r="BS444">
        <v>1</v>
      </c>
      <c r="BT444" s="63">
        <f t="shared" si="241"/>
        <v>8</v>
      </c>
      <c r="BV444" s="4">
        <f>(BR444*U407)+(BQ444*U408)+(BP444*U409)+(BO444*U410)+(BN444*U411)+(BM444*U412)+(BL444*U413)+(BK444*U414)+(BJ444*U415)+(BI444*U416)+(BH444*U417)+(BG444*U418)+(BF444*U419)+(BE444*U420)+(BD444*U421)+(BC444*U422)+(BB444*U423)+(BA444*U424)+(AZ444*U425)+(AY444*U426)+(AX444*U427)+(AW444*U428)+(AV444*U429)+(AU444*U430)+(AT444*U431)+(AS444*U432)+(AR444*U433)+(AQ444*U434)+(AP444*U435)+(AO444*U436)+(AN444*U437)+(AM444*U438)+(AL444*U439)+(AK444*U440)+(AJ444*U441)+(AI444*U442)+(AH444*U443)+($U$353)+U444</f>
        <v>0.19510836385836383</v>
      </c>
    </row>
    <row r="445" spans="1:74">
      <c r="A445" s="25">
        <f t="shared" si="245"/>
        <v>441</v>
      </c>
      <c r="B445" s="26" t="s">
        <v>30</v>
      </c>
      <c r="C445" s="12">
        <v>41526</v>
      </c>
      <c r="D445" s="12">
        <v>41528</v>
      </c>
      <c r="E445" s="12">
        <v>41549</v>
      </c>
      <c r="F445" s="14">
        <v>1.3167</v>
      </c>
      <c r="G445" s="14">
        <v>1.3262</v>
      </c>
      <c r="H445" s="14">
        <v>1.3592</v>
      </c>
      <c r="I445" s="14"/>
      <c r="J445" s="14"/>
      <c r="K445" s="6" t="s">
        <v>1</v>
      </c>
      <c r="L445" s="15"/>
      <c r="M445" s="16">
        <f>(G445-F445)*10000</f>
        <v>95.000000000000639</v>
      </c>
      <c r="N445" s="15"/>
      <c r="O445" s="16">
        <f>(H445-G445)*10000</f>
        <v>329.9999999999992</v>
      </c>
      <c r="P445" s="15"/>
      <c r="Q445" s="22">
        <f>((S444*U445)/M445)*O445</f>
        <v>22058711.975741465</v>
      </c>
      <c r="R445" s="15"/>
      <c r="S445" s="3">
        <f>Q445+S444</f>
        <v>301469063.66846919</v>
      </c>
      <c r="U445" s="4">
        <f>$AE$4/W445</f>
        <v>2.2727272727272728E-2</v>
      </c>
      <c r="V445" s="4"/>
      <c r="W445" s="16">
        <v>11</v>
      </c>
      <c r="X445" s="15"/>
      <c r="Y445" s="30">
        <f>E445-D445+1</f>
        <v>22</v>
      </c>
      <c r="Z445" s="30"/>
      <c r="AA445" s="30">
        <f>(D445-C445)</f>
        <v>2</v>
      </c>
      <c r="AB445" s="30"/>
      <c r="AC445" s="4">
        <f>(S445-S444)/S444</f>
        <v>7.894736842105185E-2</v>
      </c>
      <c r="AF445" s="40">
        <f>IF(E444&gt;D445,IF(E444&gt;E445,Y445,E444-D445+1),0)</f>
        <v>20</v>
      </c>
      <c r="AH445" s="40">
        <f t="shared" si="240"/>
        <v>1</v>
      </c>
      <c r="AI445" s="40">
        <f t="shared" si="242"/>
        <v>1</v>
      </c>
      <c r="AJ445" s="40">
        <f t="shared" si="244"/>
        <v>1</v>
      </c>
      <c r="AK445" s="40">
        <f t="shared" si="246"/>
        <v>1</v>
      </c>
      <c r="AL445" s="40">
        <f t="shared" si="247"/>
        <v>0</v>
      </c>
      <c r="AM445" s="40">
        <f t="shared" si="248"/>
        <v>1</v>
      </c>
      <c r="AN445" s="40">
        <f t="shared" si="249"/>
        <v>0</v>
      </c>
      <c r="AO445" s="40">
        <f t="shared" si="250"/>
        <v>0</v>
      </c>
      <c r="AP445" s="40">
        <f t="shared" si="251"/>
        <v>0</v>
      </c>
      <c r="AQ445" s="40">
        <f t="shared" si="252"/>
        <v>0</v>
      </c>
      <c r="AR445" s="40">
        <f t="shared" si="253"/>
        <v>0</v>
      </c>
      <c r="AS445" s="40">
        <f t="shared" si="254"/>
        <v>0</v>
      </c>
      <c r="AT445" s="40">
        <f t="shared" si="255"/>
        <v>0</v>
      </c>
      <c r="AU445" s="40">
        <f t="shared" si="256"/>
        <v>0</v>
      </c>
      <c r="AV445" s="40">
        <f t="shared" si="257"/>
        <v>0</v>
      </c>
      <c r="AW445" s="40">
        <f t="shared" si="258"/>
        <v>0</v>
      </c>
      <c r="AX445" s="40">
        <f t="shared" si="259"/>
        <v>0</v>
      </c>
      <c r="AY445" s="40">
        <f t="shared" si="260"/>
        <v>0</v>
      </c>
      <c r="AZ445" s="40">
        <f t="shared" si="261"/>
        <v>0</v>
      </c>
      <c r="BA445" s="40">
        <f t="shared" si="262"/>
        <v>0</v>
      </c>
      <c r="BB445" s="40">
        <f t="shared" si="263"/>
        <v>0</v>
      </c>
      <c r="BC445" s="40">
        <f t="shared" si="264"/>
        <v>0</v>
      </c>
      <c r="BD445" s="40">
        <f t="shared" si="265"/>
        <v>1</v>
      </c>
      <c r="BE445" s="40">
        <f t="shared" si="266"/>
        <v>0</v>
      </c>
      <c r="BF445" s="40">
        <f t="shared" si="267"/>
        <v>0</v>
      </c>
      <c r="BG445" s="40">
        <f t="shared" si="268"/>
        <v>0</v>
      </c>
      <c r="BH445" s="40">
        <f t="shared" si="269"/>
        <v>0</v>
      </c>
      <c r="BI445" s="40">
        <f t="shared" si="270"/>
        <v>0</v>
      </c>
      <c r="BJ445" s="40">
        <f t="shared" si="271"/>
        <v>0</v>
      </c>
      <c r="BK445" s="40">
        <f t="shared" si="272"/>
        <v>0</v>
      </c>
      <c r="BL445" s="40">
        <f t="shared" si="273"/>
        <v>0</v>
      </c>
      <c r="BM445" s="40">
        <f t="shared" si="274"/>
        <v>0</v>
      </c>
      <c r="BN445" s="40">
        <f t="shared" si="275"/>
        <v>0</v>
      </c>
      <c r="BO445" s="40">
        <f t="shared" si="276"/>
        <v>0</v>
      </c>
      <c r="BP445" s="40">
        <f t="shared" si="277"/>
        <v>0</v>
      </c>
      <c r="BQ445" s="40">
        <f t="shared" si="278"/>
        <v>0</v>
      </c>
      <c r="BR445" s="40">
        <f t="shared" si="279"/>
        <v>0</v>
      </c>
      <c r="BS445">
        <v>1</v>
      </c>
      <c r="BT445" s="63">
        <f t="shared" si="241"/>
        <v>8</v>
      </c>
      <c r="BV445" s="4">
        <f>(BR445*U408)+(BQ445*U409)+(BP445*U410)+(BO445*U411)+(BN445*U412)+(BM445*U413)+(BL445*U414)+(BK445*U415)+(BJ445*U416)+(BI445*U417)+(BH445*U418)+(BG445*U419)+(BF445*U420)+(BE445*U421)+(BD445*U422)+(BC445*U423)+(BB445*U424)+(BA445*U425)+(AZ445*U426)+(AY445*U427)+(AX445*U428)+(AW445*U429)+(AV445*U430)+(AU445*U431)+(AT445*U432)+(AS445*U433)+(AR445*U434)+(AQ445*U435)+(AP445*U436)+(AO445*U437)+(AN445*U438)+(AM445*U439)+(AL445*U440)+(AK445*U441)+(AJ445*U442)+(AI445*U443)+(AH445*U444)+($U$353)+U445</f>
        <v>0.1928356365856366</v>
      </c>
    </row>
    <row r="446" spans="1:74">
      <c r="A446" s="25">
        <f t="shared" si="245"/>
        <v>442</v>
      </c>
      <c r="B446" s="26" t="s">
        <v>20</v>
      </c>
      <c r="C446" s="12">
        <v>41529</v>
      </c>
      <c r="D446" s="12">
        <v>41530</v>
      </c>
      <c r="E446" s="12">
        <v>41551</v>
      </c>
      <c r="F446" s="14">
        <v>0.87160000000000004</v>
      </c>
      <c r="G446" s="14"/>
      <c r="H446" s="14"/>
      <c r="I446" s="14">
        <v>0.85840000000000005</v>
      </c>
      <c r="J446" s="14">
        <v>0.84989999999999999</v>
      </c>
      <c r="K446" s="6" t="s">
        <v>2</v>
      </c>
      <c r="L446" s="15"/>
      <c r="M446" s="16">
        <f>(F446-I446)*10000</f>
        <v>131.99999999999989</v>
      </c>
      <c r="N446" s="15"/>
      <c r="O446" s="16">
        <f>(I446-J446)*10000</f>
        <v>85.000000000000625</v>
      </c>
      <c r="P446" s="15"/>
      <c r="Q446" s="22">
        <f>((S445*U446)/M446)*O446</f>
        <v>6933135.9339340068</v>
      </c>
      <c r="R446" s="15"/>
      <c r="S446" s="3">
        <f>Q446+S445</f>
        <v>308402199.60240322</v>
      </c>
      <c r="U446" s="4">
        <f>$AE$4/W446</f>
        <v>3.5714285714285712E-2</v>
      </c>
      <c r="V446" s="4"/>
      <c r="W446" s="2">
        <v>7</v>
      </c>
      <c r="X446" s="3"/>
      <c r="Y446" s="30">
        <f>E446-D446+1</f>
        <v>22</v>
      </c>
      <c r="Z446" s="30"/>
      <c r="AA446" s="30">
        <f>(D446-C446)</f>
        <v>1</v>
      </c>
      <c r="AB446" s="30"/>
      <c r="AC446" s="4">
        <f>(S446-S445)/S445</f>
        <v>2.299783549783577E-2</v>
      </c>
      <c r="AF446" s="40">
        <f>IF(E445&gt;D446,IF(E445&gt;E446,Y446,E445-D446+1),0)</f>
        <v>20</v>
      </c>
      <c r="AH446" s="40">
        <f t="shared" si="240"/>
        <v>1</v>
      </c>
      <c r="AI446" s="40">
        <f t="shared" si="242"/>
        <v>1</v>
      </c>
      <c r="AJ446" s="40">
        <f t="shared" si="244"/>
        <v>1</v>
      </c>
      <c r="AK446" s="40">
        <f t="shared" si="246"/>
        <v>0</v>
      </c>
      <c r="AL446" s="40">
        <f t="shared" si="247"/>
        <v>1</v>
      </c>
      <c r="AM446" s="40">
        <f t="shared" si="248"/>
        <v>0</v>
      </c>
      <c r="AN446" s="40">
        <f t="shared" si="249"/>
        <v>1</v>
      </c>
      <c r="AO446" s="40">
        <f t="shared" si="250"/>
        <v>0</v>
      </c>
      <c r="AP446" s="40">
        <f t="shared" si="251"/>
        <v>0</v>
      </c>
      <c r="AQ446" s="40">
        <f t="shared" si="252"/>
        <v>0</v>
      </c>
      <c r="AR446" s="40">
        <f t="shared" si="253"/>
        <v>0</v>
      </c>
      <c r="AS446" s="40">
        <f t="shared" si="254"/>
        <v>0</v>
      </c>
      <c r="AT446" s="40">
        <f t="shared" si="255"/>
        <v>0</v>
      </c>
      <c r="AU446" s="40">
        <f t="shared" si="256"/>
        <v>0</v>
      </c>
      <c r="AV446" s="40">
        <f t="shared" si="257"/>
        <v>0</v>
      </c>
      <c r="AW446" s="40">
        <f t="shared" si="258"/>
        <v>0</v>
      </c>
      <c r="AX446" s="40">
        <f t="shared" si="259"/>
        <v>0</v>
      </c>
      <c r="AY446" s="40">
        <f t="shared" si="260"/>
        <v>0</v>
      </c>
      <c r="AZ446" s="40">
        <f t="shared" si="261"/>
        <v>0</v>
      </c>
      <c r="BA446" s="40">
        <f t="shared" si="262"/>
        <v>0</v>
      </c>
      <c r="BB446" s="40">
        <f t="shared" si="263"/>
        <v>0</v>
      </c>
      <c r="BC446" s="40">
        <f t="shared" si="264"/>
        <v>0</v>
      </c>
      <c r="BD446" s="40">
        <f t="shared" si="265"/>
        <v>0</v>
      </c>
      <c r="BE446" s="40">
        <f t="shared" si="266"/>
        <v>1</v>
      </c>
      <c r="BF446" s="40">
        <f t="shared" si="267"/>
        <v>0</v>
      </c>
      <c r="BG446" s="40">
        <f t="shared" si="268"/>
        <v>0</v>
      </c>
      <c r="BH446" s="40">
        <f t="shared" si="269"/>
        <v>0</v>
      </c>
      <c r="BI446" s="40">
        <f t="shared" si="270"/>
        <v>0</v>
      </c>
      <c r="BJ446" s="40">
        <f t="shared" si="271"/>
        <v>0</v>
      </c>
      <c r="BK446" s="40">
        <f t="shared" si="272"/>
        <v>0</v>
      </c>
      <c r="BL446" s="40">
        <f t="shared" si="273"/>
        <v>0</v>
      </c>
      <c r="BM446" s="40">
        <f t="shared" si="274"/>
        <v>0</v>
      </c>
      <c r="BN446" s="40">
        <f t="shared" si="275"/>
        <v>0</v>
      </c>
      <c r="BO446" s="40">
        <f t="shared" si="276"/>
        <v>0</v>
      </c>
      <c r="BP446" s="40">
        <f t="shared" si="277"/>
        <v>0</v>
      </c>
      <c r="BQ446" s="40">
        <f t="shared" si="278"/>
        <v>0</v>
      </c>
      <c r="BR446" s="40">
        <f t="shared" si="279"/>
        <v>0</v>
      </c>
      <c r="BS446">
        <v>1</v>
      </c>
      <c r="BT446" s="63">
        <f t="shared" si="241"/>
        <v>8</v>
      </c>
      <c r="BV446" s="4">
        <f>(BR446*U409)+(BQ446*U410)+(BP446*U411)+(BO446*U412)+(BN446*U413)+(BM446*U414)+(BL446*U415)+(BK446*U416)+(BJ446*U417)+(BI446*U418)+(BH446*U419)+(BG446*U420)+(BF446*U421)+(BE446*U422)+(BD446*U423)+(BC446*U424)+(BB446*U425)+(BA446*U426)+(AZ446*U427)+(AY446*U428)+(AX446*U429)+(AW446*U430)+(AV446*U431)+(AU446*U432)+(AT446*U433)+(AS446*U434)+(AR446*U435)+(AQ446*U436)+(AP446*U437)+(AO446*U438)+(AN446*U439)+(AM446*U440)+(AL446*U441)+(AK446*U442)+(AJ446*U443)+(AI446*U444)+(AH446*U445)+($U$353)+U446</f>
        <v>0.2035499222999223</v>
      </c>
    </row>
    <row r="447" spans="1:74">
      <c r="A447" s="25">
        <f t="shared" si="245"/>
        <v>443</v>
      </c>
      <c r="B447" s="26" t="s">
        <v>37</v>
      </c>
      <c r="C447" s="12">
        <v>41534</v>
      </c>
      <c r="D447" s="13">
        <v>41535</v>
      </c>
      <c r="E447" s="13">
        <v>41537</v>
      </c>
      <c r="F447" s="14">
        <v>1.0307599999999999</v>
      </c>
      <c r="G447" s="14"/>
      <c r="H447" s="14"/>
      <c r="I447" s="14">
        <v>1.0269600000000001</v>
      </c>
      <c r="J447" s="14">
        <v>1.0269600000000001</v>
      </c>
      <c r="K447" s="5" t="s">
        <v>17</v>
      </c>
      <c r="M447" s="46">
        <f>(F447-I447)*10000</f>
        <v>37.999999999998039</v>
      </c>
      <c r="N447" s="47"/>
      <c r="O447" s="46">
        <f>(I447-J447)*10000</f>
        <v>0</v>
      </c>
      <c r="Q447" s="22">
        <f>((S446*U447)/M447)*O447</f>
        <v>0</v>
      </c>
      <c r="R447" s="15"/>
      <c r="S447" s="3">
        <f>Q447+S446</f>
        <v>308402199.60240322</v>
      </c>
      <c r="U447" s="4">
        <f>$AE$4/W447</f>
        <v>3.5714285714285712E-2</v>
      </c>
      <c r="W447" s="2">
        <v>7</v>
      </c>
      <c r="Y447" s="30">
        <f>E447-D447+1</f>
        <v>3</v>
      </c>
      <c r="Z447" s="30"/>
      <c r="AA447" s="30">
        <f>(D447-C447)</f>
        <v>1</v>
      </c>
      <c r="AB447" s="30"/>
      <c r="AC447" s="4">
        <f>(S447-S446)/S446</f>
        <v>0</v>
      </c>
      <c r="AF447" s="40">
        <f>IF(E446&gt;D447,IF(E446&gt;E447,Y447,E446-D447+1),0)</f>
        <v>3</v>
      </c>
      <c r="AH447" s="40">
        <f t="shared" si="240"/>
        <v>1</v>
      </c>
      <c r="AI447" s="40">
        <f t="shared" si="242"/>
        <v>1</v>
      </c>
      <c r="AJ447" s="40">
        <f t="shared" si="244"/>
        <v>1</v>
      </c>
      <c r="AK447" s="40">
        <f t="shared" si="246"/>
        <v>1</v>
      </c>
      <c r="AL447" s="40">
        <f t="shared" si="247"/>
        <v>0</v>
      </c>
      <c r="AM447" s="40">
        <f t="shared" si="248"/>
        <v>1</v>
      </c>
      <c r="AN447" s="40">
        <f t="shared" si="249"/>
        <v>0</v>
      </c>
      <c r="AO447" s="40">
        <f t="shared" si="250"/>
        <v>1</v>
      </c>
      <c r="AP447" s="40">
        <f t="shared" si="251"/>
        <v>0</v>
      </c>
      <c r="AQ447" s="40">
        <f t="shared" si="252"/>
        <v>0</v>
      </c>
      <c r="AR447" s="40">
        <f t="shared" si="253"/>
        <v>0</v>
      </c>
      <c r="AS447" s="40">
        <f t="shared" si="254"/>
        <v>0</v>
      </c>
      <c r="AT447" s="40">
        <f t="shared" si="255"/>
        <v>0</v>
      </c>
      <c r="AU447" s="40">
        <f t="shared" si="256"/>
        <v>0</v>
      </c>
      <c r="AV447" s="40">
        <f t="shared" si="257"/>
        <v>0</v>
      </c>
      <c r="AW447" s="40">
        <f t="shared" si="258"/>
        <v>0</v>
      </c>
      <c r="AX447" s="40">
        <f t="shared" si="259"/>
        <v>0</v>
      </c>
      <c r="AY447" s="40">
        <f t="shared" si="260"/>
        <v>0</v>
      </c>
      <c r="AZ447" s="40">
        <f t="shared" si="261"/>
        <v>0</v>
      </c>
      <c r="BA447" s="40">
        <f t="shared" si="262"/>
        <v>0</v>
      </c>
      <c r="BB447" s="40">
        <f t="shared" si="263"/>
        <v>0</v>
      </c>
      <c r="BC447" s="40">
        <f t="shared" si="264"/>
        <v>0</v>
      </c>
      <c r="BD447" s="40">
        <f t="shared" si="265"/>
        <v>0</v>
      </c>
      <c r="BE447" s="40">
        <f t="shared" si="266"/>
        <v>0</v>
      </c>
      <c r="BF447" s="40">
        <f t="shared" si="267"/>
        <v>1</v>
      </c>
      <c r="BG447" s="40">
        <f t="shared" si="268"/>
        <v>0</v>
      </c>
      <c r="BH447" s="40">
        <f t="shared" si="269"/>
        <v>0</v>
      </c>
      <c r="BI447" s="40">
        <f t="shared" si="270"/>
        <v>0</v>
      </c>
      <c r="BJ447" s="40">
        <f t="shared" si="271"/>
        <v>0</v>
      </c>
      <c r="BK447" s="40">
        <f t="shared" si="272"/>
        <v>0</v>
      </c>
      <c r="BL447" s="40">
        <f t="shared" si="273"/>
        <v>0</v>
      </c>
      <c r="BM447" s="40">
        <f t="shared" si="274"/>
        <v>0</v>
      </c>
      <c r="BN447" s="40">
        <f t="shared" si="275"/>
        <v>0</v>
      </c>
      <c r="BO447" s="40">
        <f t="shared" si="276"/>
        <v>0</v>
      </c>
      <c r="BP447" s="40">
        <f t="shared" si="277"/>
        <v>0</v>
      </c>
      <c r="BQ447" s="40">
        <f t="shared" si="278"/>
        <v>0</v>
      </c>
      <c r="BR447" s="40">
        <f t="shared" si="279"/>
        <v>0</v>
      </c>
      <c r="BS447">
        <v>1</v>
      </c>
      <c r="BT447" s="63">
        <f t="shared" si="241"/>
        <v>9</v>
      </c>
      <c r="BV447" s="4">
        <f>(BR447*U410)+(BQ447*U411)+(BP447*U412)+(BO447*U413)+(BN447*U414)+(BM447*U415)+(BL447*U416)+(BK447*U417)+(BJ447*U418)+(BI447*U419)+(BH447*U420)+(BG447*U421)+(BF447*U422)+(BE447*U423)+(BD447*U424)+(BC447*U425)+(BB447*U426)+(BA447*U427)+(AZ447*U428)+(AY447*U429)+(AX447*U430)+(AW447*U431)+(AV447*U432)+(AU447*U433)+(AT447*U434)+(AS447*U435)+(AR447*U436)+(AQ447*U437)+(AP447*U438)+(AO447*U439)+(AN447*U440)+(AM447*U441)+(AL447*U442)+(AK447*U443)+(AJ447*U444)+(AI447*U445)+(AH447*U446)+($U$353)+U447</f>
        <v>0.239264208014208</v>
      </c>
    </row>
    <row r="448" spans="1:74">
      <c r="A448" s="25">
        <f t="shared" si="245"/>
        <v>444</v>
      </c>
      <c r="B448" s="26" t="s">
        <v>31</v>
      </c>
      <c r="C448" s="12">
        <v>41527</v>
      </c>
      <c r="D448" s="12">
        <v>41536</v>
      </c>
      <c r="E448" s="12">
        <v>41537</v>
      </c>
      <c r="F448" s="14">
        <v>1.7007000000000001</v>
      </c>
      <c r="G448" s="14"/>
      <c r="H448" s="14"/>
      <c r="I448" s="14">
        <v>1.6874</v>
      </c>
      <c r="J448" s="14">
        <v>1.7007000000000001</v>
      </c>
      <c r="K448" s="5" t="s">
        <v>0</v>
      </c>
      <c r="M448" s="46">
        <f>(F448-I448)*10000</f>
        <v>133.00000000000091</v>
      </c>
      <c r="N448" s="47"/>
      <c r="O448" s="46">
        <f>(I448-J448)*10000</f>
        <v>-133.00000000000091</v>
      </c>
      <c r="Q448" s="22">
        <f>((S447*U448)/M448)*O448</f>
        <v>-8566727.7667334229</v>
      </c>
      <c r="R448" s="15"/>
      <c r="S448" s="3">
        <f>Q448+S447</f>
        <v>299835471.83566982</v>
      </c>
      <c r="U448" s="4">
        <f>$AE$4/W448</f>
        <v>2.7777777777777776E-2</v>
      </c>
      <c r="V448"/>
      <c r="W448" s="2">
        <v>9</v>
      </c>
      <c r="Y448" s="30">
        <f>E448-D448+1</f>
        <v>2</v>
      </c>
      <c r="Z448" s="30"/>
      <c r="AA448" s="30">
        <f>(D448-C448)</f>
        <v>9</v>
      </c>
      <c r="AB448" s="30"/>
      <c r="AC448" s="4">
        <f>(S448-S447)/S447</f>
        <v>-2.7777777777777731E-2</v>
      </c>
      <c r="AF448" s="40">
        <f>IF(E447&gt;D448,IF(E447&gt;E448,Y448,E447-D448+1),0)</f>
        <v>2</v>
      </c>
      <c r="AH448" s="40">
        <f t="shared" si="240"/>
        <v>1</v>
      </c>
      <c r="AI448" s="40">
        <f t="shared" si="242"/>
        <v>1</v>
      </c>
      <c r="AJ448" s="40">
        <f t="shared" si="244"/>
        <v>1</v>
      </c>
      <c r="AK448" s="40">
        <f t="shared" si="246"/>
        <v>1</v>
      </c>
      <c r="AL448" s="40">
        <f t="shared" si="247"/>
        <v>1</v>
      </c>
      <c r="AM448" s="40">
        <f t="shared" si="248"/>
        <v>0</v>
      </c>
      <c r="AN448" s="40">
        <f t="shared" si="249"/>
        <v>1</v>
      </c>
      <c r="AO448" s="40">
        <f t="shared" si="250"/>
        <v>0</v>
      </c>
      <c r="AP448" s="40">
        <f t="shared" si="251"/>
        <v>1</v>
      </c>
      <c r="AQ448" s="40">
        <f t="shared" si="252"/>
        <v>0</v>
      </c>
      <c r="AR448" s="40">
        <f t="shared" si="253"/>
        <v>0</v>
      </c>
      <c r="AS448" s="40">
        <f t="shared" si="254"/>
        <v>0</v>
      </c>
      <c r="AT448" s="40">
        <f t="shared" si="255"/>
        <v>0</v>
      </c>
      <c r="AU448" s="40">
        <f t="shared" si="256"/>
        <v>0</v>
      </c>
      <c r="AV448" s="40">
        <f t="shared" si="257"/>
        <v>0</v>
      </c>
      <c r="AW448" s="40">
        <f t="shared" si="258"/>
        <v>0</v>
      </c>
      <c r="AX448" s="40">
        <f t="shared" si="259"/>
        <v>0</v>
      </c>
      <c r="AY448" s="40">
        <f t="shared" si="260"/>
        <v>0</v>
      </c>
      <c r="AZ448" s="40">
        <f t="shared" si="261"/>
        <v>0</v>
      </c>
      <c r="BA448" s="40">
        <f t="shared" si="262"/>
        <v>0</v>
      </c>
      <c r="BB448" s="40">
        <f t="shared" si="263"/>
        <v>0</v>
      </c>
      <c r="BC448" s="40">
        <f t="shared" si="264"/>
        <v>0</v>
      </c>
      <c r="BD448" s="40">
        <f t="shared" si="265"/>
        <v>0</v>
      </c>
      <c r="BE448" s="40">
        <f t="shared" si="266"/>
        <v>0</v>
      </c>
      <c r="BF448" s="40">
        <f t="shared" si="267"/>
        <v>0</v>
      </c>
      <c r="BG448" s="40">
        <f t="shared" si="268"/>
        <v>1</v>
      </c>
      <c r="BH448" s="40">
        <f t="shared" si="269"/>
        <v>0</v>
      </c>
      <c r="BI448" s="40">
        <f t="shared" si="270"/>
        <v>0</v>
      </c>
      <c r="BJ448" s="40">
        <f t="shared" si="271"/>
        <v>0</v>
      </c>
      <c r="BK448" s="40">
        <f t="shared" si="272"/>
        <v>0</v>
      </c>
      <c r="BL448" s="40">
        <f t="shared" si="273"/>
        <v>0</v>
      </c>
      <c r="BM448" s="40">
        <f t="shared" si="274"/>
        <v>0</v>
      </c>
      <c r="BN448" s="40">
        <f t="shared" si="275"/>
        <v>0</v>
      </c>
      <c r="BO448" s="40">
        <f t="shared" si="276"/>
        <v>0</v>
      </c>
      <c r="BP448" s="40">
        <f t="shared" si="277"/>
        <v>0</v>
      </c>
      <c r="BQ448" s="40">
        <f t="shared" si="278"/>
        <v>0</v>
      </c>
      <c r="BR448" s="40">
        <f t="shared" si="279"/>
        <v>0</v>
      </c>
      <c r="BS448">
        <v>1</v>
      </c>
      <c r="BT448" s="63">
        <f t="shared" si="241"/>
        <v>10</v>
      </c>
      <c r="BV448" s="4">
        <f>(BR448*U411)+(BQ448*U412)+(BP448*U413)+(BO448*U414)+(BN448*U415)+(BM448*U416)+(BL448*U417)+(BK448*U418)+(BJ448*U419)+(BI448*U420)+(BH448*U421)+(BG448*U422)+(BF448*U423)+(BE448*U424)+(BD448*U425)+(BC448*U426)+(BB448*U427)+(BA448*U428)+(AZ448*U429)+(AY448*U430)+(AX448*U431)+(AW448*U432)+(AV448*U433)+(AU448*U434)+(AT448*U435)+(AS448*U436)+(AR448*U437)+(AQ448*U438)+(AP448*U439)+(AO448*U440)+(AN448*U441)+(AM448*U442)+(AL448*U443)+(AK448*U444)+(AJ448*U445)+(AI448*U446)+(AH448*U447)+($U$353)+U448</f>
        <v>0.26704198579198579</v>
      </c>
    </row>
    <row r="449" spans="1:74">
      <c r="A449" s="25">
        <f t="shared" si="245"/>
        <v>445</v>
      </c>
      <c r="B449" s="26" t="s">
        <v>36</v>
      </c>
      <c r="C449" s="12">
        <v>41540</v>
      </c>
      <c r="D449" s="12">
        <v>41541</v>
      </c>
      <c r="E449" s="12">
        <v>41542</v>
      </c>
      <c r="F449" s="36">
        <v>158.97200000000001</v>
      </c>
      <c r="G449" s="36"/>
      <c r="H449" s="36"/>
      <c r="I449" s="36">
        <v>158.03</v>
      </c>
      <c r="J449" s="36">
        <v>158.03000000000003</v>
      </c>
      <c r="K449" s="6" t="s">
        <v>17</v>
      </c>
      <c r="M449" s="16">
        <f>(F449-I449)*100</f>
        <v>94.200000000000728</v>
      </c>
      <c r="N449" s="15"/>
      <c r="O449" s="16">
        <f>(I449-J449)*100</f>
        <v>-2.8421709430404007E-12</v>
      </c>
      <c r="Q449" s="22">
        <f>((S448*U449)/M449)*O449</f>
        <v>-2.5129265916022129E-7</v>
      </c>
      <c r="R449" s="15"/>
      <c r="S449" s="3">
        <f>Q449+S448</f>
        <v>299835471.83566958</v>
      </c>
      <c r="U449" s="4">
        <f>$AE$4/W449</f>
        <v>2.7777777777777776E-2</v>
      </c>
      <c r="W449" s="2">
        <v>9</v>
      </c>
      <c r="Y449" s="30">
        <f>E449-D449+1</f>
        <v>2</v>
      </c>
      <c r="Z449" s="30"/>
      <c r="AA449" s="30">
        <f>(D449-C449)</f>
        <v>1</v>
      </c>
      <c r="AB449" s="30"/>
      <c r="AC449" s="4">
        <f>(S449-S448)/S448</f>
        <v>-7.9516468695949374E-16</v>
      </c>
      <c r="AF449" s="40">
        <f>IF(E448&gt;D449,IF(E448&gt;E449,Y449,E448-D449+1),0)</f>
        <v>0</v>
      </c>
      <c r="AH449" s="40">
        <f t="shared" si="240"/>
        <v>0</v>
      </c>
      <c r="AI449" s="40">
        <f t="shared" si="242"/>
        <v>0</v>
      </c>
      <c r="AJ449" s="40">
        <f t="shared" si="244"/>
        <v>1</v>
      </c>
      <c r="AK449" s="40">
        <f t="shared" si="246"/>
        <v>1</v>
      </c>
      <c r="AL449" s="40">
        <f t="shared" si="247"/>
        <v>1</v>
      </c>
      <c r="AM449" s="40">
        <f t="shared" si="248"/>
        <v>0</v>
      </c>
      <c r="AN449" s="40">
        <f t="shared" si="249"/>
        <v>0</v>
      </c>
      <c r="AO449" s="40">
        <f t="shared" si="250"/>
        <v>1</v>
      </c>
      <c r="AP449" s="40">
        <f t="shared" si="251"/>
        <v>0</v>
      </c>
      <c r="AQ449" s="40">
        <f t="shared" si="252"/>
        <v>1</v>
      </c>
      <c r="AR449" s="40">
        <f t="shared" si="253"/>
        <v>0</v>
      </c>
      <c r="AS449" s="40">
        <f t="shared" si="254"/>
        <v>0</v>
      </c>
      <c r="AT449" s="40">
        <f t="shared" si="255"/>
        <v>0</v>
      </c>
      <c r="AU449" s="40">
        <f t="shared" si="256"/>
        <v>0</v>
      </c>
      <c r="AV449" s="40">
        <f t="shared" si="257"/>
        <v>0</v>
      </c>
      <c r="AW449" s="40">
        <f t="shared" si="258"/>
        <v>0</v>
      </c>
      <c r="AX449" s="40">
        <f t="shared" si="259"/>
        <v>0</v>
      </c>
      <c r="AY449" s="40">
        <f t="shared" si="260"/>
        <v>0</v>
      </c>
      <c r="AZ449" s="40">
        <f t="shared" si="261"/>
        <v>0</v>
      </c>
      <c r="BA449" s="40">
        <f t="shared" si="262"/>
        <v>0</v>
      </c>
      <c r="BB449" s="40">
        <f t="shared" si="263"/>
        <v>0</v>
      </c>
      <c r="BC449" s="40">
        <f t="shared" si="264"/>
        <v>0</v>
      </c>
      <c r="BD449" s="40">
        <f t="shared" si="265"/>
        <v>0</v>
      </c>
      <c r="BE449" s="40">
        <f t="shared" si="266"/>
        <v>0</v>
      </c>
      <c r="BF449" s="40">
        <f t="shared" si="267"/>
        <v>0</v>
      </c>
      <c r="BG449" s="40">
        <f t="shared" si="268"/>
        <v>0</v>
      </c>
      <c r="BH449" s="40">
        <f t="shared" si="269"/>
        <v>0</v>
      </c>
      <c r="BI449" s="40">
        <f t="shared" si="270"/>
        <v>0</v>
      </c>
      <c r="BJ449" s="40">
        <f t="shared" si="271"/>
        <v>0</v>
      </c>
      <c r="BK449" s="40">
        <f t="shared" si="272"/>
        <v>0</v>
      </c>
      <c r="BL449" s="40">
        <f t="shared" si="273"/>
        <v>0</v>
      </c>
      <c r="BM449" s="40">
        <f t="shared" si="274"/>
        <v>0</v>
      </c>
      <c r="BN449" s="40">
        <f t="shared" si="275"/>
        <v>0</v>
      </c>
      <c r="BO449" s="40">
        <f t="shared" si="276"/>
        <v>0</v>
      </c>
      <c r="BP449" s="40">
        <f t="shared" si="277"/>
        <v>0</v>
      </c>
      <c r="BQ449" s="40">
        <f t="shared" si="278"/>
        <v>0</v>
      </c>
      <c r="BR449" s="40">
        <f t="shared" si="279"/>
        <v>0</v>
      </c>
      <c r="BS449">
        <v>1</v>
      </c>
      <c r="BT449" s="63">
        <f t="shared" si="241"/>
        <v>7</v>
      </c>
      <c r="BV449" s="4">
        <f>(BR449*U412)+(BQ449*U413)+(BP449*U414)+(BO449*U415)+(BN449*U416)+(BM449*U417)+(BL449*U418)+(BK449*U419)+(BJ449*U420)+(BI449*U421)+(BH449*U422)+(BG449*U423)+(BF449*U424)+(BE449*U425)+(BD449*U426)+(BC449*U427)+(BB449*U428)+(BA449*U429)+(AZ449*U430)+(AY449*U431)+(AX449*U432)+(AW449*U433)+(AV449*U434)+(AU449*U435)+(AT449*U436)+(AS449*U437)+(AR449*U438)+(AQ449*U439)+(AP449*U440)+(AO449*U441)+(AN449*U442)+(AM449*U443)+(AL449*U444)+(AK449*U445)+(AJ449*U446)+(AI449*U447)+(AH449*U448)+($U$353)+U449</f>
        <v>0.20019216894216896</v>
      </c>
    </row>
    <row r="450" spans="1:74">
      <c r="A450" s="25">
        <f t="shared" si="245"/>
        <v>446</v>
      </c>
      <c r="B450" s="26" t="s">
        <v>38</v>
      </c>
      <c r="C450" s="12">
        <v>41540</v>
      </c>
      <c r="D450" s="52">
        <v>41541</v>
      </c>
      <c r="E450" s="52">
        <v>41541</v>
      </c>
      <c r="F450" s="36">
        <v>133.95600000000002</v>
      </c>
      <c r="G450" s="36"/>
      <c r="H450" s="36"/>
      <c r="I450" s="36">
        <v>133.142</v>
      </c>
      <c r="J450" s="36">
        <v>133.95600000000002</v>
      </c>
      <c r="K450" s="6" t="s">
        <v>0</v>
      </c>
      <c r="M450" s="16">
        <f>(F450-I450)*100</f>
        <v>81.400000000002137</v>
      </c>
      <c r="N450" s="15"/>
      <c r="O450" s="16">
        <f>(I450-J450)*100</f>
        <v>-81.400000000002137</v>
      </c>
      <c r="Q450" s="22">
        <f>((S449*U450)/M450)*O450</f>
        <v>-3569469.9028055901</v>
      </c>
      <c r="R450" s="15"/>
      <c r="S450" s="3">
        <f>Q450+S449</f>
        <v>296266001.93286401</v>
      </c>
      <c r="U450" s="4">
        <f>$AE$4/W450</f>
        <v>1.1904761904761904E-2</v>
      </c>
      <c r="W450" s="2">
        <v>21</v>
      </c>
      <c r="Y450" s="30">
        <f>E450-D450+1</f>
        <v>1</v>
      </c>
      <c r="Z450" s="30"/>
      <c r="AA450" s="30">
        <f>(D450-C450)</f>
        <v>1</v>
      </c>
      <c r="AB450" s="30"/>
      <c r="AC450" s="4">
        <f>(S450-S449)/S449</f>
        <v>-1.1904761904761826E-2</v>
      </c>
      <c r="AF450" s="40">
        <f>IF(E449&gt;D450,IF(E449&gt;E450,Y450,E449-D450+1),0)</f>
        <v>1</v>
      </c>
      <c r="AH450" s="40">
        <f t="shared" si="240"/>
        <v>1</v>
      </c>
      <c r="AI450" s="40">
        <f t="shared" si="242"/>
        <v>0</v>
      </c>
      <c r="AJ450" s="40">
        <f t="shared" si="244"/>
        <v>0</v>
      </c>
      <c r="AK450" s="40">
        <f t="shared" si="246"/>
        <v>1</v>
      </c>
      <c r="AL450" s="40">
        <f t="shared" si="247"/>
        <v>1</v>
      </c>
      <c r="AM450" s="40">
        <f t="shared" si="248"/>
        <v>1</v>
      </c>
      <c r="AN450" s="40">
        <f t="shared" si="249"/>
        <v>0</v>
      </c>
      <c r="AO450" s="40">
        <f t="shared" si="250"/>
        <v>0</v>
      </c>
      <c r="AP450" s="40">
        <f t="shared" si="251"/>
        <v>1</v>
      </c>
      <c r="AQ450" s="40">
        <f t="shared" si="252"/>
        <v>0</v>
      </c>
      <c r="AR450" s="40">
        <f t="shared" si="253"/>
        <v>1</v>
      </c>
      <c r="AS450" s="40">
        <f t="shared" si="254"/>
        <v>0</v>
      </c>
      <c r="AT450" s="40">
        <f t="shared" si="255"/>
        <v>0</v>
      </c>
      <c r="AU450" s="40">
        <f t="shared" si="256"/>
        <v>0</v>
      </c>
      <c r="AV450" s="40">
        <f t="shared" si="257"/>
        <v>0</v>
      </c>
      <c r="AW450" s="40">
        <f t="shared" si="258"/>
        <v>0</v>
      </c>
      <c r="AX450" s="40">
        <f t="shared" si="259"/>
        <v>0</v>
      </c>
      <c r="AY450" s="40">
        <f t="shared" si="260"/>
        <v>0</v>
      </c>
      <c r="AZ450" s="40">
        <f t="shared" si="261"/>
        <v>0</v>
      </c>
      <c r="BA450" s="40">
        <f t="shared" si="262"/>
        <v>0</v>
      </c>
      <c r="BB450" s="40">
        <f t="shared" si="263"/>
        <v>0</v>
      </c>
      <c r="BC450" s="40">
        <f t="shared" si="264"/>
        <v>0</v>
      </c>
      <c r="BD450" s="40">
        <f t="shared" si="265"/>
        <v>0</v>
      </c>
      <c r="BE450" s="40">
        <f t="shared" si="266"/>
        <v>0</v>
      </c>
      <c r="BF450" s="40">
        <f t="shared" si="267"/>
        <v>0</v>
      </c>
      <c r="BG450" s="40">
        <f t="shared" si="268"/>
        <v>0</v>
      </c>
      <c r="BH450" s="40">
        <f t="shared" si="269"/>
        <v>0</v>
      </c>
      <c r="BI450" s="40">
        <f t="shared" si="270"/>
        <v>0</v>
      </c>
      <c r="BJ450" s="40">
        <f t="shared" si="271"/>
        <v>0</v>
      </c>
      <c r="BK450" s="40">
        <f t="shared" si="272"/>
        <v>0</v>
      </c>
      <c r="BL450" s="40">
        <f t="shared" si="273"/>
        <v>0</v>
      </c>
      <c r="BM450" s="40">
        <f t="shared" si="274"/>
        <v>0</v>
      </c>
      <c r="BN450" s="40">
        <f t="shared" si="275"/>
        <v>0</v>
      </c>
      <c r="BO450" s="40">
        <f t="shared" si="276"/>
        <v>0</v>
      </c>
      <c r="BP450" s="40">
        <f t="shared" si="277"/>
        <v>0</v>
      </c>
      <c r="BQ450" s="40">
        <f t="shared" si="278"/>
        <v>0</v>
      </c>
      <c r="BR450" s="40">
        <f t="shared" si="279"/>
        <v>0</v>
      </c>
      <c r="BS450">
        <v>1</v>
      </c>
      <c r="BT450" s="63">
        <f t="shared" si="241"/>
        <v>8</v>
      </c>
      <c r="BV450" s="4">
        <f>(BR450*U413)+(BQ450*U414)+(BP450*U415)+(BO450*U416)+(BN450*U417)+(BM450*U418)+(BL450*U419)+(BK450*U420)+(BJ450*U421)+(BI450*U422)+(BH450*U423)+(BG450*U424)+(BF450*U425)+(BE450*U426)+(BD450*U427)+(BC450*U428)+(BB450*U429)+(BA450*U430)+(AZ450*U431)+(AY450*U432)+(AX450*U433)+(AW450*U434)+(AV450*U435)+(AU450*U436)+(AT450*U437)+(AS450*U438)+(AR450*U439)+(AQ450*U440)+(AP450*U441)+(AO450*U442)+(AN450*U443)+(AM450*U444)+(AL450*U445)+(AK450*U446)+(AJ450*U447)+(AI450*U448)+(AH450*U449)+($U$353)+U450</f>
        <v>0.21209693084693088</v>
      </c>
    </row>
    <row r="451" spans="1:74">
      <c r="A451" s="25">
        <f t="shared" si="245"/>
        <v>447</v>
      </c>
      <c r="B451" s="26" t="s">
        <v>29</v>
      </c>
      <c r="C451" s="12">
        <v>41540</v>
      </c>
      <c r="D451" s="12">
        <v>41542</v>
      </c>
      <c r="E451" s="12">
        <v>41549</v>
      </c>
      <c r="F451" s="14">
        <v>0.84650000000000003</v>
      </c>
      <c r="G451" s="14"/>
      <c r="H451" s="14"/>
      <c r="I451" s="14">
        <v>0.83950000000000002</v>
      </c>
      <c r="J451" s="14">
        <v>0.83760000000000001</v>
      </c>
      <c r="K451" s="6" t="s">
        <v>2</v>
      </c>
      <c r="L451" s="15"/>
      <c r="M451" s="16">
        <f>(F451-I451)*10000</f>
        <v>70.000000000000057</v>
      </c>
      <c r="N451" s="15"/>
      <c r="O451" s="16">
        <f>(I451-J451)*10000</f>
        <v>19.000000000000128</v>
      </c>
      <c r="P451" s="15"/>
      <c r="Q451" s="22">
        <f>((S450*U451)/M451)*O451</f>
        <v>2010376.4416873036</v>
      </c>
      <c r="R451" s="15"/>
      <c r="S451" s="3">
        <f>Q451+S450</f>
        <v>298276378.3745513</v>
      </c>
      <c r="U451" s="4">
        <f>$AE$4/W451</f>
        <v>2.5000000000000001E-2</v>
      </c>
      <c r="V451" s="4"/>
      <c r="W451" s="2">
        <v>10</v>
      </c>
      <c r="X451" s="3"/>
      <c r="Y451" s="30">
        <f>E451-D451+1</f>
        <v>8</v>
      </c>
      <c r="Z451" s="30"/>
      <c r="AA451" s="30">
        <f>(D451-C451)</f>
        <v>2</v>
      </c>
      <c r="AB451" s="30"/>
      <c r="AC451" s="4">
        <f>(S451-S450)/S450</f>
        <v>6.7857142857142665E-3</v>
      </c>
      <c r="AF451" s="40">
        <f>IF(E450&gt;D451,IF(E450&gt;E451,Y451,E450-D451+1),0)</f>
        <v>0</v>
      </c>
      <c r="AH451" s="40">
        <f t="shared" si="240"/>
        <v>0</v>
      </c>
      <c r="AI451" s="40">
        <f t="shared" si="242"/>
        <v>1</v>
      </c>
      <c r="AJ451" s="40">
        <f t="shared" si="244"/>
        <v>0</v>
      </c>
      <c r="AK451" s="40">
        <f t="shared" si="246"/>
        <v>0</v>
      </c>
      <c r="AL451" s="40">
        <f t="shared" si="247"/>
        <v>1</v>
      </c>
      <c r="AM451" s="40">
        <f t="shared" si="248"/>
        <v>1</v>
      </c>
      <c r="AN451" s="40">
        <f t="shared" si="249"/>
        <v>1</v>
      </c>
      <c r="AO451" s="40">
        <f t="shared" si="250"/>
        <v>0</v>
      </c>
      <c r="AP451" s="40">
        <f t="shared" si="251"/>
        <v>0</v>
      </c>
      <c r="AQ451" s="40">
        <f t="shared" si="252"/>
        <v>0</v>
      </c>
      <c r="AR451" s="40">
        <f t="shared" si="253"/>
        <v>0</v>
      </c>
      <c r="AS451" s="40">
        <f t="shared" si="254"/>
        <v>0</v>
      </c>
      <c r="AT451" s="40">
        <f t="shared" si="255"/>
        <v>0</v>
      </c>
      <c r="AU451" s="40">
        <f t="shared" si="256"/>
        <v>0</v>
      </c>
      <c r="AV451" s="40">
        <f t="shared" si="257"/>
        <v>0</v>
      </c>
      <c r="AW451" s="40">
        <f t="shared" si="258"/>
        <v>0</v>
      </c>
      <c r="AX451" s="40">
        <f t="shared" si="259"/>
        <v>0</v>
      </c>
      <c r="AY451" s="40">
        <f t="shared" si="260"/>
        <v>0</v>
      </c>
      <c r="AZ451" s="40">
        <f t="shared" si="261"/>
        <v>0</v>
      </c>
      <c r="BA451" s="40">
        <f t="shared" si="262"/>
        <v>0</v>
      </c>
      <c r="BB451" s="40">
        <f t="shared" si="263"/>
        <v>0</v>
      </c>
      <c r="BC451" s="40">
        <f t="shared" si="264"/>
        <v>0</v>
      </c>
      <c r="BD451" s="40">
        <f t="shared" si="265"/>
        <v>0</v>
      </c>
      <c r="BE451" s="40">
        <f t="shared" si="266"/>
        <v>0</v>
      </c>
      <c r="BF451" s="40">
        <f t="shared" si="267"/>
        <v>0</v>
      </c>
      <c r="BG451" s="40">
        <f t="shared" si="268"/>
        <v>0</v>
      </c>
      <c r="BH451" s="40">
        <f t="shared" si="269"/>
        <v>0</v>
      </c>
      <c r="BI451" s="40">
        <f t="shared" si="270"/>
        <v>0</v>
      </c>
      <c r="BJ451" s="40">
        <f t="shared" si="271"/>
        <v>0</v>
      </c>
      <c r="BK451" s="40">
        <f t="shared" si="272"/>
        <v>0</v>
      </c>
      <c r="BL451" s="40">
        <f t="shared" si="273"/>
        <v>0</v>
      </c>
      <c r="BM451" s="40">
        <f t="shared" si="274"/>
        <v>0</v>
      </c>
      <c r="BN451" s="40">
        <f t="shared" si="275"/>
        <v>0</v>
      </c>
      <c r="BO451" s="40">
        <f t="shared" si="276"/>
        <v>0</v>
      </c>
      <c r="BP451" s="40">
        <f t="shared" si="277"/>
        <v>0</v>
      </c>
      <c r="BQ451" s="40">
        <f t="shared" si="278"/>
        <v>0</v>
      </c>
      <c r="BR451" s="40">
        <f t="shared" si="279"/>
        <v>0</v>
      </c>
      <c r="BS451">
        <v>1</v>
      </c>
      <c r="BT451" s="63">
        <f t="shared" si="241"/>
        <v>6</v>
      </c>
      <c r="BV451" s="4">
        <f>(BR451*U414)+(BQ451*U415)+(BP451*U416)+(BO451*U417)+(BN451*U418)+(BM451*U419)+(BL451*U420)+(BK451*U421)+(BJ451*U422)+(BI451*U423)+(BH451*U424)+(BG451*U425)+(BF451*U426)+(BE451*U427)+(BD451*U428)+(BC451*U429)+(BB451*U430)+(BA451*U431)+(AZ451*U432)+(AY451*U433)+(AX451*U434)+(AW451*U435)+(AV451*U436)+(AU451*U437)+(AT451*U438)+(AS451*U439)+(AR451*U440)+(AQ451*U441)+(AP451*U442)+(AO451*U443)+(AN451*U444)+(AM451*U445)+(AL451*U446)+(AK451*U447)+(AJ451*U448)+(AI451*U449)+(AH451*U450)+($U$353)+U451</f>
        <v>0.17818362193362192</v>
      </c>
    </row>
    <row r="452" spans="1:74">
      <c r="A452" s="25">
        <f t="shared" si="245"/>
        <v>448</v>
      </c>
      <c r="B452" s="26" t="s">
        <v>33</v>
      </c>
      <c r="C452" s="12">
        <v>41542</v>
      </c>
      <c r="D452" s="12">
        <v>41543</v>
      </c>
      <c r="E452" s="12">
        <v>41543</v>
      </c>
      <c r="F452" s="36">
        <v>98.82</v>
      </c>
      <c r="G452" s="36"/>
      <c r="H452" s="36"/>
      <c r="I452" s="36">
        <v>98.36</v>
      </c>
      <c r="J452" s="36">
        <v>98.82</v>
      </c>
      <c r="K452" s="6" t="s">
        <v>0</v>
      </c>
      <c r="M452" s="16">
        <f>(F452-I452)*100</f>
        <v>45.999999999999375</v>
      </c>
      <c r="N452" s="15"/>
      <c r="O452" s="16">
        <f>(I452-J452)*100</f>
        <v>-45.999999999999375</v>
      </c>
      <c r="Q452" s="22">
        <f>((S451*U452)/M452)*O452</f>
        <v>-8285454.9548486471</v>
      </c>
      <c r="R452" s="15"/>
      <c r="S452" s="3">
        <f>Q452+S451</f>
        <v>289990923.41970265</v>
      </c>
      <c r="U452" s="4">
        <f>$AE$4/W452</f>
        <v>2.7777777777777776E-2</v>
      </c>
      <c r="W452" s="2">
        <v>9</v>
      </c>
      <c r="Y452" s="30">
        <f>E452-D452+1</f>
        <v>1</v>
      </c>
      <c r="Z452" s="30"/>
      <c r="AA452" s="30">
        <f>(D452-C452)</f>
        <v>1</v>
      </c>
      <c r="AB452" s="30"/>
      <c r="AC452" s="4">
        <f>(S452-S451)/S451</f>
        <v>-2.7777777777777776E-2</v>
      </c>
      <c r="AF452" s="40">
        <f>IF(E451&gt;D452,IF(E451&gt;E452,Y452,E451-D452+1),0)</f>
        <v>1</v>
      </c>
      <c r="AH452" s="40">
        <f t="shared" si="240"/>
        <v>1</v>
      </c>
      <c r="AI452" s="40">
        <f t="shared" si="242"/>
        <v>0</v>
      </c>
      <c r="AJ452" s="40">
        <f t="shared" si="244"/>
        <v>0</v>
      </c>
      <c r="AK452" s="40">
        <f t="shared" si="246"/>
        <v>0</v>
      </c>
      <c r="AL452" s="40">
        <f t="shared" si="247"/>
        <v>0</v>
      </c>
      <c r="AM452" s="40">
        <f t="shared" si="248"/>
        <v>1</v>
      </c>
      <c r="AN452" s="40">
        <f t="shared" si="249"/>
        <v>1</v>
      </c>
      <c r="AO452" s="40">
        <f t="shared" si="250"/>
        <v>1</v>
      </c>
      <c r="AP452" s="40">
        <f t="shared" si="251"/>
        <v>0</v>
      </c>
      <c r="AQ452" s="40">
        <f t="shared" si="252"/>
        <v>0</v>
      </c>
      <c r="AR452" s="40">
        <f t="shared" si="253"/>
        <v>0</v>
      </c>
      <c r="AS452" s="40">
        <f t="shared" si="254"/>
        <v>0</v>
      </c>
      <c r="AT452" s="40">
        <f t="shared" si="255"/>
        <v>0</v>
      </c>
      <c r="AU452" s="40">
        <f t="shared" si="256"/>
        <v>0</v>
      </c>
      <c r="AV452" s="40">
        <f t="shared" si="257"/>
        <v>0</v>
      </c>
      <c r="AW452" s="40">
        <f t="shared" si="258"/>
        <v>0</v>
      </c>
      <c r="AX452" s="40">
        <f t="shared" si="259"/>
        <v>0</v>
      </c>
      <c r="AY452" s="40">
        <f t="shared" si="260"/>
        <v>0</v>
      </c>
      <c r="AZ452" s="40">
        <f t="shared" si="261"/>
        <v>0</v>
      </c>
      <c r="BA452" s="40">
        <f t="shared" si="262"/>
        <v>0</v>
      </c>
      <c r="BB452" s="40">
        <f t="shared" si="263"/>
        <v>0</v>
      </c>
      <c r="BC452" s="40">
        <f t="shared" si="264"/>
        <v>0</v>
      </c>
      <c r="BD452" s="40">
        <f t="shared" si="265"/>
        <v>0</v>
      </c>
      <c r="BE452" s="40">
        <f t="shared" si="266"/>
        <v>0</v>
      </c>
      <c r="BF452" s="40">
        <f t="shared" si="267"/>
        <v>0</v>
      </c>
      <c r="BG452" s="40">
        <f t="shared" si="268"/>
        <v>0</v>
      </c>
      <c r="BH452" s="40">
        <f t="shared" si="269"/>
        <v>0</v>
      </c>
      <c r="BI452" s="40">
        <f t="shared" si="270"/>
        <v>0</v>
      </c>
      <c r="BJ452" s="40">
        <f t="shared" si="271"/>
        <v>0</v>
      </c>
      <c r="BK452" s="40">
        <f t="shared" si="272"/>
        <v>0</v>
      </c>
      <c r="BL452" s="40">
        <f t="shared" si="273"/>
        <v>0</v>
      </c>
      <c r="BM452" s="40">
        <f t="shared" si="274"/>
        <v>0</v>
      </c>
      <c r="BN452" s="40">
        <f t="shared" si="275"/>
        <v>0</v>
      </c>
      <c r="BO452" s="40">
        <f t="shared" si="276"/>
        <v>0</v>
      </c>
      <c r="BP452" s="40">
        <f t="shared" si="277"/>
        <v>0</v>
      </c>
      <c r="BQ452" s="40">
        <f t="shared" si="278"/>
        <v>0</v>
      </c>
      <c r="BR452" s="40">
        <f t="shared" si="279"/>
        <v>0</v>
      </c>
      <c r="BS452">
        <v>1</v>
      </c>
      <c r="BT452" s="63">
        <f t="shared" si="241"/>
        <v>6</v>
      </c>
      <c r="BV452" s="4">
        <f>(BR452*U415)+(BQ452*U416)+(BP452*U417)+(BO452*U418)+(BN452*U419)+(BM452*U420)+(BL452*U421)+(BK452*U422)+(BJ452*U423)+(BI452*U424)+(BH452*U425)+(BG452*U426)+(BF452*U427)+(BE452*U428)+(BD452*U429)+(BC452*U430)+(BB452*U431)+(BA452*U432)+(AZ452*U433)+(AY452*U434)+(AX452*U435)+(AW452*U436)+(AV452*U437)+(AU452*U438)+(AT452*U439)+(AS452*U440)+(AR452*U441)+(AQ452*U442)+(AP452*U443)+(AO452*U444)+(AN452*U445)+(AM452*U446)+(AL452*U447)+(AK452*U448)+(AJ452*U449)+(AI452*U450)+(AH452*U451)+($U$353)+U452</f>
        <v>0.17818362193362192</v>
      </c>
    </row>
    <row r="453" spans="1:74">
      <c r="A453" s="25">
        <f t="shared" si="245"/>
        <v>449</v>
      </c>
      <c r="B453" s="26" t="s">
        <v>28</v>
      </c>
      <c r="C453" s="12">
        <v>41542</v>
      </c>
      <c r="D453" s="12">
        <v>41544</v>
      </c>
      <c r="E453" s="12">
        <v>41550</v>
      </c>
      <c r="F453" s="14">
        <v>1.387</v>
      </c>
      <c r="G453" s="14">
        <v>1.3973</v>
      </c>
      <c r="H453" s="14">
        <v>1.4076</v>
      </c>
      <c r="I453" s="14"/>
      <c r="J453" s="14"/>
      <c r="K453" s="6" t="s">
        <v>1</v>
      </c>
      <c r="L453" s="15"/>
      <c r="M453" s="16">
        <f>(G453-F453)*10000</f>
        <v>102.99999999999976</v>
      </c>
      <c r="N453" s="15"/>
      <c r="O453" s="16">
        <f>(H453-G453)*10000</f>
        <v>102.99999999999976</v>
      </c>
      <c r="P453" s="15"/>
      <c r="Q453" s="22">
        <f>((S452*U453)/M453)*O453</f>
        <v>10356818.693560809</v>
      </c>
      <c r="R453" s="15"/>
      <c r="S453" s="3">
        <f>Q453+S452</f>
        <v>300347742.11326349</v>
      </c>
      <c r="U453" s="4">
        <f>$AE$4/W453</f>
        <v>3.5714285714285712E-2</v>
      </c>
      <c r="V453" s="4"/>
      <c r="W453" s="2">
        <v>7</v>
      </c>
      <c r="X453" s="3"/>
      <c r="Y453" s="30">
        <f>E453-D453+1</f>
        <v>7</v>
      </c>
      <c r="Z453" s="30"/>
      <c r="AA453" s="30">
        <f>(D453-C453)</f>
        <v>2</v>
      </c>
      <c r="AB453" s="30"/>
      <c r="AC453" s="4">
        <f>(S453-S452)/S452</f>
        <v>3.5714285714285816E-2</v>
      </c>
      <c r="AF453" s="40">
        <f>IF(E452&gt;D453,IF(E452&gt;E453,Y453,E452-D453+1),0)</f>
        <v>0</v>
      </c>
      <c r="AH453" s="40">
        <f t="shared" si="240"/>
        <v>0</v>
      </c>
      <c r="AI453" s="40">
        <f t="shared" si="242"/>
        <v>1</v>
      </c>
      <c r="AJ453" s="40">
        <f t="shared" si="244"/>
        <v>0</v>
      </c>
      <c r="AK453" s="40">
        <f t="shared" si="246"/>
        <v>0</v>
      </c>
      <c r="AL453" s="40">
        <f t="shared" si="247"/>
        <v>0</v>
      </c>
      <c r="AM453" s="40">
        <f t="shared" si="248"/>
        <v>0</v>
      </c>
      <c r="AN453" s="40">
        <f t="shared" si="249"/>
        <v>1</v>
      </c>
      <c r="AO453" s="40">
        <f t="shared" si="250"/>
        <v>1</v>
      </c>
      <c r="AP453" s="40">
        <f t="shared" si="251"/>
        <v>1</v>
      </c>
      <c r="AQ453" s="40">
        <f t="shared" si="252"/>
        <v>0</v>
      </c>
      <c r="AR453" s="40">
        <f t="shared" si="253"/>
        <v>0</v>
      </c>
      <c r="AS453" s="40">
        <f t="shared" si="254"/>
        <v>0</v>
      </c>
      <c r="AT453" s="40">
        <f t="shared" si="255"/>
        <v>0</v>
      </c>
      <c r="AU453" s="40">
        <f t="shared" si="256"/>
        <v>0</v>
      </c>
      <c r="AV453" s="40">
        <f t="shared" si="257"/>
        <v>0</v>
      </c>
      <c r="AW453" s="40">
        <f t="shared" si="258"/>
        <v>0</v>
      </c>
      <c r="AX453" s="40">
        <f t="shared" si="259"/>
        <v>0</v>
      </c>
      <c r="AY453" s="40">
        <f t="shared" si="260"/>
        <v>0</v>
      </c>
      <c r="AZ453" s="40">
        <f t="shared" si="261"/>
        <v>0</v>
      </c>
      <c r="BA453" s="40">
        <f t="shared" si="262"/>
        <v>0</v>
      </c>
      <c r="BB453" s="40">
        <f t="shared" si="263"/>
        <v>0</v>
      </c>
      <c r="BC453" s="40">
        <f t="shared" si="264"/>
        <v>0</v>
      </c>
      <c r="BD453" s="40">
        <f t="shared" si="265"/>
        <v>0</v>
      </c>
      <c r="BE453" s="40">
        <f t="shared" si="266"/>
        <v>0</v>
      </c>
      <c r="BF453" s="40">
        <f t="shared" si="267"/>
        <v>0</v>
      </c>
      <c r="BG453" s="40">
        <f t="shared" si="268"/>
        <v>0</v>
      </c>
      <c r="BH453" s="40">
        <f t="shared" si="269"/>
        <v>0</v>
      </c>
      <c r="BI453" s="40">
        <f t="shared" si="270"/>
        <v>0</v>
      </c>
      <c r="BJ453" s="40">
        <f t="shared" si="271"/>
        <v>0</v>
      </c>
      <c r="BK453" s="40">
        <f t="shared" si="272"/>
        <v>0</v>
      </c>
      <c r="BL453" s="40">
        <f t="shared" si="273"/>
        <v>0</v>
      </c>
      <c r="BM453" s="40">
        <f t="shared" si="274"/>
        <v>0</v>
      </c>
      <c r="BN453" s="40">
        <f t="shared" si="275"/>
        <v>0</v>
      </c>
      <c r="BO453" s="40">
        <f t="shared" si="276"/>
        <v>0</v>
      </c>
      <c r="BP453" s="40">
        <f t="shared" si="277"/>
        <v>0</v>
      </c>
      <c r="BQ453" s="40">
        <f t="shared" si="278"/>
        <v>0</v>
      </c>
      <c r="BR453" s="40">
        <f t="shared" si="279"/>
        <v>0</v>
      </c>
      <c r="BS453">
        <v>1</v>
      </c>
      <c r="BT453" s="63">
        <f t="shared" si="241"/>
        <v>6</v>
      </c>
      <c r="BV453" s="4">
        <f>(BR453*U416)+(BQ453*U417)+(BP453*U418)+(BO453*U419)+(BN453*U420)+(BM453*U421)+(BL453*U422)+(BK453*U423)+(BJ453*U424)+(BI453*U425)+(BH453*U426)+(BG453*U427)+(BF453*U428)+(BE453*U429)+(BD453*U430)+(BC453*U431)+(BB453*U432)+(BA453*U433)+(AZ453*U434)+(AY453*U435)+(AX453*U436)+(AW453*U437)+(AV453*U438)+(AU453*U439)+(AT453*U440)+(AS453*U441)+(AR453*U442)+(AQ453*U443)+(AP453*U444)+(AO453*U445)+(AN453*U446)+(AM453*U447)+(AL453*U448)+(AK453*U449)+(AJ453*U450)+(AI453*U451)+(AH453*U452)+($U$353)+U453</f>
        <v>0.18612012987012982</v>
      </c>
    </row>
    <row r="454" spans="1:74">
      <c r="A454" s="25">
        <f t="shared" si="245"/>
        <v>450</v>
      </c>
      <c r="B454" s="26" t="s">
        <v>34</v>
      </c>
      <c r="C454" s="12">
        <v>41543</v>
      </c>
      <c r="D454" s="12">
        <v>41544</v>
      </c>
      <c r="E454" s="12">
        <v>41548</v>
      </c>
      <c r="F454" s="14">
        <v>1.1366000000000001</v>
      </c>
      <c r="G454" s="14"/>
      <c r="H454" s="14"/>
      <c r="I454" s="14">
        <v>1.1286100000000001</v>
      </c>
      <c r="J454" s="14">
        <v>1.1286100000000001</v>
      </c>
      <c r="K454" s="6" t="s">
        <v>17</v>
      </c>
      <c r="M454" s="46">
        <f>(F454-I454)*10000</f>
        <v>79.899999999999409</v>
      </c>
      <c r="N454" s="47"/>
      <c r="O454" s="46">
        <f>(I454-J454)*10000</f>
        <v>0</v>
      </c>
      <c r="Q454" s="22">
        <f>((S453*U454)/M454)*O454</f>
        <v>0</v>
      </c>
      <c r="R454" s="15"/>
      <c r="S454" s="3">
        <f>Q454+S453</f>
        <v>300347742.11326349</v>
      </c>
      <c r="U454" s="4">
        <f>$AE$4/W454</f>
        <v>3.5714285714285712E-2</v>
      </c>
      <c r="W454" s="2">
        <v>7</v>
      </c>
      <c r="Y454" s="30">
        <f>E454-D454+1</f>
        <v>5</v>
      </c>
      <c r="Z454" s="30"/>
      <c r="AA454" s="30">
        <f>(D454-C454)</f>
        <v>1</v>
      </c>
      <c r="AB454" s="30"/>
      <c r="AC454" s="4">
        <f>(S454-S453)/S453</f>
        <v>0</v>
      </c>
      <c r="AF454" s="40">
        <f>IF(E453&gt;D454,IF(E453&gt;E454,Y454,E453-D454+1),0)</f>
        <v>5</v>
      </c>
      <c r="AH454" s="40">
        <f t="shared" si="240"/>
        <v>1</v>
      </c>
      <c r="AI454" s="40">
        <f t="shared" si="242"/>
        <v>0</v>
      </c>
      <c r="AJ454" s="40">
        <f t="shared" si="244"/>
        <v>1</v>
      </c>
      <c r="AK454" s="40">
        <f t="shared" si="246"/>
        <v>0</v>
      </c>
      <c r="AL454" s="40">
        <f t="shared" si="247"/>
        <v>0</v>
      </c>
      <c r="AM454" s="40">
        <f t="shared" si="248"/>
        <v>0</v>
      </c>
      <c r="AN454" s="40">
        <f t="shared" si="249"/>
        <v>0</v>
      </c>
      <c r="AO454" s="40">
        <f t="shared" si="250"/>
        <v>1</v>
      </c>
      <c r="AP454" s="40">
        <f t="shared" si="251"/>
        <v>1</v>
      </c>
      <c r="AQ454" s="40">
        <f t="shared" si="252"/>
        <v>1</v>
      </c>
      <c r="AR454" s="40">
        <f t="shared" si="253"/>
        <v>0</v>
      </c>
      <c r="AS454" s="40">
        <f t="shared" si="254"/>
        <v>0</v>
      </c>
      <c r="AT454" s="40">
        <f t="shared" si="255"/>
        <v>0</v>
      </c>
      <c r="AU454" s="40">
        <f t="shared" si="256"/>
        <v>0</v>
      </c>
      <c r="AV454" s="40">
        <f t="shared" si="257"/>
        <v>0</v>
      </c>
      <c r="AW454" s="40">
        <f t="shared" si="258"/>
        <v>0</v>
      </c>
      <c r="AX454" s="40">
        <f t="shared" si="259"/>
        <v>0</v>
      </c>
      <c r="AY454" s="40">
        <f t="shared" si="260"/>
        <v>0</v>
      </c>
      <c r="AZ454" s="40">
        <f t="shared" si="261"/>
        <v>0</v>
      </c>
      <c r="BA454" s="40">
        <f t="shared" si="262"/>
        <v>0</v>
      </c>
      <c r="BB454" s="40">
        <f t="shared" si="263"/>
        <v>0</v>
      </c>
      <c r="BC454" s="40">
        <f t="shared" si="264"/>
        <v>0</v>
      </c>
      <c r="BD454" s="40">
        <f t="shared" si="265"/>
        <v>0</v>
      </c>
      <c r="BE454" s="40">
        <f t="shared" si="266"/>
        <v>0</v>
      </c>
      <c r="BF454" s="40">
        <f t="shared" si="267"/>
        <v>0</v>
      </c>
      <c r="BG454" s="40">
        <f t="shared" si="268"/>
        <v>0</v>
      </c>
      <c r="BH454" s="40">
        <f t="shared" si="269"/>
        <v>0</v>
      </c>
      <c r="BI454" s="40">
        <f t="shared" si="270"/>
        <v>0</v>
      </c>
      <c r="BJ454" s="40">
        <f t="shared" si="271"/>
        <v>0</v>
      </c>
      <c r="BK454" s="40">
        <f t="shared" si="272"/>
        <v>0</v>
      </c>
      <c r="BL454" s="40">
        <f t="shared" si="273"/>
        <v>0</v>
      </c>
      <c r="BM454" s="40">
        <f t="shared" si="274"/>
        <v>0</v>
      </c>
      <c r="BN454" s="40">
        <f t="shared" si="275"/>
        <v>0</v>
      </c>
      <c r="BO454" s="40">
        <f t="shared" si="276"/>
        <v>0</v>
      </c>
      <c r="BP454" s="40">
        <f t="shared" si="277"/>
        <v>0</v>
      </c>
      <c r="BQ454" s="40">
        <f t="shared" si="278"/>
        <v>0</v>
      </c>
      <c r="BR454" s="40">
        <f t="shared" si="279"/>
        <v>0</v>
      </c>
      <c r="BS454">
        <v>1</v>
      </c>
      <c r="BT454" s="63">
        <f t="shared" si="241"/>
        <v>7</v>
      </c>
      <c r="BV454" s="4">
        <f>(BR454*U417)+(BQ454*U418)+(BP454*U419)+(BO454*U420)+(BN454*U421)+(BM454*U422)+(BL454*U423)+(BK454*U424)+(BJ454*U425)+(BI454*U426)+(BH454*U427)+(BG454*U428)+(BF454*U429)+(BE454*U430)+(BD454*U431)+(BC454*U432)+(BB454*U433)+(BA454*U434)+(AZ454*U435)+(AY454*U436)+(AX454*U437)+(AW454*U438)+(AV454*U439)+(AU454*U440)+(AT454*U441)+(AS454*U442)+(AR454*U443)+(AQ454*U444)+(AP454*U445)+(AO454*U446)+(AN454*U447)+(AM454*U448)+(AL454*U449)+(AK454*U450)+(AJ454*U451)+(AI454*U452)+(AH454*U453)+($U$353)+U454</f>
        <v>0.22183441558441552</v>
      </c>
    </row>
    <row r="455" spans="1:74">
      <c r="A455" s="25">
        <f t="shared" si="245"/>
        <v>451</v>
      </c>
      <c r="B455" s="26" t="s">
        <v>38</v>
      </c>
      <c r="C455" s="12">
        <v>41544</v>
      </c>
      <c r="D455" s="52">
        <v>41547</v>
      </c>
      <c r="E455" s="52">
        <v>41547</v>
      </c>
      <c r="F455" s="36">
        <v>133.10900000000001</v>
      </c>
      <c r="G455" s="36"/>
      <c r="H455" s="36"/>
      <c r="I455" s="36">
        <v>131.85</v>
      </c>
      <c r="J455" s="36">
        <v>133.10900000000001</v>
      </c>
      <c r="K455" s="5" t="s">
        <v>0</v>
      </c>
      <c r="M455" s="16">
        <f>(F455-I455)*100</f>
        <v>125.90000000000146</v>
      </c>
      <c r="N455" s="15"/>
      <c r="O455" s="16">
        <f>(I455-J455)*100</f>
        <v>-125.90000000000146</v>
      </c>
      <c r="Q455" s="22">
        <f>((S454*U455)/M455)*O455</f>
        <v>-3575568.3584912317</v>
      </c>
      <c r="R455" s="15"/>
      <c r="S455" s="3">
        <f>Q455+S454</f>
        <v>296772173.75477225</v>
      </c>
      <c r="U455" s="4">
        <f>$AE$4/W455</f>
        <v>1.1904761904761904E-2</v>
      </c>
      <c r="W455" s="2">
        <v>21</v>
      </c>
      <c r="Y455" s="30">
        <f>E455-D455+1</f>
        <v>1</v>
      </c>
      <c r="Z455" s="30"/>
      <c r="AA455" s="30">
        <f>(D455-C455)</f>
        <v>3</v>
      </c>
      <c r="AB455" s="30"/>
      <c r="AC455" s="4">
        <f>(S455-S454)/S454</f>
        <v>-1.1904761904761937E-2</v>
      </c>
      <c r="AF455" s="40">
        <f>IF(E454&gt;D455,IF(E454&gt;E455,Y455,E454-D455+1),0)</f>
        <v>1</v>
      </c>
      <c r="AH455" s="40">
        <f t="shared" ref="AH455:AH518" si="280">IF(E454&gt;=D455,1,0)</f>
        <v>1</v>
      </c>
      <c r="AI455" s="40">
        <f t="shared" si="242"/>
        <v>1</v>
      </c>
      <c r="AJ455" s="40">
        <f t="shared" si="244"/>
        <v>0</v>
      </c>
      <c r="AK455" s="40">
        <f t="shared" si="246"/>
        <v>1</v>
      </c>
      <c r="AL455" s="40">
        <f t="shared" si="247"/>
        <v>0</v>
      </c>
      <c r="AM455" s="40">
        <f t="shared" si="248"/>
        <v>0</v>
      </c>
      <c r="AN455" s="40">
        <f t="shared" si="249"/>
        <v>0</v>
      </c>
      <c r="AO455" s="40">
        <f t="shared" si="250"/>
        <v>0</v>
      </c>
      <c r="AP455" s="40">
        <f t="shared" si="251"/>
        <v>1</v>
      </c>
      <c r="AQ455" s="40">
        <f t="shared" si="252"/>
        <v>1</v>
      </c>
      <c r="AR455" s="40">
        <f t="shared" si="253"/>
        <v>1</v>
      </c>
      <c r="AS455" s="40">
        <f t="shared" si="254"/>
        <v>0</v>
      </c>
      <c r="AT455" s="40">
        <f t="shared" si="255"/>
        <v>0</v>
      </c>
      <c r="AU455" s="40">
        <f t="shared" si="256"/>
        <v>0</v>
      </c>
      <c r="AV455" s="40">
        <f t="shared" si="257"/>
        <v>0</v>
      </c>
      <c r="AW455" s="40">
        <f t="shared" si="258"/>
        <v>0</v>
      </c>
      <c r="AX455" s="40">
        <f t="shared" si="259"/>
        <v>0</v>
      </c>
      <c r="AY455" s="40">
        <f t="shared" si="260"/>
        <v>0</v>
      </c>
      <c r="AZ455" s="40">
        <f t="shared" si="261"/>
        <v>0</v>
      </c>
      <c r="BA455" s="40">
        <f t="shared" si="262"/>
        <v>0</v>
      </c>
      <c r="BB455" s="40">
        <f t="shared" si="263"/>
        <v>0</v>
      </c>
      <c r="BC455" s="40">
        <f t="shared" si="264"/>
        <v>0</v>
      </c>
      <c r="BD455" s="40">
        <f t="shared" si="265"/>
        <v>0</v>
      </c>
      <c r="BE455" s="40">
        <f t="shared" si="266"/>
        <v>0</v>
      </c>
      <c r="BF455" s="40">
        <f t="shared" si="267"/>
        <v>0</v>
      </c>
      <c r="BG455" s="40">
        <f t="shared" si="268"/>
        <v>0</v>
      </c>
      <c r="BH455" s="40">
        <f t="shared" si="269"/>
        <v>0</v>
      </c>
      <c r="BI455" s="40">
        <f t="shared" si="270"/>
        <v>0</v>
      </c>
      <c r="BJ455" s="40">
        <f t="shared" si="271"/>
        <v>0</v>
      </c>
      <c r="BK455" s="40">
        <f t="shared" si="272"/>
        <v>0</v>
      </c>
      <c r="BL455" s="40">
        <f t="shared" si="273"/>
        <v>0</v>
      </c>
      <c r="BM455" s="40">
        <f t="shared" si="274"/>
        <v>0</v>
      </c>
      <c r="BN455" s="40">
        <f t="shared" si="275"/>
        <v>0</v>
      </c>
      <c r="BO455" s="40">
        <f t="shared" si="276"/>
        <v>0</v>
      </c>
      <c r="BP455" s="40">
        <f t="shared" si="277"/>
        <v>0</v>
      </c>
      <c r="BQ455" s="40">
        <f t="shared" si="278"/>
        <v>0</v>
      </c>
      <c r="BR455" s="40">
        <f t="shared" si="279"/>
        <v>0</v>
      </c>
      <c r="BS455">
        <v>1</v>
      </c>
      <c r="BT455" s="63">
        <f t="shared" ref="BT455:BT518" si="281">SUM(AH455:BS455)+1</f>
        <v>8</v>
      </c>
      <c r="BV455" s="4">
        <f>(BR455*U418)+(BQ455*U419)+(BP455*U420)+(BO455*U421)+(BN455*U422)+(BM455*U423)+(BL455*U424)+(BK455*U425)+(BJ455*U426)+(BI455*U427)+(BH455*U428)+(BG455*U429)+(BF455*U430)+(BE455*U431)+(BD455*U432)+(BC455*U433)+(BB455*U434)+(BA455*U435)+(AZ455*U436)+(AY455*U437)+(AX455*U438)+(AW455*U439)+(AV455*U440)+(AU455*U441)+(AT455*U442)+(AS455*U443)+(AR455*U444)+(AQ455*U445)+(AP455*U446)+(AO455*U447)+(AN455*U448)+(AM455*U449)+(AL455*U450)+(AK455*U451)+(AJ455*U452)+(AI455*U453)+(AH455*U454)+($U$353)+U455</f>
        <v>0.23373917748917744</v>
      </c>
    </row>
    <row r="456" spans="1:74">
      <c r="A456" s="25">
        <f t="shared" si="245"/>
        <v>452</v>
      </c>
      <c r="B456" s="26" t="s">
        <v>32</v>
      </c>
      <c r="C456" s="12">
        <v>41548</v>
      </c>
      <c r="D456" s="12">
        <v>41549</v>
      </c>
      <c r="E456" s="12">
        <v>41551</v>
      </c>
      <c r="F456" s="14">
        <v>0.8347</v>
      </c>
      <c r="G456" s="14"/>
      <c r="H456" s="14"/>
      <c r="I456" s="14">
        <v>0.82589999999999997</v>
      </c>
      <c r="J456" s="14">
        <v>0.8347</v>
      </c>
      <c r="K456" s="5" t="s">
        <v>0</v>
      </c>
      <c r="M456" s="46">
        <f>(F456-I456)*10000</f>
        <v>88.000000000000298</v>
      </c>
      <c r="N456" s="47"/>
      <c r="O456" s="46">
        <f>(I456-J456)*10000</f>
        <v>-88.000000000000298</v>
      </c>
      <c r="Q456" s="22">
        <f>((S455*U456)/M456)*O456</f>
        <v>-5707157.1875917744</v>
      </c>
      <c r="R456" s="15"/>
      <c r="S456" s="3">
        <f>Q456+S455</f>
        <v>291065016.56718045</v>
      </c>
      <c r="U456" s="4">
        <f>$AE$4/W456</f>
        <v>1.9230769230769232E-2</v>
      </c>
      <c r="W456" s="2">
        <v>13</v>
      </c>
      <c r="Y456" s="30">
        <f>E456-D456+1</f>
        <v>3</v>
      </c>
      <c r="Z456" s="30"/>
      <c r="AA456" s="30">
        <f>(D456-C456)</f>
        <v>1</v>
      </c>
      <c r="AB456" s="30"/>
      <c r="AC456" s="4">
        <f>(S456-S455)/S455</f>
        <v>-1.9230769230769287E-2</v>
      </c>
      <c r="AF456" s="40">
        <f>IF(E455&gt;D456,IF(E455&gt;E456,Y456,E455-D456+1),0)</f>
        <v>0</v>
      </c>
      <c r="AH456" s="40">
        <f t="shared" si="280"/>
        <v>0</v>
      </c>
      <c r="AI456" s="40">
        <f t="shared" ref="AI456:AI519" si="282">IF(E454&gt;=D456,1,0)</f>
        <v>0</v>
      </c>
      <c r="AJ456" s="40">
        <f t="shared" si="244"/>
        <v>1</v>
      </c>
      <c r="AK456" s="40">
        <f t="shared" si="246"/>
        <v>0</v>
      </c>
      <c r="AL456" s="40">
        <f t="shared" si="247"/>
        <v>1</v>
      </c>
      <c r="AM456" s="40">
        <f t="shared" si="248"/>
        <v>0</v>
      </c>
      <c r="AN456" s="40">
        <f t="shared" si="249"/>
        <v>0</v>
      </c>
      <c r="AO456" s="40">
        <f t="shared" si="250"/>
        <v>0</v>
      </c>
      <c r="AP456" s="40">
        <f t="shared" si="251"/>
        <v>0</v>
      </c>
      <c r="AQ456" s="40">
        <f t="shared" si="252"/>
        <v>1</v>
      </c>
      <c r="AR456" s="40">
        <f t="shared" si="253"/>
        <v>1</v>
      </c>
      <c r="AS456" s="40">
        <f t="shared" si="254"/>
        <v>0</v>
      </c>
      <c r="AT456" s="40">
        <f t="shared" si="255"/>
        <v>0</v>
      </c>
      <c r="AU456" s="40">
        <f t="shared" si="256"/>
        <v>0</v>
      </c>
      <c r="AV456" s="40">
        <f t="shared" si="257"/>
        <v>0</v>
      </c>
      <c r="AW456" s="40">
        <f t="shared" si="258"/>
        <v>0</v>
      </c>
      <c r="AX456" s="40">
        <f t="shared" si="259"/>
        <v>0</v>
      </c>
      <c r="AY456" s="40">
        <f t="shared" si="260"/>
        <v>0</v>
      </c>
      <c r="AZ456" s="40">
        <f t="shared" si="261"/>
        <v>0</v>
      </c>
      <c r="BA456" s="40">
        <f t="shared" si="262"/>
        <v>0</v>
      </c>
      <c r="BB456" s="40">
        <f t="shared" si="263"/>
        <v>0</v>
      </c>
      <c r="BC456" s="40">
        <f t="shared" si="264"/>
        <v>0</v>
      </c>
      <c r="BD456" s="40">
        <f t="shared" si="265"/>
        <v>0</v>
      </c>
      <c r="BE456" s="40">
        <f t="shared" si="266"/>
        <v>0</v>
      </c>
      <c r="BF456" s="40">
        <f t="shared" si="267"/>
        <v>0</v>
      </c>
      <c r="BG456" s="40">
        <f t="shared" si="268"/>
        <v>0</v>
      </c>
      <c r="BH456" s="40">
        <f t="shared" si="269"/>
        <v>0</v>
      </c>
      <c r="BI456" s="40">
        <f t="shared" si="270"/>
        <v>0</v>
      </c>
      <c r="BJ456" s="40">
        <f t="shared" si="271"/>
        <v>0</v>
      </c>
      <c r="BK456" s="40">
        <f t="shared" si="272"/>
        <v>0</v>
      </c>
      <c r="BL456" s="40">
        <f t="shared" si="273"/>
        <v>0</v>
      </c>
      <c r="BM456" s="40">
        <f t="shared" si="274"/>
        <v>0</v>
      </c>
      <c r="BN456" s="40">
        <f t="shared" si="275"/>
        <v>0</v>
      </c>
      <c r="BO456" s="40">
        <f t="shared" si="276"/>
        <v>0</v>
      </c>
      <c r="BP456" s="40">
        <f t="shared" si="277"/>
        <v>0</v>
      </c>
      <c r="BQ456" s="40">
        <f t="shared" si="278"/>
        <v>0</v>
      </c>
      <c r="BR456" s="40">
        <f t="shared" si="279"/>
        <v>0</v>
      </c>
      <c r="BS456">
        <v>1</v>
      </c>
      <c r="BT456" s="63">
        <f t="shared" si="281"/>
        <v>6</v>
      </c>
      <c r="BV456" s="4">
        <f>(BR456*U419)+(BQ456*U420)+(BP456*U421)+(BO456*U422)+(BN456*U423)+(BM456*U424)+(BL456*U425)+(BK456*U426)+(BJ456*U427)+(BI456*U428)+(BH456*U429)+(BG456*U430)+(BF456*U431)+(BE456*U432)+(BD456*U433)+(BC456*U434)+(BB456*U435)+(BA456*U436)+(AZ456*U437)+(AY456*U438)+(AX456*U439)+(AW456*U440)+(AV456*U441)+(AU456*U442)+(AT456*U443)+(AS456*U444)+(AR456*U445)+(AQ456*U446)+(AP456*U447)+(AO456*U448)+(AN456*U449)+(AM456*U450)+(AL456*U451)+(AK456*U452)+(AJ456*U453)+(AI456*U454)+(AH456*U455)+($U$353)+U456</f>
        <v>0.1741008991008991</v>
      </c>
    </row>
    <row r="457" spans="1:74">
      <c r="A457" s="25">
        <f t="shared" si="245"/>
        <v>453</v>
      </c>
      <c r="B457" s="26" t="s">
        <v>29</v>
      </c>
      <c r="C457" s="12">
        <v>41549</v>
      </c>
      <c r="D457" s="12">
        <v>41550</v>
      </c>
      <c r="E457" s="12">
        <v>41551</v>
      </c>
      <c r="F457" s="14">
        <v>0.83299999999999996</v>
      </c>
      <c r="G457" s="14">
        <v>0.83879999999999999</v>
      </c>
      <c r="H457" s="14">
        <v>0.84489999999999998</v>
      </c>
      <c r="I457" s="14"/>
      <c r="J457" s="14"/>
      <c r="K457" s="5" t="s">
        <v>1</v>
      </c>
      <c r="L457" s="15"/>
      <c r="M457" s="16">
        <f>(G457-F457)*10000</f>
        <v>58.00000000000027</v>
      </c>
      <c r="N457" s="15"/>
      <c r="O457" s="16">
        <f>(H457-G457)*10000</f>
        <v>60.999999999999943</v>
      </c>
      <c r="P457" s="15"/>
      <c r="Q457" s="22">
        <f>((S456*U457)/M457)*O457</f>
        <v>7653002.5907749608</v>
      </c>
      <c r="R457" s="15"/>
      <c r="S457" s="3">
        <f>Q457+S456</f>
        <v>298718019.15795541</v>
      </c>
      <c r="U457" s="4">
        <f>$AE$4/W457</f>
        <v>2.5000000000000001E-2</v>
      </c>
      <c r="V457" s="4"/>
      <c r="W457" s="2">
        <v>10</v>
      </c>
      <c r="X457" s="3"/>
      <c r="Y457" s="30">
        <f>E457-D457+1</f>
        <v>2</v>
      </c>
      <c r="Z457" s="30"/>
      <c r="AA457" s="30">
        <f>(D457-C457)</f>
        <v>1</v>
      </c>
      <c r="AB457" s="30"/>
      <c r="AC457" s="4">
        <f>(S457-S456)/S456</f>
        <v>2.6293103448275689E-2</v>
      </c>
      <c r="AF457" s="40">
        <f>IF(E456&gt;D457,IF(E456&gt;E457,Y457,E456-D457+1),0)</f>
        <v>2</v>
      </c>
      <c r="AH457" s="40">
        <f t="shared" si="280"/>
        <v>1</v>
      </c>
      <c r="AI457" s="40">
        <f t="shared" si="282"/>
        <v>0</v>
      </c>
      <c r="AJ457" s="40">
        <f t="shared" ref="AJ457:AJ520" si="283">IF(E454&gt;=D457,1,0)</f>
        <v>0</v>
      </c>
      <c r="AK457" s="40">
        <f t="shared" si="246"/>
        <v>1</v>
      </c>
      <c r="AL457" s="40">
        <f t="shared" si="247"/>
        <v>0</v>
      </c>
      <c r="AM457" s="40">
        <f t="shared" si="248"/>
        <v>0</v>
      </c>
      <c r="AN457" s="40">
        <f t="shared" si="249"/>
        <v>0</v>
      </c>
      <c r="AO457" s="40">
        <f t="shared" si="250"/>
        <v>0</v>
      </c>
      <c r="AP457" s="40">
        <f t="shared" si="251"/>
        <v>0</v>
      </c>
      <c r="AQ457" s="40">
        <f t="shared" si="252"/>
        <v>0</v>
      </c>
      <c r="AR457" s="40">
        <f t="shared" si="253"/>
        <v>1</v>
      </c>
      <c r="AS457" s="40">
        <f t="shared" si="254"/>
        <v>0</v>
      </c>
      <c r="AT457" s="40">
        <f t="shared" si="255"/>
        <v>0</v>
      </c>
      <c r="AU457" s="40">
        <f t="shared" si="256"/>
        <v>0</v>
      </c>
      <c r="AV457" s="40">
        <f t="shared" si="257"/>
        <v>0</v>
      </c>
      <c r="AW457" s="40">
        <f t="shared" si="258"/>
        <v>0</v>
      </c>
      <c r="AX457" s="40">
        <f t="shared" si="259"/>
        <v>0</v>
      </c>
      <c r="AY457" s="40">
        <f t="shared" si="260"/>
        <v>0</v>
      </c>
      <c r="AZ457" s="40">
        <f t="shared" si="261"/>
        <v>0</v>
      </c>
      <c r="BA457" s="40">
        <f t="shared" si="262"/>
        <v>0</v>
      </c>
      <c r="BB457" s="40">
        <f t="shared" si="263"/>
        <v>0</v>
      </c>
      <c r="BC457" s="40">
        <f t="shared" si="264"/>
        <v>0</v>
      </c>
      <c r="BD457" s="40">
        <f t="shared" si="265"/>
        <v>0</v>
      </c>
      <c r="BE457" s="40">
        <f t="shared" si="266"/>
        <v>0</v>
      </c>
      <c r="BF457" s="40">
        <f t="shared" si="267"/>
        <v>0</v>
      </c>
      <c r="BG457" s="40">
        <f t="shared" si="268"/>
        <v>0</v>
      </c>
      <c r="BH457" s="40">
        <f t="shared" si="269"/>
        <v>0</v>
      </c>
      <c r="BI457" s="40">
        <f t="shared" si="270"/>
        <v>0</v>
      </c>
      <c r="BJ457" s="40">
        <f t="shared" si="271"/>
        <v>0</v>
      </c>
      <c r="BK457" s="40">
        <f t="shared" si="272"/>
        <v>0</v>
      </c>
      <c r="BL457" s="40">
        <f t="shared" si="273"/>
        <v>0</v>
      </c>
      <c r="BM457" s="40">
        <f t="shared" si="274"/>
        <v>0</v>
      </c>
      <c r="BN457" s="40">
        <f t="shared" si="275"/>
        <v>0</v>
      </c>
      <c r="BO457" s="40">
        <f t="shared" si="276"/>
        <v>0</v>
      </c>
      <c r="BP457" s="40">
        <f t="shared" si="277"/>
        <v>0</v>
      </c>
      <c r="BQ457" s="40">
        <f t="shared" si="278"/>
        <v>0</v>
      </c>
      <c r="BR457" s="40">
        <f t="shared" si="279"/>
        <v>0</v>
      </c>
      <c r="BS457">
        <v>1</v>
      </c>
      <c r="BT457" s="63">
        <f t="shared" si="281"/>
        <v>5</v>
      </c>
      <c r="BV457" s="4">
        <f>(BR457*U420)+(BQ457*U421)+(BP457*U422)+(BO457*U423)+(BN457*U424)+(BM457*U425)+(BL457*U426)+(BK457*U427)+(BJ457*U428)+(BI457*U429)+(BH457*U430)+(BG457*U431)+(BF457*U432)+(BE457*U433)+(BD457*U434)+(BC457*U435)+(BB457*U436)+(BA457*U437)+(AZ457*U438)+(AY457*U439)+(AX457*U440)+(AW457*U441)+(AV457*U442)+(AU457*U443)+(AT457*U444)+(AS457*U445)+(AR457*U446)+(AQ457*U447)+(AP457*U448)+(AO457*U449)+(AN457*U450)+(AM457*U451)+(AL457*U452)+(AK457*U453)+(AJ457*U454)+(AI457*U455)+(AH457*U456)+($U$353)+U457</f>
        <v>0.15137362637362636</v>
      </c>
    </row>
    <row r="458" spans="1:74">
      <c r="A458" s="25">
        <f t="shared" ref="A458:A521" si="284">A457+1</f>
        <v>454</v>
      </c>
      <c r="B458" s="26" t="s">
        <v>36</v>
      </c>
      <c r="C458" s="12">
        <v>41549</v>
      </c>
      <c r="D458" s="12">
        <v>41550</v>
      </c>
      <c r="E458" s="12">
        <v>41916</v>
      </c>
      <c r="F458" s="36">
        <v>158.73700000000002</v>
      </c>
      <c r="G458" s="36"/>
      <c r="H458" s="36"/>
      <c r="I458" s="36">
        <v>157.32599999999999</v>
      </c>
      <c r="J458" s="36">
        <v>157.32600000000002</v>
      </c>
      <c r="K458" s="6" t="s">
        <v>17</v>
      </c>
      <c r="M458" s="16">
        <f>(F458-I458)*100</f>
        <v>141.10000000000298</v>
      </c>
      <c r="N458" s="15"/>
      <c r="O458" s="16">
        <f>(I458-J458)*100</f>
        <v>-2.8421709430404007E-12</v>
      </c>
      <c r="Q458" s="22">
        <f>((S457*U458)/M458)*O458</f>
        <v>-1.6714065560542338E-7</v>
      </c>
      <c r="R458" s="15"/>
      <c r="S458" s="3">
        <f>Q458+S457</f>
        <v>298718019.15795523</v>
      </c>
      <c r="U458" s="4">
        <f>$AE$4/W458</f>
        <v>2.7777777777777776E-2</v>
      </c>
      <c r="W458" s="2">
        <v>9</v>
      </c>
      <c r="Y458" s="30">
        <f>E458-D458+1</f>
        <v>367</v>
      </c>
      <c r="Z458" s="30"/>
      <c r="AA458" s="30">
        <f>(D458-C458)</f>
        <v>1</v>
      </c>
      <c r="AB458" s="30"/>
      <c r="AC458" s="4">
        <f>(S458-S457)/S457</f>
        <v>-5.9860444585908648E-16</v>
      </c>
      <c r="AF458" s="40">
        <f>IF(E457&gt;D458,IF(E457&gt;E458,Y458,E457-D458+1),0)</f>
        <v>2</v>
      </c>
      <c r="AH458" s="40">
        <f t="shared" si="280"/>
        <v>1</v>
      </c>
      <c r="AI458" s="40">
        <f t="shared" si="282"/>
        <v>1</v>
      </c>
      <c r="AJ458" s="40">
        <f t="shared" si="283"/>
        <v>0</v>
      </c>
      <c r="AK458" s="40">
        <f t="shared" ref="AK458:AK521" si="285">IF(E454&gt;=D458,1,0)</f>
        <v>0</v>
      </c>
      <c r="AL458" s="40">
        <f t="shared" si="247"/>
        <v>1</v>
      </c>
      <c r="AM458" s="40">
        <f t="shared" si="248"/>
        <v>0</v>
      </c>
      <c r="AN458" s="40">
        <f t="shared" si="249"/>
        <v>0</v>
      </c>
      <c r="AO458" s="40">
        <f t="shared" si="250"/>
        <v>0</v>
      </c>
      <c r="AP458" s="40">
        <f t="shared" si="251"/>
        <v>0</v>
      </c>
      <c r="AQ458" s="40">
        <f t="shared" si="252"/>
        <v>0</v>
      </c>
      <c r="AR458" s="40">
        <f t="shared" si="253"/>
        <v>0</v>
      </c>
      <c r="AS458" s="40">
        <f t="shared" si="254"/>
        <v>1</v>
      </c>
      <c r="AT458" s="40">
        <f t="shared" si="255"/>
        <v>0</v>
      </c>
      <c r="AU458" s="40">
        <f t="shared" si="256"/>
        <v>0</v>
      </c>
      <c r="AV458" s="40">
        <f t="shared" si="257"/>
        <v>0</v>
      </c>
      <c r="AW458" s="40">
        <f t="shared" si="258"/>
        <v>0</v>
      </c>
      <c r="AX458" s="40">
        <f t="shared" si="259"/>
        <v>0</v>
      </c>
      <c r="AY458" s="40">
        <f t="shared" si="260"/>
        <v>0</v>
      </c>
      <c r="AZ458" s="40">
        <f t="shared" si="261"/>
        <v>0</v>
      </c>
      <c r="BA458" s="40">
        <f t="shared" si="262"/>
        <v>0</v>
      </c>
      <c r="BB458" s="40">
        <f t="shared" si="263"/>
        <v>0</v>
      </c>
      <c r="BC458" s="40">
        <f t="shared" si="264"/>
        <v>0</v>
      </c>
      <c r="BD458" s="40">
        <f t="shared" si="265"/>
        <v>0</v>
      </c>
      <c r="BE458" s="40">
        <f t="shared" si="266"/>
        <v>0</v>
      </c>
      <c r="BF458" s="40">
        <f t="shared" si="267"/>
        <v>0</v>
      </c>
      <c r="BG458" s="40">
        <f t="shared" si="268"/>
        <v>0</v>
      </c>
      <c r="BH458" s="40">
        <f t="shared" si="269"/>
        <v>0</v>
      </c>
      <c r="BI458" s="40">
        <f t="shared" si="270"/>
        <v>0</v>
      </c>
      <c r="BJ458" s="40">
        <f t="shared" si="271"/>
        <v>0</v>
      </c>
      <c r="BK458" s="40">
        <f t="shared" si="272"/>
        <v>0</v>
      </c>
      <c r="BL458" s="40">
        <f t="shared" si="273"/>
        <v>0</v>
      </c>
      <c r="BM458" s="40">
        <f t="shared" si="274"/>
        <v>0</v>
      </c>
      <c r="BN458" s="40">
        <f t="shared" si="275"/>
        <v>0</v>
      </c>
      <c r="BO458" s="40">
        <f t="shared" si="276"/>
        <v>0</v>
      </c>
      <c r="BP458" s="40">
        <f t="shared" si="277"/>
        <v>0</v>
      </c>
      <c r="BQ458" s="40">
        <f t="shared" si="278"/>
        <v>0</v>
      </c>
      <c r="BR458" s="40">
        <f t="shared" si="279"/>
        <v>0</v>
      </c>
      <c r="BS458">
        <v>1</v>
      </c>
      <c r="BT458" s="63">
        <f t="shared" si="281"/>
        <v>6</v>
      </c>
      <c r="BV458" s="4">
        <f>(BR458*U421)+(BQ458*U422)+(BP458*U423)+(BO458*U424)+(BN458*U425)+(BM458*U426)+(BL458*U427)+(BK458*U428)+(BJ458*U429)+(BI458*U430)+(BH458*U431)+(BG458*U432)+(BF458*U433)+(BE458*U434)+(BD458*U435)+(BC458*U436)+(BB458*U437)+(BA458*U438)+(AZ458*U439)+(AY458*U440)+(AX458*U441)+(AW458*U442)+(AV458*U443)+(AU458*U444)+(AT458*U445)+(AS458*U446)+(AR458*U447)+(AQ458*U448)+(AP458*U449)+(AO458*U450)+(AN458*U451)+(AM458*U452)+(AL458*U453)+(AK458*U454)+(AJ458*U455)+(AI458*U456)+(AH458*U457)+($U$353)+U458</f>
        <v>0.17915140415140418</v>
      </c>
    </row>
    <row r="459" spans="1:74">
      <c r="A459" s="25">
        <f t="shared" si="284"/>
        <v>455</v>
      </c>
      <c r="B459" s="26" t="s">
        <v>38</v>
      </c>
      <c r="C459" s="12">
        <v>41551</v>
      </c>
      <c r="D459" s="52">
        <v>41554</v>
      </c>
      <c r="E459" s="52">
        <v>41557</v>
      </c>
      <c r="F459" s="36">
        <v>132.226</v>
      </c>
      <c r="G459" s="36"/>
      <c r="H459" s="36"/>
      <c r="I459" s="36">
        <v>131.82</v>
      </c>
      <c r="J459" s="36">
        <v>132.226</v>
      </c>
      <c r="K459" s="5" t="s">
        <v>0</v>
      </c>
      <c r="M459" s="16">
        <f>(F459-I459)*100</f>
        <v>40.600000000000591</v>
      </c>
      <c r="N459" s="15"/>
      <c r="O459" s="16">
        <f>(I459-J459)*100</f>
        <v>-40.600000000000591</v>
      </c>
      <c r="Q459" s="22">
        <f>((S458*U459)/M459)*O459</f>
        <v>-3556166.8947375622</v>
      </c>
      <c r="R459" s="15"/>
      <c r="S459" s="3">
        <f>Q459+S458</f>
        <v>295161852.26321769</v>
      </c>
      <c r="U459" s="4">
        <f>$AE$4/W459</f>
        <v>1.1904761904761904E-2</v>
      </c>
      <c r="W459" s="2">
        <v>21</v>
      </c>
      <c r="Y459" s="30">
        <f>E459-D459+1</f>
        <v>4</v>
      </c>
      <c r="Z459" s="30"/>
      <c r="AA459" s="30">
        <f>(D459-C459)</f>
        <v>3</v>
      </c>
      <c r="AB459" s="30"/>
      <c r="AC459" s="4">
        <f>(S459-S458)/S458</f>
        <v>-1.1904761904761836E-2</v>
      </c>
      <c r="AF459" s="40">
        <f>IF(E458&gt;D459,IF(E458&gt;E459,Y459,E458-D459+1),0)</f>
        <v>4</v>
      </c>
      <c r="AH459" s="40">
        <f t="shared" si="280"/>
        <v>1</v>
      </c>
      <c r="AI459" s="40">
        <f t="shared" si="282"/>
        <v>0</v>
      </c>
      <c r="AJ459" s="40">
        <f t="shared" si="283"/>
        <v>0</v>
      </c>
      <c r="AK459" s="40">
        <f t="shared" si="285"/>
        <v>0</v>
      </c>
      <c r="AL459" s="40">
        <f t="shared" ref="AL459:AL522" si="286">IF(E454&gt;=D459,1,0)</f>
        <v>0</v>
      </c>
      <c r="AM459" s="40">
        <f t="shared" si="248"/>
        <v>0</v>
      </c>
      <c r="AN459" s="40">
        <f t="shared" si="249"/>
        <v>0</v>
      </c>
      <c r="AO459" s="40">
        <f t="shared" si="250"/>
        <v>0</v>
      </c>
      <c r="AP459" s="40">
        <f t="shared" si="251"/>
        <v>0</v>
      </c>
      <c r="AQ459" s="40">
        <f t="shared" si="252"/>
        <v>0</v>
      </c>
      <c r="AR459" s="40">
        <f t="shared" si="253"/>
        <v>0</v>
      </c>
      <c r="AS459" s="40">
        <f t="shared" si="254"/>
        <v>0</v>
      </c>
      <c r="AT459" s="40">
        <f t="shared" si="255"/>
        <v>0</v>
      </c>
      <c r="AU459" s="40">
        <f t="shared" si="256"/>
        <v>0</v>
      </c>
      <c r="AV459" s="40">
        <f t="shared" si="257"/>
        <v>0</v>
      </c>
      <c r="AW459" s="40">
        <f t="shared" si="258"/>
        <v>0</v>
      </c>
      <c r="AX459" s="40">
        <f t="shared" si="259"/>
        <v>0</v>
      </c>
      <c r="AY459" s="40">
        <f t="shared" si="260"/>
        <v>0</v>
      </c>
      <c r="AZ459" s="40">
        <f t="shared" si="261"/>
        <v>0</v>
      </c>
      <c r="BA459" s="40">
        <f t="shared" si="262"/>
        <v>0</v>
      </c>
      <c r="BB459" s="40">
        <f t="shared" si="263"/>
        <v>0</v>
      </c>
      <c r="BC459" s="40">
        <f t="shared" si="264"/>
        <v>0</v>
      </c>
      <c r="BD459" s="40">
        <f t="shared" si="265"/>
        <v>0</v>
      </c>
      <c r="BE459" s="40">
        <f t="shared" si="266"/>
        <v>0</v>
      </c>
      <c r="BF459" s="40">
        <f t="shared" si="267"/>
        <v>0</v>
      </c>
      <c r="BG459" s="40">
        <f t="shared" si="268"/>
        <v>0</v>
      </c>
      <c r="BH459" s="40">
        <f t="shared" si="269"/>
        <v>0</v>
      </c>
      <c r="BI459" s="40">
        <f t="shared" si="270"/>
        <v>0</v>
      </c>
      <c r="BJ459" s="40">
        <f t="shared" si="271"/>
        <v>0</v>
      </c>
      <c r="BK459" s="40">
        <f t="shared" si="272"/>
        <v>0</v>
      </c>
      <c r="BL459" s="40">
        <f t="shared" si="273"/>
        <v>0</v>
      </c>
      <c r="BM459" s="40">
        <f t="shared" si="274"/>
        <v>0</v>
      </c>
      <c r="BN459" s="40">
        <f t="shared" si="275"/>
        <v>0</v>
      </c>
      <c r="BO459" s="40">
        <f t="shared" si="276"/>
        <v>0</v>
      </c>
      <c r="BP459" s="40">
        <f t="shared" si="277"/>
        <v>0</v>
      </c>
      <c r="BQ459" s="40">
        <f t="shared" si="278"/>
        <v>0</v>
      </c>
      <c r="BR459" s="40">
        <f t="shared" si="279"/>
        <v>0</v>
      </c>
      <c r="BS459">
        <v>1</v>
      </c>
      <c r="BT459" s="63">
        <f t="shared" si="281"/>
        <v>3</v>
      </c>
      <c r="BV459" s="4">
        <f>(BR459*U422)+(BQ459*U423)+(BP459*U424)+(BO459*U425)+(BN459*U426)+(BM459*U427)+(BL459*U428)+(BK459*U429)+(BJ459*U430)+(BI459*U431)+(BH459*U432)+(BG459*U433)+(BF459*U434)+(BE459*U435)+(BD459*U436)+(BC459*U437)+(BB459*U438)+(BA459*U439)+(AZ459*U440)+(AY459*U441)+(AX459*U442)+(AW459*U443)+(AV459*U444)+(AU459*U445)+(AT459*U446)+(AS459*U447)+(AR459*U448)+(AQ459*U449)+(AP459*U450)+(AO459*U451)+(AN459*U452)+(AM459*U453)+(AL459*U454)+(AK459*U455)+(AJ459*U456)+(AI459*U457)+(AH459*U458)+($U$353)+U459</f>
        <v>7.5396825396825393E-2</v>
      </c>
    </row>
    <row r="460" spans="1:74">
      <c r="A460" s="25">
        <f t="shared" si="284"/>
        <v>456</v>
      </c>
      <c r="B460" s="26" t="s">
        <v>39</v>
      </c>
      <c r="C460" s="12">
        <v>41551</v>
      </c>
      <c r="D460" s="12">
        <v>41554</v>
      </c>
      <c r="E460" s="12">
        <v>41554</v>
      </c>
      <c r="F460" s="14">
        <v>0.94066000000000005</v>
      </c>
      <c r="G460" s="14">
        <v>0.94345000000000001</v>
      </c>
      <c r="H460" s="14">
        <v>0.94066000000000005</v>
      </c>
      <c r="I460" s="14"/>
      <c r="J460" s="14"/>
      <c r="K460" s="5" t="s">
        <v>0</v>
      </c>
      <c r="M460" s="16">
        <f>(G460-F460)*10000</f>
        <v>27.899999999999594</v>
      </c>
      <c r="N460" s="15"/>
      <c r="O460" s="16">
        <f>(H460-G460)*10000</f>
        <v>-27.899999999999594</v>
      </c>
      <c r="Q460" s="22">
        <f>((S459*U460)/M460)*O460</f>
        <v>-5676189.4666003408</v>
      </c>
      <c r="R460" s="15"/>
      <c r="S460" s="3">
        <f>Q460+S459</f>
        <v>289485662.79661733</v>
      </c>
      <c r="U460" s="4">
        <f>$AE$4/W460</f>
        <v>1.9230769230769232E-2</v>
      </c>
      <c r="W460" s="2">
        <v>13</v>
      </c>
      <c r="Y460" s="30">
        <f>E460-D460+1</f>
        <v>1</v>
      </c>
      <c r="Z460" s="30"/>
      <c r="AA460" s="30">
        <f>(D460-C460)</f>
        <v>3</v>
      </c>
      <c r="AB460" s="30"/>
      <c r="AC460" s="4">
        <f>(S460-S459)/S459</f>
        <v>-1.9230769230769294E-2</v>
      </c>
      <c r="AF460" s="40">
        <f>IF(E459&gt;D460,IF(E459&gt;E460,Y460,E459-D460+1),0)</f>
        <v>1</v>
      </c>
      <c r="AH460" s="40">
        <f t="shared" si="280"/>
        <v>1</v>
      </c>
      <c r="AI460" s="40">
        <f t="shared" si="282"/>
        <v>1</v>
      </c>
      <c r="AJ460" s="40">
        <f t="shared" si="283"/>
        <v>0</v>
      </c>
      <c r="AK460" s="40">
        <f t="shared" si="285"/>
        <v>0</v>
      </c>
      <c r="AL460" s="40">
        <f t="shared" si="286"/>
        <v>0</v>
      </c>
      <c r="AM460" s="40">
        <f t="shared" ref="AM460:AM523" si="287">IF(E454&gt;=D460,1,0)</f>
        <v>0</v>
      </c>
      <c r="AN460" s="40">
        <f t="shared" si="249"/>
        <v>0</v>
      </c>
      <c r="AO460" s="40">
        <f t="shared" si="250"/>
        <v>0</v>
      </c>
      <c r="AP460" s="40">
        <f t="shared" si="251"/>
        <v>0</v>
      </c>
      <c r="AQ460" s="40">
        <f t="shared" si="252"/>
        <v>0</v>
      </c>
      <c r="AR460" s="40">
        <f t="shared" si="253"/>
        <v>0</v>
      </c>
      <c r="AS460" s="40">
        <f t="shared" si="254"/>
        <v>0</v>
      </c>
      <c r="AT460" s="40">
        <f t="shared" si="255"/>
        <v>0</v>
      </c>
      <c r="AU460" s="40">
        <f t="shared" si="256"/>
        <v>0</v>
      </c>
      <c r="AV460" s="40">
        <f t="shared" si="257"/>
        <v>0</v>
      </c>
      <c r="AW460" s="40">
        <f t="shared" si="258"/>
        <v>0</v>
      </c>
      <c r="AX460" s="40">
        <f t="shared" si="259"/>
        <v>0</v>
      </c>
      <c r="AY460" s="40">
        <f t="shared" si="260"/>
        <v>0</v>
      </c>
      <c r="AZ460" s="40">
        <f t="shared" si="261"/>
        <v>0</v>
      </c>
      <c r="BA460" s="40">
        <f t="shared" si="262"/>
        <v>0</v>
      </c>
      <c r="BB460" s="40">
        <f t="shared" si="263"/>
        <v>0</v>
      </c>
      <c r="BC460" s="40">
        <f t="shared" si="264"/>
        <v>0</v>
      </c>
      <c r="BD460" s="40">
        <f t="shared" si="265"/>
        <v>0</v>
      </c>
      <c r="BE460" s="40">
        <f t="shared" si="266"/>
        <v>0</v>
      </c>
      <c r="BF460" s="40">
        <f t="shared" si="267"/>
        <v>0</v>
      </c>
      <c r="BG460" s="40">
        <f t="shared" si="268"/>
        <v>0</v>
      </c>
      <c r="BH460" s="40">
        <f t="shared" si="269"/>
        <v>0</v>
      </c>
      <c r="BI460" s="40">
        <f t="shared" si="270"/>
        <v>0</v>
      </c>
      <c r="BJ460" s="40">
        <f t="shared" si="271"/>
        <v>0</v>
      </c>
      <c r="BK460" s="40">
        <f t="shared" si="272"/>
        <v>0</v>
      </c>
      <c r="BL460" s="40">
        <f t="shared" si="273"/>
        <v>0</v>
      </c>
      <c r="BM460" s="40">
        <f t="shared" si="274"/>
        <v>0</v>
      </c>
      <c r="BN460" s="40">
        <f t="shared" si="275"/>
        <v>0</v>
      </c>
      <c r="BO460" s="40">
        <f t="shared" si="276"/>
        <v>0</v>
      </c>
      <c r="BP460" s="40">
        <f t="shared" si="277"/>
        <v>0</v>
      </c>
      <c r="BQ460" s="40">
        <f t="shared" si="278"/>
        <v>0</v>
      </c>
      <c r="BR460" s="40">
        <f t="shared" si="279"/>
        <v>0</v>
      </c>
      <c r="BS460">
        <v>1</v>
      </c>
      <c r="BT460" s="63">
        <f t="shared" si="281"/>
        <v>4</v>
      </c>
      <c r="BV460" s="4">
        <f>(BR460*U423)+(BQ460*U424)+(BP460*U425)+(BO460*U426)+(BN460*U427)+(BM460*U428)+(BL460*U429)+(BK460*U430)+(BJ460*U431)+(BI460*U432)+(BH460*U433)+(BG460*U434)+(BF460*U435)+(BE460*U436)+(BD460*U437)+(BC460*U438)+(BB460*U439)+(BA460*U440)+(AZ460*U441)+(AY460*U442)+(AX460*U443)+(AW460*U444)+(AV460*U445)+(AU460*U446)+(AT460*U447)+(AS460*U448)+(AR460*U449)+(AQ460*U450)+(AP460*U451)+(AO460*U452)+(AN460*U453)+(AM460*U454)+(AL460*U455)+(AK460*U456)+(AJ460*U457)+(AI460*U458)+(AH460*U459)+($U$353)+U460</f>
        <v>9.4627594627594624E-2</v>
      </c>
    </row>
    <row r="461" spans="1:74">
      <c r="A461" s="25">
        <f t="shared" si="284"/>
        <v>457</v>
      </c>
      <c r="B461" s="26" t="s">
        <v>35</v>
      </c>
      <c r="C461" s="12">
        <v>41557</v>
      </c>
      <c r="D461" s="13">
        <v>41558</v>
      </c>
      <c r="E461" s="13">
        <v>41570</v>
      </c>
      <c r="F461" s="36">
        <v>106.99600000000001</v>
      </c>
      <c r="G461" s="36">
        <v>107.767</v>
      </c>
      <c r="H461" s="36">
        <v>108.581</v>
      </c>
      <c r="I461" s="36"/>
      <c r="J461" s="36"/>
      <c r="K461" s="5" t="s">
        <v>2</v>
      </c>
      <c r="M461" s="16">
        <f>(G461-F461)*100</f>
        <v>77.099999999998658</v>
      </c>
      <c r="N461" s="15"/>
      <c r="O461" s="16">
        <f>(H461-G461)*100</f>
        <v>81.400000000000716</v>
      </c>
      <c r="Q461" s="22">
        <f>((S460*U461)/M461)*O461</f>
        <v>9550961.7994671166</v>
      </c>
      <c r="R461" s="15"/>
      <c r="S461" s="3">
        <f>Q461+S460</f>
        <v>299036624.59608448</v>
      </c>
      <c r="U461" s="4">
        <f>$AE$4/W461</f>
        <v>3.125E-2</v>
      </c>
      <c r="W461" s="2">
        <v>8</v>
      </c>
      <c r="Y461" s="30">
        <f>E461-D461+1</f>
        <v>13</v>
      </c>
      <c r="Z461" s="30"/>
      <c r="AA461" s="30">
        <f>(D461-C461)</f>
        <v>1</v>
      </c>
      <c r="AB461" s="30"/>
      <c r="AC461" s="4">
        <f>(S461-S460)/S460</f>
        <v>3.2992866407264267E-2</v>
      </c>
      <c r="AF461" s="40">
        <f>IF(E460&gt;D461,IF(E460&gt;E461,Y461,E460-D461+1),0)</f>
        <v>0</v>
      </c>
      <c r="AH461" s="40">
        <f t="shared" si="280"/>
        <v>0</v>
      </c>
      <c r="AI461" s="40">
        <f t="shared" si="282"/>
        <v>0</v>
      </c>
      <c r="AJ461" s="40">
        <f t="shared" si="283"/>
        <v>1</v>
      </c>
      <c r="AK461" s="40">
        <f t="shared" si="285"/>
        <v>0</v>
      </c>
      <c r="AL461" s="40">
        <f t="shared" si="286"/>
        <v>0</v>
      </c>
      <c r="AM461" s="40">
        <f t="shared" si="287"/>
        <v>0</v>
      </c>
      <c r="AN461" s="40">
        <f t="shared" ref="AN461:AN524" si="288">IF(E454&gt;=D461,1,0)</f>
        <v>0</v>
      </c>
      <c r="AO461" s="40">
        <f t="shared" si="250"/>
        <v>0</v>
      </c>
      <c r="AP461" s="40">
        <f t="shared" si="251"/>
        <v>0</v>
      </c>
      <c r="AQ461" s="40">
        <f t="shared" si="252"/>
        <v>0</v>
      </c>
      <c r="AR461" s="40">
        <f t="shared" si="253"/>
        <v>0</v>
      </c>
      <c r="AS461" s="40">
        <f t="shared" si="254"/>
        <v>0</v>
      </c>
      <c r="AT461" s="40">
        <f t="shared" si="255"/>
        <v>0</v>
      </c>
      <c r="AU461" s="40">
        <f t="shared" si="256"/>
        <v>0</v>
      </c>
      <c r="AV461" s="40">
        <f t="shared" si="257"/>
        <v>0</v>
      </c>
      <c r="AW461" s="40">
        <f t="shared" si="258"/>
        <v>0</v>
      </c>
      <c r="AX461" s="40">
        <f t="shared" si="259"/>
        <v>0</v>
      </c>
      <c r="AY461" s="40">
        <f t="shared" si="260"/>
        <v>0</v>
      </c>
      <c r="AZ461" s="40">
        <f t="shared" si="261"/>
        <v>0</v>
      </c>
      <c r="BA461" s="40">
        <f t="shared" si="262"/>
        <v>0</v>
      </c>
      <c r="BB461" s="40">
        <f t="shared" si="263"/>
        <v>0</v>
      </c>
      <c r="BC461" s="40">
        <f t="shared" si="264"/>
        <v>0</v>
      </c>
      <c r="BD461" s="40">
        <f t="shared" si="265"/>
        <v>0</v>
      </c>
      <c r="BE461" s="40">
        <f t="shared" si="266"/>
        <v>0</v>
      </c>
      <c r="BF461" s="40">
        <f t="shared" si="267"/>
        <v>0</v>
      </c>
      <c r="BG461" s="40">
        <f t="shared" si="268"/>
        <v>0</v>
      </c>
      <c r="BH461" s="40">
        <f t="shared" si="269"/>
        <v>0</v>
      </c>
      <c r="BI461" s="40">
        <f t="shared" si="270"/>
        <v>0</v>
      </c>
      <c r="BJ461" s="40">
        <f t="shared" si="271"/>
        <v>0</v>
      </c>
      <c r="BK461" s="40">
        <f t="shared" si="272"/>
        <v>0</v>
      </c>
      <c r="BL461" s="40">
        <f t="shared" si="273"/>
        <v>0</v>
      </c>
      <c r="BM461" s="40">
        <f t="shared" si="274"/>
        <v>0</v>
      </c>
      <c r="BN461" s="40">
        <f t="shared" si="275"/>
        <v>0</v>
      </c>
      <c r="BO461" s="40">
        <f t="shared" si="276"/>
        <v>0</v>
      </c>
      <c r="BP461" s="40">
        <f t="shared" si="277"/>
        <v>0</v>
      </c>
      <c r="BQ461" s="40">
        <f t="shared" si="278"/>
        <v>0</v>
      </c>
      <c r="BR461" s="40">
        <f t="shared" si="279"/>
        <v>0</v>
      </c>
      <c r="BS461">
        <v>1</v>
      </c>
      <c r="BT461" s="63">
        <f t="shared" si="281"/>
        <v>3</v>
      </c>
      <c r="BV461" s="4">
        <f>(BR461*U424)+(BQ461*U425)+(BP461*U426)+(BO461*U427)+(BN461*U428)+(BM461*U429)+(BL461*U430)+(BK461*U431)+(BJ461*U432)+(BI461*U433)+(BH461*U434)+(BG461*U435)+(BF461*U436)+(BE461*U437)+(BD461*U438)+(BC461*U439)+(BB461*U440)+(BA461*U441)+(AZ461*U442)+(AY461*U443)+(AX461*U444)+(AW461*U445)+(AV461*U446)+(AU461*U447)+(AT461*U448)+(AS461*U449)+(AR461*U450)+(AQ461*U451)+(AP461*U452)+(AO461*U453)+(AN461*U454)+(AM461*U455)+(AL461*U456)+(AK461*U457)+(AJ461*U458)+(AI461*U459)+(AH461*U460)+($U$353)+U461</f>
        <v>9.4742063492063489E-2</v>
      </c>
    </row>
    <row r="462" spans="1:74">
      <c r="A462" s="25">
        <f t="shared" si="284"/>
        <v>458</v>
      </c>
      <c r="B462" s="26" t="s">
        <v>36</v>
      </c>
      <c r="C462" s="12">
        <v>41557</v>
      </c>
      <c r="D462" s="12">
        <v>41558</v>
      </c>
      <c r="E462" s="12">
        <v>41570</v>
      </c>
      <c r="F462" s="36">
        <v>155.322</v>
      </c>
      <c r="G462" s="36">
        <v>157.14700000000002</v>
      </c>
      <c r="H462" s="36">
        <v>157.35</v>
      </c>
      <c r="I462" s="36"/>
      <c r="J462" s="36"/>
      <c r="K462" s="5" t="s">
        <v>2</v>
      </c>
      <c r="M462" s="16">
        <f>(G462-F462)*100</f>
        <v>182.50000000000171</v>
      </c>
      <c r="N462" s="15"/>
      <c r="O462" s="16">
        <f>(H462-G462)*100</f>
        <v>20.299999999997453</v>
      </c>
      <c r="Q462" s="22">
        <f>((S461*U462)/M462)*O462</f>
        <v>923963.99989340885</v>
      </c>
      <c r="R462" s="15"/>
      <c r="S462" s="3">
        <f>Q462+S461</f>
        <v>299960588.5959779</v>
      </c>
      <c r="U462" s="4">
        <f>$AE$4/W462</f>
        <v>2.7777777777777776E-2</v>
      </c>
      <c r="W462" s="2">
        <v>9</v>
      </c>
      <c r="Y462" s="30">
        <f>E462-D462+1</f>
        <v>13</v>
      </c>
      <c r="Z462" s="30"/>
      <c r="AA462" s="30">
        <f>(D462-C462)</f>
        <v>1</v>
      </c>
      <c r="AB462" s="30"/>
      <c r="AC462" s="4">
        <f>(S462-S461)/S461</f>
        <v>3.0898021308976651E-3</v>
      </c>
      <c r="AF462" s="40">
        <f>IF(E461&gt;D462,IF(E461&gt;E462,Y462,E461-D462+1),0)</f>
        <v>13</v>
      </c>
      <c r="AH462" s="40">
        <f t="shared" si="280"/>
        <v>1</v>
      </c>
      <c r="AI462" s="40">
        <f t="shared" si="282"/>
        <v>0</v>
      </c>
      <c r="AJ462" s="40">
        <f t="shared" si="283"/>
        <v>0</v>
      </c>
      <c r="AK462" s="40">
        <f t="shared" si="285"/>
        <v>1</v>
      </c>
      <c r="AL462" s="40">
        <f t="shared" si="286"/>
        <v>0</v>
      </c>
      <c r="AM462" s="40">
        <f t="shared" si="287"/>
        <v>0</v>
      </c>
      <c r="AN462" s="40">
        <f t="shared" si="288"/>
        <v>0</v>
      </c>
      <c r="AO462" s="40">
        <f t="shared" ref="AO462:AO525" si="289">IF(E454&gt;=D462,1,0)</f>
        <v>0</v>
      </c>
      <c r="AP462" s="40">
        <f t="shared" si="251"/>
        <v>0</v>
      </c>
      <c r="AQ462" s="40">
        <f t="shared" si="252"/>
        <v>0</v>
      </c>
      <c r="AR462" s="40">
        <f t="shared" si="253"/>
        <v>0</v>
      </c>
      <c r="AS462" s="40">
        <f t="shared" si="254"/>
        <v>0</v>
      </c>
      <c r="AT462" s="40">
        <f t="shared" si="255"/>
        <v>0</v>
      </c>
      <c r="AU462" s="40">
        <f t="shared" si="256"/>
        <v>0</v>
      </c>
      <c r="AV462" s="40">
        <f t="shared" si="257"/>
        <v>0</v>
      </c>
      <c r="AW462" s="40">
        <f t="shared" si="258"/>
        <v>0</v>
      </c>
      <c r="AX462" s="40">
        <f t="shared" si="259"/>
        <v>0</v>
      </c>
      <c r="AY462" s="40">
        <f t="shared" si="260"/>
        <v>0</v>
      </c>
      <c r="AZ462" s="40">
        <f t="shared" si="261"/>
        <v>0</v>
      </c>
      <c r="BA462" s="40">
        <f t="shared" si="262"/>
        <v>0</v>
      </c>
      <c r="BB462" s="40">
        <f t="shared" si="263"/>
        <v>0</v>
      </c>
      <c r="BC462" s="40">
        <f t="shared" si="264"/>
        <v>0</v>
      </c>
      <c r="BD462" s="40">
        <f t="shared" si="265"/>
        <v>0</v>
      </c>
      <c r="BE462" s="40">
        <f t="shared" si="266"/>
        <v>0</v>
      </c>
      <c r="BF462" s="40">
        <f t="shared" si="267"/>
        <v>0</v>
      </c>
      <c r="BG462" s="40">
        <f t="shared" si="268"/>
        <v>0</v>
      </c>
      <c r="BH462" s="40">
        <f t="shared" si="269"/>
        <v>0</v>
      </c>
      <c r="BI462" s="40">
        <f t="shared" si="270"/>
        <v>0</v>
      </c>
      <c r="BJ462" s="40">
        <f t="shared" si="271"/>
        <v>0</v>
      </c>
      <c r="BK462" s="40">
        <f t="shared" si="272"/>
        <v>0</v>
      </c>
      <c r="BL462" s="40">
        <f t="shared" si="273"/>
        <v>0</v>
      </c>
      <c r="BM462" s="40">
        <f t="shared" si="274"/>
        <v>0</v>
      </c>
      <c r="BN462" s="40">
        <f t="shared" si="275"/>
        <v>0</v>
      </c>
      <c r="BO462" s="40">
        <f t="shared" si="276"/>
        <v>0</v>
      </c>
      <c r="BP462" s="40">
        <f t="shared" si="277"/>
        <v>0</v>
      </c>
      <c r="BQ462" s="40">
        <f t="shared" si="278"/>
        <v>0</v>
      </c>
      <c r="BR462" s="40">
        <f t="shared" si="279"/>
        <v>0</v>
      </c>
      <c r="BS462">
        <v>1</v>
      </c>
      <c r="BT462" s="63">
        <f t="shared" si="281"/>
        <v>4</v>
      </c>
      <c r="BV462" s="4">
        <f>(BR462*U425)+(BQ462*U426)+(BP462*U427)+(BO462*U428)+(BN462*U429)+(BM462*U430)+(BL462*U431)+(BK462*U432)+(BJ462*U433)+(BI462*U434)+(BH462*U435)+(BG462*U436)+(BF462*U437)+(BE462*U438)+(BD462*U439)+(BC462*U440)+(BB462*U441)+(BA462*U442)+(AZ462*U443)+(AY462*U444)+(AX462*U445)+(AW462*U446)+(AV462*U447)+(AU462*U448)+(AT462*U449)+(AS462*U450)+(AR462*U451)+(AQ462*U452)+(AP462*U453)+(AO462*U454)+(AN462*U455)+(AM462*U456)+(AL462*U457)+(AK462*U458)+(AJ462*U459)+(AI462*U460)+(AH462*U461)+($U$353)+U462</f>
        <v>0.12251984126984126</v>
      </c>
    </row>
    <row r="463" spans="1:74">
      <c r="A463" s="25">
        <f t="shared" si="284"/>
        <v>459</v>
      </c>
      <c r="B463" s="26" t="s">
        <v>38</v>
      </c>
      <c r="C463" s="12">
        <v>41557</v>
      </c>
      <c r="D463" s="52">
        <v>41558</v>
      </c>
      <c r="E463" s="52">
        <v>41569</v>
      </c>
      <c r="F463" s="36">
        <v>132.084</v>
      </c>
      <c r="G463" s="36">
        <v>132.898</v>
      </c>
      <c r="H463" s="36">
        <v>135.47</v>
      </c>
      <c r="I463" s="36"/>
      <c r="J463" s="36"/>
      <c r="K463" s="5" t="s">
        <v>1</v>
      </c>
      <c r="M463" s="16">
        <f>(G463-F463)*100</f>
        <v>81.399999999999295</v>
      </c>
      <c r="N463" s="15"/>
      <c r="O463" s="16">
        <f>(H463-G463)*100</f>
        <v>257.20000000000027</v>
      </c>
      <c r="Q463" s="22">
        <f>((S462*U463)/M463)*O463</f>
        <v>11283178.803510919</v>
      </c>
      <c r="R463" s="15"/>
      <c r="S463" s="3">
        <f>Q463+S462</f>
        <v>311243767.39948881</v>
      </c>
      <c r="U463" s="4">
        <f>$AE$4/W463</f>
        <v>1.1904761904761904E-2</v>
      </c>
      <c r="W463" s="2">
        <v>21</v>
      </c>
      <c r="Y463" s="30">
        <f>E463-D463+1</f>
        <v>12</v>
      </c>
      <c r="Z463" s="30"/>
      <c r="AA463" s="30">
        <f>(D463-C463)</f>
        <v>1</v>
      </c>
      <c r="AB463" s="30"/>
      <c r="AC463" s="4">
        <f>(S463-S462)/S462</f>
        <v>3.7615537615537931E-2</v>
      </c>
      <c r="AF463" s="40">
        <f>IF(E462&gt;D463,IF(E462&gt;E463,Y463,E462-D463+1),0)</f>
        <v>12</v>
      </c>
      <c r="AH463" s="40">
        <f t="shared" si="280"/>
        <v>1</v>
      </c>
      <c r="AI463" s="40">
        <f t="shared" si="282"/>
        <v>1</v>
      </c>
      <c r="AJ463" s="40">
        <f t="shared" si="283"/>
        <v>0</v>
      </c>
      <c r="AK463" s="40">
        <f t="shared" si="285"/>
        <v>0</v>
      </c>
      <c r="AL463" s="40">
        <f t="shared" si="286"/>
        <v>1</v>
      </c>
      <c r="AM463" s="40">
        <f t="shared" si="287"/>
        <v>0</v>
      </c>
      <c r="AN463" s="40">
        <f t="shared" si="288"/>
        <v>0</v>
      </c>
      <c r="AO463" s="40">
        <f t="shared" si="289"/>
        <v>0</v>
      </c>
      <c r="AP463" s="40">
        <f t="shared" ref="AP463:AP526" si="290">IF(E454&gt;=D463,1,0)</f>
        <v>0</v>
      </c>
      <c r="AQ463" s="40">
        <f t="shared" si="252"/>
        <v>0</v>
      </c>
      <c r="AR463" s="40">
        <f t="shared" si="253"/>
        <v>0</v>
      </c>
      <c r="AS463" s="40">
        <f t="shared" si="254"/>
        <v>0</v>
      </c>
      <c r="AT463" s="40">
        <f t="shared" si="255"/>
        <v>0</v>
      </c>
      <c r="AU463" s="40">
        <f t="shared" si="256"/>
        <v>0</v>
      </c>
      <c r="AV463" s="40">
        <f t="shared" si="257"/>
        <v>0</v>
      </c>
      <c r="AW463" s="40">
        <f t="shared" si="258"/>
        <v>0</v>
      </c>
      <c r="AX463" s="40">
        <f t="shared" si="259"/>
        <v>0</v>
      </c>
      <c r="AY463" s="40">
        <f t="shared" si="260"/>
        <v>0</v>
      </c>
      <c r="AZ463" s="40">
        <f t="shared" si="261"/>
        <v>0</v>
      </c>
      <c r="BA463" s="40">
        <f t="shared" si="262"/>
        <v>0</v>
      </c>
      <c r="BB463" s="40">
        <f t="shared" si="263"/>
        <v>0</v>
      </c>
      <c r="BC463" s="40">
        <f t="shared" si="264"/>
        <v>0</v>
      </c>
      <c r="BD463" s="40">
        <f t="shared" si="265"/>
        <v>0</v>
      </c>
      <c r="BE463" s="40">
        <f t="shared" si="266"/>
        <v>0</v>
      </c>
      <c r="BF463" s="40">
        <f t="shared" si="267"/>
        <v>0</v>
      </c>
      <c r="BG463" s="40">
        <f t="shared" si="268"/>
        <v>0</v>
      </c>
      <c r="BH463" s="40">
        <f t="shared" si="269"/>
        <v>0</v>
      </c>
      <c r="BI463" s="40">
        <f t="shared" si="270"/>
        <v>0</v>
      </c>
      <c r="BJ463" s="40">
        <f t="shared" si="271"/>
        <v>0</v>
      </c>
      <c r="BK463" s="40">
        <f t="shared" si="272"/>
        <v>0</v>
      </c>
      <c r="BL463" s="40">
        <f t="shared" si="273"/>
        <v>0</v>
      </c>
      <c r="BM463" s="40">
        <f t="shared" si="274"/>
        <v>0</v>
      </c>
      <c r="BN463" s="40">
        <f t="shared" si="275"/>
        <v>0</v>
      </c>
      <c r="BO463" s="40">
        <f t="shared" si="276"/>
        <v>0</v>
      </c>
      <c r="BP463" s="40">
        <f t="shared" si="277"/>
        <v>0</v>
      </c>
      <c r="BQ463" s="40">
        <f t="shared" si="278"/>
        <v>0</v>
      </c>
      <c r="BR463" s="40">
        <f t="shared" si="279"/>
        <v>0</v>
      </c>
      <c r="BS463">
        <v>1</v>
      </c>
      <c r="BT463" s="63">
        <f t="shared" si="281"/>
        <v>5</v>
      </c>
      <c r="BV463" s="4">
        <f>(BR463*U426)+(BQ463*U427)+(BP463*U428)+(BO463*U429)+(BN463*U430)+(BM463*U431)+(BL463*U432)+(BK463*U433)+(BJ463*U434)+(BI463*U435)+(BH463*U436)+(BG463*U437)+(BF463*U438)+(BE463*U439)+(BD463*U440)+(BC463*U441)+(BB463*U442)+(BA463*U443)+(AZ463*U444)+(AY463*U445)+(AX463*U446)+(AW463*U447)+(AV463*U448)+(AU463*U449)+(AT463*U450)+(AS463*U451)+(AR463*U452)+(AQ463*U453)+(AP463*U454)+(AO463*U455)+(AN463*U456)+(AM463*U457)+(AL463*U458)+(AK463*U459)+(AJ463*U460)+(AI463*U461)+(AH463*U462)+($U$353)+U463</f>
        <v>0.13442460317460317</v>
      </c>
    </row>
    <row r="464" spans="1:74">
      <c r="A464" s="25">
        <f t="shared" si="284"/>
        <v>460</v>
      </c>
      <c r="B464" s="26" t="s">
        <v>29</v>
      </c>
      <c r="C464" s="12">
        <v>41561</v>
      </c>
      <c r="D464" s="12">
        <v>41562</v>
      </c>
      <c r="E464" s="12">
        <v>41562</v>
      </c>
      <c r="F464" s="14">
        <v>0.8498</v>
      </c>
      <c r="G464" s="14"/>
      <c r="H464" s="14"/>
      <c r="I464" s="14">
        <v>0.84719999999999995</v>
      </c>
      <c r="J464" s="14">
        <v>0.84570000000000001</v>
      </c>
      <c r="K464" s="6" t="s">
        <v>1</v>
      </c>
      <c r="L464" s="15"/>
      <c r="M464" s="16">
        <f>(F464-I464)*10000</f>
        <v>26.000000000000469</v>
      </c>
      <c r="N464" s="15"/>
      <c r="O464" s="16">
        <f>(I464-J464)*10000</f>
        <v>14.999999999999458</v>
      </c>
      <c r="P464" s="15"/>
      <c r="Q464" s="22">
        <f>((S463*U464)/M464)*O464</f>
        <v>4489092.799030846</v>
      </c>
      <c r="R464" s="15"/>
      <c r="S464" s="3">
        <f>Q464+S463</f>
        <v>315732860.19851965</v>
      </c>
      <c r="U464" s="4">
        <f>$AE$4/W464</f>
        <v>2.5000000000000001E-2</v>
      </c>
      <c r="V464" s="4"/>
      <c r="W464" s="2">
        <v>10</v>
      </c>
      <c r="X464" s="3"/>
      <c r="Y464" s="30">
        <f>E464-D464+1</f>
        <v>1</v>
      </c>
      <c r="Z464" s="30"/>
      <c r="AA464" s="30">
        <f>(D464-C464)</f>
        <v>1</v>
      </c>
      <c r="AB464" s="30"/>
      <c r="AC464" s="4">
        <f>(S464-S463)/S463</f>
        <v>1.4423076923076126E-2</v>
      </c>
      <c r="AF464" s="40">
        <f>IF(E463&gt;D464,IF(E463&gt;E464,Y464,E463-D464+1),0)</f>
        <v>1</v>
      </c>
      <c r="AH464" s="40">
        <f t="shared" si="280"/>
        <v>1</v>
      </c>
      <c r="AI464" s="40">
        <f t="shared" si="282"/>
        <v>1</v>
      </c>
      <c r="AJ464" s="40">
        <f t="shared" si="283"/>
        <v>1</v>
      </c>
      <c r="AK464" s="40">
        <f t="shared" si="285"/>
        <v>0</v>
      </c>
      <c r="AL464" s="40">
        <f t="shared" si="286"/>
        <v>0</v>
      </c>
      <c r="AM464" s="40">
        <f t="shared" si="287"/>
        <v>1</v>
      </c>
      <c r="AN464" s="40">
        <f t="shared" si="288"/>
        <v>0</v>
      </c>
      <c r="AO464" s="40">
        <f t="shared" si="289"/>
        <v>0</v>
      </c>
      <c r="AP464" s="40">
        <f t="shared" si="290"/>
        <v>0</v>
      </c>
      <c r="AQ464" s="40">
        <f t="shared" ref="AQ464:AQ527" si="291">IF(E454&gt;=D464,1,0)</f>
        <v>0</v>
      </c>
      <c r="AR464" s="40">
        <f t="shared" si="253"/>
        <v>0</v>
      </c>
      <c r="AS464" s="40">
        <f t="shared" si="254"/>
        <v>0</v>
      </c>
      <c r="AT464" s="40">
        <f t="shared" si="255"/>
        <v>0</v>
      </c>
      <c r="AU464" s="40">
        <f t="shared" si="256"/>
        <v>0</v>
      </c>
      <c r="AV464" s="40">
        <f t="shared" si="257"/>
        <v>0</v>
      </c>
      <c r="AW464" s="40">
        <f t="shared" si="258"/>
        <v>0</v>
      </c>
      <c r="AX464" s="40">
        <f t="shared" si="259"/>
        <v>0</v>
      </c>
      <c r="AY464" s="40">
        <f t="shared" si="260"/>
        <v>0</v>
      </c>
      <c r="AZ464" s="40">
        <f t="shared" si="261"/>
        <v>0</v>
      </c>
      <c r="BA464" s="40">
        <f t="shared" si="262"/>
        <v>0</v>
      </c>
      <c r="BB464" s="40">
        <f t="shared" si="263"/>
        <v>0</v>
      </c>
      <c r="BC464" s="40">
        <f t="shared" si="264"/>
        <v>0</v>
      </c>
      <c r="BD464" s="40">
        <f t="shared" si="265"/>
        <v>0</v>
      </c>
      <c r="BE464" s="40">
        <f t="shared" si="266"/>
        <v>0</v>
      </c>
      <c r="BF464" s="40">
        <f t="shared" si="267"/>
        <v>0</v>
      </c>
      <c r="BG464" s="40">
        <f t="shared" si="268"/>
        <v>0</v>
      </c>
      <c r="BH464" s="40">
        <f t="shared" si="269"/>
        <v>0</v>
      </c>
      <c r="BI464" s="40">
        <f t="shared" si="270"/>
        <v>0</v>
      </c>
      <c r="BJ464" s="40">
        <f t="shared" si="271"/>
        <v>0</v>
      </c>
      <c r="BK464" s="40">
        <f t="shared" si="272"/>
        <v>0</v>
      </c>
      <c r="BL464" s="40">
        <f t="shared" si="273"/>
        <v>0</v>
      </c>
      <c r="BM464" s="40">
        <f t="shared" si="274"/>
        <v>0</v>
      </c>
      <c r="BN464" s="40">
        <f t="shared" si="275"/>
        <v>0</v>
      </c>
      <c r="BO464" s="40">
        <f t="shared" si="276"/>
        <v>0</v>
      </c>
      <c r="BP464" s="40">
        <f t="shared" si="277"/>
        <v>0</v>
      </c>
      <c r="BQ464" s="40">
        <f t="shared" si="278"/>
        <v>0</v>
      </c>
      <c r="BR464" s="40">
        <f t="shared" si="279"/>
        <v>0</v>
      </c>
      <c r="BS464">
        <v>1</v>
      </c>
      <c r="BT464" s="63">
        <f t="shared" si="281"/>
        <v>6</v>
      </c>
      <c r="BV464" s="4">
        <f>(BR464*U427)+(BQ464*U428)+(BP464*U429)+(BO464*U430)+(BN464*U431)+(BM464*U432)+(BL464*U433)+(BK464*U434)+(BJ464*U435)+(BI464*U436)+(BH464*U437)+(BG464*U438)+(BF464*U439)+(BE464*U440)+(BD464*U441)+(BC464*U442)+(BB464*U443)+(BA464*U444)+(AZ464*U445)+(AY464*U446)+(AX464*U447)+(AW464*U448)+(AV464*U449)+(AU464*U450)+(AT464*U451)+(AS464*U452)+(AR464*U453)+(AQ464*U454)+(AP464*U455)+(AO464*U456)+(AN464*U457)+(AM464*U458)+(AL464*U459)+(AK464*U460)+(AJ464*U461)+(AI464*U462)+(AH464*U463)+($U$353)+U464</f>
        <v>0.15942460317460316</v>
      </c>
    </row>
    <row r="465" spans="1:74">
      <c r="A465" s="25">
        <f t="shared" si="284"/>
        <v>461</v>
      </c>
      <c r="B465" s="26" t="s">
        <v>30</v>
      </c>
      <c r="C465" s="12">
        <v>41562</v>
      </c>
      <c r="D465" s="12">
        <v>41563</v>
      </c>
      <c r="E465" s="12">
        <v>41564</v>
      </c>
      <c r="F465" s="14">
        <v>1.3567</v>
      </c>
      <c r="G465" s="14"/>
      <c r="H465" s="14"/>
      <c r="I465" s="14">
        <v>1.3476999999999999</v>
      </c>
      <c r="J465" s="14">
        <v>1.3567</v>
      </c>
      <c r="K465" s="5" t="s">
        <v>0</v>
      </c>
      <c r="L465" s="15"/>
      <c r="M465" s="46">
        <f>(F465-I465)*10000</f>
        <v>90.000000000001194</v>
      </c>
      <c r="N465" s="47"/>
      <c r="O465" s="46">
        <f>(I465-J465)*10000</f>
        <v>-90.000000000001194</v>
      </c>
      <c r="P465" s="15"/>
      <c r="Q465" s="22">
        <f>((S464*U465)/M465)*O465</f>
        <v>-7175746.8226936283</v>
      </c>
      <c r="R465" s="15"/>
      <c r="S465" s="3">
        <f>Q465+S464</f>
        <v>308557113.375826</v>
      </c>
      <c r="U465" s="4">
        <f>$AE$4/W465</f>
        <v>2.2727272727272728E-2</v>
      </c>
      <c r="V465" s="4"/>
      <c r="W465" s="16">
        <v>11</v>
      </c>
      <c r="X465" s="15"/>
      <c r="Y465" s="30">
        <f>E465-D465+1</f>
        <v>2</v>
      </c>
      <c r="Z465" s="30"/>
      <c r="AA465" s="30">
        <f>(D465-C465)</f>
        <v>1</v>
      </c>
      <c r="AB465" s="30"/>
      <c r="AC465" s="4">
        <f>(S465-S464)/S464</f>
        <v>-2.2727272727272783E-2</v>
      </c>
      <c r="AF465" s="40">
        <f>IF(E464&gt;D465,IF(E464&gt;E465,Y465,E464-D465+1),0)</f>
        <v>0</v>
      </c>
      <c r="AH465" s="40">
        <f t="shared" si="280"/>
        <v>0</v>
      </c>
      <c r="AI465" s="40">
        <f t="shared" si="282"/>
        <v>1</v>
      </c>
      <c r="AJ465" s="40">
        <f t="shared" si="283"/>
        <v>1</v>
      </c>
      <c r="AK465" s="40">
        <f t="shared" si="285"/>
        <v>1</v>
      </c>
      <c r="AL465" s="40">
        <f t="shared" si="286"/>
        <v>0</v>
      </c>
      <c r="AM465" s="40">
        <f t="shared" si="287"/>
        <v>0</v>
      </c>
      <c r="AN465" s="40">
        <f t="shared" si="288"/>
        <v>1</v>
      </c>
      <c r="AO465" s="40">
        <f t="shared" si="289"/>
        <v>0</v>
      </c>
      <c r="AP465" s="40">
        <f t="shared" si="290"/>
        <v>0</v>
      </c>
      <c r="AQ465" s="40">
        <f t="shared" si="291"/>
        <v>0</v>
      </c>
      <c r="AR465" s="40">
        <f t="shared" ref="AR465:AR528" si="292">IF(E454&gt;=D465,1,0)</f>
        <v>0</v>
      </c>
      <c r="AS465" s="40">
        <f t="shared" si="254"/>
        <v>0</v>
      </c>
      <c r="AT465" s="40">
        <f t="shared" si="255"/>
        <v>0</v>
      </c>
      <c r="AU465" s="40">
        <f t="shared" si="256"/>
        <v>0</v>
      </c>
      <c r="AV465" s="40">
        <f t="shared" si="257"/>
        <v>0</v>
      </c>
      <c r="AW465" s="40">
        <f t="shared" si="258"/>
        <v>0</v>
      </c>
      <c r="AX465" s="40">
        <f t="shared" si="259"/>
        <v>0</v>
      </c>
      <c r="AY465" s="40">
        <f t="shared" si="260"/>
        <v>0</v>
      </c>
      <c r="AZ465" s="40">
        <f t="shared" si="261"/>
        <v>0</v>
      </c>
      <c r="BA465" s="40">
        <f t="shared" si="262"/>
        <v>0</v>
      </c>
      <c r="BB465" s="40">
        <f t="shared" si="263"/>
        <v>0</v>
      </c>
      <c r="BC465" s="40">
        <f t="shared" si="264"/>
        <v>0</v>
      </c>
      <c r="BD465" s="40">
        <f t="shared" si="265"/>
        <v>0</v>
      </c>
      <c r="BE465" s="40">
        <f t="shared" si="266"/>
        <v>0</v>
      </c>
      <c r="BF465" s="40">
        <f t="shared" si="267"/>
        <v>0</v>
      </c>
      <c r="BG465" s="40">
        <f t="shared" si="268"/>
        <v>0</v>
      </c>
      <c r="BH465" s="40">
        <f t="shared" si="269"/>
        <v>0</v>
      </c>
      <c r="BI465" s="40">
        <f t="shared" si="270"/>
        <v>0</v>
      </c>
      <c r="BJ465" s="40">
        <f t="shared" si="271"/>
        <v>0</v>
      </c>
      <c r="BK465" s="40">
        <f t="shared" si="272"/>
        <v>0</v>
      </c>
      <c r="BL465" s="40">
        <f t="shared" si="273"/>
        <v>0</v>
      </c>
      <c r="BM465" s="40">
        <f t="shared" si="274"/>
        <v>0</v>
      </c>
      <c r="BN465" s="40">
        <f t="shared" si="275"/>
        <v>0</v>
      </c>
      <c r="BO465" s="40">
        <f t="shared" si="276"/>
        <v>0</v>
      </c>
      <c r="BP465" s="40">
        <f t="shared" si="277"/>
        <v>0</v>
      </c>
      <c r="BQ465" s="40">
        <f t="shared" si="278"/>
        <v>0</v>
      </c>
      <c r="BR465" s="40">
        <f t="shared" si="279"/>
        <v>0</v>
      </c>
      <c r="BS465">
        <v>1</v>
      </c>
      <c r="BT465" s="63">
        <f t="shared" si="281"/>
        <v>6</v>
      </c>
      <c r="BV465" s="4">
        <f>(BR465*U428)+(BQ465*U429)+(BP465*U430)+(BO465*U431)+(BN465*U432)+(BM465*U433)+(BL465*U434)+(BK465*U435)+(BJ465*U436)+(BI465*U437)+(BH465*U438)+(BG465*U439)+(BF465*U440)+(BE465*U441)+(BD465*U442)+(BC465*U443)+(BB465*U444)+(BA465*U445)+(AZ465*U446)+(AY465*U447)+(AX465*U448)+(AW465*U449)+(AV465*U450)+(AU465*U451)+(AT465*U452)+(AS465*U453)+(AR465*U454)+(AQ465*U455)+(AP465*U456)+(AO465*U457)+(AN465*U458)+(AM465*U459)+(AL465*U460)+(AK465*U461)+(AJ465*U462)+(AI465*U463)+(AH465*U464)+($U$353)+U465</f>
        <v>0.1571518759018759</v>
      </c>
    </row>
    <row r="466" spans="1:74">
      <c r="A466" s="25">
        <f t="shared" si="284"/>
        <v>462</v>
      </c>
      <c r="B466" s="26" t="s">
        <v>30</v>
      </c>
      <c r="C466" s="12">
        <v>41564</v>
      </c>
      <c r="D466" s="12">
        <v>41565</v>
      </c>
      <c r="E466" s="12">
        <v>41578</v>
      </c>
      <c r="F466" s="14">
        <v>1.3517999999999999</v>
      </c>
      <c r="G466" s="14">
        <v>1.3683000000000001</v>
      </c>
      <c r="H466" s="14">
        <v>1.3683000000000001</v>
      </c>
      <c r="I466" s="14"/>
      <c r="J466" s="14"/>
      <c r="K466" s="5" t="s">
        <v>17</v>
      </c>
      <c r="L466" s="15"/>
      <c r="M466" s="16">
        <f>(G466-F466)*10000</f>
        <v>165.00000000000182</v>
      </c>
      <c r="N466" s="15"/>
      <c r="O466" s="16">
        <f>(H466-G466)*10000</f>
        <v>0</v>
      </c>
      <c r="P466" s="15"/>
      <c r="Q466" s="22">
        <f>((S465*U466)/M466)*O466</f>
        <v>0</v>
      </c>
      <c r="R466" s="15"/>
      <c r="S466" s="3">
        <f>Q466+S465</f>
        <v>308557113.375826</v>
      </c>
      <c r="U466" s="4">
        <f>$AE$4/W466</f>
        <v>2.2727272727272728E-2</v>
      </c>
      <c r="V466" s="4"/>
      <c r="W466" s="16">
        <v>11</v>
      </c>
      <c r="X466" s="15"/>
      <c r="Y466" s="30">
        <f>E466-D466+1</f>
        <v>14</v>
      </c>
      <c r="Z466" s="30"/>
      <c r="AA466" s="30">
        <f>(D466-C466)</f>
        <v>1</v>
      </c>
      <c r="AB466" s="30"/>
      <c r="AC466" s="4">
        <f>(S466-S465)/S465</f>
        <v>0</v>
      </c>
      <c r="AF466" s="40">
        <f>IF(E465&gt;D466,IF(E465&gt;E466,Y466,E465-D466+1),0)</f>
        <v>0</v>
      </c>
      <c r="AH466" s="40">
        <f t="shared" si="280"/>
        <v>0</v>
      </c>
      <c r="AI466" s="40">
        <f t="shared" si="282"/>
        <v>0</v>
      </c>
      <c r="AJ466" s="40">
        <f t="shared" si="283"/>
        <v>1</v>
      </c>
      <c r="AK466" s="40">
        <f t="shared" si="285"/>
        <v>1</v>
      </c>
      <c r="AL466" s="40">
        <f t="shared" si="286"/>
        <v>1</v>
      </c>
      <c r="AM466" s="40">
        <f t="shared" si="287"/>
        <v>0</v>
      </c>
      <c r="AN466" s="40">
        <f t="shared" si="288"/>
        <v>0</v>
      </c>
      <c r="AO466" s="40">
        <f t="shared" si="289"/>
        <v>1</v>
      </c>
      <c r="AP466" s="40">
        <f t="shared" si="290"/>
        <v>0</v>
      </c>
      <c r="AQ466" s="40">
        <f t="shared" si="291"/>
        <v>0</v>
      </c>
      <c r="AR466" s="40">
        <f t="shared" si="292"/>
        <v>0</v>
      </c>
      <c r="AS466" s="40">
        <f t="shared" ref="AS466:AS529" si="293">IF(E454&gt;=D466,1,0)</f>
        <v>0</v>
      </c>
      <c r="AT466" s="40">
        <f t="shared" si="255"/>
        <v>0</v>
      </c>
      <c r="AU466" s="40">
        <f t="shared" si="256"/>
        <v>0</v>
      </c>
      <c r="AV466" s="40">
        <f t="shared" si="257"/>
        <v>0</v>
      </c>
      <c r="AW466" s="40">
        <f t="shared" si="258"/>
        <v>0</v>
      </c>
      <c r="AX466" s="40">
        <f t="shared" si="259"/>
        <v>0</v>
      </c>
      <c r="AY466" s="40">
        <f t="shared" si="260"/>
        <v>0</v>
      </c>
      <c r="AZ466" s="40">
        <f t="shared" si="261"/>
        <v>0</v>
      </c>
      <c r="BA466" s="40">
        <f t="shared" si="262"/>
        <v>0</v>
      </c>
      <c r="BB466" s="40">
        <f t="shared" si="263"/>
        <v>0</v>
      </c>
      <c r="BC466" s="40">
        <f t="shared" si="264"/>
        <v>0</v>
      </c>
      <c r="BD466" s="40">
        <f t="shared" si="265"/>
        <v>0</v>
      </c>
      <c r="BE466" s="40">
        <f t="shared" si="266"/>
        <v>0</v>
      </c>
      <c r="BF466" s="40">
        <f t="shared" si="267"/>
        <v>0</v>
      </c>
      <c r="BG466" s="40">
        <f t="shared" si="268"/>
        <v>0</v>
      </c>
      <c r="BH466" s="40">
        <f t="shared" si="269"/>
        <v>0</v>
      </c>
      <c r="BI466" s="40">
        <f t="shared" si="270"/>
        <v>0</v>
      </c>
      <c r="BJ466" s="40">
        <f t="shared" si="271"/>
        <v>0</v>
      </c>
      <c r="BK466" s="40">
        <f t="shared" si="272"/>
        <v>0</v>
      </c>
      <c r="BL466" s="40">
        <f t="shared" si="273"/>
        <v>0</v>
      </c>
      <c r="BM466" s="40">
        <f t="shared" si="274"/>
        <v>0</v>
      </c>
      <c r="BN466" s="40">
        <f t="shared" si="275"/>
        <v>0</v>
      </c>
      <c r="BO466" s="40">
        <f t="shared" si="276"/>
        <v>0</v>
      </c>
      <c r="BP466" s="40">
        <f t="shared" si="277"/>
        <v>0</v>
      </c>
      <c r="BQ466" s="40">
        <f t="shared" si="278"/>
        <v>0</v>
      </c>
      <c r="BR466" s="40">
        <f t="shared" si="279"/>
        <v>0</v>
      </c>
      <c r="BS466">
        <v>1</v>
      </c>
      <c r="BT466" s="63">
        <f t="shared" si="281"/>
        <v>6</v>
      </c>
      <c r="BV466" s="4">
        <f>(BR466*U429)+(BQ466*U430)+(BP466*U431)+(BO466*U432)+(BN466*U433)+(BM466*U434)+(BL466*U435)+(BK466*U436)+(BJ466*U437)+(BI466*U438)+(BH466*U439)+(BG466*U440)+(BF466*U441)+(BE466*U442)+(BD466*U443)+(BC466*U444)+(BB466*U445)+(BA466*U446)+(AZ466*U447)+(AY466*U448)+(AX466*U449)+(AW466*U450)+(AV466*U451)+(AU466*U452)+(AT466*U453)+(AS466*U454)+(AR466*U455)+(AQ466*U456)+(AP466*U457)+(AO466*U458)+(AN466*U459)+(AM466*U460)+(AL466*U461)+(AK466*U462)+(AJ466*U463)+(AI466*U464)+(AH466*U465)+($U$353)+U466</f>
        <v>0.1571518759018759</v>
      </c>
    </row>
    <row r="467" spans="1:74">
      <c r="A467" s="25">
        <f t="shared" si="284"/>
        <v>463</v>
      </c>
      <c r="B467" s="26" t="s">
        <v>29</v>
      </c>
      <c r="C467" s="12">
        <v>41597</v>
      </c>
      <c r="D467" s="12">
        <v>41567</v>
      </c>
      <c r="E467" s="12">
        <v>41567</v>
      </c>
      <c r="F467" s="14">
        <v>0.83740000000000003</v>
      </c>
      <c r="G467" s="14">
        <v>0.84099999999999997</v>
      </c>
      <c r="H467" s="14">
        <v>0.83740000000000003</v>
      </c>
      <c r="I467" s="14"/>
      <c r="J467" s="14"/>
      <c r="K467" s="6" t="s">
        <v>0</v>
      </c>
      <c r="L467" s="15"/>
      <c r="M467" s="16">
        <f>(G467-F467)*10000</f>
        <v>35.999999999999368</v>
      </c>
      <c r="N467" s="15"/>
      <c r="O467" s="16">
        <f>(H467-G467)*10000</f>
        <v>-35.999999999999368</v>
      </c>
      <c r="P467" s="15"/>
      <c r="Q467" s="22">
        <f>((S466*U467)/M467)*O467</f>
        <v>-7713927.8343956508</v>
      </c>
      <c r="R467" s="15"/>
      <c r="S467" s="3">
        <f>Q467+S466</f>
        <v>300843185.54143035</v>
      </c>
      <c r="U467" s="4">
        <f>$AE$4/W467</f>
        <v>2.5000000000000001E-2</v>
      </c>
      <c r="V467" s="4"/>
      <c r="W467" s="2">
        <v>10</v>
      </c>
      <c r="X467" s="3"/>
      <c r="Y467" s="30">
        <f>E467-D467+1</f>
        <v>1</v>
      </c>
      <c r="Z467" s="30"/>
      <c r="AA467" s="30">
        <f>(D467-C467)</f>
        <v>-30</v>
      </c>
      <c r="AB467" s="30"/>
      <c r="AC467" s="4">
        <f>(S467-S466)/S466</f>
        <v>-2.4999999999999991E-2</v>
      </c>
      <c r="AF467" s="40">
        <f>IF(E466&gt;D467,IF(E466&gt;E467,Y467,E466-D467+1),0)</f>
        <v>1</v>
      </c>
      <c r="AH467" s="40">
        <f t="shared" si="280"/>
        <v>1</v>
      </c>
      <c r="AI467" s="40">
        <f t="shared" si="282"/>
        <v>0</v>
      </c>
      <c r="AJ467" s="40">
        <f t="shared" si="283"/>
        <v>0</v>
      </c>
      <c r="AK467" s="40">
        <f t="shared" si="285"/>
        <v>1</v>
      </c>
      <c r="AL467" s="40">
        <f t="shared" si="286"/>
        <v>1</v>
      </c>
      <c r="AM467" s="40">
        <f t="shared" si="287"/>
        <v>1</v>
      </c>
      <c r="AN467" s="40">
        <f t="shared" si="288"/>
        <v>0</v>
      </c>
      <c r="AO467" s="40">
        <f t="shared" si="289"/>
        <v>0</v>
      </c>
      <c r="AP467" s="40">
        <f t="shared" si="290"/>
        <v>1</v>
      </c>
      <c r="AQ467" s="40">
        <f t="shared" si="291"/>
        <v>0</v>
      </c>
      <c r="AR467" s="40">
        <f t="shared" si="292"/>
        <v>0</v>
      </c>
      <c r="AS467" s="40">
        <f t="shared" si="293"/>
        <v>0</v>
      </c>
      <c r="AT467" s="40">
        <f t="shared" ref="AT467:AT530" si="294">IF(E454&gt;=D467,1,0)</f>
        <v>0</v>
      </c>
      <c r="AU467" s="40">
        <f t="shared" si="256"/>
        <v>0</v>
      </c>
      <c r="AV467" s="40">
        <f t="shared" si="257"/>
        <v>0</v>
      </c>
      <c r="AW467" s="40">
        <f t="shared" si="258"/>
        <v>0</v>
      </c>
      <c r="AX467" s="40">
        <f t="shared" si="259"/>
        <v>0</v>
      </c>
      <c r="AY467" s="40">
        <f t="shared" si="260"/>
        <v>0</v>
      </c>
      <c r="AZ467" s="40">
        <f t="shared" si="261"/>
        <v>0</v>
      </c>
      <c r="BA467" s="40">
        <f t="shared" si="262"/>
        <v>0</v>
      </c>
      <c r="BB467" s="40">
        <f t="shared" si="263"/>
        <v>0</v>
      </c>
      <c r="BC467" s="40">
        <f t="shared" si="264"/>
        <v>0</v>
      </c>
      <c r="BD467" s="40">
        <f t="shared" si="265"/>
        <v>0</v>
      </c>
      <c r="BE467" s="40">
        <f t="shared" si="266"/>
        <v>0</v>
      </c>
      <c r="BF467" s="40">
        <f t="shared" si="267"/>
        <v>0</v>
      </c>
      <c r="BG467" s="40">
        <f t="shared" si="268"/>
        <v>0</v>
      </c>
      <c r="BH467" s="40">
        <f t="shared" si="269"/>
        <v>0</v>
      </c>
      <c r="BI467" s="40">
        <f t="shared" si="270"/>
        <v>0</v>
      </c>
      <c r="BJ467" s="40">
        <f t="shared" si="271"/>
        <v>0</v>
      </c>
      <c r="BK467" s="40">
        <f t="shared" si="272"/>
        <v>0</v>
      </c>
      <c r="BL467" s="40">
        <f t="shared" si="273"/>
        <v>0</v>
      </c>
      <c r="BM467" s="40">
        <f t="shared" si="274"/>
        <v>0</v>
      </c>
      <c r="BN467" s="40">
        <f t="shared" si="275"/>
        <v>0</v>
      </c>
      <c r="BO467" s="40">
        <f t="shared" si="276"/>
        <v>0</v>
      </c>
      <c r="BP467" s="40">
        <f t="shared" si="277"/>
        <v>0</v>
      </c>
      <c r="BQ467" s="40">
        <f t="shared" si="278"/>
        <v>0</v>
      </c>
      <c r="BR467" s="40">
        <f t="shared" si="279"/>
        <v>0</v>
      </c>
      <c r="BS467">
        <v>1</v>
      </c>
      <c r="BT467" s="63">
        <f t="shared" si="281"/>
        <v>7</v>
      </c>
      <c r="BV467" s="4">
        <f>(BR467*U430)+(BQ467*U431)+(BP467*U432)+(BO467*U433)+(BN467*U434)+(BM467*U435)+(BL467*U436)+(BK467*U437)+(BJ467*U438)+(BI467*U439)+(BH467*U440)+(BG467*U441)+(BF467*U442)+(BE467*U443)+(BD467*U444)+(BC467*U445)+(BB467*U446)+(BA467*U447)+(AZ467*U448)+(AY467*U449)+(AX467*U450)+(AW467*U451)+(AV467*U452)+(AU467*U453)+(AT467*U454)+(AS467*U455)+(AR467*U456)+(AQ467*U457)+(AP467*U458)+(AO467*U459)+(AN467*U460)+(AM467*U461)+(AL467*U462)+(AK467*U463)+(AJ467*U464)+(AI467*U465)+(AH467*U466)+($U$353)+U467</f>
        <v>0.1821518759018759</v>
      </c>
    </row>
    <row r="468" spans="1:74">
      <c r="A468" s="25">
        <f t="shared" si="284"/>
        <v>464</v>
      </c>
      <c r="B468" s="26" t="s">
        <v>31</v>
      </c>
      <c r="C468" s="12">
        <v>41565</v>
      </c>
      <c r="D468" s="12">
        <v>41568</v>
      </c>
      <c r="E468" s="12">
        <v>41570</v>
      </c>
      <c r="F468" s="14">
        <v>1.6791</v>
      </c>
      <c r="G468" s="14"/>
      <c r="H468" s="14"/>
      <c r="I468" s="14">
        <v>1.6695</v>
      </c>
      <c r="J468" s="14">
        <v>1.6791</v>
      </c>
      <c r="K468" s="6" t="s">
        <v>0</v>
      </c>
      <c r="M468" s="46">
        <f>(F468-I468)*10000</f>
        <v>96.000000000000526</v>
      </c>
      <c r="N468" s="47"/>
      <c r="O468" s="46">
        <f>(I468-J468)*10000</f>
        <v>-96.000000000000526</v>
      </c>
      <c r="Q468" s="22">
        <f>((S467*U468)/M468)*O468</f>
        <v>-8356755.1539286207</v>
      </c>
      <c r="R468" s="15"/>
      <c r="S468" s="3">
        <f>Q468+S467</f>
        <v>292486430.38750172</v>
      </c>
      <c r="U468" s="4">
        <f>$AE$4/W468</f>
        <v>2.7777777777777776E-2</v>
      </c>
      <c r="V468"/>
      <c r="W468" s="2">
        <v>9</v>
      </c>
      <c r="Y468" s="30">
        <f>E468-D468+1</f>
        <v>3</v>
      </c>
      <c r="Z468" s="30"/>
      <c r="AA468" s="30">
        <f>(D468-C468)</f>
        <v>3</v>
      </c>
      <c r="AB468" s="30"/>
      <c r="AC468" s="4">
        <f>(S468-S467)/S467</f>
        <v>-2.7777777777777832E-2</v>
      </c>
      <c r="AF468" s="40">
        <f>IF(E467&gt;D468,IF(E467&gt;E468,Y468,E467-D468+1),0)</f>
        <v>0</v>
      </c>
      <c r="AH468" s="40">
        <f t="shared" si="280"/>
        <v>0</v>
      </c>
      <c r="AI468" s="40">
        <f t="shared" si="282"/>
        <v>1</v>
      </c>
      <c r="AJ468" s="40">
        <f t="shared" si="283"/>
        <v>0</v>
      </c>
      <c r="AK468" s="40">
        <f t="shared" si="285"/>
        <v>0</v>
      </c>
      <c r="AL468" s="40">
        <f t="shared" si="286"/>
        <v>1</v>
      </c>
      <c r="AM468" s="40">
        <f t="shared" si="287"/>
        <v>1</v>
      </c>
      <c r="AN468" s="40">
        <f t="shared" si="288"/>
        <v>1</v>
      </c>
      <c r="AO468" s="40">
        <f t="shared" si="289"/>
        <v>0</v>
      </c>
      <c r="AP468" s="40">
        <f t="shared" si="290"/>
        <v>0</v>
      </c>
      <c r="AQ468" s="40">
        <f t="shared" si="291"/>
        <v>1</v>
      </c>
      <c r="AR468" s="40">
        <f t="shared" si="292"/>
        <v>0</v>
      </c>
      <c r="AS468" s="40">
        <f t="shared" si="293"/>
        <v>0</v>
      </c>
      <c r="AT468" s="40">
        <f t="shared" si="294"/>
        <v>0</v>
      </c>
      <c r="AU468" s="40">
        <f t="shared" ref="AU468:AU531" si="295">IF(E454&gt;=D468,1,0)</f>
        <v>0</v>
      </c>
      <c r="AV468" s="40">
        <f t="shared" si="257"/>
        <v>0</v>
      </c>
      <c r="AW468" s="40">
        <f t="shared" si="258"/>
        <v>0</v>
      </c>
      <c r="AX468" s="40">
        <f t="shared" si="259"/>
        <v>0</v>
      </c>
      <c r="AY468" s="40">
        <f t="shared" si="260"/>
        <v>0</v>
      </c>
      <c r="AZ468" s="40">
        <f t="shared" si="261"/>
        <v>0</v>
      </c>
      <c r="BA468" s="40">
        <f t="shared" si="262"/>
        <v>0</v>
      </c>
      <c r="BB468" s="40">
        <f t="shared" si="263"/>
        <v>0</v>
      </c>
      <c r="BC468" s="40">
        <f t="shared" si="264"/>
        <v>0</v>
      </c>
      <c r="BD468" s="40">
        <f t="shared" si="265"/>
        <v>0</v>
      </c>
      <c r="BE468" s="40">
        <f t="shared" si="266"/>
        <v>0</v>
      </c>
      <c r="BF468" s="40">
        <f t="shared" si="267"/>
        <v>0</v>
      </c>
      <c r="BG468" s="40">
        <f t="shared" si="268"/>
        <v>0</v>
      </c>
      <c r="BH468" s="40">
        <f t="shared" si="269"/>
        <v>0</v>
      </c>
      <c r="BI468" s="40">
        <f t="shared" si="270"/>
        <v>0</v>
      </c>
      <c r="BJ468" s="40">
        <f t="shared" si="271"/>
        <v>0</v>
      </c>
      <c r="BK468" s="40">
        <f t="shared" si="272"/>
        <v>0</v>
      </c>
      <c r="BL468" s="40">
        <f t="shared" si="273"/>
        <v>0</v>
      </c>
      <c r="BM468" s="40">
        <f t="shared" si="274"/>
        <v>0</v>
      </c>
      <c r="BN468" s="40">
        <f t="shared" si="275"/>
        <v>0</v>
      </c>
      <c r="BO468" s="40">
        <f t="shared" si="276"/>
        <v>0</v>
      </c>
      <c r="BP468" s="40">
        <f t="shared" si="277"/>
        <v>0</v>
      </c>
      <c r="BQ468" s="40">
        <f t="shared" si="278"/>
        <v>0</v>
      </c>
      <c r="BR468" s="40">
        <f t="shared" si="279"/>
        <v>0</v>
      </c>
      <c r="BS468">
        <v>1</v>
      </c>
      <c r="BT468" s="63">
        <f t="shared" si="281"/>
        <v>7</v>
      </c>
      <c r="BV468" s="4">
        <f>(BR468*U431)+(BQ468*U432)+(BP468*U433)+(BO468*U434)+(BN468*U435)+(BM468*U436)+(BL468*U437)+(BK468*U438)+(BJ468*U439)+(BI468*U440)+(BH468*U441)+(BG468*U442)+(BF468*U443)+(BE468*U444)+(BD468*U445)+(BC468*U446)+(BB468*U447)+(BA468*U448)+(AZ468*U449)+(AY468*U450)+(AX468*U451)+(AW468*U452)+(AV468*U453)+(AU468*U454)+(AT468*U455)+(AS468*U456)+(AR468*U457)+(AQ468*U458)+(AP468*U459)+(AO468*U460)+(AN468*U461)+(AM468*U462)+(AL468*U463)+(AK468*U464)+(AJ468*U465)+(AI468*U466)+(AH468*U467)+($U$353)+U468</f>
        <v>0.18492965367965369</v>
      </c>
    </row>
    <row r="469" spans="1:74">
      <c r="A469" s="25">
        <f t="shared" si="284"/>
        <v>465</v>
      </c>
      <c r="B469" s="26" t="s">
        <v>34</v>
      </c>
      <c r="C469" s="12">
        <v>41557</v>
      </c>
      <c r="D469" s="12">
        <v>41568</v>
      </c>
      <c r="E469" s="12">
        <v>41571</v>
      </c>
      <c r="F469" s="14">
        <v>1.1338600000000001</v>
      </c>
      <c r="G469" s="14">
        <v>1.1443300000000001</v>
      </c>
      <c r="H469" s="14">
        <v>1.1443300000000001</v>
      </c>
      <c r="I469" s="14"/>
      <c r="J469" s="14"/>
      <c r="K469" s="5" t="s">
        <v>17</v>
      </c>
      <c r="M469" s="16">
        <f>(G469-F469)*10000</f>
        <v>104.69999999999979</v>
      </c>
      <c r="N469" s="15"/>
      <c r="O469" s="16">
        <f>(H469-G469)*10000</f>
        <v>0</v>
      </c>
      <c r="Q469" s="22">
        <f>((S468*U469)/M469)*O469</f>
        <v>0</v>
      </c>
      <c r="R469" s="15"/>
      <c r="S469" s="3">
        <f>Q469+S468</f>
        <v>292486430.38750172</v>
      </c>
      <c r="U469" s="4">
        <f>$AE$4/W469</f>
        <v>3.5714285714285712E-2</v>
      </c>
      <c r="W469" s="2">
        <v>7</v>
      </c>
      <c r="Y469" s="30">
        <f>E469-D469+1</f>
        <v>4</v>
      </c>
      <c r="Z469" s="30"/>
      <c r="AA469" s="30">
        <f>(D469-C469)</f>
        <v>11</v>
      </c>
      <c r="AB469" s="30"/>
      <c r="AC469" s="4">
        <f>(S469-S468)/S468</f>
        <v>0</v>
      </c>
      <c r="AF469" s="40">
        <f>IF(E468&gt;D469,IF(E468&gt;E469,Y469,E468-D469+1),0)</f>
        <v>3</v>
      </c>
      <c r="AH469" s="40">
        <f t="shared" si="280"/>
        <v>1</v>
      </c>
      <c r="AI469" s="40">
        <f t="shared" si="282"/>
        <v>0</v>
      </c>
      <c r="AJ469" s="40">
        <f t="shared" si="283"/>
        <v>1</v>
      </c>
      <c r="AK469" s="40">
        <f t="shared" si="285"/>
        <v>0</v>
      </c>
      <c r="AL469" s="40">
        <f t="shared" si="286"/>
        <v>0</v>
      </c>
      <c r="AM469" s="40">
        <f t="shared" si="287"/>
        <v>1</v>
      </c>
      <c r="AN469" s="40">
        <f t="shared" si="288"/>
        <v>1</v>
      </c>
      <c r="AO469" s="40">
        <f t="shared" si="289"/>
        <v>1</v>
      </c>
      <c r="AP469" s="40">
        <f t="shared" si="290"/>
        <v>0</v>
      </c>
      <c r="AQ469" s="40">
        <f t="shared" si="291"/>
        <v>0</v>
      </c>
      <c r="AR469" s="40">
        <f t="shared" si="292"/>
        <v>1</v>
      </c>
      <c r="AS469" s="40">
        <f t="shared" si="293"/>
        <v>0</v>
      </c>
      <c r="AT469" s="40">
        <f t="shared" si="294"/>
        <v>0</v>
      </c>
      <c r="AU469" s="40">
        <f t="shared" si="295"/>
        <v>0</v>
      </c>
      <c r="AV469" s="40">
        <f t="shared" ref="AV469:AV532" si="296">IF(E454&gt;=D469,1,0)</f>
        <v>0</v>
      </c>
      <c r="AW469" s="40">
        <f t="shared" si="258"/>
        <v>0</v>
      </c>
      <c r="AX469" s="40">
        <f t="shared" si="259"/>
        <v>0</v>
      </c>
      <c r="AY469" s="40">
        <f t="shared" si="260"/>
        <v>0</v>
      </c>
      <c r="AZ469" s="40">
        <f t="shared" si="261"/>
        <v>0</v>
      </c>
      <c r="BA469" s="40">
        <f t="shared" si="262"/>
        <v>0</v>
      </c>
      <c r="BB469" s="40">
        <f t="shared" si="263"/>
        <v>0</v>
      </c>
      <c r="BC469" s="40">
        <f t="shared" si="264"/>
        <v>0</v>
      </c>
      <c r="BD469" s="40">
        <f t="shared" si="265"/>
        <v>0</v>
      </c>
      <c r="BE469" s="40">
        <f t="shared" si="266"/>
        <v>0</v>
      </c>
      <c r="BF469" s="40">
        <f t="shared" si="267"/>
        <v>0</v>
      </c>
      <c r="BG469" s="40">
        <f t="shared" si="268"/>
        <v>0</v>
      </c>
      <c r="BH469" s="40">
        <f t="shared" si="269"/>
        <v>0</v>
      </c>
      <c r="BI469" s="40">
        <f t="shared" si="270"/>
        <v>0</v>
      </c>
      <c r="BJ469" s="40">
        <f t="shared" si="271"/>
        <v>0</v>
      </c>
      <c r="BK469" s="40">
        <f t="shared" si="272"/>
        <v>0</v>
      </c>
      <c r="BL469" s="40">
        <f t="shared" si="273"/>
        <v>0</v>
      </c>
      <c r="BM469" s="40">
        <f t="shared" si="274"/>
        <v>0</v>
      </c>
      <c r="BN469" s="40">
        <f t="shared" si="275"/>
        <v>0</v>
      </c>
      <c r="BO469" s="40">
        <f t="shared" si="276"/>
        <v>0</v>
      </c>
      <c r="BP469" s="40">
        <f t="shared" si="277"/>
        <v>0</v>
      </c>
      <c r="BQ469" s="40">
        <f t="shared" si="278"/>
        <v>0</v>
      </c>
      <c r="BR469" s="40">
        <f t="shared" si="279"/>
        <v>0</v>
      </c>
      <c r="BS469">
        <v>1</v>
      </c>
      <c r="BT469" s="63">
        <f t="shared" si="281"/>
        <v>8</v>
      </c>
      <c r="BV469" s="4">
        <f>(BR469*U432)+(BQ469*U433)+(BP469*U434)+(BO469*U435)+(BN469*U436)+(BM469*U437)+(BL469*U438)+(BK469*U439)+(BJ469*U440)+(BI469*U441)+(BH469*U442)+(BG469*U443)+(BF469*U444)+(BE469*U445)+(BD469*U446)+(BC469*U447)+(BB469*U448)+(BA469*U449)+(AZ469*U450)+(AY469*U451)+(AX469*U452)+(AW469*U453)+(AV469*U454)+(AU469*U455)+(AT469*U456)+(AS469*U457)+(AR469*U458)+(AQ469*U459)+(AP469*U460)+(AO469*U461)+(AN469*U462)+(AM469*U463)+(AL469*U464)+(AK469*U465)+(AJ469*U466)+(AI469*U467)+(AH469*U468)+($U$353)+U469</f>
        <v>0.22064393939393934</v>
      </c>
    </row>
    <row r="470" spans="1:74">
      <c r="A470" s="25">
        <f t="shared" si="284"/>
        <v>466</v>
      </c>
      <c r="B470" s="26" t="s">
        <v>20</v>
      </c>
      <c r="C470" s="12">
        <v>41569</v>
      </c>
      <c r="D470" s="12">
        <v>41570</v>
      </c>
      <c r="E470" s="12">
        <v>41579</v>
      </c>
      <c r="F470" s="14">
        <v>0.87560000000000004</v>
      </c>
      <c r="G470" s="14"/>
      <c r="H470" s="14"/>
      <c r="I470" s="14">
        <v>0.86660000000000004</v>
      </c>
      <c r="J470" s="14">
        <v>0.86109999999999998</v>
      </c>
      <c r="K470" s="5" t="s">
        <v>2</v>
      </c>
      <c r="L470" s="15"/>
      <c r="M470" s="16">
        <f>(F470-I470)*10000</f>
        <v>90.000000000000085</v>
      </c>
      <c r="N470" s="15"/>
      <c r="O470" s="16">
        <f>(I470-J470)*10000</f>
        <v>55.000000000000604</v>
      </c>
      <c r="P470" s="15"/>
      <c r="Q470" s="22">
        <f>((S469*U470)/M470)*O470</f>
        <v>6383632.4092510929</v>
      </c>
      <c r="R470" s="15"/>
      <c r="S470" s="3">
        <f>Q470+S469</f>
        <v>298870062.79675281</v>
      </c>
      <c r="U470" s="4">
        <f>$AE$4/W470</f>
        <v>3.5714285714285712E-2</v>
      </c>
      <c r="V470" s="4"/>
      <c r="W470" s="2">
        <v>7</v>
      </c>
      <c r="X470" s="3"/>
      <c r="Y470" s="30">
        <f>E470-D470+1</f>
        <v>10</v>
      </c>
      <c r="Z470" s="30"/>
      <c r="AA470" s="30">
        <f>(D470-C470)</f>
        <v>1</v>
      </c>
      <c r="AB470" s="30"/>
      <c r="AC470" s="4">
        <f>(S470-S469)/S469</f>
        <v>2.1825396825397046E-2</v>
      </c>
      <c r="AF470" s="40">
        <f>IF(E469&gt;D470,IF(E469&gt;E470,Y470,E469-D470+1),0)</f>
        <v>2</v>
      </c>
      <c r="AH470" s="40">
        <f t="shared" si="280"/>
        <v>1</v>
      </c>
      <c r="AI470" s="40">
        <f t="shared" si="282"/>
        <v>1</v>
      </c>
      <c r="AJ470" s="40">
        <f t="shared" si="283"/>
        <v>0</v>
      </c>
      <c r="AK470" s="40">
        <f t="shared" si="285"/>
        <v>1</v>
      </c>
      <c r="AL470" s="40">
        <f t="shared" si="286"/>
        <v>0</v>
      </c>
      <c r="AM470" s="40">
        <f t="shared" si="287"/>
        <v>0</v>
      </c>
      <c r="AN470" s="40">
        <f t="shared" si="288"/>
        <v>0</v>
      </c>
      <c r="AO470" s="40">
        <f t="shared" si="289"/>
        <v>1</v>
      </c>
      <c r="AP470" s="40">
        <f t="shared" si="290"/>
        <v>1</v>
      </c>
      <c r="AQ470" s="40">
        <f t="shared" si="291"/>
        <v>0</v>
      </c>
      <c r="AR470" s="40">
        <f t="shared" si="292"/>
        <v>0</v>
      </c>
      <c r="AS470" s="40">
        <f t="shared" si="293"/>
        <v>1</v>
      </c>
      <c r="AT470" s="40">
        <f t="shared" si="294"/>
        <v>0</v>
      </c>
      <c r="AU470" s="40">
        <f t="shared" si="295"/>
        <v>0</v>
      </c>
      <c r="AV470" s="40">
        <f t="shared" si="296"/>
        <v>0</v>
      </c>
      <c r="AW470" s="40">
        <f t="shared" ref="AW470:AW533" si="297">IF(E454&gt;=D470,1,0)</f>
        <v>0</v>
      </c>
      <c r="AX470" s="40">
        <f t="shared" si="259"/>
        <v>0</v>
      </c>
      <c r="AY470" s="40">
        <f t="shared" si="260"/>
        <v>0</v>
      </c>
      <c r="AZ470" s="40">
        <f t="shared" si="261"/>
        <v>0</v>
      </c>
      <c r="BA470" s="40">
        <f t="shared" si="262"/>
        <v>0</v>
      </c>
      <c r="BB470" s="40">
        <f t="shared" si="263"/>
        <v>0</v>
      </c>
      <c r="BC470" s="40">
        <f t="shared" si="264"/>
        <v>0</v>
      </c>
      <c r="BD470" s="40">
        <f t="shared" si="265"/>
        <v>0</v>
      </c>
      <c r="BE470" s="40">
        <f t="shared" si="266"/>
        <v>0</v>
      </c>
      <c r="BF470" s="40">
        <f t="shared" si="267"/>
        <v>0</v>
      </c>
      <c r="BG470" s="40">
        <f t="shared" si="268"/>
        <v>0</v>
      </c>
      <c r="BH470" s="40">
        <f t="shared" si="269"/>
        <v>0</v>
      </c>
      <c r="BI470" s="40">
        <f t="shared" si="270"/>
        <v>0</v>
      </c>
      <c r="BJ470" s="40">
        <f t="shared" si="271"/>
        <v>0</v>
      </c>
      <c r="BK470" s="40">
        <f t="shared" si="272"/>
        <v>0</v>
      </c>
      <c r="BL470" s="40">
        <f t="shared" si="273"/>
        <v>0</v>
      </c>
      <c r="BM470" s="40">
        <f t="shared" si="274"/>
        <v>0</v>
      </c>
      <c r="BN470" s="40">
        <f t="shared" si="275"/>
        <v>0</v>
      </c>
      <c r="BO470" s="40">
        <f t="shared" si="276"/>
        <v>0</v>
      </c>
      <c r="BP470" s="40">
        <f t="shared" si="277"/>
        <v>0</v>
      </c>
      <c r="BQ470" s="40">
        <f t="shared" si="278"/>
        <v>0</v>
      </c>
      <c r="BR470" s="40">
        <f t="shared" si="279"/>
        <v>0</v>
      </c>
      <c r="BS470">
        <v>1</v>
      </c>
      <c r="BT470" s="63">
        <f t="shared" si="281"/>
        <v>8</v>
      </c>
      <c r="BV470" s="4">
        <f>(BR470*U433)+(BQ470*U434)+(BP470*U435)+(BO470*U436)+(BN470*U437)+(BM470*U438)+(BL470*U439)+(BK470*U440)+(BJ470*U441)+(BI470*U442)+(BH470*U443)+(BG470*U444)+(BF470*U445)+(BE470*U446)+(BD470*U447)+(BC470*U448)+(BB470*U449)+(BA470*U450)+(AZ470*U451)+(AY470*U452)+(AX470*U453)+(AW470*U454)+(AV470*U455)+(AU470*U456)+(AT470*U457)+(AS470*U458)+(AR470*U459)+(AQ470*U460)+(AP470*U461)+(AO470*U462)+(AN470*U463)+(AM470*U464)+(AL470*U465)+(AK470*U466)+(AJ470*U467)+(AI470*U468)+(AH470*U469)+($U$353)+U470</f>
        <v>0.24445346320346317</v>
      </c>
    </row>
    <row r="471" spans="1:74">
      <c r="A471" s="25">
        <f t="shared" si="284"/>
        <v>467</v>
      </c>
      <c r="B471" s="26" t="s">
        <v>24</v>
      </c>
      <c r="C471" s="12">
        <v>41570</v>
      </c>
      <c r="D471" s="13">
        <v>41571</v>
      </c>
      <c r="E471" s="13">
        <v>41666</v>
      </c>
      <c r="F471" s="36">
        <v>95.49</v>
      </c>
      <c r="G471" s="36"/>
      <c r="H471" s="36"/>
      <c r="I471" s="36">
        <v>93.44</v>
      </c>
      <c r="J471" s="36">
        <v>88.49</v>
      </c>
      <c r="K471" s="5" t="s">
        <v>1</v>
      </c>
      <c r="M471" s="16">
        <f>(F471-I471)*100</f>
        <v>204.99999999999972</v>
      </c>
      <c r="N471" s="15"/>
      <c r="O471" s="16">
        <f>(I471-J471)*100</f>
        <v>495.00000000000028</v>
      </c>
      <c r="P471" s="15"/>
      <c r="Q471" s="22">
        <f>((S470*U471)/M471)*O471</f>
        <v>18041546.473706454</v>
      </c>
      <c r="R471" s="15"/>
      <c r="S471" s="3">
        <f>Q471+S470</f>
        <v>316911609.27045929</v>
      </c>
      <c r="U471" s="4">
        <f>$AE$4/W471</f>
        <v>2.5000000000000001E-2</v>
      </c>
      <c r="V471" s="4"/>
      <c r="W471" s="2">
        <v>10</v>
      </c>
      <c r="X471" s="3"/>
      <c r="Y471" s="30">
        <f>E471-D471+1</f>
        <v>96</v>
      </c>
      <c r="Z471" s="30"/>
      <c r="AA471" s="30">
        <f>(D471-C471)</f>
        <v>1</v>
      </c>
      <c r="AB471" s="30"/>
      <c r="AC471" s="4">
        <f>(S471-S470)/S470</f>
        <v>6.0365853658536799E-2</v>
      </c>
      <c r="AF471" s="40">
        <f>IF(E470&gt;D471,IF(E470&gt;E471,Y471,E470-D471+1),0)</f>
        <v>9</v>
      </c>
      <c r="AH471" s="40">
        <f t="shared" si="280"/>
        <v>1</v>
      </c>
      <c r="AI471" s="40">
        <f t="shared" si="282"/>
        <v>1</v>
      </c>
      <c r="AJ471" s="40">
        <f t="shared" si="283"/>
        <v>0</v>
      </c>
      <c r="AK471" s="40">
        <f t="shared" si="285"/>
        <v>0</v>
      </c>
      <c r="AL471" s="40">
        <f t="shared" si="286"/>
        <v>1</v>
      </c>
      <c r="AM471" s="40">
        <f t="shared" si="287"/>
        <v>0</v>
      </c>
      <c r="AN471" s="40">
        <f t="shared" si="288"/>
        <v>0</v>
      </c>
      <c r="AO471" s="40">
        <f t="shared" si="289"/>
        <v>0</v>
      </c>
      <c r="AP471" s="40">
        <f t="shared" si="290"/>
        <v>0</v>
      </c>
      <c r="AQ471" s="40">
        <f t="shared" si="291"/>
        <v>0</v>
      </c>
      <c r="AR471" s="40">
        <f t="shared" si="292"/>
        <v>0</v>
      </c>
      <c r="AS471" s="40">
        <f t="shared" si="293"/>
        <v>0</v>
      </c>
      <c r="AT471" s="40">
        <f t="shared" si="294"/>
        <v>1</v>
      </c>
      <c r="AU471" s="40">
        <f t="shared" si="295"/>
        <v>0</v>
      </c>
      <c r="AV471" s="40">
        <f t="shared" si="296"/>
        <v>0</v>
      </c>
      <c r="AW471" s="40">
        <f t="shared" si="297"/>
        <v>0</v>
      </c>
      <c r="AX471" s="40">
        <f t="shared" ref="AX471:AX534" si="298">IF(E454&gt;=D471,1,0)</f>
        <v>0</v>
      </c>
      <c r="AY471" s="40">
        <f t="shared" si="260"/>
        <v>0</v>
      </c>
      <c r="AZ471" s="40">
        <f t="shared" si="261"/>
        <v>0</v>
      </c>
      <c r="BA471" s="40">
        <f t="shared" si="262"/>
        <v>0</v>
      </c>
      <c r="BB471" s="40">
        <f t="shared" si="263"/>
        <v>0</v>
      </c>
      <c r="BC471" s="40">
        <f t="shared" si="264"/>
        <v>0</v>
      </c>
      <c r="BD471" s="40">
        <f t="shared" si="265"/>
        <v>0</v>
      </c>
      <c r="BE471" s="40">
        <f t="shared" si="266"/>
        <v>0</v>
      </c>
      <c r="BF471" s="40">
        <f t="shared" si="267"/>
        <v>0</v>
      </c>
      <c r="BG471" s="40">
        <f t="shared" si="268"/>
        <v>0</v>
      </c>
      <c r="BH471" s="40">
        <f t="shared" si="269"/>
        <v>0</v>
      </c>
      <c r="BI471" s="40">
        <f t="shared" si="270"/>
        <v>0</v>
      </c>
      <c r="BJ471" s="40">
        <f t="shared" si="271"/>
        <v>0</v>
      </c>
      <c r="BK471" s="40">
        <f t="shared" si="272"/>
        <v>0</v>
      </c>
      <c r="BL471" s="40">
        <f t="shared" si="273"/>
        <v>0</v>
      </c>
      <c r="BM471" s="40">
        <f t="shared" si="274"/>
        <v>0</v>
      </c>
      <c r="BN471" s="40">
        <f t="shared" si="275"/>
        <v>0</v>
      </c>
      <c r="BO471" s="40">
        <f t="shared" si="276"/>
        <v>0</v>
      </c>
      <c r="BP471" s="40">
        <f t="shared" si="277"/>
        <v>0</v>
      </c>
      <c r="BQ471" s="40">
        <f t="shared" si="278"/>
        <v>0</v>
      </c>
      <c r="BR471" s="40">
        <f t="shared" si="279"/>
        <v>0</v>
      </c>
      <c r="BS471">
        <v>1</v>
      </c>
      <c r="BT471" s="63">
        <f t="shared" si="281"/>
        <v>6</v>
      </c>
      <c r="BV471" s="4">
        <f>(BR471*U434)+(BQ471*U435)+(BP471*U436)+(BO471*U437)+(BN471*U438)+(BM471*U439)+(BL471*U440)+(BK471*U441)+(BJ471*U442)+(BI471*U443)+(BH471*U444)+(BG471*U445)+(BF471*U446)+(BE471*U447)+(BD471*U448)+(BC471*U449)+(BB471*U450)+(BA471*U451)+(AZ471*U452)+(AY471*U453)+(AX471*U454)+(AW471*U455)+(AV471*U456)+(AU471*U457)+(AT471*U458)+(AS471*U459)+(AR471*U460)+(AQ471*U461)+(AP471*U462)+(AO471*U463)+(AN471*U464)+(AM471*U465)+(AL471*U466)+(AK471*U467)+(AJ471*U468)+(AI471*U469)+(AH471*U470)+($U$353)+U471</f>
        <v>0.18264790764790764</v>
      </c>
    </row>
    <row r="472" spans="1:74">
      <c r="A472" s="25">
        <f t="shared" si="284"/>
        <v>468</v>
      </c>
      <c r="B472" s="26" t="s">
        <v>33</v>
      </c>
      <c r="C472" s="12">
        <v>41576</v>
      </c>
      <c r="D472" s="12">
        <v>41577</v>
      </c>
      <c r="E472" s="12">
        <v>41586</v>
      </c>
      <c r="F472" s="36">
        <v>97.45</v>
      </c>
      <c r="G472" s="36">
        <v>98.29</v>
      </c>
      <c r="H472" s="36">
        <v>98.29</v>
      </c>
      <c r="I472" s="36"/>
      <c r="J472" s="36"/>
      <c r="K472" s="5" t="s">
        <v>17</v>
      </c>
      <c r="M472" s="16">
        <f>(G472-F472)*100</f>
        <v>84.000000000000341</v>
      </c>
      <c r="N472" s="15"/>
      <c r="O472" s="16">
        <f>(H472-G472)*100</f>
        <v>0</v>
      </c>
      <c r="Q472" s="22">
        <f>((S471*U472)/M472)*O472</f>
        <v>0</v>
      </c>
      <c r="R472" s="15"/>
      <c r="S472" s="3">
        <f>Q472+S471</f>
        <v>316911609.27045929</v>
      </c>
      <c r="U472" s="4">
        <f>$AE$4/W472</f>
        <v>2.7777777777777776E-2</v>
      </c>
      <c r="W472" s="2">
        <v>9</v>
      </c>
      <c r="Y472" s="30">
        <f>E472-D472+1</f>
        <v>10</v>
      </c>
      <c r="Z472" s="30"/>
      <c r="AA472" s="30">
        <f>(D472-C472)</f>
        <v>1</v>
      </c>
      <c r="AB472" s="30"/>
      <c r="AC472" s="4">
        <f>(S472-S471)/S471</f>
        <v>0</v>
      </c>
      <c r="AF472" s="40">
        <f>IF(E471&gt;D472,IF(E471&gt;E472,Y472,E471-D472+1),0)</f>
        <v>10</v>
      </c>
      <c r="AH472" s="40">
        <f t="shared" si="280"/>
        <v>1</v>
      </c>
      <c r="AI472" s="40">
        <f t="shared" si="282"/>
        <v>1</v>
      </c>
      <c r="AJ472" s="40">
        <f t="shared" si="283"/>
        <v>0</v>
      </c>
      <c r="AK472" s="40">
        <f t="shared" si="285"/>
        <v>0</v>
      </c>
      <c r="AL472" s="40">
        <f t="shared" si="286"/>
        <v>0</v>
      </c>
      <c r="AM472" s="40">
        <f t="shared" si="287"/>
        <v>1</v>
      </c>
      <c r="AN472" s="40">
        <f t="shared" si="288"/>
        <v>0</v>
      </c>
      <c r="AO472" s="40">
        <f t="shared" si="289"/>
        <v>0</v>
      </c>
      <c r="AP472" s="40">
        <f t="shared" si="290"/>
        <v>0</v>
      </c>
      <c r="AQ472" s="40">
        <f t="shared" si="291"/>
        <v>0</v>
      </c>
      <c r="AR472" s="40">
        <f t="shared" si="292"/>
        <v>0</v>
      </c>
      <c r="AS472" s="40">
        <f t="shared" si="293"/>
        <v>0</v>
      </c>
      <c r="AT472" s="40">
        <f t="shared" si="294"/>
        <v>0</v>
      </c>
      <c r="AU472" s="40">
        <f t="shared" si="295"/>
        <v>1</v>
      </c>
      <c r="AV472" s="40">
        <f t="shared" si="296"/>
        <v>0</v>
      </c>
      <c r="AW472" s="40">
        <f t="shared" si="297"/>
        <v>0</v>
      </c>
      <c r="AX472" s="40">
        <f t="shared" si="298"/>
        <v>0</v>
      </c>
      <c r="AY472" s="40">
        <f t="shared" ref="AY472:AY535" si="299">IF(E454&gt;=D472,1,0)</f>
        <v>0</v>
      </c>
      <c r="AZ472" s="40">
        <f t="shared" si="261"/>
        <v>0</v>
      </c>
      <c r="BA472" s="40">
        <f t="shared" si="262"/>
        <v>0</v>
      </c>
      <c r="BB472" s="40">
        <f t="shared" si="263"/>
        <v>0</v>
      </c>
      <c r="BC472" s="40">
        <f t="shared" si="264"/>
        <v>0</v>
      </c>
      <c r="BD472" s="40">
        <f t="shared" si="265"/>
        <v>0</v>
      </c>
      <c r="BE472" s="40">
        <f t="shared" si="266"/>
        <v>0</v>
      </c>
      <c r="BF472" s="40">
        <f t="shared" si="267"/>
        <v>0</v>
      </c>
      <c r="BG472" s="40">
        <f t="shared" si="268"/>
        <v>0</v>
      </c>
      <c r="BH472" s="40">
        <f t="shared" si="269"/>
        <v>0</v>
      </c>
      <c r="BI472" s="40">
        <f t="shared" si="270"/>
        <v>0</v>
      </c>
      <c r="BJ472" s="40">
        <f t="shared" si="271"/>
        <v>0</v>
      </c>
      <c r="BK472" s="40">
        <f t="shared" si="272"/>
        <v>0</v>
      </c>
      <c r="BL472" s="40">
        <f t="shared" si="273"/>
        <v>0</v>
      </c>
      <c r="BM472" s="40">
        <f t="shared" si="274"/>
        <v>0</v>
      </c>
      <c r="BN472" s="40">
        <f t="shared" si="275"/>
        <v>0</v>
      </c>
      <c r="BO472" s="40">
        <f t="shared" si="276"/>
        <v>0</v>
      </c>
      <c r="BP472" s="40">
        <f t="shared" si="277"/>
        <v>0</v>
      </c>
      <c r="BQ472" s="40">
        <f t="shared" si="278"/>
        <v>0</v>
      </c>
      <c r="BR472" s="40">
        <f t="shared" si="279"/>
        <v>0</v>
      </c>
      <c r="BS472">
        <v>1</v>
      </c>
      <c r="BT472" s="63">
        <f t="shared" si="281"/>
        <v>6</v>
      </c>
      <c r="BV472" s="4">
        <f>(BR472*U435)+(BQ472*U436)+(BP472*U437)+(BO472*U438)+(BN472*U439)+(BM472*U440)+(BL472*U441)+(BK472*U442)+(BJ472*U443)+(BI472*U444)+(BH472*U445)+(BG472*U446)+(BF472*U447)+(BE472*U448)+(BD472*U449)+(BC472*U450)+(BB472*U451)+(BA472*U452)+(AZ472*U453)+(AY472*U454)+(AX472*U455)+(AW472*U456)+(AV472*U457)+(AU472*U458)+(AT472*U459)+(AS472*U460)+(AR472*U461)+(AQ472*U462)+(AP472*U463)+(AO472*U464)+(AN472*U465)+(AM472*U466)+(AL472*U467)+(AK472*U468)+(AJ472*U469)+(AI472*U470)+(AH472*U471)+($U$353)+U472</f>
        <v>0.17471139971139971</v>
      </c>
    </row>
    <row r="473" spans="1:74">
      <c r="A473" s="25">
        <f t="shared" si="284"/>
        <v>469</v>
      </c>
      <c r="B473" s="26" t="s">
        <v>38</v>
      </c>
      <c r="C473" s="12">
        <v>41576</v>
      </c>
      <c r="D473" s="52">
        <v>41577</v>
      </c>
      <c r="E473" s="52">
        <v>41578</v>
      </c>
      <c r="F473" s="36">
        <v>134.72</v>
      </c>
      <c r="G473" s="36">
        <v>135.10000000000002</v>
      </c>
      <c r="H473" s="36">
        <v>134.72</v>
      </c>
      <c r="I473" s="36"/>
      <c r="J473" s="36"/>
      <c r="K473" s="5" t="s">
        <v>0</v>
      </c>
      <c r="M473" s="16">
        <f>(G473-F473)*100</f>
        <v>38.000000000002387</v>
      </c>
      <c r="N473" s="15"/>
      <c r="O473" s="16">
        <f>(H473-G473)*100</f>
        <v>-38.000000000002387</v>
      </c>
      <c r="Q473" s="22">
        <f>((S472*U473)/M473)*O473</f>
        <v>-3772757.2532197535</v>
      </c>
      <c r="R473" s="15"/>
      <c r="S473" s="3">
        <f>Q473+S472</f>
        <v>313138852.01723957</v>
      </c>
      <c r="U473" s="4">
        <f>$AE$4/W473</f>
        <v>1.1904761904761904E-2</v>
      </c>
      <c r="W473" s="2">
        <v>21</v>
      </c>
      <c r="Y473" s="30">
        <f>E473-D473+1</f>
        <v>2</v>
      </c>
      <c r="Z473" s="30"/>
      <c r="AA473" s="30">
        <f>(D473-C473)</f>
        <v>1</v>
      </c>
      <c r="AB473" s="30"/>
      <c r="AC473" s="4">
        <f>(S473-S472)/S472</f>
        <v>-1.190476190476181E-2</v>
      </c>
      <c r="AF473" s="40">
        <f>IF(E472&gt;D473,IF(E472&gt;E473,Y473,E472-D473+1),0)</f>
        <v>2</v>
      </c>
      <c r="AH473" s="40">
        <f t="shared" si="280"/>
        <v>1</v>
      </c>
      <c r="AI473" s="40">
        <f t="shared" si="282"/>
        <v>1</v>
      </c>
      <c r="AJ473" s="40">
        <f t="shared" si="283"/>
        <v>1</v>
      </c>
      <c r="AK473" s="40">
        <f t="shared" si="285"/>
        <v>0</v>
      </c>
      <c r="AL473" s="40">
        <f t="shared" si="286"/>
        <v>0</v>
      </c>
      <c r="AM473" s="40">
        <f t="shared" si="287"/>
        <v>0</v>
      </c>
      <c r="AN473" s="40">
        <f t="shared" si="288"/>
        <v>1</v>
      </c>
      <c r="AO473" s="40">
        <f t="shared" si="289"/>
        <v>0</v>
      </c>
      <c r="AP473" s="40">
        <f t="shared" si="290"/>
        <v>0</v>
      </c>
      <c r="AQ473" s="40">
        <f t="shared" si="291"/>
        <v>0</v>
      </c>
      <c r="AR473" s="40">
        <f t="shared" si="292"/>
        <v>0</v>
      </c>
      <c r="AS473" s="40">
        <f t="shared" si="293"/>
        <v>0</v>
      </c>
      <c r="AT473" s="40">
        <f t="shared" si="294"/>
        <v>0</v>
      </c>
      <c r="AU473" s="40">
        <f t="shared" si="295"/>
        <v>0</v>
      </c>
      <c r="AV473" s="40">
        <f t="shared" si="296"/>
        <v>1</v>
      </c>
      <c r="AW473" s="40">
        <f t="shared" si="297"/>
        <v>0</v>
      </c>
      <c r="AX473" s="40">
        <f t="shared" si="298"/>
        <v>0</v>
      </c>
      <c r="AY473" s="40">
        <f t="shared" si="299"/>
        <v>0</v>
      </c>
      <c r="AZ473" s="40">
        <f t="shared" ref="AZ473:AZ536" si="300">IF(E454&gt;=D473,1,0)</f>
        <v>0</v>
      </c>
      <c r="BA473" s="40">
        <f t="shared" si="262"/>
        <v>0</v>
      </c>
      <c r="BB473" s="40">
        <f t="shared" si="263"/>
        <v>0</v>
      </c>
      <c r="BC473" s="40">
        <f t="shared" si="264"/>
        <v>0</v>
      </c>
      <c r="BD473" s="40">
        <f t="shared" si="265"/>
        <v>0</v>
      </c>
      <c r="BE473" s="40">
        <f t="shared" si="266"/>
        <v>0</v>
      </c>
      <c r="BF473" s="40">
        <f t="shared" si="267"/>
        <v>0</v>
      </c>
      <c r="BG473" s="40">
        <f t="shared" si="268"/>
        <v>0</v>
      </c>
      <c r="BH473" s="40">
        <f t="shared" si="269"/>
        <v>0</v>
      </c>
      <c r="BI473" s="40">
        <f t="shared" si="270"/>
        <v>0</v>
      </c>
      <c r="BJ473" s="40">
        <f t="shared" si="271"/>
        <v>0</v>
      </c>
      <c r="BK473" s="40">
        <f t="shared" si="272"/>
        <v>0</v>
      </c>
      <c r="BL473" s="40">
        <f t="shared" si="273"/>
        <v>0</v>
      </c>
      <c r="BM473" s="40">
        <f t="shared" si="274"/>
        <v>0</v>
      </c>
      <c r="BN473" s="40">
        <f t="shared" si="275"/>
        <v>0</v>
      </c>
      <c r="BO473" s="40">
        <f t="shared" si="276"/>
        <v>0</v>
      </c>
      <c r="BP473" s="40">
        <f t="shared" si="277"/>
        <v>0</v>
      </c>
      <c r="BQ473" s="40">
        <f t="shared" si="278"/>
        <v>0</v>
      </c>
      <c r="BR473" s="40">
        <f t="shared" si="279"/>
        <v>0</v>
      </c>
      <c r="BS473">
        <v>1</v>
      </c>
      <c r="BT473" s="63">
        <f t="shared" si="281"/>
        <v>7</v>
      </c>
      <c r="BV473" s="4">
        <f>(BR473*U436)+(BQ473*U437)+(BP473*U438)+(BO473*U439)+(BN473*U440)+(BM473*U441)+(BL473*U442)+(BK473*U443)+(BJ473*U444)+(BI473*U445)+(BH473*U446)+(BG473*U447)+(BF473*U448)+(BE473*U449)+(BD473*U450)+(BC473*U451)+(BB473*U452)+(BA473*U453)+(AZ473*U454)+(AY473*U455)+(AX473*U456)+(AW473*U457)+(AV473*U458)+(AU473*U459)+(AT473*U460)+(AS473*U461)+(AR473*U462)+(AQ473*U463)+(AP473*U464)+(AO473*U465)+(AN473*U466)+(AM473*U467)+(AL473*U468)+(AK473*U469)+(AJ473*U470)+(AI473*U471)+(AH473*U472)+($U$353)+U473</f>
        <v>0.18661616161616162</v>
      </c>
    </row>
    <row r="474" spans="1:74">
      <c r="A474" s="25">
        <f t="shared" si="284"/>
        <v>470</v>
      </c>
      <c r="B474" s="26" t="s">
        <v>39</v>
      </c>
      <c r="C474" s="12">
        <v>41576</v>
      </c>
      <c r="D474" s="12">
        <v>41577</v>
      </c>
      <c r="E474" s="12">
        <v>41596</v>
      </c>
      <c r="F474" s="14">
        <v>0.95548999999999995</v>
      </c>
      <c r="G474" s="14"/>
      <c r="H474" s="14"/>
      <c r="I474" s="14">
        <v>0.94796999999999998</v>
      </c>
      <c r="J474" s="14">
        <v>0.94040000000000001</v>
      </c>
      <c r="K474" s="5" t="s">
        <v>2</v>
      </c>
      <c r="M474" s="46">
        <f>(F474-I474)*10000</f>
        <v>75.199999999999704</v>
      </c>
      <c r="N474" s="47"/>
      <c r="O474" s="46">
        <f>(I474-J474)*10000</f>
        <v>75.699999999999662</v>
      </c>
      <c r="Q474" s="22">
        <f>((S473*U474)/M474)*O474</f>
        <v>6061940.2357060723</v>
      </c>
      <c r="R474" s="15"/>
      <c r="S474" s="3">
        <f>Q474+S473</f>
        <v>319200792.25294566</v>
      </c>
      <c r="U474" s="4">
        <f>$AE$4/W474</f>
        <v>1.9230769230769232E-2</v>
      </c>
      <c r="W474" s="2">
        <v>13</v>
      </c>
      <c r="Y474" s="30">
        <f>E474-D474+1</f>
        <v>20</v>
      </c>
      <c r="Z474" s="30"/>
      <c r="AA474" s="30">
        <f>(D474-C474)</f>
        <v>1</v>
      </c>
      <c r="AB474" s="30"/>
      <c r="AC474" s="4">
        <f>(S474-S473)/S473</f>
        <v>1.9358633387888759E-2</v>
      </c>
      <c r="AF474" s="40">
        <f>IF(E473&gt;D474,IF(E473&gt;E474,Y474,E473-D474+1),0)</f>
        <v>2</v>
      </c>
      <c r="AH474" s="40">
        <f t="shared" si="280"/>
        <v>1</v>
      </c>
      <c r="AI474" s="40">
        <f t="shared" si="282"/>
        <v>1</v>
      </c>
      <c r="AJ474" s="40">
        <f t="shared" si="283"/>
        <v>1</v>
      </c>
      <c r="AK474" s="40">
        <f t="shared" si="285"/>
        <v>1</v>
      </c>
      <c r="AL474" s="40">
        <f t="shared" si="286"/>
        <v>0</v>
      </c>
      <c r="AM474" s="40">
        <f t="shared" si="287"/>
        <v>0</v>
      </c>
      <c r="AN474" s="40">
        <f t="shared" si="288"/>
        <v>0</v>
      </c>
      <c r="AO474" s="40">
        <f t="shared" si="289"/>
        <v>1</v>
      </c>
      <c r="AP474" s="40">
        <f t="shared" si="290"/>
        <v>0</v>
      </c>
      <c r="AQ474" s="40">
        <f t="shared" si="291"/>
        <v>0</v>
      </c>
      <c r="AR474" s="40">
        <f t="shared" si="292"/>
        <v>0</v>
      </c>
      <c r="AS474" s="40">
        <f t="shared" si="293"/>
        <v>0</v>
      </c>
      <c r="AT474" s="40">
        <f t="shared" si="294"/>
        <v>0</v>
      </c>
      <c r="AU474" s="40">
        <f t="shared" si="295"/>
        <v>0</v>
      </c>
      <c r="AV474" s="40">
        <f t="shared" si="296"/>
        <v>0</v>
      </c>
      <c r="AW474" s="40">
        <f t="shared" si="297"/>
        <v>1</v>
      </c>
      <c r="AX474" s="40">
        <f t="shared" si="298"/>
        <v>0</v>
      </c>
      <c r="AY474" s="40">
        <f t="shared" si="299"/>
        <v>0</v>
      </c>
      <c r="AZ474" s="40">
        <f t="shared" si="300"/>
        <v>0</v>
      </c>
      <c r="BA474" s="40">
        <f t="shared" ref="BA474:BA537" si="301">IF(E454&gt;=D474,1,0)</f>
        <v>0</v>
      </c>
      <c r="BB474" s="40">
        <f t="shared" si="263"/>
        <v>0</v>
      </c>
      <c r="BC474" s="40">
        <f t="shared" si="264"/>
        <v>0</v>
      </c>
      <c r="BD474" s="40">
        <f t="shared" si="265"/>
        <v>0</v>
      </c>
      <c r="BE474" s="40">
        <f t="shared" si="266"/>
        <v>0</v>
      </c>
      <c r="BF474" s="40">
        <f t="shared" si="267"/>
        <v>0</v>
      </c>
      <c r="BG474" s="40">
        <f t="shared" si="268"/>
        <v>0</v>
      </c>
      <c r="BH474" s="40">
        <f t="shared" si="269"/>
        <v>0</v>
      </c>
      <c r="BI474" s="40">
        <f t="shared" si="270"/>
        <v>0</v>
      </c>
      <c r="BJ474" s="40">
        <f t="shared" si="271"/>
        <v>0</v>
      </c>
      <c r="BK474" s="40">
        <f t="shared" si="272"/>
        <v>0</v>
      </c>
      <c r="BL474" s="40">
        <f t="shared" si="273"/>
        <v>0</v>
      </c>
      <c r="BM474" s="40">
        <f t="shared" si="274"/>
        <v>0</v>
      </c>
      <c r="BN474" s="40">
        <f t="shared" si="275"/>
        <v>0</v>
      </c>
      <c r="BO474" s="40">
        <f t="shared" si="276"/>
        <v>0</v>
      </c>
      <c r="BP474" s="40">
        <f t="shared" si="277"/>
        <v>0</v>
      </c>
      <c r="BQ474" s="40">
        <f t="shared" si="278"/>
        <v>0</v>
      </c>
      <c r="BR474" s="40">
        <f t="shared" si="279"/>
        <v>0</v>
      </c>
      <c r="BS474">
        <v>1</v>
      </c>
      <c r="BT474" s="63">
        <f t="shared" si="281"/>
        <v>8</v>
      </c>
      <c r="BV474" s="4">
        <f>(BR474*U437)+(BQ474*U438)+(BP474*U439)+(BO474*U440)+(BN474*U441)+(BM474*U442)+(BL474*U443)+(BK474*U444)+(BJ474*U445)+(BI474*U446)+(BH474*U447)+(BG474*U448)+(BF474*U449)+(BE474*U450)+(BD474*U451)+(BC474*U452)+(BB474*U453)+(BA474*U454)+(AZ474*U455)+(AY474*U456)+(AX474*U457)+(AW474*U458)+(AV474*U459)+(AU474*U460)+(AT474*U461)+(AS474*U462)+(AR474*U463)+(AQ474*U464)+(AP474*U465)+(AO474*U466)+(AN474*U467)+(AM474*U468)+(AL474*U469)+(AK474*U470)+(AJ474*U471)+(AI474*U472)+(AH474*U473)+($U$353)+U474</f>
        <v>0.20584693084693084</v>
      </c>
    </row>
    <row r="475" spans="1:74">
      <c r="A475" s="25">
        <f t="shared" si="284"/>
        <v>471</v>
      </c>
      <c r="B475" s="26" t="s">
        <v>20</v>
      </c>
      <c r="C475" s="12">
        <v>41578</v>
      </c>
      <c r="D475" s="12">
        <v>41579</v>
      </c>
      <c r="E475" s="12">
        <v>41586</v>
      </c>
      <c r="F475" s="14">
        <v>0.84960000000000002</v>
      </c>
      <c r="G475" s="14">
        <v>0.86119999999999997</v>
      </c>
      <c r="H475" s="14">
        <v>0.86370000000000002</v>
      </c>
      <c r="I475" s="14"/>
      <c r="J475" s="14"/>
      <c r="K475" s="5" t="s">
        <v>2</v>
      </c>
      <c r="L475" s="15"/>
      <c r="M475" s="16">
        <f>(G475-F475)*10000</f>
        <v>115.99999999999943</v>
      </c>
      <c r="N475" s="15"/>
      <c r="O475" s="16">
        <f>(H475-G475)*10000</f>
        <v>25.000000000000576</v>
      </c>
      <c r="P475" s="15"/>
      <c r="Q475" s="22">
        <f>((S474*U475)/M475)*O475</f>
        <v>2456902.6497302535</v>
      </c>
      <c r="R475" s="15"/>
      <c r="S475" s="3">
        <f>Q475+S474</f>
        <v>321657694.90267593</v>
      </c>
      <c r="U475" s="4">
        <f>$AE$4/W475</f>
        <v>3.5714285714285712E-2</v>
      </c>
      <c r="V475" s="4"/>
      <c r="W475" s="2">
        <v>7</v>
      </c>
      <c r="X475" s="3"/>
      <c r="Y475" s="30">
        <f>E475-D475+1</f>
        <v>8</v>
      </c>
      <c r="Z475" s="30"/>
      <c r="AA475" s="30">
        <f>(D475-C475)</f>
        <v>1</v>
      </c>
      <c r="AB475" s="30"/>
      <c r="AC475" s="4">
        <f>(S475-S474)/S474</f>
        <v>7.6970443349756203E-3</v>
      </c>
      <c r="AF475" s="40">
        <f>IF(E474&gt;D475,IF(E474&gt;E475,Y475,E474-D475+1),0)</f>
        <v>8</v>
      </c>
      <c r="AH475" s="40">
        <f t="shared" si="280"/>
        <v>1</v>
      </c>
      <c r="AI475" s="40">
        <f t="shared" si="282"/>
        <v>0</v>
      </c>
      <c r="AJ475" s="40">
        <f t="shared" si="283"/>
        <v>1</v>
      </c>
      <c r="AK475" s="40">
        <f t="shared" si="285"/>
        <v>1</v>
      </c>
      <c r="AL475" s="40">
        <f t="shared" si="286"/>
        <v>1</v>
      </c>
      <c r="AM475" s="40">
        <f t="shared" si="287"/>
        <v>0</v>
      </c>
      <c r="AN475" s="40">
        <f t="shared" si="288"/>
        <v>0</v>
      </c>
      <c r="AO475" s="40">
        <f t="shared" si="289"/>
        <v>0</v>
      </c>
      <c r="AP475" s="40">
        <f t="shared" si="290"/>
        <v>0</v>
      </c>
      <c r="AQ475" s="40">
        <f t="shared" si="291"/>
        <v>0</v>
      </c>
      <c r="AR475" s="40">
        <f t="shared" si="292"/>
        <v>0</v>
      </c>
      <c r="AS475" s="40">
        <f t="shared" si="293"/>
        <v>0</v>
      </c>
      <c r="AT475" s="40">
        <f t="shared" si="294"/>
        <v>0</v>
      </c>
      <c r="AU475" s="40">
        <f t="shared" si="295"/>
        <v>0</v>
      </c>
      <c r="AV475" s="40">
        <f t="shared" si="296"/>
        <v>0</v>
      </c>
      <c r="AW475" s="40">
        <f t="shared" si="297"/>
        <v>0</v>
      </c>
      <c r="AX475" s="40">
        <f t="shared" si="298"/>
        <v>1</v>
      </c>
      <c r="AY475" s="40">
        <f t="shared" si="299"/>
        <v>0</v>
      </c>
      <c r="AZ475" s="40">
        <f t="shared" si="300"/>
        <v>0</v>
      </c>
      <c r="BA475" s="40">
        <f t="shared" si="301"/>
        <v>0</v>
      </c>
      <c r="BB475" s="40">
        <f t="shared" ref="BB475:BB538" si="302">IF(E454&gt;=D475,1,0)</f>
        <v>0</v>
      </c>
      <c r="BC475" s="40">
        <f t="shared" si="264"/>
        <v>0</v>
      </c>
      <c r="BD475" s="40">
        <f t="shared" si="265"/>
        <v>0</v>
      </c>
      <c r="BE475" s="40">
        <f t="shared" si="266"/>
        <v>0</v>
      </c>
      <c r="BF475" s="40">
        <f t="shared" si="267"/>
        <v>0</v>
      </c>
      <c r="BG475" s="40">
        <f t="shared" si="268"/>
        <v>0</v>
      </c>
      <c r="BH475" s="40">
        <f t="shared" si="269"/>
        <v>0</v>
      </c>
      <c r="BI475" s="40">
        <f t="shared" si="270"/>
        <v>0</v>
      </c>
      <c r="BJ475" s="40">
        <f t="shared" si="271"/>
        <v>0</v>
      </c>
      <c r="BK475" s="40">
        <f t="shared" si="272"/>
        <v>0</v>
      </c>
      <c r="BL475" s="40">
        <f t="shared" si="273"/>
        <v>0</v>
      </c>
      <c r="BM475" s="40">
        <f t="shared" si="274"/>
        <v>0</v>
      </c>
      <c r="BN475" s="40">
        <f t="shared" si="275"/>
        <v>0</v>
      </c>
      <c r="BO475" s="40">
        <f t="shared" si="276"/>
        <v>0</v>
      </c>
      <c r="BP475" s="40">
        <f t="shared" si="277"/>
        <v>0</v>
      </c>
      <c r="BQ475" s="40">
        <f t="shared" si="278"/>
        <v>0</v>
      </c>
      <c r="BR475" s="40">
        <f t="shared" si="279"/>
        <v>0</v>
      </c>
      <c r="BS475">
        <v>1</v>
      </c>
      <c r="BT475" s="63">
        <f t="shared" si="281"/>
        <v>7</v>
      </c>
      <c r="BV475" s="4">
        <f>(BR475*U438)+(BQ475*U439)+(BP475*U440)+(BO475*U441)+(BN475*U442)+(BM475*U443)+(BL475*U444)+(BK475*U445)+(BJ475*U446)+(BI475*U447)+(BH475*U448)+(BG475*U449)+(BF475*U450)+(BE475*U451)+(BD475*U452)+(BC475*U453)+(BB475*U454)+(BA475*U455)+(AZ475*U456)+(AY475*U457)+(AX475*U458)+(AW475*U459)+(AV475*U460)+(AU475*U461)+(AT475*U462)+(AS475*U463)+(AR475*U464)+(AQ475*U465)+(AP475*U466)+(AO475*U467)+(AN475*U468)+(AM475*U469)+(AL475*U470)+(AK475*U471)+(AJ475*U472)+(AI475*U473)+(AH475*U474)+($U$353)+U475</f>
        <v>0.20692918192918192</v>
      </c>
    </row>
    <row r="476" spans="1:74">
      <c r="A476" s="25">
        <f t="shared" si="284"/>
        <v>472</v>
      </c>
      <c r="B476" s="26" t="s">
        <v>29</v>
      </c>
      <c r="C476" s="12">
        <v>41578</v>
      </c>
      <c r="D476" s="12">
        <v>41579</v>
      </c>
      <c r="E476" s="12">
        <v>41585</v>
      </c>
      <c r="F476" s="14">
        <v>0.8569</v>
      </c>
      <c r="G476" s="14"/>
      <c r="H476" s="14"/>
      <c r="I476" s="14">
        <v>0.84530000000000005</v>
      </c>
      <c r="J476" s="14">
        <v>0.83040000000000003</v>
      </c>
      <c r="K476" s="6" t="s">
        <v>1</v>
      </c>
      <c r="L476" s="15"/>
      <c r="M476" s="16">
        <f>(F476-I476)*10000</f>
        <v>115.99999999999943</v>
      </c>
      <c r="N476" s="15"/>
      <c r="O476" s="16">
        <f>(I476-J476)*10000</f>
        <v>149.00000000000026</v>
      </c>
      <c r="P476" s="15"/>
      <c r="Q476" s="22">
        <f>((S475*U476)/M476)*O476</f>
        <v>10329094.082004102</v>
      </c>
      <c r="R476" s="15"/>
      <c r="S476" s="3">
        <f>Q476+S475</f>
        <v>331986788.98468006</v>
      </c>
      <c r="U476" s="4">
        <f>$AE$4/W476</f>
        <v>2.5000000000000001E-2</v>
      </c>
      <c r="V476" s="4"/>
      <c r="W476" s="2">
        <v>10</v>
      </c>
      <c r="X476" s="3"/>
      <c r="Y476" s="30">
        <f>E476-D476+1</f>
        <v>7</v>
      </c>
      <c r="Z476" s="30"/>
      <c r="AA476" s="30">
        <f>(D476-C476)</f>
        <v>1</v>
      </c>
      <c r="AB476" s="30"/>
      <c r="AC476" s="4">
        <f>(S476-S475)/S475</f>
        <v>3.2112068965517541E-2</v>
      </c>
      <c r="AF476" s="40">
        <f>IF(E475&gt;D476,IF(E475&gt;E476,Y476,E475-D476+1),0)</f>
        <v>7</v>
      </c>
      <c r="AH476" s="40">
        <f t="shared" si="280"/>
        <v>1</v>
      </c>
      <c r="AI476" s="40">
        <f t="shared" si="282"/>
        <v>1</v>
      </c>
      <c r="AJ476" s="40">
        <f t="shared" si="283"/>
        <v>0</v>
      </c>
      <c r="AK476" s="40">
        <f t="shared" si="285"/>
        <v>1</v>
      </c>
      <c r="AL476" s="40">
        <f t="shared" si="286"/>
        <v>1</v>
      </c>
      <c r="AM476" s="40">
        <f t="shared" si="287"/>
        <v>1</v>
      </c>
      <c r="AN476" s="40">
        <f t="shared" si="288"/>
        <v>0</v>
      </c>
      <c r="AO476" s="40">
        <f t="shared" si="289"/>
        <v>0</v>
      </c>
      <c r="AP476" s="40">
        <f t="shared" si="290"/>
        <v>0</v>
      </c>
      <c r="AQ476" s="40">
        <f t="shared" si="291"/>
        <v>0</v>
      </c>
      <c r="AR476" s="40">
        <f t="shared" si="292"/>
        <v>0</v>
      </c>
      <c r="AS476" s="40">
        <f t="shared" si="293"/>
        <v>0</v>
      </c>
      <c r="AT476" s="40">
        <f t="shared" si="294"/>
        <v>0</v>
      </c>
      <c r="AU476" s="40">
        <f t="shared" si="295"/>
        <v>0</v>
      </c>
      <c r="AV476" s="40">
        <f t="shared" si="296"/>
        <v>0</v>
      </c>
      <c r="AW476" s="40">
        <f t="shared" si="297"/>
        <v>0</v>
      </c>
      <c r="AX476" s="40">
        <f t="shared" si="298"/>
        <v>0</v>
      </c>
      <c r="AY476" s="40">
        <f t="shared" si="299"/>
        <v>1</v>
      </c>
      <c r="AZ476" s="40">
        <f t="shared" si="300"/>
        <v>0</v>
      </c>
      <c r="BA476" s="40">
        <f t="shared" si="301"/>
        <v>0</v>
      </c>
      <c r="BB476" s="40">
        <f t="shared" si="302"/>
        <v>0</v>
      </c>
      <c r="BC476" s="40">
        <f t="shared" ref="BC476:BC539" si="303">IF(E454&gt;=D476,1,0)</f>
        <v>0</v>
      </c>
      <c r="BD476" s="40">
        <f t="shared" si="265"/>
        <v>0</v>
      </c>
      <c r="BE476" s="40">
        <f t="shared" si="266"/>
        <v>0</v>
      </c>
      <c r="BF476" s="40">
        <f t="shared" si="267"/>
        <v>0</v>
      </c>
      <c r="BG476" s="40">
        <f t="shared" si="268"/>
        <v>0</v>
      </c>
      <c r="BH476" s="40">
        <f t="shared" si="269"/>
        <v>0</v>
      </c>
      <c r="BI476" s="40">
        <f t="shared" si="270"/>
        <v>0</v>
      </c>
      <c r="BJ476" s="40">
        <f t="shared" si="271"/>
        <v>0</v>
      </c>
      <c r="BK476" s="40">
        <f t="shared" si="272"/>
        <v>0</v>
      </c>
      <c r="BL476" s="40">
        <f t="shared" si="273"/>
        <v>0</v>
      </c>
      <c r="BM476" s="40">
        <f t="shared" si="274"/>
        <v>0</v>
      </c>
      <c r="BN476" s="40">
        <f t="shared" si="275"/>
        <v>0</v>
      </c>
      <c r="BO476" s="40">
        <f t="shared" si="276"/>
        <v>0</v>
      </c>
      <c r="BP476" s="40">
        <f t="shared" si="277"/>
        <v>0</v>
      </c>
      <c r="BQ476" s="40">
        <f t="shared" si="278"/>
        <v>0</v>
      </c>
      <c r="BR476" s="40">
        <f t="shared" si="279"/>
        <v>0</v>
      </c>
      <c r="BS476">
        <v>1</v>
      </c>
      <c r="BT476" s="63">
        <f t="shared" si="281"/>
        <v>8</v>
      </c>
      <c r="BV476" s="4">
        <f>(BR476*U439)+(BQ476*U440)+(BP476*U441)+(BO476*U442)+(BN476*U443)+(BM476*U444)+(BL476*U445)+(BK476*U446)+(BJ476*U447)+(BI476*U448)+(BH476*U449)+(BG476*U450)+(BF476*U451)+(BE476*U452)+(BD476*U453)+(BC476*U454)+(BB476*U455)+(BA476*U456)+(AZ476*U457)+(AY476*U458)+(AX476*U459)+(AW476*U460)+(AV476*U461)+(AU476*U462)+(AT476*U463)+(AS476*U464)+(AR476*U465)+(AQ476*U466)+(AP476*U467)+(AO476*U468)+(AN476*U469)+(AM476*U470)+(AL476*U471)+(AK476*U472)+(AJ476*U473)+(AI476*U474)+(AH476*U475)+($U$353)+U476</f>
        <v>0.23192918192918191</v>
      </c>
    </row>
    <row r="477" spans="1:74">
      <c r="A477" s="25">
        <f t="shared" si="284"/>
        <v>473</v>
      </c>
      <c r="B477" s="26" t="s">
        <v>38</v>
      </c>
      <c r="C477" s="12">
        <v>41578</v>
      </c>
      <c r="D477" s="52">
        <v>41579</v>
      </c>
      <c r="E477" s="52">
        <v>41593</v>
      </c>
      <c r="F477" s="36">
        <v>134.89000000000001</v>
      </c>
      <c r="G477" s="36"/>
      <c r="H477" s="36"/>
      <c r="I477" s="36">
        <v>133.39499999999998</v>
      </c>
      <c r="J477" s="36">
        <v>134.89000000000001</v>
      </c>
      <c r="K477" s="6" t="s">
        <v>0</v>
      </c>
      <c r="M477" s="16">
        <f>(F477-I477)*100</f>
        <v>149.5000000000033</v>
      </c>
      <c r="N477" s="15"/>
      <c r="O477" s="16">
        <f>(I477-J477)*100</f>
        <v>-149.5000000000033</v>
      </c>
      <c r="Q477" s="22">
        <f>((S476*U477)/M477)*O477</f>
        <v>-3952223.6783890482</v>
      </c>
      <c r="R477" s="15"/>
      <c r="S477" s="3">
        <f>Q477+S476</f>
        <v>328034565.30629098</v>
      </c>
      <c r="U477" s="4">
        <f>$AE$4/W477</f>
        <v>1.1904761904761904E-2</v>
      </c>
      <c r="W477" s="2">
        <v>21</v>
      </c>
      <c r="Y477" s="30">
        <f>E477-D477+1</f>
        <v>15</v>
      </c>
      <c r="Z477" s="30"/>
      <c r="AA477" s="30">
        <f>(D477-C477)</f>
        <v>1</v>
      </c>
      <c r="AB477" s="30"/>
      <c r="AC477" s="4">
        <f>(S477-S476)/S476</f>
        <v>-1.1904761904761977E-2</v>
      </c>
      <c r="AF477" s="40">
        <f>IF(E476&gt;D477,IF(E476&gt;E477,Y477,E476-D477+1),0)</f>
        <v>7</v>
      </c>
      <c r="AH477" s="40">
        <f t="shared" si="280"/>
        <v>1</v>
      </c>
      <c r="AI477" s="40">
        <f t="shared" si="282"/>
        <v>1</v>
      </c>
      <c r="AJ477" s="40">
        <f t="shared" si="283"/>
        <v>1</v>
      </c>
      <c r="AK477" s="40">
        <f t="shared" si="285"/>
        <v>0</v>
      </c>
      <c r="AL477" s="40">
        <f t="shared" si="286"/>
        <v>1</v>
      </c>
      <c r="AM477" s="40">
        <f t="shared" si="287"/>
        <v>1</v>
      </c>
      <c r="AN477" s="40">
        <f t="shared" si="288"/>
        <v>1</v>
      </c>
      <c r="AO477" s="40">
        <f t="shared" si="289"/>
        <v>0</v>
      </c>
      <c r="AP477" s="40">
        <f t="shared" si="290"/>
        <v>0</v>
      </c>
      <c r="AQ477" s="40">
        <f t="shared" si="291"/>
        <v>0</v>
      </c>
      <c r="AR477" s="40">
        <f t="shared" si="292"/>
        <v>0</v>
      </c>
      <c r="AS477" s="40">
        <f t="shared" si="293"/>
        <v>0</v>
      </c>
      <c r="AT477" s="40">
        <f t="shared" si="294"/>
        <v>0</v>
      </c>
      <c r="AU477" s="40">
        <f t="shared" si="295"/>
        <v>0</v>
      </c>
      <c r="AV477" s="40">
        <f t="shared" si="296"/>
        <v>0</v>
      </c>
      <c r="AW477" s="40">
        <f t="shared" si="297"/>
        <v>0</v>
      </c>
      <c r="AX477" s="40">
        <f t="shared" si="298"/>
        <v>0</v>
      </c>
      <c r="AY477" s="40">
        <f t="shared" si="299"/>
        <v>0</v>
      </c>
      <c r="AZ477" s="40">
        <f t="shared" si="300"/>
        <v>1</v>
      </c>
      <c r="BA477" s="40">
        <f t="shared" si="301"/>
        <v>0</v>
      </c>
      <c r="BB477" s="40">
        <f t="shared" si="302"/>
        <v>0</v>
      </c>
      <c r="BC477" s="40">
        <f t="shared" si="303"/>
        <v>0</v>
      </c>
      <c r="BD477" s="40">
        <f t="shared" ref="BD477:BD540" si="304">IF(E454&gt;=D477,1,0)</f>
        <v>0</v>
      </c>
      <c r="BE477" s="40">
        <f t="shared" si="266"/>
        <v>0</v>
      </c>
      <c r="BF477" s="40">
        <f t="shared" si="267"/>
        <v>0</v>
      </c>
      <c r="BG477" s="40">
        <f t="shared" si="268"/>
        <v>0</v>
      </c>
      <c r="BH477" s="40">
        <f t="shared" si="269"/>
        <v>0</v>
      </c>
      <c r="BI477" s="40">
        <f t="shared" si="270"/>
        <v>0</v>
      </c>
      <c r="BJ477" s="40">
        <f t="shared" si="271"/>
        <v>0</v>
      </c>
      <c r="BK477" s="40">
        <f t="shared" si="272"/>
        <v>0</v>
      </c>
      <c r="BL477" s="40">
        <f t="shared" si="273"/>
        <v>0</v>
      </c>
      <c r="BM477" s="40">
        <f t="shared" si="274"/>
        <v>0</v>
      </c>
      <c r="BN477" s="40">
        <f t="shared" si="275"/>
        <v>0</v>
      </c>
      <c r="BO477" s="40">
        <f t="shared" si="276"/>
        <v>0</v>
      </c>
      <c r="BP477" s="40">
        <f t="shared" si="277"/>
        <v>0</v>
      </c>
      <c r="BQ477" s="40">
        <f t="shared" si="278"/>
        <v>0</v>
      </c>
      <c r="BR477" s="40">
        <f t="shared" si="279"/>
        <v>0</v>
      </c>
      <c r="BS477">
        <v>1</v>
      </c>
      <c r="BT477" s="63">
        <f t="shared" si="281"/>
        <v>9</v>
      </c>
      <c r="BV477" s="4">
        <f>(BR477*U440)+(BQ477*U441)+(BP477*U442)+(BO477*U443)+(BN477*U444)+(BM477*U445)+(BL477*U446)+(BK477*U447)+(BJ477*U448)+(BI477*U449)+(BH477*U450)+(BG477*U451)+(BF477*U452)+(BE477*U453)+(BD477*U454)+(BC477*U455)+(BB477*U456)+(BA477*U457)+(AZ477*U458)+(AY477*U459)+(AX477*U460)+(AW477*U461)+(AV477*U462)+(AU477*U463)+(AT477*U464)+(AS477*U465)+(AR477*U466)+(AQ477*U467)+(AP477*U468)+(AO477*U469)+(AN477*U470)+(AM477*U471)+(AL477*U472)+(AK477*U473)+(AJ477*U474)+(AI477*U475)+(AH477*U476)+($U$353)+U477</f>
        <v>0.24383394383394386</v>
      </c>
    </row>
    <row r="478" spans="1:74">
      <c r="A478" s="25">
        <f t="shared" si="284"/>
        <v>474</v>
      </c>
      <c r="B478" s="26" t="s">
        <v>36</v>
      </c>
      <c r="C478" s="12">
        <v>41577</v>
      </c>
      <c r="D478" s="12">
        <v>41584</v>
      </c>
      <c r="E478" s="12">
        <v>41585</v>
      </c>
      <c r="F478" s="36">
        <v>157.39099999999999</v>
      </c>
      <c r="G478" s="36">
        <v>158.327</v>
      </c>
      <c r="H478" s="36">
        <v>158.32699999999997</v>
      </c>
      <c r="I478" s="36"/>
      <c r="J478" s="36"/>
      <c r="K478" s="5" t="s">
        <v>17</v>
      </c>
      <c r="M478" s="16">
        <f>(G478-F478)*100</f>
        <v>93.600000000000705</v>
      </c>
      <c r="N478" s="15"/>
      <c r="O478" s="16">
        <f>(H478-G478)*100</f>
        <v>-2.8421709430404007E-12</v>
      </c>
      <c r="Q478" s="22">
        <f>((S477*U478)/M478)*O478</f>
        <v>-2.7668871967783175E-7</v>
      </c>
      <c r="R478" s="15"/>
      <c r="S478" s="3">
        <f>Q478+S477</f>
        <v>328034565.30629069</v>
      </c>
      <c r="U478" s="4">
        <f>$AE$4/W478</f>
        <v>2.7777777777777776E-2</v>
      </c>
      <c r="W478" s="2">
        <v>9</v>
      </c>
      <c r="Y478" s="30">
        <f>E478-D478+1</f>
        <v>2</v>
      </c>
      <c r="Z478" s="30"/>
      <c r="AA478" s="30">
        <f>(D478-C478)</f>
        <v>7</v>
      </c>
      <c r="AB478" s="30"/>
      <c r="AC478" s="4">
        <f>(S478-S477)/S477</f>
        <v>-9.0851164906565317E-16</v>
      </c>
      <c r="AF478" s="40">
        <f>IF(E477&gt;D478,IF(E477&gt;E478,Y478,E477-D478+1),0)</f>
        <v>2</v>
      </c>
      <c r="AH478" s="40">
        <f t="shared" si="280"/>
        <v>1</v>
      </c>
      <c r="AI478" s="40">
        <f t="shared" si="282"/>
        <v>1</v>
      </c>
      <c r="AJ478" s="40">
        <f t="shared" si="283"/>
        <v>1</v>
      </c>
      <c r="AK478" s="40">
        <f t="shared" si="285"/>
        <v>1</v>
      </c>
      <c r="AL478" s="40">
        <f t="shared" si="286"/>
        <v>0</v>
      </c>
      <c r="AM478" s="40">
        <f t="shared" si="287"/>
        <v>1</v>
      </c>
      <c r="AN478" s="40">
        <f t="shared" si="288"/>
        <v>1</v>
      </c>
      <c r="AO478" s="40">
        <f t="shared" si="289"/>
        <v>0</v>
      </c>
      <c r="AP478" s="40">
        <f t="shared" si="290"/>
        <v>0</v>
      </c>
      <c r="AQ478" s="40">
        <f t="shared" si="291"/>
        <v>0</v>
      </c>
      <c r="AR478" s="40">
        <f t="shared" si="292"/>
        <v>0</v>
      </c>
      <c r="AS478" s="40">
        <f t="shared" si="293"/>
        <v>0</v>
      </c>
      <c r="AT478" s="40">
        <f t="shared" si="294"/>
        <v>0</v>
      </c>
      <c r="AU478" s="40">
        <f t="shared" si="295"/>
        <v>0</v>
      </c>
      <c r="AV478" s="40">
        <f t="shared" si="296"/>
        <v>0</v>
      </c>
      <c r="AW478" s="40">
        <f t="shared" si="297"/>
        <v>0</v>
      </c>
      <c r="AX478" s="40">
        <f t="shared" si="298"/>
        <v>0</v>
      </c>
      <c r="AY478" s="40">
        <f t="shared" si="299"/>
        <v>0</v>
      </c>
      <c r="AZ478" s="40">
        <f t="shared" si="300"/>
        <v>0</v>
      </c>
      <c r="BA478" s="40">
        <f t="shared" si="301"/>
        <v>1</v>
      </c>
      <c r="BB478" s="40">
        <f t="shared" si="302"/>
        <v>0</v>
      </c>
      <c r="BC478" s="40">
        <f t="shared" si="303"/>
        <v>0</v>
      </c>
      <c r="BD478" s="40">
        <f t="shared" si="304"/>
        <v>0</v>
      </c>
      <c r="BE478" s="40">
        <f t="shared" ref="BE478:BE541" si="305">IF(E454&gt;=D478,1,0)</f>
        <v>0</v>
      </c>
      <c r="BF478" s="40">
        <f t="shared" si="267"/>
        <v>0</v>
      </c>
      <c r="BG478" s="40">
        <f t="shared" si="268"/>
        <v>0</v>
      </c>
      <c r="BH478" s="40">
        <f t="shared" si="269"/>
        <v>0</v>
      </c>
      <c r="BI478" s="40">
        <f t="shared" si="270"/>
        <v>0</v>
      </c>
      <c r="BJ478" s="40">
        <f t="shared" si="271"/>
        <v>0</v>
      </c>
      <c r="BK478" s="40">
        <f t="shared" si="272"/>
        <v>0</v>
      </c>
      <c r="BL478" s="40">
        <f t="shared" si="273"/>
        <v>0</v>
      </c>
      <c r="BM478" s="40">
        <f t="shared" si="274"/>
        <v>0</v>
      </c>
      <c r="BN478" s="40">
        <f t="shared" si="275"/>
        <v>0</v>
      </c>
      <c r="BO478" s="40">
        <f t="shared" si="276"/>
        <v>0</v>
      </c>
      <c r="BP478" s="40">
        <f t="shared" si="277"/>
        <v>0</v>
      </c>
      <c r="BQ478" s="40">
        <f t="shared" si="278"/>
        <v>0</v>
      </c>
      <c r="BR478" s="40">
        <f t="shared" si="279"/>
        <v>0</v>
      </c>
      <c r="BS478">
        <v>1</v>
      </c>
      <c r="BT478" s="63">
        <f t="shared" si="281"/>
        <v>9</v>
      </c>
      <c r="BV478" s="4">
        <f>(BR478*U441)+(BQ478*U442)+(BP478*U443)+(BO478*U444)+(BN478*U445)+(BM478*U446)+(BL478*U447)+(BK478*U448)+(BJ478*U449)+(BI478*U450)+(BH478*U451)+(BG478*U452)+(BF478*U453)+(BE478*U454)+(BD478*U455)+(BC478*U456)+(BB478*U457)+(BA478*U458)+(AZ478*U459)+(AY478*U460)+(AX478*U461)+(AW478*U462)+(AV478*U463)+(AU478*U464)+(AT478*U465)+(AS478*U466)+(AR478*U467)+(AQ478*U468)+(AP478*U469)+(AO478*U470)+(AN478*U471)+(AM478*U472)+(AL478*U473)+(AK478*U474)+(AJ478*U475)+(AI478*U476)+(AH478*U477)+($U$353)+U478</f>
        <v>0.23589743589743589</v>
      </c>
    </row>
    <row r="479" spans="1:74">
      <c r="A479" s="25">
        <f t="shared" si="284"/>
        <v>475</v>
      </c>
      <c r="B479" s="26" t="s">
        <v>28</v>
      </c>
      <c r="C479" s="12">
        <v>41584</v>
      </c>
      <c r="D479" s="12">
        <v>41585</v>
      </c>
      <c r="E479" s="12">
        <v>41585</v>
      </c>
      <c r="F479" s="14">
        <v>1.4169</v>
      </c>
      <c r="G479" s="14"/>
      <c r="H479" s="14"/>
      <c r="I479" s="14">
        <v>1.4059999999999999</v>
      </c>
      <c r="J479" s="14">
        <v>1.3992</v>
      </c>
      <c r="K479" s="5" t="s">
        <v>1</v>
      </c>
      <c r="L479" s="15"/>
      <c r="M479" s="16">
        <f>(F479-I479)*10000</f>
        <v>109.00000000000132</v>
      </c>
      <c r="N479" s="15"/>
      <c r="O479" s="16">
        <f>(I479-J479)*10000</f>
        <v>67.999999999999176</v>
      </c>
      <c r="P479" s="15"/>
      <c r="Q479" s="22">
        <f>((S478*U479)/M479)*O479</f>
        <v>7308764.8888686849</v>
      </c>
      <c r="R479" s="15"/>
      <c r="S479" s="3">
        <f>Q479+S478</f>
        <v>335343330.19515938</v>
      </c>
      <c r="U479" s="4">
        <f>$AE$4/W479</f>
        <v>3.5714285714285712E-2</v>
      </c>
      <c r="V479" s="4"/>
      <c r="W479" s="2">
        <v>7</v>
      </c>
      <c r="X479" s="3"/>
      <c r="Y479" s="30">
        <f>E479-D479+1</f>
        <v>1</v>
      </c>
      <c r="Z479" s="30"/>
      <c r="AA479" s="30">
        <f>(D479-C479)</f>
        <v>1</v>
      </c>
      <c r="AB479" s="30"/>
      <c r="AC479" s="4">
        <f>(S479-S478)/S478</f>
        <v>2.2280471821755701E-2</v>
      </c>
      <c r="AF479" s="40">
        <f>IF(E478&gt;D479,IF(E478&gt;E479,Y479,E478-D479+1),0)</f>
        <v>0</v>
      </c>
      <c r="AH479" s="40">
        <f t="shared" si="280"/>
        <v>1</v>
      </c>
      <c r="AI479" s="40">
        <f t="shared" si="282"/>
        <v>1</v>
      </c>
      <c r="AJ479" s="40">
        <f t="shared" si="283"/>
        <v>1</v>
      </c>
      <c r="AK479" s="40">
        <f t="shared" si="285"/>
        <v>1</v>
      </c>
      <c r="AL479" s="40">
        <f t="shared" si="286"/>
        <v>1</v>
      </c>
      <c r="AM479" s="40">
        <f t="shared" si="287"/>
        <v>0</v>
      </c>
      <c r="AN479" s="40">
        <f t="shared" si="288"/>
        <v>1</v>
      </c>
      <c r="AO479" s="40">
        <f t="shared" si="289"/>
        <v>1</v>
      </c>
      <c r="AP479" s="40">
        <f t="shared" si="290"/>
        <v>0</v>
      </c>
      <c r="AQ479" s="40">
        <f t="shared" si="291"/>
        <v>0</v>
      </c>
      <c r="AR479" s="40">
        <f t="shared" si="292"/>
        <v>0</v>
      </c>
      <c r="AS479" s="40">
        <f t="shared" si="293"/>
        <v>0</v>
      </c>
      <c r="AT479" s="40">
        <f t="shared" si="294"/>
        <v>0</v>
      </c>
      <c r="AU479" s="40">
        <f t="shared" si="295"/>
        <v>0</v>
      </c>
      <c r="AV479" s="40">
        <f t="shared" si="296"/>
        <v>0</v>
      </c>
      <c r="AW479" s="40">
        <f t="shared" si="297"/>
        <v>0</v>
      </c>
      <c r="AX479" s="40">
        <f t="shared" si="298"/>
        <v>0</v>
      </c>
      <c r="AY479" s="40">
        <f t="shared" si="299"/>
        <v>0</v>
      </c>
      <c r="AZ479" s="40">
        <f t="shared" si="300"/>
        <v>0</v>
      </c>
      <c r="BA479" s="40">
        <f t="shared" si="301"/>
        <v>0</v>
      </c>
      <c r="BB479" s="40">
        <f t="shared" si="302"/>
        <v>1</v>
      </c>
      <c r="BC479" s="40">
        <f t="shared" si="303"/>
        <v>0</v>
      </c>
      <c r="BD479" s="40">
        <f t="shared" si="304"/>
        <v>0</v>
      </c>
      <c r="BE479" s="40">
        <f t="shared" si="305"/>
        <v>0</v>
      </c>
      <c r="BF479" s="40">
        <f t="shared" ref="BF479:BF542" si="306">IF(E454&gt;=D479,1,0)</f>
        <v>0</v>
      </c>
      <c r="BG479" s="40">
        <f t="shared" si="268"/>
        <v>0</v>
      </c>
      <c r="BH479" s="40">
        <f t="shared" si="269"/>
        <v>0</v>
      </c>
      <c r="BI479" s="40">
        <f t="shared" si="270"/>
        <v>0</v>
      </c>
      <c r="BJ479" s="40">
        <f t="shared" si="271"/>
        <v>0</v>
      </c>
      <c r="BK479" s="40">
        <f t="shared" si="272"/>
        <v>0</v>
      </c>
      <c r="BL479" s="40">
        <f t="shared" si="273"/>
        <v>0</v>
      </c>
      <c r="BM479" s="40">
        <f t="shared" si="274"/>
        <v>0</v>
      </c>
      <c r="BN479" s="40">
        <f t="shared" si="275"/>
        <v>0</v>
      </c>
      <c r="BO479" s="40">
        <f t="shared" si="276"/>
        <v>0</v>
      </c>
      <c r="BP479" s="40">
        <f t="shared" si="277"/>
        <v>0</v>
      </c>
      <c r="BQ479" s="40">
        <f t="shared" si="278"/>
        <v>0</v>
      </c>
      <c r="BR479" s="40">
        <f t="shared" si="279"/>
        <v>0</v>
      </c>
      <c r="BS479">
        <v>1</v>
      </c>
      <c r="BT479" s="63">
        <f t="shared" si="281"/>
        <v>10</v>
      </c>
      <c r="BV479" s="4">
        <f>(BR479*U442)+(BQ479*U443)+(BP479*U444)+(BO479*U445)+(BN479*U446)+(BM479*U447)+(BL479*U448)+(BK479*U449)+(BJ479*U450)+(BI479*U451)+(BH479*U452)+(BG479*U453)+(BF479*U454)+(BE479*U455)+(BD479*U456)+(BC479*U457)+(BB479*U458)+(BA479*U459)+(AZ479*U460)+(AY479*U461)+(AX479*U462)+(AW479*U463)+(AV479*U464)+(AU479*U465)+(AT479*U466)+(AS479*U467)+(AR479*U468)+(AQ479*U469)+(AP479*U470)+(AO479*U471)+(AN479*U472)+(AM479*U473)+(AL479*U474)+(AK479*U475)+(AJ479*U476)+(AI479*U477)+(AH479*U478)+($U$353)+U479</f>
        <v>0.27161172161172159</v>
      </c>
    </row>
    <row r="480" spans="1:74">
      <c r="A480" s="25">
        <f t="shared" si="284"/>
        <v>476</v>
      </c>
      <c r="B480" s="26" t="s">
        <v>20</v>
      </c>
      <c r="C480" s="12">
        <v>41585</v>
      </c>
      <c r="D480" s="12">
        <v>41589</v>
      </c>
      <c r="E480" s="12">
        <v>41619</v>
      </c>
      <c r="F480" s="14">
        <v>0.87729999999999997</v>
      </c>
      <c r="G480" s="14"/>
      <c r="H480" s="14"/>
      <c r="I480" s="14">
        <v>0.86219999999999997</v>
      </c>
      <c r="J480" s="14">
        <v>0.80610000000000004</v>
      </c>
      <c r="K480" s="5" t="s">
        <v>1</v>
      </c>
      <c r="L480" s="15"/>
      <c r="M480" s="16">
        <f>(F480-I480)*10000</f>
        <v>151.00000000000003</v>
      </c>
      <c r="N480" s="15"/>
      <c r="O480" s="16">
        <f>(I480-J480)*10000</f>
        <v>560.99999999999932</v>
      </c>
      <c r="P480" s="15"/>
      <c r="Q480" s="22">
        <f>((S479*U480)/M480)*O480</f>
        <v>44495650.009338722</v>
      </c>
      <c r="R480" s="15"/>
      <c r="S480" s="3">
        <f>Q480+S479</f>
        <v>379838980.20449811</v>
      </c>
      <c r="U480" s="4">
        <f>$AE$4/W480</f>
        <v>3.5714285714285712E-2</v>
      </c>
      <c r="V480" s="4"/>
      <c r="W480" s="2">
        <v>7</v>
      </c>
      <c r="X480" s="3"/>
      <c r="Y480" s="30">
        <f>E480-D480+1</f>
        <v>31</v>
      </c>
      <c r="Z480" s="30"/>
      <c r="AA480" s="30">
        <f>(D480-C480)</f>
        <v>4</v>
      </c>
      <c r="AB480" s="30"/>
      <c r="AC480" s="4">
        <f>(S480-S479)/S479</f>
        <v>0.13268684957426663</v>
      </c>
      <c r="AF480" s="40">
        <f>IF(E479&gt;D480,IF(E479&gt;E480,Y480,E479-D480+1),0)</f>
        <v>0</v>
      </c>
      <c r="AH480" s="40">
        <f t="shared" si="280"/>
        <v>0</v>
      </c>
      <c r="AI480" s="40">
        <f t="shared" si="282"/>
        <v>0</v>
      </c>
      <c r="AJ480" s="40">
        <f t="shared" si="283"/>
        <v>1</v>
      </c>
      <c r="AK480" s="40">
        <f t="shared" si="285"/>
        <v>0</v>
      </c>
      <c r="AL480" s="40">
        <f t="shared" si="286"/>
        <v>0</v>
      </c>
      <c r="AM480" s="40">
        <f t="shared" si="287"/>
        <v>1</v>
      </c>
      <c r="AN480" s="40">
        <f t="shared" si="288"/>
        <v>0</v>
      </c>
      <c r="AO480" s="40">
        <f t="shared" si="289"/>
        <v>0</v>
      </c>
      <c r="AP480" s="40">
        <f t="shared" si="290"/>
        <v>1</v>
      </c>
      <c r="AQ480" s="40">
        <f t="shared" si="291"/>
        <v>0</v>
      </c>
      <c r="AR480" s="40">
        <f t="shared" si="292"/>
        <v>0</v>
      </c>
      <c r="AS480" s="40">
        <f t="shared" si="293"/>
        <v>0</v>
      </c>
      <c r="AT480" s="40">
        <f t="shared" si="294"/>
        <v>0</v>
      </c>
      <c r="AU480" s="40">
        <f t="shared" si="295"/>
        <v>0</v>
      </c>
      <c r="AV480" s="40">
        <f t="shared" si="296"/>
        <v>0</v>
      </c>
      <c r="AW480" s="40">
        <f t="shared" si="297"/>
        <v>0</v>
      </c>
      <c r="AX480" s="40">
        <f t="shared" si="298"/>
        <v>0</v>
      </c>
      <c r="AY480" s="40">
        <f t="shared" si="299"/>
        <v>0</v>
      </c>
      <c r="AZ480" s="40">
        <f t="shared" si="300"/>
        <v>0</v>
      </c>
      <c r="BA480" s="40">
        <f t="shared" si="301"/>
        <v>0</v>
      </c>
      <c r="BB480" s="40">
        <f t="shared" si="302"/>
        <v>0</v>
      </c>
      <c r="BC480" s="40">
        <f t="shared" si="303"/>
        <v>1</v>
      </c>
      <c r="BD480" s="40">
        <f t="shared" si="304"/>
        <v>0</v>
      </c>
      <c r="BE480" s="40">
        <f t="shared" si="305"/>
        <v>0</v>
      </c>
      <c r="BF480" s="40">
        <f t="shared" si="306"/>
        <v>0</v>
      </c>
      <c r="BG480" s="40">
        <f t="shared" ref="BG480:BG543" si="307">IF(E454&gt;=D480,1,0)</f>
        <v>0</v>
      </c>
      <c r="BH480" s="40">
        <f t="shared" si="269"/>
        <v>0</v>
      </c>
      <c r="BI480" s="40">
        <f t="shared" si="270"/>
        <v>0</v>
      </c>
      <c r="BJ480" s="40">
        <f t="shared" si="271"/>
        <v>0</v>
      </c>
      <c r="BK480" s="40">
        <f t="shared" si="272"/>
        <v>0</v>
      </c>
      <c r="BL480" s="40">
        <f t="shared" si="273"/>
        <v>0</v>
      </c>
      <c r="BM480" s="40">
        <f t="shared" si="274"/>
        <v>0</v>
      </c>
      <c r="BN480" s="40">
        <f t="shared" si="275"/>
        <v>0</v>
      </c>
      <c r="BO480" s="40">
        <f t="shared" si="276"/>
        <v>0</v>
      </c>
      <c r="BP480" s="40">
        <f t="shared" si="277"/>
        <v>0</v>
      </c>
      <c r="BQ480" s="40">
        <f t="shared" si="278"/>
        <v>0</v>
      </c>
      <c r="BR480" s="40">
        <f t="shared" si="279"/>
        <v>0</v>
      </c>
      <c r="BS480">
        <v>1</v>
      </c>
      <c r="BT480" s="63">
        <f t="shared" si="281"/>
        <v>6</v>
      </c>
      <c r="BV480" s="4">
        <f>(BR480*U443)+(BQ480*U444)+(BP480*U445)+(BO480*U446)+(BN480*U447)+(BM480*U448)+(BL480*U449)+(BK480*U450)+(BJ480*U451)+(BI480*U452)+(BH480*U453)+(BG480*U454)+(BF480*U455)+(BE480*U456)+(BD480*U457)+(BC480*U458)+(BB480*U459)+(BA480*U460)+(AZ480*U461)+(AY480*U462)+(AX480*U463)+(AW480*U464)+(AV480*U465)+(AU480*U466)+(AT480*U467)+(AS480*U468)+(AR480*U469)+(AQ480*U470)+(AP480*U471)+(AO480*U472)+(AN480*U473)+(AM480*U474)+(AL480*U475)+(AK480*U476)+(AJ480*U477)+(AI480*U478)+(AH480*U479)+($U$353)+U480</f>
        <v>0.15534188034188035</v>
      </c>
    </row>
    <row r="481" spans="1:74">
      <c r="A481" s="25">
        <f t="shared" si="284"/>
        <v>477</v>
      </c>
      <c r="B481" s="26" t="s">
        <v>33</v>
      </c>
      <c r="C481" s="12">
        <v>41586</v>
      </c>
      <c r="D481" s="12">
        <v>41589</v>
      </c>
      <c r="E481" s="12">
        <v>41649</v>
      </c>
      <c r="F481" s="36">
        <v>97.96</v>
      </c>
      <c r="G481" s="36">
        <v>99.23</v>
      </c>
      <c r="H481" s="36">
        <v>104.66</v>
      </c>
      <c r="I481" s="36"/>
      <c r="J481" s="36"/>
      <c r="K481" s="5" t="s">
        <v>1</v>
      </c>
      <c r="M481" s="16">
        <f>(G481-F481)*100</f>
        <v>127.00000000000102</v>
      </c>
      <c r="N481" s="15"/>
      <c r="O481" s="16">
        <f>(H481-G481)*100</f>
        <v>542.99999999999932</v>
      </c>
      <c r="Q481" s="22">
        <f>((S480*U481)/M481)*O481</f>
        <v>45112109.853683397</v>
      </c>
      <c r="R481" s="15"/>
      <c r="S481" s="3">
        <f>Q481+S480</f>
        <v>424951090.05818152</v>
      </c>
      <c r="U481" s="4">
        <f>$AE$4/W481</f>
        <v>2.7777777777777776E-2</v>
      </c>
      <c r="W481" s="2">
        <v>9</v>
      </c>
      <c r="Y481" s="30">
        <f>E481-D481+1</f>
        <v>61</v>
      </c>
      <c r="Z481" s="30"/>
      <c r="AA481" s="30">
        <f>(D481-C481)</f>
        <v>3</v>
      </c>
      <c r="AB481" s="30"/>
      <c r="AC481" s="4">
        <f>(S481-S480)/S480</f>
        <v>0.11876640419947396</v>
      </c>
      <c r="AF481" s="40">
        <f>IF(E480&gt;D481,IF(E480&gt;E481,Y481,E480-D481+1),0)</f>
        <v>31</v>
      </c>
      <c r="AH481" s="40">
        <f t="shared" si="280"/>
        <v>1</v>
      </c>
      <c r="AI481" s="40">
        <f t="shared" si="282"/>
        <v>0</v>
      </c>
      <c r="AJ481" s="40">
        <f t="shared" si="283"/>
        <v>0</v>
      </c>
      <c r="AK481" s="40">
        <f t="shared" si="285"/>
        <v>1</v>
      </c>
      <c r="AL481" s="40">
        <f t="shared" si="286"/>
        <v>0</v>
      </c>
      <c r="AM481" s="40">
        <f t="shared" si="287"/>
        <v>0</v>
      </c>
      <c r="AN481" s="40">
        <f t="shared" si="288"/>
        <v>1</v>
      </c>
      <c r="AO481" s="40">
        <f t="shared" si="289"/>
        <v>0</v>
      </c>
      <c r="AP481" s="40">
        <f t="shared" si="290"/>
        <v>0</v>
      </c>
      <c r="AQ481" s="40">
        <f t="shared" si="291"/>
        <v>1</v>
      </c>
      <c r="AR481" s="40">
        <f t="shared" si="292"/>
        <v>0</v>
      </c>
      <c r="AS481" s="40">
        <f t="shared" si="293"/>
        <v>0</v>
      </c>
      <c r="AT481" s="40">
        <f t="shared" si="294"/>
        <v>0</v>
      </c>
      <c r="AU481" s="40">
        <f t="shared" si="295"/>
        <v>0</v>
      </c>
      <c r="AV481" s="40">
        <f t="shared" si="296"/>
        <v>0</v>
      </c>
      <c r="AW481" s="40">
        <f t="shared" si="297"/>
        <v>0</v>
      </c>
      <c r="AX481" s="40">
        <f t="shared" si="298"/>
        <v>0</v>
      </c>
      <c r="AY481" s="40">
        <f t="shared" si="299"/>
        <v>0</v>
      </c>
      <c r="AZ481" s="40">
        <f t="shared" si="300"/>
        <v>0</v>
      </c>
      <c r="BA481" s="40">
        <f t="shared" si="301"/>
        <v>0</v>
      </c>
      <c r="BB481" s="40">
        <f t="shared" si="302"/>
        <v>0</v>
      </c>
      <c r="BC481" s="40">
        <f t="shared" si="303"/>
        <v>0</v>
      </c>
      <c r="BD481" s="40">
        <f t="shared" si="304"/>
        <v>1</v>
      </c>
      <c r="BE481" s="40">
        <f t="shared" si="305"/>
        <v>0</v>
      </c>
      <c r="BF481" s="40">
        <f t="shared" si="306"/>
        <v>0</v>
      </c>
      <c r="BG481" s="40">
        <f t="shared" si="307"/>
        <v>0</v>
      </c>
      <c r="BH481" s="40">
        <f t="shared" ref="BH481:BH544" si="308">IF(E454&gt;=D481,1,0)</f>
        <v>0</v>
      </c>
      <c r="BI481" s="40">
        <f t="shared" si="270"/>
        <v>0</v>
      </c>
      <c r="BJ481" s="40">
        <f t="shared" si="271"/>
        <v>0</v>
      </c>
      <c r="BK481" s="40">
        <f t="shared" si="272"/>
        <v>0</v>
      </c>
      <c r="BL481" s="40">
        <f t="shared" si="273"/>
        <v>0</v>
      </c>
      <c r="BM481" s="40">
        <f t="shared" si="274"/>
        <v>0</v>
      </c>
      <c r="BN481" s="40">
        <f t="shared" si="275"/>
        <v>0</v>
      </c>
      <c r="BO481" s="40">
        <f t="shared" si="276"/>
        <v>0</v>
      </c>
      <c r="BP481" s="40">
        <f t="shared" si="277"/>
        <v>0</v>
      </c>
      <c r="BQ481" s="40">
        <f t="shared" si="278"/>
        <v>0</v>
      </c>
      <c r="BR481" s="40">
        <f t="shared" si="279"/>
        <v>0</v>
      </c>
      <c r="BS481">
        <v>1</v>
      </c>
      <c r="BT481" s="63">
        <f t="shared" si="281"/>
        <v>7</v>
      </c>
      <c r="BV481" s="4">
        <f>(BR481*U444)+(BQ481*U445)+(BP481*U446)+(BO481*U447)+(BN481*U448)+(BM481*U449)+(BL481*U450)+(BK481*U451)+(BJ481*U452)+(BI481*U453)+(BH481*U454)+(BG481*U455)+(BF481*U456)+(BE481*U457)+(BD481*U458)+(BC481*U459)+(BB481*U460)+(BA481*U461)+(AZ481*U462)+(AY481*U463)+(AX481*U464)+(AW481*U465)+(AV481*U466)+(AU481*U467)+(AT481*U468)+(AS481*U469)+(AR481*U470)+(AQ481*U471)+(AP481*U472)+(AO481*U473)+(AN481*U474)+(AM481*U475)+(AL481*U476)+(AK481*U477)+(AJ481*U478)+(AI481*U479)+(AH481*U480)+($U$353)+U481</f>
        <v>0.18311965811965814</v>
      </c>
    </row>
    <row r="482" spans="1:74">
      <c r="A482" s="25">
        <f t="shared" si="284"/>
        <v>478</v>
      </c>
      <c r="B482" s="26" t="s">
        <v>29</v>
      </c>
      <c r="C482" s="12">
        <v>41589</v>
      </c>
      <c r="D482" s="12">
        <v>41590</v>
      </c>
      <c r="E482" s="12">
        <v>41591</v>
      </c>
      <c r="F482" s="14">
        <v>0.83350000000000002</v>
      </c>
      <c r="G482" s="14">
        <v>0.84019999999999995</v>
      </c>
      <c r="H482" s="14">
        <v>0.84019999999999995</v>
      </c>
      <c r="I482" s="14"/>
      <c r="J482" s="14"/>
      <c r="K482" s="6" t="s">
        <v>17</v>
      </c>
      <c r="L482" s="15"/>
      <c r="M482" s="16">
        <f>(G482-F482)*10000</f>
        <v>66.999999999999289</v>
      </c>
      <c r="N482" s="15"/>
      <c r="O482" s="16">
        <f>(H482-G482)*10000</f>
        <v>0</v>
      </c>
      <c r="P482" s="15"/>
      <c r="Q482" s="22">
        <f>((S481*U482)/M482)*O482</f>
        <v>0</v>
      </c>
      <c r="R482" s="15"/>
      <c r="S482" s="3">
        <f>Q482+S481</f>
        <v>424951090.05818152</v>
      </c>
      <c r="U482" s="4">
        <f>$AE$4/W482</f>
        <v>2.5000000000000001E-2</v>
      </c>
      <c r="V482" s="4"/>
      <c r="W482" s="2">
        <v>10</v>
      </c>
      <c r="X482" s="3"/>
      <c r="Y482" s="30">
        <f>E482-D482+1</f>
        <v>2</v>
      </c>
      <c r="Z482" s="30"/>
      <c r="AA482" s="30">
        <f>(D482-C482)</f>
        <v>1</v>
      </c>
      <c r="AB482" s="30"/>
      <c r="AC482" s="4">
        <f>(S482-S481)/S481</f>
        <v>0</v>
      </c>
      <c r="AF482" s="40">
        <f>IF(E481&gt;D482,IF(E481&gt;E482,Y482,E481-D482+1),0)</f>
        <v>2</v>
      </c>
      <c r="AH482" s="40">
        <f t="shared" si="280"/>
        <v>1</v>
      </c>
      <c r="AI482" s="40">
        <f t="shared" si="282"/>
        <v>1</v>
      </c>
      <c r="AJ482" s="40">
        <f t="shared" si="283"/>
        <v>0</v>
      </c>
      <c r="AK482" s="40">
        <f t="shared" si="285"/>
        <v>0</v>
      </c>
      <c r="AL482" s="40">
        <f t="shared" si="286"/>
        <v>1</v>
      </c>
      <c r="AM482" s="40">
        <f t="shared" si="287"/>
        <v>0</v>
      </c>
      <c r="AN482" s="40">
        <f t="shared" si="288"/>
        <v>0</v>
      </c>
      <c r="AO482" s="40">
        <f t="shared" si="289"/>
        <v>1</v>
      </c>
      <c r="AP482" s="40">
        <f t="shared" si="290"/>
        <v>0</v>
      </c>
      <c r="AQ482" s="40">
        <f t="shared" si="291"/>
        <v>0</v>
      </c>
      <c r="AR482" s="40">
        <f t="shared" si="292"/>
        <v>1</v>
      </c>
      <c r="AS482" s="40">
        <f t="shared" si="293"/>
        <v>0</v>
      </c>
      <c r="AT482" s="40">
        <f t="shared" si="294"/>
        <v>0</v>
      </c>
      <c r="AU482" s="40">
        <f t="shared" si="295"/>
        <v>0</v>
      </c>
      <c r="AV482" s="40">
        <f t="shared" si="296"/>
        <v>0</v>
      </c>
      <c r="AW482" s="40">
        <f t="shared" si="297"/>
        <v>0</v>
      </c>
      <c r="AX482" s="40">
        <f t="shared" si="298"/>
        <v>0</v>
      </c>
      <c r="AY482" s="40">
        <f t="shared" si="299"/>
        <v>0</v>
      </c>
      <c r="AZ482" s="40">
        <f t="shared" si="300"/>
        <v>0</v>
      </c>
      <c r="BA482" s="40">
        <f t="shared" si="301"/>
        <v>0</v>
      </c>
      <c r="BB482" s="40">
        <f t="shared" si="302"/>
        <v>0</v>
      </c>
      <c r="BC482" s="40">
        <f t="shared" si="303"/>
        <v>0</v>
      </c>
      <c r="BD482" s="40">
        <f t="shared" si="304"/>
        <v>0</v>
      </c>
      <c r="BE482" s="40">
        <f t="shared" si="305"/>
        <v>1</v>
      </c>
      <c r="BF482" s="40">
        <f t="shared" si="306"/>
        <v>0</v>
      </c>
      <c r="BG482" s="40">
        <f t="shared" si="307"/>
        <v>0</v>
      </c>
      <c r="BH482" s="40">
        <f t="shared" si="308"/>
        <v>0</v>
      </c>
      <c r="BI482" s="40">
        <f t="shared" ref="BI482:BI545" si="309">IF(E454&gt;=D482,1,0)</f>
        <v>0</v>
      </c>
      <c r="BJ482" s="40">
        <f t="shared" si="271"/>
        <v>0</v>
      </c>
      <c r="BK482" s="40">
        <f t="shared" si="272"/>
        <v>0</v>
      </c>
      <c r="BL482" s="40">
        <f t="shared" si="273"/>
        <v>0</v>
      </c>
      <c r="BM482" s="40">
        <f t="shared" si="274"/>
        <v>0</v>
      </c>
      <c r="BN482" s="40">
        <f t="shared" si="275"/>
        <v>0</v>
      </c>
      <c r="BO482" s="40">
        <f t="shared" si="276"/>
        <v>0</v>
      </c>
      <c r="BP482" s="40">
        <f t="shared" si="277"/>
        <v>0</v>
      </c>
      <c r="BQ482" s="40">
        <f t="shared" si="278"/>
        <v>0</v>
      </c>
      <c r="BR482" s="40">
        <f t="shared" si="279"/>
        <v>0</v>
      </c>
      <c r="BS482">
        <v>1</v>
      </c>
      <c r="BT482" s="63">
        <f t="shared" si="281"/>
        <v>8</v>
      </c>
      <c r="BV482" s="4">
        <f>(BR482*U445)+(BQ482*U446)+(BP482*U447)+(BO482*U448)+(BN482*U449)+(BM482*U450)+(BL482*U451)+(BK482*U452)+(BJ482*U453)+(BI482*U454)+(BH482*U455)+(BG482*U456)+(BF482*U457)+(BE482*U458)+(BD482*U459)+(BC482*U460)+(BB482*U461)+(BA482*U462)+(AZ482*U463)+(AY482*U464)+(AX482*U465)+(AW482*U466)+(AV482*U467)+(AU482*U468)+(AT482*U469)+(AS482*U470)+(AR482*U471)+(AQ482*U472)+(AP482*U473)+(AO482*U474)+(AN482*U475)+(AM482*U476)+(AL482*U477)+(AK482*U478)+(AJ482*U479)+(AI482*U480)+(AH482*U481)+($U$353)+U482</f>
        <v>0.20811965811965807</v>
      </c>
    </row>
    <row r="483" spans="1:74">
      <c r="A483" s="25">
        <f t="shared" si="284"/>
        <v>479</v>
      </c>
      <c r="B483" s="26" t="s">
        <v>31</v>
      </c>
      <c r="C483" s="12">
        <v>41589</v>
      </c>
      <c r="D483" s="12">
        <v>41590</v>
      </c>
      <c r="E483" s="12">
        <v>41590</v>
      </c>
      <c r="F483" s="14">
        <v>1.7058</v>
      </c>
      <c r="G483" s="14">
        <v>1.7109000000000001</v>
      </c>
      <c r="H483" s="14">
        <v>1.7058</v>
      </c>
      <c r="I483" s="14"/>
      <c r="J483" s="14"/>
      <c r="K483" s="5" t="s">
        <v>0</v>
      </c>
      <c r="M483" s="16">
        <f>(G483-F483)*10000</f>
        <v>51.000000000001044</v>
      </c>
      <c r="N483" s="15"/>
      <c r="O483" s="16">
        <f>(H483-G483)*10000</f>
        <v>-51.000000000001044</v>
      </c>
      <c r="Q483" s="22">
        <f>((S482*U483)/M483)*O483</f>
        <v>-11804196.946060598</v>
      </c>
      <c r="R483" s="15"/>
      <c r="S483" s="3">
        <f>Q483+S482</f>
        <v>413146893.11212093</v>
      </c>
      <c r="U483" s="4">
        <f>$AE$4/W483</f>
        <v>2.7777777777777776E-2</v>
      </c>
      <c r="V483"/>
      <c r="W483" s="2">
        <v>9</v>
      </c>
      <c r="Y483" s="30">
        <f>E483-D483+1</f>
        <v>1</v>
      </c>
      <c r="Z483" s="30"/>
      <c r="AA483" s="30">
        <f>(D483-C483)</f>
        <v>1</v>
      </c>
      <c r="AB483" s="30"/>
      <c r="AC483" s="4">
        <f>(S483-S482)/S482</f>
        <v>-2.7777777777777776E-2</v>
      </c>
      <c r="AF483" s="40">
        <f>IF(E482&gt;D483,IF(E482&gt;E483,Y483,E482-D483+1),0)</f>
        <v>1</v>
      </c>
      <c r="AH483" s="40">
        <f t="shared" si="280"/>
        <v>1</v>
      </c>
      <c r="AI483" s="40">
        <f t="shared" si="282"/>
        <v>1</v>
      </c>
      <c r="AJ483" s="40">
        <f t="shared" si="283"/>
        <v>1</v>
      </c>
      <c r="AK483" s="40">
        <f t="shared" si="285"/>
        <v>0</v>
      </c>
      <c r="AL483" s="40">
        <f t="shared" si="286"/>
        <v>0</v>
      </c>
      <c r="AM483" s="40">
        <f t="shared" si="287"/>
        <v>1</v>
      </c>
      <c r="AN483" s="40">
        <f t="shared" si="288"/>
        <v>0</v>
      </c>
      <c r="AO483" s="40">
        <f t="shared" si="289"/>
        <v>0</v>
      </c>
      <c r="AP483" s="40">
        <f t="shared" si="290"/>
        <v>1</v>
      </c>
      <c r="AQ483" s="40">
        <f t="shared" si="291"/>
        <v>0</v>
      </c>
      <c r="AR483" s="40">
        <f t="shared" si="292"/>
        <v>0</v>
      </c>
      <c r="AS483" s="40">
        <f t="shared" si="293"/>
        <v>1</v>
      </c>
      <c r="AT483" s="40">
        <f t="shared" si="294"/>
        <v>0</v>
      </c>
      <c r="AU483" s="40">
        <f t="shared" si="295"/>
        <v>0</v>
      </c>
      <c r="AV483" s="40">
        <f t="shared" si="296"/>
        <v>0</v>
      </c>
      <c r="AW483" s="40">
        <f t="shared" si="297"/>
        <v>0</v>
      </c>
      <c r="AX483" s="40">
        <f t="shared" si="298"/>
        <v>0</v>
      </c>
      <c r="AY483" s="40">
        <f t="shared" si="299"/>
        <v>0</v>
      </c>
      <c r="AZ483" s="40">
        <f t="shared" si="300"/>
        <v>0</v>
      </c>
      <c r="BA483" s="40">
        <f t="shared" si="301"/>
        <v>0</v>
      </c>
      <c r="BB483" s="40">
        <f t="shared" si="302"/>
        <v>0</v>
      </c>
      <c r="BC483" s="40">
        <f t="shared" si="303"/>
        <v>0</v>
      </c>
      <c r="BD483" s="40">
        <f t="shared" si="304"/>
        <v>0</v>
      </c>
      <c r="BE483" s="40">
        <f t="shared" si="305"/>
        <v>0</v>
      </c>
      <c r="BF483" s="40">
        <f t="shared" si="306"/>
        <v>1</v>
      </c>
      <c r="BG483" s="40">
        <f t="shared" si="307"/>
        <v>0</v>
      </c>
      <c r="BH483" s="40">
        <f t="shared" si="308"/>
        <v>0</v>
      </c>
      <c r="BI483" s="40">
        <f t="shared" si="309"/>
        <v>0</v>
      </c>
      <c r="BJ483" s="40">
        <f t="shared" ref="BJ483:BJ546" si="310">IF(E454&gt;=D483,1,0)</f>
        <v>0</v>
      </c>
      <c r="BK483" s="40">
        <f t="shared" si="272"/>
        <v>0</v>
      </c>
      <c r="BL483" s="40">
        <f t="shared" si="273"/>
        <v>0</v>
      </c>
      <c r="BM483" s="40">
        <f t="shared" si="274"/>
        <v>0</v>
      </c>
      <c r="BN483" s="40">
        <f t="shared" si="275"/>
        <v>0</v>
      </c>
      <c r="BO483" s="40">
        <f t="shared" si="276"/>
        <v>0</v>
      </c>
      <c r="BP483" s="40">
        <f t="shared" si="277"/>
        <v>0</v>
      </c>
      <c r="BQ483" s="40">
        <f t="shared" si="278"/>
        <v>0</v>
      </c>
      <c r="BR483" s="40">
        <f t="shared" si="279"/>
        <v>0</v>
      </c>
      <c r="BS483">
        <v>1</v>
      </c>
      <c r="BT483" s="63">
        <f t="shared" si="281"/>
        <v>9</v>
      </c>
      <c r="BV483" s="4">
        <f>(BR483*U446)+(BQ483*U447)+(BP483*U448)+(BO483*U449)+(BN483*U450)+(BM483*U451)+(BL483*U452)+(BK483*U453)+(BJ483*U454)+(BI483*U455)+(BH483*U456)+(BG483*U457)+(BF483*U458)+(BE483*U459)+(BD483*U460)+(BC483*U461)+(BB483*U462)+(BA483*U463)+(AZ483*U464)+(AY483*U465)+(AX483*U466)+(AW483*U467)+(AV483*U468)+(AU483*U469)+(AT483*U470)+(AS483*U471)+(AR483*U472)+(AQ483*U473)+(AP483*U474)+(AO483*U475)+(AN483*U476)+(AM483*U477)+(AL483*U478)+(AK483*U479)+(AJ483*U480)+(AI483*U481)+(AH483*U482)+($U$353)+U483</f>
        <v>0.23589743589743589</v>
      </c>
    </row>
    <row r="484" spans="1:74">
      <c r="A484" s="25">
        <f t="shared" si="284"/>
        <v>480</v>
      </c>
      <c r="B484" s="26" t="s">
        <v>35</v>
      </c>
      <c r="C484" s="12">
        <v>41584</v>
      </c>
      <c r="D484" s="13">
        <v>41590</v>
      </c>
      <c r="E484" s="13">
        <v>41607</v>
      </c>
      <c r="F484" s="36">
        <v>107.74300000000001</v>
      </c>
      <c r="G484" s="36">
        <v>108.395</v>
      </c>
      <c r="H484" s="36">
        <v>113.23100000000001</v>
      </c>
      <c r="I484" s="36"/>
      <c r="J484" s="36"/>
      <c r="K484" s="5" t="s">
        <v>1</v>
      </c>
      <c r="M484" s="16">
        <f>(G484-F484)*100</f>
        <v>65.199999999998681</v>
      </c>
      <c r="N484" s="15"/>
      <c r="O484" s="16">
        <f>(H484-G484)*100</f>
        <v>483.60000000000127</v>
      </c>
      <c r="Q484" s="22">
        <f>((S483*U484)/M484)*O484</f>
        <v>95762000.339832366</v>
      </c>
      <c r="R484" s="15"/>
      <c r="S484" s="3">
        <f>Q484+S483</f>
        <v>508908893.45195329</v>
      </c>
      <c r="U484" s="4">
        <f>$AE$4/W484</f>
        <v>3.125E-2</v>
      </c>
      <c r="W484" s="2">
        <v>8</v>
      </c>
      <c r="Y484" s="30">
        <f>E484-D484+1</f>
        <v>18</v>
      </c>
      <c r="Z484" s="30"/>
      <c r="AA484" s="30">
        <f>(D484-C484)</f>
        <v>6</v>
      </c>
      <c r="AB484" s="30"/>
      <c r="AC484" s="4">
        <f>(S484-S483)/S483</f>
        <v>0.23178680981595623</v>
      </c>
      <c r="AF484" s="40">
        <f>IF(E483&gt;D484,IF(E483&gt;E484,Y484,E483-D484+1),0)</f>
        <v>0</v>
      </c>
      <c r="AH484" s="40">
        <f t="shared" si="280"/>
        <v>1</v>
      </c>
      <c r="AI484" s="40">
        <f t="shared" si="282"/>
        <v>1</v>
      </c>
      <c r="AJ484" s="40">
        <f t="shared" si="283"/>
        <v>1</v>
      </c>
      <c r="AK484" s="40">
        <f t="shared" si="285"/>
        <v>1</v>
      </c>
      <c r="AL484" s="40">
        <f t="shared" si="286"/>
        <v>0</v>
      </c>
      <c r="AM484" s="40">
        <f t="shared" si="287"/>
        <v>0</v>
      </c>
      <c r="AN484" s="40">
        <f t="shared" si="288"/>
        <v>1</v>
      </c>
      <c r="AO484" s="40">
        <f t="shared" si="289"/>
        <v>0</v>
      </c>
      <c r="AP484" s="40">
        <f t="shared" si="290"/>
        <v>0</v>
      </c>
      <c r="AQ484" s="40">
        <f t="shared" si="291"/>
        <v>1</v>
      </c>
      <c r="AR484" s="40">
        <f t="shared" si="292"/>
        <v>0</v>
      </c>
      <c r="AS484" s="40">
        <f t="shared" si="293"/>
        <v>0</v>
      </c>
      <c r="AT484" s="40">
        <f t="shared" si="294"/>
        <v>1</v>
      </c>
      <c r="AU484" s="40">
        <f t="shared" si="295"/>
        <v>0</v>
      </c>
      <c r="AV484" s="40">
        <f t="shared" si="296"/>
        <v>0</v>
      </c>
      <c r="AW484" s="40">
        <f t="shared" si="297"/>
        <v>0</v>
      </c>
      <c r="AX484" s="40">
        <f t="shared" si="298"/>
        <v>0</v>
      </c>
      <c r="AY484" s="40">
        <f t="shared" si="299"/>
        <v>0</v>
      </c>
      <c r="AZ484" s="40">
        <f t="shared" si="300"/>
        <v>0</v>
      </c>
      <c r="BA484" s="40">
        <f t="shared" si="301"/>
        <v>0</v>
      </c>
      <c r="BB484" s="40">
        <f t="shared" si="302"/>
        <v>0</v>
      </c>
      <c r="BC484" s="40">
        <f t="shared" si="303"/>
        <v>0</v>
      </c>
      <c r="BD484" s="40">
        <f t="shared" si="304"/>
        <v>0</v>
      </c>
      <c r="BE484" s="40">
        <f t="shared" si="305"/>
        <v>0</v>
      </c>
      <c r="BF484" s="40">
        <f t="shared" si="306"/>
        <v>0</v>
      </c>
      <c r="BG484" s="40">
        <f t="shared" si="307"/>
        <v>1</v>
      </c>
      <c r="BH484" s="40">
        <f t="shared" si="308"/>
        <v>0</v>
      </c>
      <c r="BI484" s="40">
        <f t="shared" si="309"/>
        <v>0</v>
      </c>
      <c r="BJ484" s="40">
        <f t="shared" si="310"/>
        <v>0</v>
      </c>
      <c r="BK484" s="40">
        <f t="shared" ref="BK484:BK547" si="311">IF(E454&gt;=D484,1,0)</f>
        <v>0</v>
      </c>
      <c r="BL484" s="40">
        <f t="shared" si="273"/>
        <v>0</v>
      </c>
      <c r="BM484" s="40">
        <f t="shared" si="274"/>
        <v>0</v>
      </c>
      <c r="BN484" s="40">
        <f t="shared" si="275"/>
        <v>0</v>
      </c>
      <c r="BO484" s="40">
        <f t="shared" si="276"/>
        <v>0</v>
      </c>
      <c r="BP484" s="40">
        <f t="shared" si="277"/>
        <v>0</v>
      </c>
      <c r="BQ484" s="40">
        <f t="shared" si="278"/>
        <v>0</v>
      </c>
      <c r="BR484" s="40">
        <f t="shared" si="279"/>
        <v>0</v>
      </c>
      <c r="BS484">
        <v>1</v>
      </c>
      <c r="BT484" s="63">
        <f t="shared" si="281"/>
        <v>10</v>
      </c>
      <c r="BV484" s="4">
        <f>(BR484*U447)+(BQ484*U448)+(BP484*U449)+(BO484*U450)+(BN484*U451)+(BM484*U452)+(BL484*U453)+(BK484*U454)+(BJ484*U455)+(BI484*U456)+(BH484*U457)+(BG484*U458)+(BF484*U459)+(BE484*U460)+(BD484*U461)+(BC484*U462)+(BB484*U463)+(BA484*U464)+(AZ484*U465)+(AY484*U466)+(AX484*U467)+(AW484*U468)+(AV484*U469)+(AU484*U470)+(AT484*U471)+(AS484*U472)+(AR484*U473)+(AQ484*U474)+(AP484*U475)+(AO484*U476)+(AN484*U477)+(AM484*U478)+(AL484*U479)+(AK484*U480)+(AJ484*U481)+(AI484*U482)+(AH484*U483)+($U$353)+U484</f>
        <v>0.26714743589743584</v>
      </c>
    </row>
    <row r="485" spans="1:74">
      <c r="A485" s="25">
        <f t="shared" si="284"/>
        <v>481</v>
      </c>
      <c r="B485" s="26" t="s">
        <v>30</v>
      </c>
      <c r="C485" s="12">
        <v>41591</v>
      </c>
      <c r="D485" s="12">
        <v>41592</v>
      </c>
      <c r="E485" s="12">
        <v>41618</v>
      </c>
      <c r="F485" s="14">
        <v>1.3391999999999999</v>
      </c>
      <c r="G485" s="14">
        <v>1.3496999999999999</v>
      </c>
      <c r="H485" s="14">
        <v>1.3778999999999999</v>
      </c>
      <c r="I485" s="14"/>
      <c r="J485" s="14"/>
      <c r="K485" s="5" t="s">
        <v>1</v>
      </c>
      <c r="L485" s="15"/>
      <c r="M485" s="16">
        <f>(G485-F485)*10000</f>
        <v>104.99999999999955</v>
      </c>
      <c r="N485" s="15"/>
      <c r="O485" s="16">
        <f>(H485-G485)*10000</f>
        <v>282</v>
      </c>
      <c r="P485" s="15"/>
      <c r="Q485" s="22">
        <f>((S484*U485)/M485)*O485</f>
        <v>31063270.119794685</v>
      </c>
      <c r="R485" s="15"/>
      <c r="S485" s="3">
        <f>Q485+S484</f>
        <v>539972163.57174802</v>
      </c>
      <c r="U485" s="4">
        <f>$AE$4/W485</f>
        <v>2.2727272727272728E-2</v>
      </c>
      <c r="V485" s="4"/>
      <c r="W485" s="16">
        <v>11</v>
      </c>
      <c r="X485" s="15"/>
      <c r="Y485" s="30">
        <f>E485-D485+1</f>
        <v>27</v>
      </c>
      <c r="Z485" s="30"/>
      <c r="AA485" s="30">
        <f>(D485-C485)</f>
        <v>1</v>
      </c>
      <c r="AB485" s="30"/>
      <c r="AC485" s="4">
        <f>(S485-S484)/S484</f>
        <v>6.1038961038961385E-2</v>
      </c>
      <c r="AF485" s="40">
        <f>IF(E484&gt;D485,IF(E484&gt;E485,Y485,E484-D485+1),0)</f>
        <v>16</v>
      </c>
      <c r="AH485" s="40">
        <f t="shared" si="280"/>
        <v>1</v>
      </c>
      <c r="AI485" s="40">
        <f t="shared" si="282"/>
        <v>0</v>
      </c>
      <c r="AJ485" s="40">
        <f t="shared" si="283"/>
        <v>0</v>
      </c>
      <c r="AK485" s="40">
        <f t="shared" si="285"/>
        <v>1</v>
      </c>
      <c r="AL485" s="40">
        <f t="shared" si="286"/>
        <v>1</v>
      </c>
      <c r="AM485" s="40">
        <f t="shared" si="287"/>
        <v>0</v>
      </c>
      <c r="AN485" s="40">
        <f t="shared" si="288"/>
        <v>0</v>
      </c>
      <c r="AO485" s="40">
        <f t="shared" si="289"/>
        <v>1</v>
      </c>
      <c r="AP485" s="40">
        <f t="shared" si="290"/>
        <v>0</v>
      </c>
      <c r="AQ485" s="40">
        <f t="shared" si="291"/>
        <v>0</v>
      </c>
      <c r="AR485" s="40">
        <f t="shared" si="292"/>
        <v>1</v>
      </c>
      <c r="AS485" s="40">
        <f t="shared" si="293"/>
        <v>0</v>
      </c>
      <c r="AT485" s="40">
        <f t="shared" si="294"/>
        <v>0</v>
      </c>
      <c r="AU485" s="40">
        <f t="shared" si="295"/>
        <v>1</v>
      </c>
      <c r="AV485" s="40">
        <f t="shared" si="296"/>
        <v>0</v>
      </c>
      <c r="AW485" s="40">
        <f t="shared" si="297"/>
        <v>0</v>
      </c>
      <c r="AX485" s="40">
        <f t="shared" si="298"/>
        <v>0</v>
      </c>
      <c r="AY485" s="40">
        <f t="shared" si="299"/>
        <v>0</v>
      </c>
      <c r="AZ485" s="40">
        <f t="shared" si="300"/>
        <v>0</v>
      </c>
      <c r="BA485" s="40">
        <f t="shared" si="301"/>
        <v>0</v>
      </c>
      <c r="BB485" s="40">
        <f t="shared" si="302"/>
        <v>0</v>
      </c>
      <c r="BC485" s="40">
        <f t="shared" si="303"/>
        <v>0</v>
      </c>
      <c r="BD485" s="40">
        <f t="shared" si="304"/>
        <v>0</v>
      </c>
      <c r="BE485" s="40">
        <f t="shared" si="305"/>
        <v>0</v>
      </c>
      <c r="BF485" s="40">
        <f t="shared" si="306"/>
        <v>0</v>
      </c>
      <c r="BG485" s="40">
        <f t="shared" si="307"/>
        <v>0</v>
      </c>
      <c r="BH485" s="40">
        <f t="shared" si="308"/>
        <v>1</v>
      </c>
      <c r="BI485" s="40">
        <f t="shared" si="309"/>
        <v>0</v>
      </c>
      <c r="BJ485" s="40">
        <f t="shared" si="310"/>
        <v>0</v>
      </c>
      <c r="BK485" s="40">
        <f t="shared" si="311"/>
        <v>0</v>
      </c>
      <c r="BL485" s="40">
        <f t="shared" ref="BL485:BL548" si="312">IF(E454&gt;=D485,1,0)</f>
        <v>0</v>
      </c>
      <c r="BM485" s="40">
        <f t="shared" si="274"/>
        <v>0</v>
      </c>
      <c r="BN485" s="40">
        <f t="shared" si="275"/>
        <v>0</v>
      </c>
      <c r="BO485" s="40">
        <f t="shared" si="276"/>
        <v>0</v>
      </c>
      <c r="BP485" s="40">
        <f t="shared" si="277"/>
        <v>0</v>
      </c>
      <c r="BQ485" s="40">
        <f t="shared" si="278"/>
        <v>0</v>
      </c>
      <c r="BR485" s="40">
        <f t="shared" si="279"/>
        <v>0</v>
      </c>
      <c r="BS485">
        <v>1</v>
      </c>
      <c r="BT485" s="63">
        <f t="shared" si="281"/>
        <v>9</v>
      </c>
      <c r="BV485" s="4">
        <f>(BR485*U448)+(BQ485*U449)+(BP485*U450)+(BO485*U451)+(BN485*U452)+(BM485*U453)+(BL485*U454)+(BK485*U455)+(BJ485*U456)+(BI485*U457)+(BH485*U458)+(BG485*U459)+(BF485*U460)+(BE485*U461)+(BD485*U462)+(BC485*U463)+(BB485*U464)+(BA485*U465)+(AZ485*U466)+(AY485*U467)+(AX485*U468)+(AW485*U469)+(AV485*U470)+(AU485*U471)+(AT485*U472)+(AS485*U473)+(AR485*U474)+(AQ485*U475)+(AP485*U476)+(AO485*U477)+(AN485*U478)+(AM485*U479)+(AL485*U480)+(AK485*U481)+(AJ485*U482)+(AI485*U483)+(AH485*U484)+($U$353)+U485</f>
        <v>0.23709693084693081</v>
      </c>
    </row>
    <row r="486" spans="1:74">
      <c r="A486" s="25">
        <f t="shared" si="284"/>
        <v>482</v>
      </c>
      <c r="B486" s="26" t="s">
        <v>34</v>
      </c>
      <c r="C486" s="12">
        <v>41593</v>
      </c>
      <c r="D486" s="12">
        <v>41596</v>
      </c>
      <c r="E486" s="12">
        <v>41597</v>
      </c>
      <c r="F486" s="14">
        <v>1.1279999999999999</v>
      </c>
      <c r="G486" s="14"/>
      <c r="H486" s="14"/>
      <c r="I486" s="14">
        <v>1.1224700000000001</v>
      </c>
      <c r="J486" s="14">
        <v>1.1224700000000001</v>
      </c>
      <c r="K486" s="6" t="s">
        <v>17</v>
      </c>
      <c r="M486" s="46">
        <f>(F486-I486)*10000</f>
        <v>55.299999999998128</v>
      </c>
      <c r="N486" s="47"/>
      <c r="O486" s="46">
        <f>(I486-J486)*10000</f>
        <v>0</v>
      </c>
      <c r="Q486" s="22">
        <f>((S485*U486)/M486)*O486</f>
        <v>0</v>
      </c>
      <c r="R486" s="15"/>
      <c r="S486" s="3">
        <f>Q486+S485</f>
        <v>539972163.57174802</v>
      </c>
      <c r="U486" s="4">
        <f>$AE$4/W486</f>
        <v>3.5714285714285712E-2</v>
      </c>
      <c r="W486" s="2">
        <v>7</v>
      </c>
      <c r="Y486" s="30">
        <f>E486-D486+1</f>
        <v>2</v>
      </c>
      <c r="Z486" s="30"/>
      <c r="AA486" s="30">
        <f>(D486-C486)</f>
        <v>3</v>
      </c>
      <c r="AB486" s="30"/>
      <c r="AC486" s="4">
        <f>(S486-S485)/S485</f>
        <v>0</v>
      </c>
      <c r="AF486" s="40">
        <f>IF(E485&gt;D486,IF(E485&gt;E486,Y486,E485-D486+1),0)</f>
        <v>2</v>
      </c>
      <c r="AH486" s="40">
        <f t="shared" si="280"/>
        <v>1</v>
      </c>
      <c r="AI486" s="40">
        <f t="shared" si="282"/>
        <v>1</v>
      </c>
      <c r="AJ486" s="40">
        <f t="shared" si="283"/>
        <v>0</v>
      </c>
      <c r="AK486" s="40">
        <f t="shared" si="285"/>
        <v>0</v>
      </c>
      <c r="AL486" s="40">
        <f t="shared" si="286"/>
        <v>1</v>
      </c>
      <c r="AM486" s="40">
        <f t="shared" si="287"/>
        <v>1</v>
      </c>
      <c r="AN486" s="40">
        <f t="shared" si="288"/>
        <v>0</v>
      </c>
      <c r="AO486" s="40">
        <f t="shared" si="289"/>
        <v>0</v>
      </c>
      <c r="AP486" s="40">
        <f t="shared" si="290"/>
        <v>0</v>
      </c>
      <c r="AQ486" s="40">
        <f t="shared" si="291"/>
        <v>0</v>
      </c>
      <c r="AR486" s="40">
        <f t="shared" si="292"/>
        <v>0</v>
      </c>
      <c r="AS486" s="40">
        <f t="shared" si="293"/>
        <v>1</v>
      </c>
      <c r="AT486" s="40">
        <f t="shared" si="294"/>
        <v>0</v>
      </c>
      <c r="AU486" s="40">
        <f t="shared" si="295"/>
        <v>0</v>
      </c>
      <c r="AV486" s="40">
        <f t="shared" si="296"/>
        <v>1</v>
      </c>
      <c r="AW486" s="40">
        <f t="shared" si="297"/>
        <v>0</v>
      </c>
      <c r="AX486" s="40">
        <f t="shared" si="298"/>
        <v>0</v>
      </c>
      <c r="AY486" s="40">
        <f t="shared" si="299"/>
        <v>0</v>
      </c>
      <c r="AZ486" s="40">
        <f t="shared" si="300"/>
        <v>0</v>
      </c>
      <c r="BA486" s="40">
        <f t="shared" si="301"/>
        <v>0</v>
      </c>
      <c r="BB486" s="40">
        <f t="shared" si="302"/>
        <v>0</v>
      </c>
      <c r="BC486" s="40">
        <f t="shared" si="303"/>
        <v>0</v>
      </c>
      <c r="BD486" s="40">
        <f t="shared" si="304"/>
        <v>0</v>
      </c>
      <c r="BE486" s="40">
        <f t="shared" si="305"/>
        <v>0</v>
      </c>
      <c r="BF486" s="40">
        <f t="shared" si="306"/>
        <v>0</v>
      </c>
      <c r="BG486" s="40">
        <f t="shared" si="307"/>
        <v>0</v>
      </c>
      <c r="BH486" s="40">
        <f t="shared" si="308"/>
        <v>0</v>
      </c>
      <c r="BI486" s="40">
        <f t="shared" si="309"/>
        <v>1</v>
      </c>
      <c r="BJ486" s="40">
        <f t="shared" si="310"/>
        <v>0</v>
      </c>
      <c r="BK486" s="40">
        <f t="shared" si="311"/>
        <v>0</v>
      </c>
      <c r="BL486" s="40">
        <f t="shared" si="312"/>
        <v>0</v>
      </c>
      <c r="BM486" s="40">
        <f t="shared" ref="BM486:BM549" si="313">IF(E454&gt;=D486,1,0)</f>
        <v>0</v>
      </c>
      <c r="BN486" s="40">
        <f t="shared" si="275"/>
        <v>0</v>
      </c>
      <c r="BO486" s="40">
        <f t="shared" si="276"/>
        <v>0</v>
      </c>
      <c r="BP486" s="40">
        <f t="shared" si="277"/>
        <v>0</v>
      </c>
      <c r="BQ486" s="40">
        <f t="shared" si="278"/>
        <v>0</v>
      </c>
      <c r="BR486" s="40">
        <f t="shared" si="279"/>
        <v>0</v>
      </c>
      <c r="BS486">
        <v>1</v>
      </c>
      <c r="BT486" s="63">
        <f t="shared" si="281"/>
        <v>9</v>
      </c>
      <c r="BV486" s="4">
        <f>(BR486*U449)+(BQ486*U450)+(BP486*U451)+(BO486*U452)+(BN486*U453)+(BM486*U454)+(BL486*U455)+(BK486*U456)+(BJ486*U457)+(BI486*U458)+(BH486*U459)+(BG486*U460)+(BF486*U461)+(BE486*U462)+(BD486*U463)+(BC486*U464)+(BB486*U465)+(BA486*U466)+(AZ486*U467)+(AY486*U468)+(AX486*U469)+(AW486*U470)+(AV486*U471)+(AU486*U472)+(AT486*U473)+(AS486*U474)+(AR486*U475)+(AQ486*U476)+(AP486*U477)+(AO486*U478)+(AN486*U479)+(AM486*U480)+(AL486*U481)+(AK486*U482)+(AJ486*U483)+(AI486*U484)+(AH486*U485)+($U$353)+U486</f>
        <v>0.26090645465645462</v>
      </c>
    </row>
    <row r="487" spans="1:74">
      <c r="A487" s="25">
        <f t="shared" si="284"/>
        <v>483</v>
      </c>
      <c r="B487" s="26" t="s">
        <v>28</v>
      </c>
      <c r="C487" s="12">
        <v>41604</v>
      </c>
      <c r="D487" s="12">
        <v>41605</v>
      </c>
      <c r="E487" s="12">
        <v>41607</v>
      </c>
      <c r="F487" s="14">
        <v>1.4236</v>
      </c>
      <c r="G487" s="14">
        <v>1.4339</v>
      </c>
      <c r="H487" s="14">
        <v>1.4440999999999999</v>
      </c>
      <c r="I487" s="14"/>
      <c r="J487" s="14"/>
      <c r="K487" s="5" t="s">
        <v>1</v>
      </c>
      <c r="L487" s="15"/>
      <c r="M487" s="16">
        <f>(G487-F487)*10000</f>
        <v>102.99999999999976</v>
      </c>
      <c r="N487" s="15"/>
      <c r="O487" s="16">
        <f>(H487-G487)*10000</f>
        <v>101.99999999999987</v>
      </c>
      <c r="P487" s="15"/>
      <c r="Q487" s="22">
        <f>((S486*U487)/M487)*O487</f>
        <v>19097489.835061844</v>
      </c>
      <c r="R487" s="15"/>
      <c r="S487" s="3">
        <f>Q487+S486</f>
        <v>559069653.40680981</v>
      </c>
      <c r="U487" s="4">
        <f>$AE$4/W487</f>
        <v>3.5714285714285712E-2</v>
      </c>
      <c r="V487" s="4"/>
      <c r="W487" s="2">
        <v>7</v>
      </c>
      <c r="X487" s="3"/>
      <c r="Y487" s="30">
        <f>E487-D487+1</f>
        <v>3</v>
      </c>
      <c r="Z487" s="30"/>
      <c r="AA487" s="30">
        <f>(D487-C487)</f>
        <v>1</v>
      </c>
      <c r="AB487" s="30"/>
      <c r="AC487" s="4">
        <f>(S487-S486)/S486</f>
        <v>3.5367545076282876E-2</v>
      </c>
      <c r="AF487" s="40">
        <f>IF(E486&gt;D487,IF(E486&gt;E487,Y487,E486-D487+1),0)</f>
        <v>0</v>
      </c>
      <c r="AH487" s="40">
        <f t="shared" si="280"/>
        <v>0</v>
      </c>
      <c r="AI487" s="40">
        <f t="shared" si="282"/>
        <v>1</v>
      </c>
      <c r="AJ487" s="40">
        <f t="shared" si="283"/>
        <v>1</v>
      </c>
      <c r="AK487" s="40">
        <f t="shared" si="285"/>
        <v>0</v>
      </c>
      <c r="AL487" s="40">
        <f t="shared" si="286"/>
        <v>0</v>
      </c>
      <c r="AM487" s="40">
        <f t="shared" si="287"/>
        <v>1</v>
      </c>
      <c r="AN487" s="40">
        <f t="shared" si="288"/>
        <v>1</v>
      </c>
      <c r="AO487" s="40">
        <f t="shared" si="289"/>
        <v>0</v>
      </c>
      <c r="AP487" s="40">
        <f t="shared" si="290"/>
        <v>0</v>
      </c>
      <c r="AQ487" s="40">
        <f t="shared" si="291"/>
        <v>0</v>
      </c>
      <c r="AR487" s="40">
        <f t="shared" si="292"/>
        <v>0</v>
      </c>
      <c r="AS487" s="40">
        <f t="shared" si="293"/>
        <v>0</v>
      </c>
      <c r="AT487" s="40">
        <f t="shared" si="294"/>
        <v>0</v>
      </c>
      <c r="AU487" s="40">
        <f t="shared" si="295"/>
        <v>0</v>
      </c>
      <c r="AV487" s="40">
        <f t="shared" si="296"/>
        <v>0</v>
      </c>
      <c r="AW487" s="40">
        <f t="shared" si="297"/>
        <v>1</v>
      </c>
      <c r="AX487" s="40">
        <f t="shared" si="298"/>
        <v>0</v>
      </c>
      <c r="AY487" s="40">
        <f t="shared" si="299"/>
        <v>0</v>
      </c>
      <c r="AZ487" s="40">
        <f t="shared" si="300"/>
        <v>0</v>
      </c>
      <c r="BA487" s="40">
        <f t="shared" si="301"/>
        <v>0</v>
      </c>
      <c r="BB487" s="40">
        <f t="shared" si="302"/>
        <v>0</v>
      </c>
      <c r="BC487" s="40">
        <f t="shared" si="303"/>
        <v>0</v>
      </c>
      <c r="BD487" s="40">
        <f t="shared" si="304"/>
        <v>0</v>
      </c>
      <c r="BE487" s="40">
        <f t="shared" si="305"/>
        <v>0</v>
      </c>
      <c r="BF487" s="40">
        <f t="shared" si="306"/>
        <v>0</v>
      </c>
      <c r="BG487" s="40">
        <f t="shared" si="307"/>
        <v>0</v>
      </c>
      <c r="BH487" s="40">
        <f t="shared" si="308"/>
        <v>0</v>
      </c>
      <c r="BI487" s="40">
        <f t="shared" si="309"/>
        <v>0</v>
      </c>
      <c r="BJ487" s="40">
        <f t="shared" si="310"/>
        <v>1</v>
      </c>
      <c r="BK487" s="40">
        <f t="shared" si="311"/>
        <v>0</v>
      </c>
      <c r="BL487" s="40">
        <f t="shared" si="312"/>
        <v>0</v>
      </c>
      <c r="BM487" s="40">
        <f t="shared" si="313"/>
        <v>0</v>
      </c>
      <c r="BN487" s="40">
        <f t="shared" ref="BN487:BN550" si="314">IF(E454&gt;=D487,1,0)</f>
        <v>0</v>
      </c>
      <c r="BO487" s="40">
        <f t="shared" si="276"/>
        <v>0</v>
      </c>
      <c r="BP487" s="40">
        <f t="shared" si="277"/>
        <v>0</v>
      </c>
      <c r="BQ487" s="40">
        <f t="shared" si="278"/>
        <v>0</v>
      </c>
      <c r="BR487" s="40">
        <f t="shared" si="279"/>
        <v>0</v>
      </c>
      <c r="BS487">
        <v>1</v>
      </c>
      <c r="BT487" s="63">
        <f t="shared" si="281"/>
        <v>8</v>
      </c>
      <c r="BV487" s="4">
        <f>(BR487*U450)+(BQ487*U451)+(BP487*U452)+(BO487*U453)+(BN487*U454)+(BM487*U455)+(BL487*U456)+(BK487*U457)+(BJ487*U458)+(BI487*U459)+(BH487*U460)+(BG487*U461)+(BF487*U462)+(BE487*U463)+(BD487*U464)+(BC487*U465)+(BB487*U466)+(BA487*U467)+(AZ487*U468)+(AY487*U469)+(AX487*U470)+(AW487*U471)+(AV487*U472)+(AU487*U473)+(AT487*U474)+(AS487*U475)+(AR487*U476)+(AQ487*U477)+(AP487*U478)+(AO487*U479)+(AN487*U480)+(AM487*U481)+(AL487*U482)+(AK487*U483)+(AJ487*U484)+(AI487*U485)+(AH487*U486)+($U$353)+U487</f>
        <v>0.2416756854256854</v>
      </c>
    </row>
    <row r="488" spans="1:74">
      <c r="A488" s="25">
        <f t="shared" si="284"/>
        <v>484</v>
      </c>
      <c r="B488" s="26" t="s">
        <v>39</v>
      </c>
      <c r="C488" s="12">
        <v>41604</v>
      </c>
      <c r="D488" s="12">
        <v>41605</v>
      </c>
      <c r="E488" s="12">
        <v>41638</v>
      </c>
      <c r="F488" s="14">
        <v>0.91839999999999999</v>
      </c>
      <c r="G488" s="14"/>
      <c r="H488" s="14"/>
      <c r="I488" s="14">
        <v>0.91221000000000008</v>
      </c>
      <c r="J488" s="14">
        <v>0.88869999999999993</v>
      </c>
      <c r="K488" s="5" t="s">
        <v>2</v>
      </c>
      <c r="M488" s="46">
        <f>(F488-I488)*10000</f>
        <v>61.899999999999181</v>
      </c>
      <c r="N488" s="47"/>
      <c r="O488" s="46">
        <f>(I488-J488)*10000</f>
        <v>235.10000000000142</v>
      </c>
      <c r="Q488" s="22">
        <f>((S487*U488)/M488)*O488</f>
        <v>40834247.395285048</v>
      </c>
      <c r="R488" s="15"/>
      <c r="S488" s="3">
        <f>Q488+S487</f>
        <v>599903900.80209482</v>
      </c>
      <c r="U488" s="4">
        <f>$AE$4/W488</f>
        <v>1.9230769230769232E-2</v>
      </c>
      <c r="W488" s="2">
        <v>13</v>
      </c>
      <c r="Y488" s="30">
        <f>E488-D488+1</f>
        <v>34</v>
      </c>
      <c r="Z488" s="30"/>
      <c r="AA488" s="30">
        <f>(D488-C488)</f>
        <v>1</v>
      </c>
      <c r="AB488" s="30"/>
      <c r="AC488" s="4">
        <f>(S488-S487)/S487</f>
        <v>7.3039642102648281E-2</v>
      </c>
      <c r="AF488" s="40">
        <f>IF(E487&gt;D488,IF(E487&gt;E488,Y488,E487-D488+1),0)</f>
        <v>3</v>
      </c>
      <c r="AH488" s="40">
        <f t="shared" si="280"/>
        <v>1</v>
      </c>
      <c r="AI488" s="40">
        <f t="shared" si="282"/>
        <v>0</v>
      </c>
      <c r="AJ488" s="40">
        <f t="shared" si="283"/>
        <v>1</v>
      </c>
      <c r="AK488" s="40">
        <f t="shared" si="285"/>
        <v>1</v>
      </c>
      <c r="AL488" s="40">
        <f t="shared" si="286"/>
        <v>0</v>
      </c>
      <c r="AM488" s="40">
        <f t="shared" si="287"/>
        <v>0</v>
      </c>
      <c r="AN488" s="40">
        <f t="shared" si="288"/>
        <v>1</v>
      </c>
      <c r="AO488" s="40">
        <f t="shared" si="289"/>
        <v>1</v>
      </c>
      <c r="AP488" s="40">
        <f t="shared" si="290"/>
        <v>0</v>
      </c>
      <c r="AQ488" s="40">
        <f t="shared" si="291"/>
        <v>0</v>
      </c>
      <c r="AR488" s="40">
        <f t="shared" si="292"/>
        <v>0</v>
      </c>
      <c r="AS488" s="40">
        <f t="shared" si="293"/>
        <v>0</v>
      </c>
      <c r="AT488" s="40">
        <f t="shared" si="294"/>
        <v>0</v>
      </c>
      <c r="AU488" s="40">
        <f t="shared" si="295"/>
        <v>0</v>
      </c>
      <c r="AV488" s="40">
        <f t="shared" si="296"/>
        <v>0</v>
      </c>
      <c r="AW488" s="40">
        <f t="shared" si="297"/>
        <v>0</v>
      </c>
      <c r="AX488" s="40">
        <f t="shared" si="298"/>
        <v>1</v>
      </c>
      <c r="AY488" s="40">
        <f t="shared" si="299"/>
        <v>0</v>
      </c>
      <c r="AZ488" s="40">
        <f t="shared" si="300"/>
        <v>0</v>
      </c>
      <c r="BA488" s="40">
        <f t="shared" si="301"/>
        <v>0</v>
      </c>
      <c r="BB488" s="40">
        <f t="shared" si="302"/>
        <v>0</v>
      </c>
      <c r="BC488" s="40">
        <f t="shared" si="303"/>
        <v>0</v>
      </c>
      <c r="BD488" s="40">
        <f t="shared" si="304"/>
        <v>0</v>
      </c>
      <c r="BE488" s="40">
        <f t="shared" si="305"/>
        <v>0</v>
      </c>
      <c r="BF488" s="40">
        <f t="shared" si="306"/>
        <v>0</v>
      </c>
      <c r="BG488" s="40">
        <f t="shared" si="307"/>
        <v>0</v>
      </c>
      <c r="BH488" s="40">
        <f t="shared" si="308"/>
        <v>0</v>
      </c>
      <c r="BI488" s="40">
        <f t="shared" si="309"/>
        <v>0</v>
      </c>
      <c r="BJ488" s="40">
        <f t="shared" si="310"/>
        <v>0</v>
      </c>
      <c r="BK488" s="40">
        <f t="shared" si="311"/>
        <v>1</v>
      </c>
      <c r="BL488" s="40">
        <f t="shared" si="312"/>
        <v>0</v>
      </c>
      <c r="BM488" s="40">
        <f t="shared" si="313"/>
        <v>0</v>
      </c>
      <c r="BN488" s="40">
        <f t="shared" si="314"/>
        <v>0</v>
      </c>
      <c r="BO488" s="40">
        <f t="shared" ref="BO488:BO551" si="315">IF(E454&gt;=D488,1,0)</f>
        <v>0</v>
      </c>
      <c r="BP488" s="40">
        <f t="shared" si="277"/>
        <v>0</v>
      </c>
      <c r="BQ488" s="40">
        <f t="shared" si="278"/>
        <v>0</v>
      </c>
      <c r="BR488" s="40">
        <f t="shared" si="279"/>
        <v>0</v>
      </c>
      <c r="BS488">
        <v>1</v>
      </c>
      <c r="BT488" s="63">
        <f t="shared" si="281"/>
        <v>9</v>
      </c>
      <c r="BV488" s="4">
        <f>(BR488*U451)+(BQ488*U452)+(BP488*U453)+(BO488*U454)+(BN488*U455)+(BM488*U456)+(BL488*U457)+(BK488*U458)+(BJ488*U459)+(BI488*U460)+(BH488*U461)+(BG488*U462)+(BF488*U463)+(BE488*U464)+(BD488*U465)+(BC488*U466)+(BB488*U467)+(BA488*U468)+(AZ488*U469)+(AY488*U470)+(AX488*U471)+(AW488*U472)+(AV488*U473)+(AU488*U474)+(AT488*U475)+(AS488*U476)+(AR488*U477)+(AQ488*U478)+(AP488*U479)+(AO488*U480)+(AN488*U481)+(AM488*U482)+(AL488*U483)+(AK488*U484)+(AJ488*U485)+(AI488*U486)+(AH488*U487)+($U$353)+U488</f>
        <v>0.26090645465645462</v>
      </c>
    </row>
    <row r="489" spans="1:74">
      <c r="A489" s="25">
        <f t="shared" si="284"/>
        <v>485</v>
      </c>
      <c r="B489" s="26" t="s">
        <v>38</v>
      </c>
      <c r="C489" s="12">
        <v>41605</v>
      </c>
      <c r="D489" s="52">
        <v>41606</v>
      </c>
      <c r="E489" s="52">
        <v>41617</v>
      </c>
      <c r="F489" s="36">
        <v>137.73999999999998</v>
      </c>
      <c r="G489" s="36">
        <v>138.72500000000002</v>
      </c>
      <c r="H489" s="36">
        <v>141.62599999999998</v>
      </c>
      <c r="I489" s="36"/>
      <c r="J489" s="36"/>
      <c r="K489" s="6" t="s">
        <v>1</v>
      </c>
      <c r="M489" s="16">
        <f>(G489-F489)*100</f>
        <v>98.500000000004206</v>
      </c>
      <c r="N489" s="15"/>
      <c r="O489" s="16">
        <f>(H489-G489)*100</f>
        <v>290.09999999999536</v>
      </c>
      <c r="Q489" s="22">
        <f>((S488*U489)/M489)*O489</f>
        <v>21033613.925873518</v>
      </c>
      <c r="R489" s="15"/>
      <c r="S489" s="3">
        <f>Q489+S488</f>
        <v>620937514.72796834</v>
      </c>
      <c r="U489" s="4">
        <f>$AE$4/W489</f>
        <v>1.1904761904761904E-2</v>
      </c>
      <c r="W489" s="2">
        <v>21</v>
      </c>
      <c r="Y489" s="30">
        <f>E489-D489+1</f>
        <v>12</v>
      </c>
      <c r="Z489" s="30"/>
      <c r="AA489" s="30">
        <f>(D489-C489)</f>
        <v>1</v>
      </c>
      <c r="AB489" s="30"/>
      <c r="AC489" s="4">
        <f>(S489-S488)/S488</f>
        <v>3.506163886874341E-2</v>
      </c>
      <c r="AF489" s="40">
        <f>IF(E488&gt;D489,IF(E488&gt;E489,Y489,E488-D489+1),0)</f>
        <v>12</v>
      </c>
      <c r="AH489" s="40">
        <f t="shared" si="280"/>
        <v>1</v>
      </c>
      <c r="AI489" s="40">
        <f t="shared" si="282"/>
        <v>1</v>
      </c>
      <c r="AJ489" s="40">
        <f t="shared" si="283"/>
        <v>0</v>
      </c>
      <c r="AK489" s="40">
        <f t="shared" si="285"/>
        <v>1</v>
      </c>
      <c r="AL489" s="40">
        <f t="shared" si="286"/>
        <v>1</v>
      </c>
      <c r="AM489" s="40">
        <f t="shared" si="287"/>
        <v>0</v>
      </c>
      <c r="AN489" s="40">
        <f t="shared" si="288"/>
        <v>0</v>
      </c>
      <c r="AO489" s="40">
        <f t="shared" si="289"/>
        <v>1</v>
      </c>
      <c r="AP489" s="40">
        <f t="shared" si="290"/>
        <v>1</v>
      </c>
      <c r="AQ489" s="40">
        <f t="shared" si="291"/>
        <v>0</v>
      </c>
      <c r="AR489" s="40">
        <f t="shared" si="292"/>
        <v>0</v>
      </c>
      <c r="AS489" s="40">
        <f t="shared" si="293"/>
        <v>0</v>
      </c>
      <c r="AT489" s="40">
        <f t="shared" si="294"/>
        <v>0</v>
      </c>
      <c r="AU489" s="40">
        <f t="shared" si="295"/>
        <v>0</v>
      </c>
      <c r="AV489" s="40">
        <f t="shared" si="296"/>
        <v>0</v>
      </c>
      <c r="AW489" s="40">
        <f t="shared" si="297"/>
        <v>0</v>
      </c>
      <c r="AX489" s="40">
        <f t="shared" si="298"/>
        <v>0</v>
      </c>
      <c r="AY489" s="40">
        <f t="shared" si="299"/>
        <v>1</v>
      </c>
      <c r="AZ489" s="40">
        <f t="shared" si="300"/>
        <v>0</v>
      </c>
      <c r="BA489" s="40">
        <f t="shared" si="301"/>
        <v>0</v>
      </c>
      <c r="BB489" s="40">
        <f t="shared" si="302"/>
        <v>0</v>
      </c>
      <c r="BC489" s="40">
        <f t="shared" si="303"/>
        <v>0</v>
      </c>
      <c r="BD489" s="40">
        <f t="shared" si="304"/>
        <v>0</v>
      </c>
      <c r="BE489" s="40">
        <f t="shared" si="305"/>
        <v>0</v>
      </c>
      <c r="BF489" s="40">
        <f t="shared" si="306"/>
        <v>0</v>
      </c>
      <c r="BG489" s="40">
        <f t="shared" si="307"/>
        <v>0</v>
      </c>
      <c r="BH489" s="40">
        <f t="shared" si="308"/>
        <v>0</v>
      </c>
      <c r="BI489" s="40">
        <f t="shared" si="309"/>
        <v>0</v>
      </c>
      <c r="BJ489" s="40">
        <f t="shared" si="310"/>
        <v>0</v>
      </c>
      <c r="BK489" s="40">
        <f t="shared" si="311"/>
        <v>0</v>
      </c>
      <c r="BL489" s="40">
        <f t="shared" si="312"/>
        <v>1</v>
      </c>
      <c r="BM489" s="40">
        <f t="shared" si="313"/>
        <v>0</v>
      </c>
      <c r="BN489" s="40">
        <f t="shared" si="314"/>
        <v>0</v>
      </c>
      <c r="BO489" s="40">
        <f t="shared" si="315"/>
        <v>0</v>
      </c>
      <c r="BP489" s="40">
        <f t="shared" ref="BP489:BP552" si="316">IF(E454&gt;=D489,1,0)</f>
        <v>0</v>
      </c>
      <c r="BQ489" s="40">
        <f t="shared" si="278"/>
        <v>0</v>
      </c>
      <c r="BR489" s="40">
        <f t="shared" si="279"/>
        <v>0</v>
      </c>
      <c r="BS489">
        <v>1</v>
      </c>
      <c r="BT489" s="63">
        <f t="shared" si="281"/>
        <v>10</v>
      </c>
      <c r="BV489" s="4">
        <f>(BR489*U452)+(BQ489*U453)+(BP489*U454)+(BO489*U455)+(BN489*U456)+(BM489*U457)+(BL489*U458)+(BK489*U459)+(BJ489*U460)+(BI489*U461)+(BH489*U462)+(BG489*U463)+(BF489*U464)+(BE489*U465)+(BD489*U466)+(BC489*U467)+(BB489*U468)+(BA489*U469)+(AZ489*U470)+(AY489*U471)+(AX489*U472)+(AW489*U473)+(AV489*U474)+(AU489*U475)+(AT489*U476)+(AS489*U477)+(AR489*U478)+(AQ489*U479)+(AP489*U480)+(AO489*U481)+(AN489*U482)+(AM489*U483)+(AL489*U484)+(AK489*U485)+(AJ489*U486)+(AI489*U487)+(AH489*U488)+($U$353)+U489</f>
        <v>0.27281121656121654</v>
      </c>
    </row>
    <row r="490" spans="1:74">
      <c r="A490" s="25">
        <f t="shared" si="284"/>
        <v>486</v>
      </c>
      <c r="B490" s="26" t="s">
        <v>38</v>
      </c>
      <c r="C490" s="12">
        <v>41620</v>
      </c>
      <c r="D490" s="52">
        <v>41621</v>
      </c>
      <c r="E490" s="52">
        <v>41621</v>
      </c>
      <c r="F490" s="36">
        <v>141.59799999999998</v>
      </c>
      <c r="G490" s="36">
        <v>142.17000000000002</v>
      </c>
      <c r="H490" s="36">
        <v>141.59799999999998</v>
      </c>
      <c r="I490" s="36"/>
      <c r="J490" s="36"/>
      <c r="K490" s="6" t="s">
        <v>0</v>
      </c>
      <c r="M490" s="16">
        <f>(G490-F490)*100</f>
        <v>57.200000000003115</v>
      </c>
      <c r="N490" s="15"/>
      <c r="O490" s="16">
        <f>(H490-G490)*100</f>
        <v>-57.200000000003115</v>
      </c>
      <c r="Q490" s="22">
        <f>((S489*U490)/M490)*O490</f>
        <v>-7392113.2705710512</v>
      </c>
      <c r="R490" s="15"/>
      <c r="S490" s="3">
        <f>Q490+S489</f>
        <v>613545401.45739734</v>
      </c>
      <c r="U490" s="4">
        <f>$AE$4/W490</f>
        <v>1.1904761904761904E-2</v>
      </c>
      <c r="W490" s="2">
        <v>21</v>
      </c>
      <c r="Y490" s="30">
        <f>E490-D490+1</f>
        <v>1</v>
      </c>
      <c r="Z490" s="30"/>
      <c r="AA490" s="30">
        <f>(D490-C490)</f>
        <v>1</v>
      </c>
      <c r="AB490" s="30"/>
      <c r="AC490" s="4">
        <f>(S490-S489)/S489</f>
        <v>-1.190476190476181E-2</v>
      </c>
      <c r="AF490" s="40">
        <f>IF(E489&gt;D490,IF(E489&gt;E490,Y490,E489-D490+1),0)</f>
        <v>0</v>
      </c>
      <c r="AH490" s="40">
        <f t="shared" si="280"/>
        <v>0</v>
      </c>
      <c r="AI490" s="40">
        <f t="shared" si="282"/>
        <v>1</v>
      </c>
      <c r="AJ490" s="40">
        <f t="shared" si="283"/>
        <v>0</v>
      </c>
      <c r="AK490" s="40">
        <f t="shared" si="285"/>
        <v>0</v>
      </c>
      <c r="AL490" s="40">
        <f t="shared" si="286"/>
        <v>0</v>
      </c>
      <c r="AM490" s="40">
        <f t="shared" si="287"/>
        <v>0</v>
      </c>
      <c r="AN490" s="40">
        <f t="shared" si="288"/>
        <v>0</v>
      </c>
      <c r="AO490" s="40">
        <f t="shared" si="289"/>
        <v>0</v>
      </c>
      <c r="AP490" s="40">
        <f t="shared" si="290"/>
        <v>1</v>
      </c>
      <c r="AQ490" s="40">
        <f t="shared" si="291"/>
        <v>0</v>
      </c>
      <c r="AR490" s="40">
        <f t="shared" si="292"/>
        <v>0</v>
      </c>
      <c r="AS490" s="40">
        <f t="shared" si="293"/>
        <v>0</v>
      </c>
      <c r="AT490" s="40">
        <f t="shared" si="294"/>
        <v>0</v>
      </c>
      <c r="AU490" s="40">
        <f t="shared" si="295"/>
        <v>0</v>
      </c>
      <c r="AV490" s="40">
        <f t="shared" si="296"/>
        <v>0</v>
      </c>
      <c r="AW490" s="40">
        <f t="shared" si="297"/>
        <v>0</v>
      </c>
      <c r="AX490" s="40">
        <f t="shared" si="298"/>
        <v>0</v>
      </c>
      <c r="AY490" s="40">
        <f t="shared" si="299"/>
        <v>0</v>
      </c>
      <c r="AZ490" s="40">
        <f t="shared" si="300"/>
        <v>1</v>
      </c>
      <c r="BA490" s="40">
        <f t="shared" si="301"/>
        <v>0</v>
      </c>
      <c r="BB490" s="40">
        <f t="shared" si="302"/>
        <v>0</v>
      </c>
      <c r="BC490" s="40">
        <f t="shared" si="303"/>
        <v>0</v>
      </c>
      <c r="BD490" s="40">
        <f t="shared" si="304"/>
        <v>0</v>
      </c>
      <c r="BE490" s="40">
        <f t="shared" si="305"/>
        <v>0</v>
      </c>
      <c r="BF490" s="40">
        <f t="shared" si="306"/>
        <v>0</v>
      </c>
      <c r="BG490" s="40">
        <f t="shared" si="307"/>
        <v>0</v>
      </c>
      <c r="BH490" s="40">
        <f t="shared" si="308"/>
        <v>0</v>
      </c>
      <c r="BI490" s="40">
        <f t="shared" si="309"/>
        <v>0</v>
      </c>
      <c r="BJ490" s="40">
        <f t="shared" si="310"/>
        <v>0</v>
      </c>
      <c r="BK490" s="40">
        <f t="shared" si="311"/>
        <v>0</v>
      </c>
      <c r="BL490" s="40">
        <f t="shared" si="312"/>
        <v>0</v>
      </c>
      <c r="BM490" s="40">
        <f t="shared" si="313"/>
        <v>1</v>
      </c>
      <c r="BN490" s="40">
        <f t="shared" si="314"/>
        <v>0</v>
      </c>
      <c r="BO490" s="40">
        <f t="shared" si="315"/>
        <v>0</v>
      </c>
      <c r="BP490" s="40">
        <f t="shared" si="316"/>
        <v>0</v>
      </c>
      <c r="BQ490" s="40">
        <f t="shared" si="278"/>
        <v>0</v>
      </c>
      <c r="BR490" s="40">
        <f t="shared" si="279"/>
        <v>0</v>
      </c>
      <c r="BS490">
        <v>1</v>
      </c>
      <c r="BT490" s="63">
        <f t="shared" si="281"/>
        <v>6</v>
      </c>
      <c r="BV490" s="4">
        <f>(BR490*U453)+(BQ490*U454)+(BP490*U455)+(BO490*U456)+(BN490*U457)+(BM490*U458)+(BL490*U459)+(BK490*U460)+(BJ490*U461)+(BI490*U462)+(BH490*U463)+(BG490*U464)+(BF490*U465)+(BE490*U466)+(BD490*U467)+(BC490*U468)+(BB490*U469)+(BA490*U470)+(AZ490*U471)+(AY490*U472)+(AX490*U473)+(AW490*U474)+(AV490*U475)+(AU490*U476)+(AT490*U477)+(AS490*U478)+(AR490*U479)+(AQ490*U480)+(AP490*U481)+(AO490*U482)+(AN490*U483)+(AM490*U484)+(AL490*U485)+(AK490*U486)+(AJ490*U487)+(AI490*U488)+(AH490*U489)+($U$353)+U490</f>
        <v>0.14740537240537238</v>
      </c>
    </row>
    <row r="491" spans="1:74" ht="15.75" customHeight="1">
      <c r="A491" s="25">
        <f t="shared" si="284"/>
        <v>487</v>
      </c>
      <c r="B491" s="26" t="s">
        <v>29</v>
      </c>
      <c r="C491" s="12">
        <v>41626</v>
      </c>
      <c r="D491" s="12">
        <v>41627</v>
      </c>
      <c r="E491" s="12">
        <v>41662</v>
      </c>
      <c r="F491" s="14">
        <v>0.84670000000000001</v>
      </c>
      <c r="G491" s="14"/>
      <c r="H491" s="14"/>
      <c r="I491" s="14">
        <v>0.83360000000000001</v>
      </c>
      <c r="J491" s="14">
        <v>0.82410000000000005</v>
      </c>
      <c r="K491" s="5" t="s">
        <v>2</v>
      </c>
      <c r="L491" s="15"/>
      <c r="M491" s="16">
        <f>(F491-I491)*10000</f>
        <v>131</v>
      </c>
      <c r="N491" s="15"/>
      <c r="O491" s="16">
        <f>(I491-J491)*10000</f>
        <v>94.999999999999531</v>
      </c>
      <c r="P491" s="15"/>
      <c r="Q491" s="22">
        <f>((S490*U491)/M491)*O491</f>
        <v>11123437.621842073</v>
      </c>
      <c r="R491" s="15"/>
      <c r="S491" s="3">
        <f>Q491+S490</f>
        <v>624668839.07923937</v>
      </c>
      <c r="U491" s="4">
        <f>$AE$4/W491</f>
        <v>2.5000000000000001E-2</v>
      </c>
      <c r="V491" s="4"/>
      <c r="W491" s="2">
        <v>10</v>
      </c>
      <c r="X491" s="3"/>
      <c r="Y491" s="30">
        <f>E491-D491+1</f>
        <v>36</v>
      </c>
      <c r="Z491" s="30"/>
      <c r="AA491" s="30">
        <f>(D491-C491)</f>
        <v>1</v>
      </c>
      <c r="AB491" s="30"/>
      <c r="AC491" s="4">
        <f>(S491-S490)/S490</f>
        <v>1.8129770992366248E-2</v>
      </c>
      <c r="AF491" s="40">
        <f>IF(E490&gt;D491,IF(E490&gt;E491,Y491,E490-D491+1),0)</f>
        <v>0</v>
      </c>
      <c r="AH491" s="40">
        <f t="shared" si="280"/>
        <v>0</v>
      </c>
      <c r="AI491" s="40">
        <f t="shared" si="282"/>
        <v>0</v>
      </c>
      <c r="AJ491" s="40">
        <f t="shared" si="283"/>
        <v>1</v>
      </c>
      <c r="AK491" s="40">
        <f t="shared" si="285"/>
        <v>0</v>
      </c>
      <c r="AL491" s="40">
        <f t="shared" si="286"/>
        <v>0</v>
      </c>
      <c r="AM491" s="40">
        <f t="shared" si="287"/>
        <v>0</v>
      </c>
      <c r="AN491" s="40">
        <f t="shared" si="288"/>
        <v>0</v>
      </c>
      <c r="AO491" s="40">
        <f t="shared" si="289"/>
        <v>0</v>
      </c>
      <c r="AP491" s="40">
        <f t="shared" si="290"/>
        <v>0</v>
      </c>
      <c r="AQ491" s="40">
        <f t="shared" si="291"/>
        <v>1</v>
      </c>
      <c r="AR491" s="40">
        <f t="shared" si="292"/>
        <v>0</v>
      </c>
      <c r="AS491" s="40">
        <f t="shared" si="293"/>
        <v>0</v>
      </c>
      <c r="AT491" s="40">
        <f t="shared" si="294"/>
        <v>0</v>
      </c>
      <c r="AU491" s="40">
        <f t="shared" si="295"/>
        <v>0</v>
      </c>
      <c r="AV491" s="40">
        <f t="shared" si="296"/>
        <v>0</v>
      </c>
      <c r="AW491" s="40">
        <f t="shared" si="297"/>
        <v>0</v>
      </c>
      <c r="AX491" s="40">
        <f t="shared" si="298"/>
        <v>0</v>
      </c>
      <c r="AY491" s="40">
        <f t="shared" si="299"/>
        <v>0</v>
      </c>
      <c r="AZ491" s="40">
        <f t="shared" si="300"/>
        <v>0</v>
      </c>
      <c r="BA491" s="40">
        <f t="shared" si="301"/>
        <v>1</v>
      </c>
      <c r="BB491" s="40">
        <f t="shared" si="302"/>
        <v>0</v>
      </c>
      <c r="BC491" s="40">
        <f t="shared" si="303"/>
        <v>0</v>
      </c>
      <c r="BD491" s="40">
        <f t="shared" si="304"/>
        <v>0</v>
      </c>
      <c r="BE491" s="40">
        <f t="shared" si="305"/>
        <v>0</v>
      </c>
      <c r="BF491" s="40">
        <f t="shared" si="306"/>
        <v>0</v>
      </c>
      <c r="BG491" s="40">
        <f t="shared" si="307"/>
        <v>0</v>
      </c>
      <c r="BH491" s="40">
        <f t="shared" si="308"/>
        <v>0</v>
      </c>
      <c r="BI491" s="40">
        <f t="shared" si="309"/>
        <v>0</v>
      </c>
      <c r="BJ491" s="40">
        <f t="shared" si="310"/>
        <v>0</v>
      </c>
      <c r="BK491" s="40">
        <f t="shared" si="311"/>
        <v>0</v>
      </c>
      <c r="BL491" s="40">
        <f t="shared" si="312"/>
        <v>0</v>
      </c>
      <c r="BM491" s="40">
        <f t="shared" si="313"/>
        <v>0</v>
      </c>
      <c r="BN491" s="40">
        <f t="shared" si="314"/>
        <v>1</v>
      </c>
      <c r="BO491" s="40">
        <f t="shared" si="315"/>
        <v>0</v>
      </c>
      <c r="BP491" s="40">
        <f t="shared" si="316"/>
        <v>0</v>
      </c>
      <c r="BQ491" s="40">
        <f t="shared" ref="BQ491:BQ554" si="317">IF(E455&gt;=D491,1,0)</f>
        <v>0</v>
      </c>
      <c r="BR491" s="40">
        <f t="shared" ref="BR491:BR554" si="318">IF(E454&gt;=D491,1,0)</f>
        <v>0</v>
      </c>
      <c r="BS491">
        <v>1</v>
      </c>
      <c r="BT491" s="63">
        <f t="shared" si="281"/>
        <v>6</v>
      </c>
      <c r="BV491" s="4">
        <f>(BR491*U454)+(BQ491*U455)+(BP491*U456)+(BO491*U457)+(BN491*U458)+(BM491*U459)+(BL491*U460)+(BK491*U461)+(BJ491*U462)+(BI491*U463)+(BH491*U464)+(BG491*U465)+(BF491*U466)+(BE491*U467)+(BD491*U468)+(BC491*U469)+(BB491*U470)+(BA491*U471)+(AZ491*U472)+(AY491*U473)+(AX491*U474)+(AW491*U475)+(AV491*U476)+(AU491*U477)+(AT491*U478)+(AS491*U479)+(AR491*U480)+(AQ491*U481)+(AP491*U482)+(AO491*U483)+(AN491*U484)+(AM491*U485)+(AL491*U486)+(AK491*U487)+(AJ491*U488)+(AI491*U489)+(AH491*U490)+($U$353)+U491</f>
        <v>0.16050061050061049</v>
      </c>
    </row>
    <row r="492" spans="1:74">
      <c r="A492" s="25">
        <f t="shared" si="284"/>
        <v>488</v>
      </c>
      <c r="B492" s="26" t="s">
        <v>30</v>
      </c>
      <c r="C492" s="12">
        <v>41626</v>
      </c>
      <c r="D492" s="12">
        <v>41627</v>
      </c>
      <c r="E492" s="12">
        <v>41635</v>
      </c>
      <c r="F492" s="14">
        <v>1.3808</v>
      </c>
      <c r="G492" s="14"/>
      <c r="H492" s="14"/>
      <c r="I492" s="14">
        <v>1.3672</v>
      </c>
      <c r="J492" s="14">
        <v>1.3808</v>
      </c>
      <c r="K492" s="6" t="s">
        <v>0</v>
      </c>
      <c r="L492" s="15"/>
      <c r="M492" s="46">
        <f>(F492-I492)*10000</f>
        <v>136.00000000000057</v>
      </c>
      <c r="N492" s="47"/>
      <c r="O492" s="46">
        <f>(I492-J492)*10000</f>
        <v>-136.00000000000057</v>
      </c>
      <c r="P492" s="15"/>
      <c r="Q492" s="22">
        <f>((S491*U492)/M492)*O492</f>
        <v>-14197019.069982713</v>
      </c>
      <c r="R492" s="15"/>
      <c r="S492" s="3">
        <f>Q492+S491</f>
        <v>610471820.0092566</v>
      </c>
      <c r="U492" s="4">
        <f>$AE$4/W492</f>
        <v>2.2727272727272728E-2</v>
      </c>
      <c r="V492" s="4"/>
      <c r="W492" s="16">
        <v>11</v>
      </c>
      <c r="X492" s="15"/>
      <c r="Y492" s="30">
        <f>E492-D492+1</f>
        <v>9</v>
      </c>
      <c r="Z492" s="30"/>
      <c r="AA492" s="30">
        <f>(D492-C492)</f>
        <v>1</v>
      </c>
      <c r="AB492" s="30"/>
      <c r="AC492" s="4">
        <f>(S492-S491)/S491</f>
        <v>-2.2727272727272815E-2</v>
      </c>
      <c r="AF492" s="40">
        <f>IF(E491&gt;D492,IF(E491&gt;E492,Y492,E491-D492+1),0)</f>
        <v>9</v>
      </c>
      <c r="AH492" s="40">
        <f t="shared" si="280"/>
        <v>1</v>
      </c>
      <c r="AI492" s="40">
        <f t="shared" si="282"/>
        <v>0</v>
      </c>
      <c r="AJ492" s="40">
        <f t="shared" si="283"/>
        <v>0</v>
      </c>
      <c r="AK492" s="40">
        <f t="shared" si="285"/>
        <v>1</v>
      </c>
      <c r="AL492" s="40">
        <f t="shared" si="286"/>
        <v>0</v>
      </c>
      <c r="AM492" s="40">
        <f t="shared" si="287"/>
        <v>0</v>
      </c>
      <c r="AN492" s="40">
        <f t="shared" si="288"/>
        <v>0</v>
      </c>
      <c r="AO492" s="40">
        <f t="shared" si="289"/>
        <v>0</v>
      </c>
      <c r="AP492" s="40">
        <f t="shared" si="290"/>
        <v>0</v>
      </c>
      <c r="AQ492" s="40">
        <f t="shared" si="291"/>
        <v>0</v>
      </c>
      <c r="AR492" s="40">
        <f t="shared" si="292"/>
        <v>1</v>
      </c>
      <c r="AS492" s="40">
        <f t="shared" si="293"/>
        <v>0</v>
      </c>
      <c r="AT492" s="40">
        <f t="shared" si="294"/>
        <v>0</v>
      </c>
      <c r="AU492" s="40">
        <f t="shared" si="295"/>
        <v>0</v>
      </c>
      <c r="AV492" s="40">
        <f t="shared" si="296"/>
        <v>0</v>
      </c>
      <c r="AW492" s="40">
        <f t="shared" si="297"/>
        <v>0</v>
      </c>
      <c r="AX492" s="40">
        <f t="shared" si="298"/>
        <v>0</v>
      </c>
      <c r="AY492" s="40">
        <f t="shared" si="299"/>
        <v>0</v>
      </c>
      <c r="AZ492" s="40">
        <f t="shared" si="300"/>
        <v>0</v>
      </c>
      <c r="BA492" s="40">
        <f t="shared" si="301"/>
        <v>0</v>
      </c>
      <c r="BB492" s="40">
        <f t="shared" si="302"/>
        <v>1</v>
      </c>
      <c r="BC492" s="40">
        <f t="shared" si="303"/>
        <v>0</v>
      </c>
      <c r="BD492" s="40">
        <f t="shared" si="304"/>
        <v>0</v>
      </c>
      <c r="BE492" s="40">
        <f t="shared" si="305"/>
        <v>0</v>
      </c>
      <c r="BF492" s="40">
        <f t="shared" si="306"/>
        <v>0</v>
      </c>
      <c r="BG492" s="40">
        <f t="shared" si="307"/>
        <v>0</v>
      </c>
      <c r="BH492" s="40">
        <f t="shared" si="308"/>
        <v>0</v>
      </c>
      <c r="BI492" s="40">
        <f t="shared" si="309"/>
        <v>0</v>
      </c>
      <c r="BJ492" s="40">
        <f t="shared" si="310"/>
        <v>0</v>
      </c>
      <c r="BK492" s="40">
        <f t="shared" si="311"/>
        <v>0</v>
      </c>
      <c r="BL492" s="40">
        <f t="shared" si="312"/>
        <v>0</v>
      </c>
      <c r="BM492" s="40">
        <f t="shared" si="313"/>
        <v>0</v>
      </c>
      <c r="BN492" s="40">
        <f t="shared" si="314"/>
        <v>0</v>
      </c>
      <c r="BO492" s="40">
        <f t="shared" si="315"/>
        <v>1</v>
      </c>
      <c r="BP492" s="40">
        <f t="shared" si="316"/>
        <v>0</v>
      </c>
      <c r="BQ492" s="40">
        <f t="shared" si="317"/>
        <v>0</v>
      </c>
      <c r="BR492" s="40">
        <f t="shared" si="318"/>
        <v>0</v>
      </c>
      <c r="BS492">
        <v>1</v>
      </c>
      <c r="BT492" s="63">
        <f t="shared" si="281"/>
        <v>7</v>
      </c>
      <c r="BV492" s="4">
        <f>(BR492*U455)+(BQ492*U456)+(BP492*U457)+(BO492*U458)+(BN492*U459)+(BM492*U460)+(BL492*U461)+(BK492*U462)+(BJ492*U463)+(BI492*U464)+(BH492*U465)+(BG492*U466)+(BF492*U467)+(BE492*U468)+(BD492*U469)+(BC492*U470)+(BB492*U471)+(BA492*U472)+(AZ492*U473)+(AY492*U474)+(AX492*U475)+(AW492*U476)+(AV492*U477)+(AU492*U478)+(AT492*U479)+(AS492*U480)+(AR492*U481)+(AQ492*U482)+(AP492*U483)+(AO492*U484)+(AN492*U485)+(AM492*U486)+(AL492*U487)+(AK492*U488)+(AJ492*U489)+(AI492*U490)+(AH492*U491)+($U$353)+U492</f>
        <v>0.18322788322788322</v>
      </c>
    </row>
    <row r="493" spans="1:74">
      <c r="A493" s="25">
        <f t="shared" si="284"/>
        <v>489</v>
      </c>
      <c r="B493" s="26" t="s">
        <v>38</v>
      </c>
      <c r="C493" s="12">
        <v>41626</v>
      </c>
      <c r="D493" s="52">
        <v>41627</v>
      </c>
      <c r="E493" s="52">
        <v>41641</v>
      </c>
      <c r="F493" s="36">
        <v>141.678</v>
      </c>
      <c r="G493" s="36">
        <v>142.83000000000001</v>
      </c>
      <c r="H493" s="36">
        <v>143.40799999999999</v>
      </c>
      <c r="I493" s="36"/>
      <c r="J493" s="36"/>
      <c r="K493" s="5" t="s">
        <v>2</v>
      </c>
      <c r="M493" s="16">
        <f>(G493-F493)*100</f>
        <v>115.20000000000152</v>
      </c>
      <c r="N493" s="15"/>
      <c r="O493" s="16">
        <f>(H493-G493)*100</f>
        <v>57.799999999997453</v>
      </c>
      <c r="Q493" s="22">
        <f>((S492*U493)/M493)*O493</f>
        <v>3646378.0585041549</v>
      </c>
      <c r="R493" s="15"/>
      <c r="S493" s="3">
        <f>Q493+S492</f>
        <v>614118198.06776071</v>
      </c>
      <c r="U493" s="4">
        <f>$AE$4/W493</f>
        <v>1.1904761904761904E-2</v>
      </c>
      <c r="W493" s="2">
        <v>21</v>
      </c>
      <c r="Y493" s="30">
        <f>E493-D493+1</f>
        <v>15</v>
      </c>
      <c r="Z493" s="30"/>
      <c r="AA493" s="30">
        <f>(D493-C493)</f>
        <v>1</v>
      </c>
      <c r="AB493" s="30"/>
      <c r="AC493" s="4">
        <f>(S493-S492)/S492</f>
        <v>5.9730489417985167E-3</v>
      </c>
      <c r="AF493" s="40">
        <f>IF(E492&gt;D493,IF(E492&gt;E493,Y493,E492-D493+1),0)</f>
        <v>9</v>
      </c>
      <c r="AH493" s="40">
        <f t="shared" si="280"/>
        <v>1</v>
      </c>
      <c r="AI493" s="40">
        <f t="shared" si="282"/>
        <v>1</v>
      </c>
      <c r="AJ493" s="40">
        <f t="shared" si="283"/>
        <v>0</v>
      </c>
      <c r="AK493" s="40">
        <f t="shared" si="285"/>
        <v>0</v>
      </c>
      <c r="AL493" s="40">
        <f t="shared" si="286"/>
        <v>1</v>
      </c>
      <c r="AM493" s="40">
        <f t="shared" si="287"/>
        <v>0</v>
      </c>
      <c r="AN493" s="40">
        <f t="shared" si="288"/>
        <v>0</v>
      </c>
      <c r="AO493" s="40">
        <f t="shared" si="289"/>
        <v>0</v>
      </c>
      <c r="AP493" s="40">
        <f t="shared" si="290"/>
        <v>0</v>
      </c>
      <c r="AQ493" s="40">
        <f t="shared" si="291"/>
        <v>0</v>
      </c>
      <c r="AR493" s="40">
        <f t="shared" si="292"/>
        <v>0</v>
      </c>
      <c r="AS493" s="40">
        <f t="shared" si="293"/>
        <v>1</v>
      </c>
      <c r="AT493" s="40">
        <f t="shared" si="294"/>
        <v>0</v>
      </c>
      <c r="AU493" s="40">
        <f t="shared" si="295"/>
        <v>0</v>
      </c>
      <c r="AV493" s="40">
        <f t="shared" si="296"/>
        <v>0</v>
      </c>
      <c r="AW493" s="40">
        <f t="shared" si="297"/>
        <v>0</v>
      </c>
      <c r="AX493" s="40">
        <f t="shared" si="298"/>
        <v>0</v>
      </c>
      <c r="AY493" s="40">
        <f t="shared" si="299"/>
        <v>0</v>
      </c>
      <c r="AZ493" s="40">
        <f t="shared" si="300"/>
        <v>0</v>
      </c>
      <c r="BA493" s="40">
        <f t="shared" si="301"/>
        <v>0</v>
      </c>
      <c r="BB493" s="40">
        <f t="shared" si="302"/>
        <v>0</v>
      </c>
      <c r="BC493" s="40">
        <f t="shared" si="303"/>
        <v>1</v>
      </c>
      <c r="BD493" s="40">
        <f t="shared" si="304"/>
        <v>0</v>
      </c>
      <c r="BE493" s="40">
        <f t="shared" si="305"/>
        <v>0</v>
      </c>
      <c r="BF493" s="40">
        <f t="shared" si="306"/>
        <v>0</v>
      </c>
      <c r="BG493" s="40">
        <f t="shared" si="307"/>
        <v>0</v>
      </c>
      <c r="BH493" s="40">
        <f t="shared" si="308"/>
        <v>0</v>
      </c>
      <c r="BI493" s="40">
        <f t="shared" si="309"/>
        <v>0</v>
      </c>
      <c r="BJ493" s="40">
        <f t="shared" si="310"/>
        <v>0</v>
      </c>
      <c r="BK493" s="40">
        <f t="shared" si="311"/>
        <v>0</v>
      </c>
      <c r="BL493" s="40">
        <f t="shared" si="312"/>
        <v>0</v>
      </c>
      <c r="BM493" s="40">
        <f t="shared" si="313"/>
        <v>0</v>
      </c>
      <c r="BN493" s="40">
        <f t="shared" si="314"/>
        <v>0</v>
      </c>
      <c r="BO493" s="40">
        <f t="shared" si="315"/>
        <v>0</v>
      </c>
      <c r="BP493" s="40">
        <f t="shared" si="316"/>
        <v>1</v>
      </c>
      <c r="BQ493" s="40">
        <f t="shared" si="317"/>
        <v>0</v>
      </c>
      <c r="BR493" s="40">
        <f t="shared" si="318"/>
        <v>0</v>
      </c>
      <c r="BS493">
        <v>1</v>
      </c>
      <c r="BT493" s="63">
        <f t="shared" si="281"/>
        <v>8</v>
      </c>
      <c r="BV493" s="4">
        <f>(BR493*U456)+(BQ493*U457)+(BP493*U458)+(BO493*U459)+(BN493*U460)+(BM493*U461)+(BL493*U462)+(BK493*U463)+(BJ493*U464)+(BI493*U465)+(BH493*U466)+(BG493*U467)+(BF493*U468)+(BE493*U469)+(BD493*U470)+(BC493*U471)+(BB493*U472)+(BA493*U473)+(AZ493*U474)+(AY493*U475)+(AX493*U476)+(AW493*U477)+(AV493*U478)+(AU493*U479)+(AT493*U480)+(AS493*U481)+(AR493*U482)+(AQ493*U483)+(AP493*U484)+(AO493*U485)+(AN493*U486)+(AM493*U487)+(AL493*U488)+(AK493*U489)+(AJ493*U490)+(AI493*U491)+(AH493*U492)+($U$353)+U493</f>
        <v>0.19513264513264517</v>
      </c>
    </row>
    <row r="494" spans="1:74">
      <c r="A494" s="25">
        <f t="shared" si="284"/>
        <v>490</v>
      </c>
      <c r="B494" s="26" t="s">
        <v>32</v>
      </c>
      <c r="C494" s="12">
        <v>41631</v>
      </c>
      <c r="D494" s="12">
        <v>41632</v>
      </c>
      <c r="E494" s="12">
        <v>41638</v>
      </c>
      <c r="F494" s="14">
        <v>0.82220000000000004</v>
      </c>
      <c r="G494" s="14"/>
      <c r="H494" s="14"/>
      <c r="I494" s="14">
        <v>0.82</v>
      </c>
      <c r="J494" s="14">
        <v>0.82220000000000004</v>
      </c>
      <c r="K494" s="5" t="s">
        <v>0</v>
      </c>
      <c r="M494" s="46">
        <f>(F494-I494)*10000</f>
        <v>22.000000000000909</v>
      </c>
      <c r="N494" s="47"/>
      <c r="O494" s="46">
        <f>(I494-J494)*10000</f>
        <v>-22.000000000000909</v>
      </c>
      <c r="Q494" s="22">
        <f>((S493*U494)/M494)*O494</f>
        <v>-11809965.347456938</v>
      </c>
      <c r="R494" s="15"/>
      <c r="S494" s="3">
        <f>Q494+S493</f>
        <v>602308232.72030377</v>
      </c>
      <c r="U494" s="4">
        <f>$AE$4/W494</f>
        <v>1.9230769230769232E-2</v>
      </c>
      <c r="W494" s="2">
        <v>13</v>
      </c>
      <c r="Y494" s="30">
        <f>E494-D494+1</f>
        <v>7</v>
      </c>
      <c r="Z494" s="30"/>
      <c r="AA494" s="30">
        <f>(D494-C494)</f>
        <v>1</v>
      </c>
      <c r="AB494" s="30"/>
      <c r="AC494" s="4">
        <f>(S494-S493)/S493</f>
        <v>-1.9230769230769225E-2</v>
      </c>
      <c r="AF494" s="40">
        <f>IF(E493&gt;D494,IF(E493&gt;E494,Y494,E493-D494+1),0)</f>
        <v>7</v>
      </c>
      <c r="AH494" s="40">
        <f t="shared" si="280"/>
        <v>1</v>
      </c>
      <c r="AI494" s="40">
        <f t="shared" si="282"/>
        <v>1</v>
      </c>
      <c r="AJ494" s="40">
        <f t="shared" si="283"/>
        <v>1</v>
      </c>
      <c r="AK494" s="40">
        <f t="shared" si="285"/>
        <v>0</v>
      </c>
      <c r="AL494" s="40">
        <f t="shared" si="286"/>
        <v>0</v>
      </c>
      <c r="AM494" s="40">
        <f t="shared" si="287"/>
        <v>1</v>
      </c>
      <c r="AN494" s="40">
        <f t="shared" si="288"/>
        <v>0</v>
      </c>
      <c r="AO494" s="40">
        <f t="shared" si="289"/>
        <v>0</v>
      </c>
      <c r="AP494" s="40">
        <f t="shared" si="290"/>
        <v>0</v>
      </c>
      <c r="AQ494" s="40">
        <f t="shared" si="291"/>
        <v>0</v>
      </c>
      <c r="AR494" s="40">
        <f t="shared" si="292"/>
        <v>0</v>
      </c>
      <c r="AS494" s="40">
        <f t="shared" si="293"/>
        <v>0</v>
      </c>
      <c r="AT494" s="40">
        <f t="shared" si="294"/>
        <v>1</v>
      </c>
      <c r="AU494" s="40">
        <f t="shared" si="295"/>
        <v>0</v>
      </c>
      <c r="AV494" s="40">
        <f t="shared" si="296"/>
        <v>0</v>
      </c>
      <c r="AW494" s="40">
        <f t="shared" si="297"/>
        <v>0</v>
      </c>
      <c r="AX494" s="40">
        <f t="shared" si="298"/>
        <v>0</v>
      </c>
      <c r="AY494" s="40">
        <f t="shared" si="299"/>
        <v>0</v>
      </c>
      <c r="AZ494" s="40">
        <f t="shared" si="300"/>
        <v>0</v>
      </c>
      <c r="BA494" s="40">
        <f t="shared" si="301"/>
        <v>0</v>
      </c>
      <c r="BB494" s="40">
        <f t="shared" si="302"/>
        <v>0</v>
      </c>
      <c r="BC494" s="40">
        <f t="shared" si="303"/>
        <v>0</v>
      </c>
      <c r="BD494" s="40">
        <f t="shared" si="304"/>
        <v>1</v>
      </c>
      <c r="BE494" s="40">
        <f t="shared" si="305"/>
        <v>0</v>
      </c>
      <c r="BF494" s="40">
        <f t="shared" si="306"/>
        <v>0</v>
      </c>
      <c r="BG494" s="40">
        <f t="shared" si="307"/>
        <v>0</v>
      </c>
      <c r="BH494" s="40">
        <f t="shared" si="308"/>
        <v>0</v>
      </c>
      <c r="BI494" s="40">
        <f t="shared" si="309"/>
        <v>0</v>
      </c>
      <c r="BJ494" s="40">
        <f t="shared" si="310"/>
        <v>0</v>
      </c>
      <c r="BK494" s="40">
        <f t="shared" si="311"/>
        <v>0</v>
      </c>
      <c r="BL494" s="40">
        <f t="shared" si="312"/>
        <v>0</v>
      </c>
      <c r="BM494" s="40">
        <f t="shared" si="313"/>
        <v>0</v>
      </c>
      <c r="BN494" s="40">
        <f t="shared" si="314"/>
        <v>0</v>
      </c>
      <c r="BO494" s="40">
        <f t="shared" si="315"/>
        <v>0</v>
      </c>
      <c r="BP494" s="40">
        <f t="shared" si="316"/>
        <v>0</v>
      </c>
      <c r="BQ494" s="40">
        <f t="shared" si="317"/>
        <v>1</v>
      </c>
      <c r="BR494" s="40">
        <f t="shared" si="318"/>
        <v>0</v>
      </c>
      <c r="BS494">
        <v>1</v>
      </c>
      <c r="BT494" s="63">
        <f t="shared" si="281"/>
        <v>9</v>
      </c>
      <c r="BV494" s="4">
        <f>(BR494*U457)+(BQ494*U458)+(BP494*U459)+(BO494*U460)+(BN494*U461)+(BM494*U462)+(BL494*U463)+(BK494*U464)+(BJ494*U465)+(BI494*U466)+(BH494*U467)+(BG494*U468)+(BF494*U469)+(BE494*U470)+(BD494*U471)+(BC494*U472)+(BB494*U473)+(BA494*U474)+(AZ494*U475)+(AY494*U476)+(AX494*U477)+(AW494*U478)+(AV494*U479)+(AU494*U480)+(AT494*U481)+(AS494*U482)+(AR494*U483)+(AQ494*U484)+(AP494*U485)+(AO494*U486)+(AN494*U487)+(AM494*U488)+(AL494*U489)+(AK494*U490)+(AJ494*U491)+(AI494*U492)+(AH494*U493)+($U$353)+U494</f>
        <v>0.21436341436341433</v>
      </c>
    </row>
    <row r="495" spans="1:74">
      <c r="A495" s="25">
        <f t="shared" si="284"/>
        <v>491</v>
      </c>
      <c r="B495" s="26" t="s">
        <v>20</v>
      </c>
      <c r="C495" s="12">
        <v>41634</v>
      </c>
      <c r="D495" s="12">
        <v>41635</v>
      </c>
      <c r="E495" s="12">
        <v>41638</v>
      </c>
      <c r="F495" s="14">
        <v>0.80130000000000001</v>
      </c>
      <c r="G495" s="14"/>
      <c r="H495" s="14"/>
      <c r="I495" s="14">
        <v>0.79359999999999997</v>
      </c>
      <c r="J495" s="14">
        <v>0.79149999999999998</v>
      </c>
      <c r="K495" s="5" t="s">
        <v>2</v>
      </c>
      <c r="L495" s="15"/>
      <c r="M495" s="16">
        <f>(F495-I495)*10000</f>
        <v>77.000000000000398</v>
      </c>
      <c r="N495" s="15"/>
      <c r="O495" s="16">
        <f>(I495-J495)*10000</f>
        <v>20.999999999999908</v>
      </c>
      <c r="P495" s="15"/>
      <c r="Q495" s="22">
        <f>((S494*U495)/M495)*O495</f>
        <v>5866638.6303925132</v>
      </c>
      <c r="R495" s="15"/>
      <c r="S495" s="3">
        <f>Q495+S494</f>
        <v>608174871.35069633</v>
      </c>
      <c r="U495" s="4">
        <f>$AE$4/W495</f>
        <v>3.5714285714285712E-2</v>
      </c>
      <c r="V495" s="4"/>
      <c r="W495" s="2">
        <v>7</v>
      </c>
      <c r="X495" s="3"/>
      <c r="Y495" s="30">
        <f>E495-D495+1</f>
        <v>4</v>
      </c>
      <c r="Z495" s="30"/>
      <c r="AA495" s="30">
        <f>(D495-C495)</f>
        <v>1</v>
      </c>
      <c r="AB495" s="30"/>
      <c r="AC495" s="4">
        <f>(S495-S494)/S494</f>
        <v>9.7402597402597105E-3</v>
      </c>
      <c r="AF495" s="40">
        <f>IF(E494&gt;D495,IF(E494&gt;E495,Y495,E494-D495+1),0)</f>
        <v>4</v>
      </c>
      <c r="AH495" s="40">
        <f t="shared" si="280"/>
        <v>1</v>
      </c>
      <c r="AI495" s="40">
        <f t="shared" si="282"/>
        <v>1</v>
      </c>
      <c r="AJ495" s="40">
        <f t="shared" si="283"/>
        <v>1</v>
      </c>
      <c r="AK495" s="40">
        <f t="shared" si="285"/>
        <v>1</v>
      </c>
      <c r="AL495" s="40">
        <f t="shared" si="286"/>
        <v>0</v>
      </c>
      <c r="AM495" s="40">
        <f t="shared" si="287"/>
        <v>0</v>
      </c>
      <c r="AN495" s="40">
        <f t="shared" si="288"/>
        <v>1</v>
      </c>
      <c r="AO495" s="40">
        <f t="shared" si="289"/>
        <v>0</v>
      </c>
      <c r="AP495" s="40">
        <f t="shared" si="290"/>
        <v>0</v>
      </c>
      <c r="AQ495" s="40">
        <f t="shared" si="291"/>
        <v>0</v>
      </c>
      <c r="AR495" s="40">
        <f t="shared" si="292"/>
        <v>0</v>
      </c>
      <c r="AS495" s="40">
        <f t="shared" si="293"/>
        <v>0</v>
      </c>
      <c r="AT495" s="40">
        <f t="shared" si="294"/>
        <v>0</v>
      </c>
      <c r="AU495" s="40">
        <f t="shared" si="295"/>
        <v>1</v>
      </c>
      <c r="AV495" s="40">
        <f t="shared" si="296"/>
        <v>0</v>
      </c>
      <c r="AW495" s="40">
        <f t="shared" si="297"/>
        <v>0</v>
      </c>
      <c r="AX495" s="40">
        <f t="shared" si="298"/>
        <v>0</v>
      </c>
      <c r="AY495" s="40">
        <f t="shared" si="299"/>
        <v>0</v>
      </c>
      <c r="AZ495" s="40">
        <f t="shared" si="300"/>
        <v>0</v>
      </c>
      <c r="BA495" s="40">
        <f t="shared" si="301"/>
        <v>0</v>
      </c>
      <c r="BB495" s="40">
        <f t="shared" si="302"/>
        <v>0</v>
      </c>
      <c r="BC495" s="40">
        <f t="shared" si="303"/>
        <v>0</v>
      </c>
      <c r="BD495" s="40">
        <f t="shared" si="304"/>
        <v>0</v>
      </c>
      <c r="BE495" s="40">
        <f t="shared" si="305"/>
        <v>1</v>
      </c>
      <c r="BF495" s="40">
        <f t="shared" si="306"/>
        <v>0</v>
      </c>
      <c r="BG495" s="40">
        <f t="shared" si="307"/>
        <v>0</v>
      </c>
      <c r="BH495" s="40">
        <f t="shared" si="308"/>
        <v>0</v>
      </c>
      <c r="BI495" s="40">
        <f t="shared" si="309"/>
        <v>0</v>
      </c>
      <c r="BJ495" s="40">
        <f t="shared" si="310"/>
        <v>0</v>
      </c>
      <c r="BK495" s="40">
        <f t="shared" si="311"/>
        <v>0</v>
      </c>
      <c r="BL495" s="40">
        <f t="shared" si="312"/>
        <v>0</v>
      </c>
      <c r="BM495" s="40">
        <f t="shared" si="313"/>
        <v>0</v>
      </c>
      <c r="BN495" s="40">
        <f t="shared" si="314"/>
        <v>0</v>
      </c>
      <c r="BO495" s="40">
        <f t="shared" si="315"/>
        <v>0</v>
      </c>
      <c r="BP495" s="40">
        <f t="shared" si="316"/>
        <v>0</v>
      </c>
      <c r="BQ495" s="40">
        <f t="shared" si="317"/>
        <v>0</v>
      </c>
      <c r="BR495" s="60">
        <f t="shared" si="318"/>
        <v>1</v>
      </c>
      <c r="BS495">
        <v>1</v>
      </c>
      <c r="BT495" s="63">
        <f t="shared" si="281"/>
        <v>10</v>
      </c>
      <c r="BV495" s="4">
        <f>(BR495*U458)+(BQ495*U459)+(BP495*U460)+(BO495*U461)+(BN495*U462)+(BM495*U463)+(BL495*U464)+(BK495*U465)+(BJ495*U466)+(BI495*U467)+(BH495*U468)+(BG495*U469)+(BF495*U470)+(BE495*U471)+(BD495*U472)+(BC495*U473)+(BB495*U474)+(BA495*U475)+(AZ495*U476)+(AY495*U477)+(AX495*U478)+(AW495*U479)+(AV495*U480)+(AU495*U481)+(AT495*U482)+(AS495*U483)+(AR495*U484)+(AQ495*U485)+(AP495*U486)+(AO495*U487)+(AN495*U488)+(AM495*U489)+(AL495*U490)+(AK495*U491)+(AJ495*U492)+(AI495*U493)+(AH495*U494)+($U$353)+U495</f>
        <v>0.25007770007770003</v>
      </c>
    </row>
    <row r="496" spans="1:74">
      <c r="A496" s="25">
        <f t="shared" si="284"/>
        <v>492</v>
      </c>
      <c r="B496" s="26" t="s">
        <v>32</v>
      </c>
      <c r="C496" s="12">
        <v>41638</v>
      </c>
      <c r="D496" s="12">
        <v>41639</v>
      </c>
      <c r="E496" s="12">
        <v>41655</v>
      </c>
      <c r="F496" s="14">
        <v>0.81089999999999995</v>
      </c>
      <c r="G496" s="14">
        <v>0.82089999999999996</v>
      </c>
      <c r="H496" s="14">
        <v>0.83169999999999999</v>
      </c>
      <c r="I496" s="14"/>
      <c r="J496" s="14"/>
      <c r="K496" s="5" t="s">
        <v>2</v>
      </c>
      <c r="M496" s="16">
        <f>(G496-F496)*10000</f>
        <v>100.00000000000009</v>
      </c>
      <c r="N496" s="15"/>
      <c r="O496" s="16">
        <f>(H496-G496)*10000</f>
        <v>108.00000000000031</v>
      </c>
      <c r="Q496" s="22">
        <f>((S495*U496)/M496)*O496</f>
        <v>12631324.251129873</v>
      </c>
      <c r="R496" s="15"/>
      <c r="S496" s="3">
        <f>Q496+S495</f>
        <v>620806195.60182619</v>
      </c>
      <c r="U496" s="4">
        <f>$AE$4/W496</f>
        <v>1.9230769230769232E-2</v>
      </c>
      <c r="W496" s="2">
        <v>13</v>
      </c>
      <c r="Y496" s="30">
        <f>E496-D496+1</f>
        <v>17</v>
      </c>
      <c r="Z496" s="30"/>
      <c r="AA496" s="30">
        <f>(D496-C496)</f>
        <v>1</v>
      </c>
      <c r="AB496" s="30"/>
      <c r="AC496" s="4">
        <f>(S496-S495)/S495</f>
        <v>2.07692307692308E-2</v>
      </c>
      <c r="AF496" s="40">
        <f>IF(E495&gt;D496,IF(E495&gt;E496,Y496,E495-D496+1),0)</f>
        <v>0</v>
      </c>
      <c r="AH496" s="40">
        <f t="shared" si="280"/>
        <v>0</v>
      </c>
      <c r="AI496" s="40">
        <f t="shared" si="282"/>
        <v>0</v>
      </c>
      <c r="AJ496" s="40">
        <f t="shared" si="283"/>
        <v>1</v>
      </c>
      <c r="AK496" s="40">
        <f t="shared" si="285"/>
        <v>0</v>
      </c>
      <c r="AL496" s="40">
        <f t="shared" si="286"/>
        <v>1</v>
      </c>
      <c r="AM496" s="40">
        <f t="shared" si="287"/>
        <v>0</v>
      </c>
      <c r="AN496" s="40">
        <f t="shared" si="288"/>
        <v>0</v>
      </c>
      <c r="AO496" s="40">
        <f t="shared" si="289"/>
        <v>0</v>
      </c>
      <c r="AP496" s="40">
        <f t="shared" si="290"/>
        <v>0</v>
      </c>
      <c r="AQ496" s="40">
        <f t="shared" si="291"/>
        <v>0</v>
      </c>
      <c r="AR496" s="40">
        <f t="shared" si="292"/>
        <v>0</v>
      </c>
      <c r="AS496" s="40">
        <f t="shared" si="293"/>
        <v>0</v>
      </c>
      <c r="AT496" s="40">
        <f t="shared" si="294"/>
        <v>0</v>
      </c>
      <c r="AU496" s="40">
        <f t="shared" si="295"/>
        <v>0</v>
      </c>
      <c r="AV496" s="40">
        <f t="shared" si="296"/>
        <v>1</v>
      </c>
      <c r="AW496" s="40">
        <f t="shared" si="297"/>
        <v>0</v>
      </c>
      <c r="AX496" s="40">
        <f t="shared" si="298"/>
        <v>0</v>
      </c>
      <c r="AY496" s="40">
        <f t="shared" si="299"/>
        <v>0</v>
      </c>
      <c r="AZ496" s="40">
        <f t="shared" si="300"/>
        <v>0</v>
      </c>
      <c r="BA496" s="40">
        <f t="shared" si="301"/>
        <v>0</v>
      </c>
      <c r="BB496" s="40">
        <f t="shared" si="302"/>
        <v>0</v>
      </c>
      <c r="BC496" s="40">
        <f t="shared" si="303"/>
        <v>0</v>
      </c>
      <c r="BD496" s="40">
        <f t="shared" si="304"/>
        <v>0</v>
      </c>
      <c r="BE496" s="40">
        <f t="shared" si="305"/>
        <v>0</v>
      </c>
      <c r="BF496" s="40">
        <f t="shared" si="306"/>
        <v>1</v>
      </c>
      <c r="BG496" s="40">
        <f t="shared" si="307"/>
        <v>0</v>
      </c>
      <c r="BH496" s="40">
        <f t="shared" si="308"/>
        <v>0</v>
      </c>
      <c r="BI496" s="40">
        <f t="shared" si="309"/>
        <v>0</v>
      </c>
      <c r="BJ496" s="40">
        <f t="shared" si="310"/>
        <v>0</v>
      </c>
      <c r="BK496" s="40">
        <f t="shared" si="311"/>
        <v>0</v>
      </c>
      <c r="BL496" s="40">
        <f t="shared" si="312"/>
        <v>0</v>
      </c>
      <c r="BM496" s="40">
        <f t="shared" si="313"/>
        <v>0</v>
      </c>
      <c r="BN496" s="40">
        <f t="shared" si="314"/>
        <v>0</v>
      </c>
      <c r="BO496" s="40">
        <f t="shared" si="315"/>
        <v>0</v>
      </c>
      <c r="BP496" s="40">
        <f t="shared" si="316"/>
        <v>0</v>
      </c>
      <c r="BQ496" s="40">
        <f t="shared" si="317"/>
        <v>0</v>
      </c>
      <c r="BR496" s="40">
        <f t="shared" si="318"/>
        <v>0</v>
      </c>
      <c r="BS496">
        <v>2</v>
      </c>
      <c r="BT496" s="63">
        <f t="shared" si="281"/>
        <v>7</v>
      </c>
      <c r="BV496" s="4">
        <f>(BR496*U459)+(BQ496*U460)+(BP496*U461)+(BO496*U462)+(BN496*U463)+(BM496*U464)+(BL496*U465)+(BK496*U466)+(BJ496*U467)+(BI496*U468)+(BH496*U469)+(BG496*U470)+(BF496*U471)+(BE496*U472)+(BD496*U473)+(BC496*U474)+(BB496*U475)+(BA496*U476)+(AZ496*U477)+(AY496*U478)+(AX496*U479)+(AW496*U480)+(AV496*U481)+(AU496*U482)+(AT496*U483)+(AS496*U484)+(AR496*U485)+(AQ496*U486)+(AP496*U487)+(AO496*U488)+(AN496*U489)+(AM496*U490)+(AL496*U491)+(AK496*U492)+(AJ496*U493)+(AI496*U494)+(AH496*U495)+($U$353)+($U$458)+U496</f>
        <v>0.1724053724053724</v>
      </c>
    </row>
    <row r="497" spans="1:74">
      <c r="A497" s="25">
        <f t="shared" si="284"/>
        <v>493</v>
      </c>
      <c r="B497" s="26" t="s">
        <v>20</v>
      </c>
      <c r="C497" s="12">
        <v>41639</v>
      </c>
      <c r="D497" s="12">
        <v>41641</v>
      </c>
      <c r="E497" s="12">
        <v>41654</v>
      </c>
      <c r="F497" s="14">
        <v>0.78810000000000002</v>
      </c>
      <c r="G497" s="14">
        <v>0.79820000000000002</v>
      </c>
      <c r="H497" s="14">
        <v>0.80610000000000004</v>
      </c>
      <c r="I497" s="14"/>
      <c r="J497" s="14"/>
      <c r="K497" s="5" t="s">
        <v>2</v>
      </c>
      <c r="L497" s="15"/>
      <c r="M497" s="16">
        <f>(G497-F497)*10000</f>
        <v>100.99999999999997</v>
      </c>
      <c r="N497" s="15"/>
      <c r="O497" s="16">
        <f>(H497-G497)*10000</f>
        <v>79.000000000000185</v>
      </c>
      <c r="P497" s="15"/>
      <c r="Q497" s="22">
        <f>((S496*U497)/M497)*O497</f>
        <v>17342181.560305655</v>
      </c>
      <c r="R497" s="15"/>
      <c r="S497" s="3">
        <f>Q497+S496</f>
        <v>638148377.16213179</v>
      </c>
      <c r="U497" s="4">
        <f>$AE$4/W497</f>
        <v>3.5714285714285712E-2</v>
      </c>
      <c r="V497" s="4"/>
      <c r="W497" s="2">
        <v>7</v>
      </c>
      <c r="X497" s="3"/>
      <c r="Y497" s="30">
        <f>E497-D497+1</f>
        <v>14</v>
      </c>
      <c r="Z497" s="30"/>
      <c r="AA497" s="30">
        <f>(D497-C497)</f>
        <v>2</v>
      </c>
      <c r="AB497" s="30"/>
      <c r="AC497" s="4">
        <f>(S497-S496)/S496</f>
        <v>2.7934936350777911E-2</v>
      </c>
      <c r="AF497" s="40">
        <f>IF(E496&gt;D497,IF(E496&gt;E497,Y497,E496-D497+1),0)</f>
        <v>14</v>
      </c>
      <c r="AH497" s="40">
        <f t="shared" si="280"/>
        <v>1</v>
      </c>
      <c r="AI497" s="40">
        <f t="shared" si="282"/>
        <v>0</v>
      </c>
      <c r="AJ497" s="40">
        <f t="shared" si="283"/>
        <v>0</v>
      </c>
      <c r="AK497" s="40">
        <f t="shared" si="285"/>
        <v>1</v>
      </c>
      <c r="AL497" s="40">
        <f t="shared" si="286"/>
        <v>0</v>
      </c>
      <c r="AM497" s="40">
        <f t="shared" si="287"/>
        <v>1</v>
      </c>
      <c r="AN497" s="40">
        <f t="shared" si="288"/>
        <v>0</v>
      </c>
      <c r="AO497" s="40">
        <f t="shared" si="289"/>
        <v>0</v>
      </c>
      <c r="AP497" s="40">
        <f t="shared" si="290"/>
        <v>0</v>
      </c>
      <c r="AQ497" s="40">
        <f t="shared" si="291"/>
        <v>0</v>
      </c>
      <c r="AR497" s="40">
        <f t="shared" si="292"/>
        <v>0</v>
      </c>
      <c r="AS497" s="40">
        <f t="shared" si="293"/>
        <v>0</v>
      </c>
      <c r="AT497" s="40">
        <f t="shared" si="294"/>
        <v>0</v>
      </c>
      <c r="AU497" s="40">
        <f t="shared" si="295"/>
        <v>0</v>
      </c>
      <c r="AV497" s="40">
        <f t="shared" si="296"/>
        <v>0</v>
      </c>
      <c r="AW497" s="40">
        <f t="shared" si="297"/>
        <v>1</v>
      </c>
      <c r="AX497" s="40">
        <f t="shared" si="298"/>
        <v>0</v>
      </c>
      <c r="AY497" s="40">
        <f t="shared" si="299"/>
        <v>0</v>
      </c>
      <c r="AZ497" s="40">
        <f t="shared" si="300"/>
        <v>0</v>
      </c>
      <c r="BA497" s="40">
        <f t="shared" si="301"/>
        <v>0</v>
      </c>
      <c r="BB497" s="40">
        <f t="shared" si="302"/>
        <v>0</v>
      </c>
      <c r="BC497" s="40">
        <f t="shared" si="303"/>
        <v>0</v>
      </c>
      <c r="BD497" s="40">
        <f t="shared" si="304"/>
        <v>0</v>
      </c>
      <c r="BE497" s="40">
        <f t="shared" si="305"/>
        <v>0</v>
      </c>
      <c r="BF497" s="40">
        <f t="shared" si="306"/>
        <v>0</v>
      </c>
      <c r="BG497" s="40">
        <f t="shared" si="307"/>
        <v>1</v>
      </c>
      <c r="BH497" s="40">
        <f t="shared" si="308"/>
        <v>0</v>
      </c>
      <c r="BI497" s="40">
        <f t="shared" si="309"/>
        <v>0</v>
      </c>
      <c r="BJ497" s="40">
        <f t="shared" si="310"/>
        <v>0</v>
      </c>
      <c r="BK497" s="40">
        <f t="shared" si="311"/>
        <v>0</v>
      </c>
      <c r="BL497" s="40">
        <f t="shared" si="312"/>
        <v>0</v>
      </c>
      <c r="BM497" s="40">
        <f t="shared" si="313"/>
        <v>0</v>
      </c>
      <c r="BN497" s="40">
        <f t="shared" si="314"/>
        <v>0</v>
      </c>
      <c r="BO497" s="40">
        <f t="shared" si="315"/>
        <v>0</v>
      </c>
      <c r="BP497" s="40">
        <f t="shared" si="316"/>
        <v>0</v>
      </c>
      <c r="BQ497" s="40">
        <f t="shared" si="317"/>
        <v>0</v>
      </c>
      <c r="BR497" s="40">
        <f t="shared" si="318"/>
        <v>0</v>
      </c>
      <c r="BS497">
        <v>2</v>
      </c>
      <c r="BT497" s="63">
        <f t="shared" si="281"/>
        <v>8</v>
      </c>
      <c r="BV497" s="4">
        <f t="shared" ref="BV497:BV545" si="319">(BR497*U460)+(BQ497*U461)+(BP497*U462)+(BO497*U463)+(BN497*U464)+(BM497*U465)+(BL497*U466)+(BK497*U467)+(BJ497*U468)+(BI497*U469)+(BH497*U470)+(BG497*U471)+(BF497*U472)+(BE497*U473)+(BD497*U474)+(BC497*U475)+(BB497*U476)+(BA497*U477)+(AZ497*U478)+(AY497*U479)+(AX497*U480)+(AW497*U481)+(AV497*U482)+(AU497*U483)+(AT497*U484)+(AS497*U485)+(AR497*U486)+(AQ497*U487)+(AP497*U488)+(AO497*U489)+(AN497*U490)+(AM497*U491)+(AL497*U492)+(AK497*U493)+(AJ497*U494)+(AI497*U495)+(AH497*U496)+($U$353)+($U$458)+U497</f>
        <v>0.2081196581196581</v>
      </c>
    </row>
    <row r="498" spans="1:74">
      <c r="A498" s="25">
        <f t="shared" si="284"/>
        <v>494</v>
      </c>
      <c r="B498" s="26" t="s">
        <v>30</v>
      </c>
      <c r="C498" s="12">
        <v>41641</v>
      </c>
      <c r="D498" s="12">
        <v>41642</v>
      </c>
      <c r="E498" s="12">
        <v>41677</v>
      </c>
      <c r="F498" s="14">
        <v>1.3771</v>
      </c>
      <c r="G498" s="14"/>
      <c r="H498" s="14"/>
      <c r="I498" s="14">
        <v>1.3627</v>
      </c>
      <c r="J498" s="14">
        <v>1.3627</v>
      </c>
      <c r="K498" s="6" t="s">
        <v>17</v>
      </c>
      <c r="L498" s="15"/>
      <c r="M498" s="46">
        <f>(F498-I498)*10000</f>
        <v>143.99999999999969</v>
      </c>
      <c r="N498" s="47"/>
      <c r="O498" s="46">
        <f>(I498-J498)*10000</f>
        <v>0</v>
      </c>
      <c r="P498" s="15"/>
      <c r="Q498" s="22">
        <f>((S497*U498)/M498)*O498</f>
        <v>0</v>
      </c>
      <c r="R498" s="15"/>
      <c r="S498" s="3">
        <f>Q498+S497</f>
        <v>638148377.16213179</v>
      </c>
      <c r="U498" s="4">
        <f>$AE$4/W498</f>
        <v>2.2727272727272728E-2</v>
      </c>
      <c r="V498" s="4"/>
      <c r="W498" s="16">
        <v>11</v>
      </c>
      <c r="X498" s="15"/>
      <c r="Y498" s="30">
        <f>E498-D498+1</f>
        <v>36</v>
      </c>
      <c r="Z498" s="30"/>
      <c r="AA498" s="30">
        <f>(D498-C498)</f>
        <v>1</v>
      </c>
      <c r="AB498" s="30"/>
      <c r="AC498" s="4">
        <f>(S498-S497)/S497</f>
        <v>0</v>
      </c>
      <c r="AF498" s="40">
        <f>IF(E497&gt;D498,IF(E497&gt;E498,Y498,E497-D498+1),0)</f>
        <v>13</v>
      </c>
      <c r="AH498" s="40">
        <f t="shared" si="280"/>
        <v>1</v>
      </c>
      <c r="AI498" s="40">
        <f t="shared" si="282"/>
        <v>1</v>
      </c>
      <c r="AJ498" s="40">
        <f t="shared" si="283"/>
        <v>0</v>
      </c>
      <c r="AK498" s="40">
        <f t="shared" si="285"/>
        <v>0</v>
      </c>
      <c r="AL498" s="40">
        <f t="shared" si="286"/>
        <v>0</v>
      </c>
      <c r="AM498" s="40">
        <f t="shared" si="287"/>
        <v>0</v>
      </c>
      <c r="AN498" s="40">
        <f t="shared" si="288"/>
        <v>1</v>
      </c>
      <c r="AO498" s="40">
        <f t="shared" si="289"/>
        <v>0</v>
      </c>
      <c r="AP498" s="40">
        <f t="shared" si="290"/>
        <v>0</v>
      </c>
      <c r="AQ498" s="40">
        <f t="shared" si="291"/>
        <v>0</v>
      </c>
      <c r="AR498" s="40">
        <f t="shared" si="292"/>
        <v>0</v>
      </c>
      <c r="AS498" s="40">
        <f t="shared" si="293"/>
        <v>0</v>
      </c>
      <c r="AT498" s="40">
        <f t="shared" si="294"/>
        <v>0</v>
      </c>
      <c r="AU498" s="40">
        <f t="shared" si="295"/>
        <v>0</v>
      </c>
      <c r="AV498" s="40">
        <f t="shared" si="296"/>
        <v>0</v>
      </c>
      <c r="AW498" s="40">
        <f t="shared" si="297"/>
        <v>0</v>
      </c>
      <c r="AX498" s="40">
        <f t="shared" si="298"/>
        <v>1</v>
      </c>
      <c r="AY498" s="40">
        <f t="shared" si="299"/>
        <v>0</v>
      </c>
      <c r="AZ498" s="40">
        <f t="shared" si="300"/>
        <v>0</v>
      </c>
      <c r="BA498" s="40">
        <f t="shared" si="301"/>
        <v>0</v>
      </c>
      <c r="BB498" s="40">
        <f t="shared" si="302"/>
        <v>0</v>
      </c>
      <c r="BC498" s="40">
        <f t="shared" si="303"/>
        <v>0</v>
      </c>
      <c r="BD498" s="40">
        <f t="shared" si="304"/>
        <v>0</v>
      </c>
      <c r="BE498" s="40">
        <f t="shared" si="305"/>
        <v>0</v>
      </c>
      <c r="BF498" s="40">
        <f t="shared" si="306"/>
        <v>0</v>
      </c>
      <c r="BG498" s="40">
        <f t="shared" si="307"/>
        <v>0</v>
      </c>
      <c r="BH498" s="40">
        <f t="shared" si="308"/>
        <v>1</v>
      </c>
      <c r="BI498" s="40">
        <f t="shared" si="309"/>
        <v>0</v>
      </c>
      <c r="BJ498" s="40">
        <f t="shared" si="310"/>
        <v>0</v>
      </c>
      <c r="BK498" s="40">
        <f t="shared" si="311"/>
        <v>0</v>
      </c>
      <c r="BL498" s="40">
        <f t="shared" si="312"/>
        <v>0</v>
      </c>
      <c r="BM498" s="40">
        <f t="shared" si="313"/>
        <v>0</v>
      </c>
      <c r="BN498" s="40">
        <f t="shared" si="314"/>
        <v>0</v>
      </c>
      <c r="BO498" s="40">
        <f t="shared" si="315"/>
        <v>0</v>
      </c>
      <c r="BP498" s="40">
        <f t="shared" si="316"/>
        <v>0</v>
      </c>
      <c r="BQ498" s="40">
        <f t="shared" si="317"/>
        <v>0</v>
      </c>
      <c r="BR498" s="40">
        <f t="shared" si="318"/>
        <v>0</v>
      </c>
      <c r="BS498">
        <v>2</v>
      </c>
      <c r="BT498" s="63">
        <f t="shared" si="281"/>
        <v>8</v>
      </c>
      <c r="BV498" s="4">
        <f t="shared" si="319"/>
        <v>0.21894216894216897</v>
      </c>
    </row>
    <row r="499" spans="1:74">
      <c r="A499" s="25">
        <f t="shared" si="284"/>
        <v>495</v>
      </c>
      <c r="B499" s="26" t="s">
        <v>38</v>
      </c>
      <c r="C499" s="12">
        <v>41641</v>
      </c>
      <c r="D499" s="52">
        <v>41642</v>
      </c>
      <c r="E499" s="53">
        <v>41668</v>
      </c>
      <c r="F499" s="36">
        <v>144.65</v>
      </c>
      <c r="G499" s="36"/>
      <c r="H499" s="36"/>
      <c r="I499" s="36">
        <v>142.88999999999999</v>
      </c>
      <c r="J499" s="36">
        <v>141.07000000000002</v>
      </c>
      <c r="K499" s="5" t="s">
        <v>2</v>
      </c>
      <c r="M499" s="16">
        <f>(F499-I499)*100</f>
        <v>176.00000000000193</v>
      </c>
      <c r="N499" s="15"/>
      <c r="O499" s="16">
        <f>(I499-J499)*100</f>
        <v>181.99999999999648</v>
      </c>
      <c r="Q499" s="22">
        <f>((S498*U499)/M499)*O499</f>
        <v>7855993.2794578224</v>
      </c>
      <c r="R499" s="15"/>
      <c r="S499" s="3">
        <f>Q499+S498</f>
        <v>646004370.44158959</v>
      </c>
      <c r="U499" s="4">
        <f>$AE$4/W499</f>
        <v>1.1904761904761904E-2</v>
      </c>
      <c r="W499" s="2">
        <v>21</v>
      </c>
      <c r="Y499" s="30">
        <f>E499-D499+1</f>
        <v>27</v>
      </c>
      <c r="Z499" s="30"/>
      <c r="AA499" s="30">
        <f>(D499-C499)</f>
        <v>1</v>
      </c>
      <c r="AB499" s="30"/>
      <c r="AC499" s="4">
        <f>(S499-S498)/S498</f>
        <v>1.2310606060605663E-2</v>
      </c>
      <c r="AF499" s="40">
        <f>IF(E498&gt;D499,IF(E498&gt;E499,Y499,E498-D499+1),0)</f>
        <v>27</v>
      </c>
      <c r="AH499" s="40">
        <f t="shared" si="280"/>
        <v>1</v>
      </c>
      <c r="AI499" s="40">
        <f t="shared" si="282"/>
        <v>1</v>
      </c>
      <c r="AJ499" s="40">
        <f t="shared" si="283"/>
        <v>1</v>
      </c>
      <c r="AK499" s="40">
        <f t="shared" si="285"/>
        <v>0</v>
      </c>
      <c r="AL499" s="40">
        <f t="shared" si="286"/>
        <v>0</v>
      </c>
      <c r="AM499" s="40">
        <f t="shared" si="287"/>
        <v>0</v>
      </c>
      <c r="AN499" s="40">
        <f t="shared" si="288"/>
        <v>0</v>
      </c>
      <c r="AO499" s="40">
        <f t="shared" si="289"/>
        <v>1</v>
      </c>
      <c r="AP499" s="40">
        <f t="shared" si="290"/>
        <v>0</v>
      </c>
      <c r="AQ499" s="40">
        <f t="shared" si="291"/>
        <v>0</v>
      </c>
      <c r="AR499" s="40">
        <f t="shared" si="292"/>
        <v>0</v>
      </c>
      <c r="AS499" s="40">
        <f t="shared" si="293"/>
        <v>0</v>
      </c>
      <c r="AT499" s="40">
        <f t="shared" si="294"/>
        <v>0</v>
      </c>
      <c r="AU499" s="40">
        <f t="shared" si="295"/>
        <v>0</v>
      </c>
      <c r="AV499" s="40">
        <f t="shared" si="296"/>
        <v>0</v>
      </c>
      <c r="AW499" s="40">
        <f t="shared" si="297"/>
        <v>0</v>
      </c>
      <c r="AX499" s="40">
        <f t="shared" si="298"/>
        <v>0</v>
      </c>
      <c r="AY499" s="40">
        <f t="shared" si="299"/>
        <v>1</v>
      </c>
      <c r="AZ499" s="40">
        <f t="shared" si="300"/>
        <v>0</v>
      </c>
      <c r="BA499" s="40">
        <f t="shared" si="301"/>
        <v>0</v>
      </c>
      <c r="BB499" s="40">
        <f t="shared" si="302"/>
        <v>0</v>
      </c>
      <c r="BC499" s="40">
        <f t="shared" si="303"/>
        <v>0</v>
      </c>
      <c r="BD499" s="40">
        <f t="shared" si="304"/>
        <v>0</v>
      </c>
      <c r="BE499" s="40">
        <f t="shared" si="305"/>
        <v>0</v>
      </c>
      <c r="BF499" s="40">
        <f t="shared" si="306"/>
        <v>0</v>
      </c>
      <c r="BG499" s="40">
        <f t="shared" si="307"/>
        <v>0</v>
      </c>
      <c r="BH499" s="40">
        <f t="shared" si="308"/>
        <v>0</v>
      </c>
      <c r="BI499" s="40">
        <f t="shared" si="309"/>
        <v>1</v>
      </c>
      <c r="BJ499" s="40">
        <f t="shared" si="310"/>
        <v>0</v>
      </c>
      <c r="BK499" s="40">
        <f t="shared" si="311"/>
        <v>0</v>
      </c>
      <c r="BL499" s="40">
        <f t="shared" si="312"/>
        <v>0</v>
      </c>
      <c r="BM499" s="40">
        <f t="shared" si="313"/>
        <v>0</v>
      </c>
      <c r="BN499" s="40">
        <f t="shared" si="314"/>
        <v>0</v>
      </c>
      <c r="BO499" s="40">
        <f t="shared" si="315"/>
        <v>0</v>
      </c>
      <c r="BP499" s="40">
        <f t="shared" si="316"/>
        <v>0</v>
      </c>
      <c r="BQ499" s="40">
        <f t="shared" si="317"/>
        <v>0</v>
      </c>
      <c r="BR499" s="40">
        <f t="shared" si="318"/>
        <v>0</v>
      </c>
      <c r="BS499">
        <v>2</v>
      </c>
      <c r="BT499" s="63">
        <f t="shared" si="281"/>
        <v>9</v>
      </c>
      <c r="BV499" s="4">
        <f t="shared" si="319"/>
        <v>0.23084693084693086</v>
      </c>
    </row>
    <row r="500" spans="1:74">
      <c r="A500" s="25">
        <f t="shared" si="284"/>
        <v>496</v>
      </c>
      <c r="B500" s="26" t="s">
        <v>35</v>
      </c>
      <c r="C500" s="12">
        <v>41648</v>
      </c>
      <c r="D500" s="13">
        <v>41649</v>
      </c>
      <c r="E500" s="13">
        <v>41652</v>
      </c>
      <c r="F500" s="36">
        <v>114.91200000000001</v>
      </c>
      <c r="G500" s="36">
        <v>115.583</v>
      </c>
      <c r="H500" s="36">
        <v>114.91200000000001</v>
      </c>
      <c r="I500" s="36"/>
      <c r="J500" s="36"/>
      <c r="K500" s="5" t="s">
        <v>0</v>
      </c>
      <c r="M500" s="16">
        <f>(G500-F500)*100</f>
        <v>67.099999999999227</v>
      </c>
      <c r="N500" s="15"/>
      <c r="O500" s="16">
        <f>(H500-G500)*100</f>
        <v>-67.099999999999227</v>
      </c>
      <c r="Q500" s="22">
        <f>((S499*U500)/M500)*O500</f>
        <v>-20187636.576299675</v>
      </c>
      <c r="R500" s="15"/>
      <c r="S500" s="3">
        <f>Q500+S499</f>
        <v>625816733.86528993</v>
      </c>
      <c r="U500" s="4">
        <f>$AE$4/W500</f>
        <v>3.125E-2</v>
      </c>
      <c r="W500" s="2">
        <v>8</v>
      </c>
      <c r="Y500" s="30">
        <f>E500-D500+1</f>
        <v>4</v>
      </c>
      <c r="Z500" s="30"/>
      <c r="AA500" s="30">
        <f>(D500-C500)</f>
        <v>1</v>
      </c>
      <c r="AB500" s="30"/>
      <c r="AC500" s="4">
        <f>(S500-S499)/S499</f>
        <v>-3.124999999999999E-2</v>
      </c>
      <c r="AF500" s="40">
        <f>IF(E499&gt;D500,IF(E499&gt;E500,Y500,E499-D500+1),0)</f>
        <v>4</v>
      </c>
      <c r="AH500" s="40">
        <f t="shared" si="280"/>
        <v>1</v>
      </c>
      <c r="AI500" s="40">
        <f t="shared" si="282"/>
        <v>1</v>
      </c>
      <c r="AJ500" s="40">
        <f t="shared" si="283"/>
        <v>1</v>
      </c>
      <c r="AK500" s="40">
        <f t="shared" si="285"/>
        <v>1</v>
      </c>
      <c r="AL500" s="40">
        <f t="shared" si="286"/>
        <v>0</v>
      </c>
      <c r="AM500" s="40">
        <f t="shared" si="287"/>
        <v>0</v>
      </c>
      <c r="AN500" s="40">
        <f t="shared" si="288"/>
        <v>0</v>
      </c>
      <c r="AO500" s="40">
        <f t="shared" si="289"/>
        <v>0</v>
      </c>
      <c r="AP500" s="40">
        <f t="shared" si="290"/>
        <v>1</v>
      </c>
      <c r="AQ500" s="40">
        <f t="shared" si="291"/>
        <v>0</v>
      </c>
      <c r="AR500" s="40">
        <f t="shared" si="292"/>
        <v>0</v>
      </c>
      <c r="AS500" s="40">
        <f t="shared" si="293"/>
        <v>0</v>
      </c>
      <c r="AT500" s="40">
        <f t="shared" si="294"/>
        <v>0</v>
      </c>
      <c r="AU500" s="40">
        <f t="shared" si="295"/>
        <v>0</v>
      </c>
      <c r="AV500" s="40">
        <f t="shared" si="296"/>
        <v>0</v>
      </c>
      <c r="AW500" s="40">
        <f t="shared" si="297"/>
        <v>0</v>
      </c>
      <c r="AX500" s="40">
        <f t="shared" si="298"/>
        <v>0</v>
      </c>
      <c r="AY500" s="40">
        <f t="shared" si="299"/>
        <v>0</v>
      </c>
      <c r="AZ500" s="40">
        <f t="shared" si="300"/>
        <v>1</v>
      </c>
      <c r="BA500" s="40">
        <f t="shared" si="301"/>
        <v>0</v>
      </c>
      <c r="BB500" s="40">
        <f t="shared" si="302"/>
        <v>0</v>
      </c>
      <c r="BC500" s="40">
        <f t="shared" si="303"/>
        <v>0</v>
      </c>
      <c r="BD500" s="40">
        <f t="shared" si="304"/>
        <v>0</v>
      </c>
      <c r="BE500" s="40">
        <f t="shared" si="305"/>
        <v>0</v>
      </c>
      <c r="BF500" s="40">
        <f t="shared" si="306"/>
        <v>0</v>
      </c>
      <c r="BG500" s="40">
        <f t="shared" si="307"/>
        <v>0</v>
      </c>
      <c r="BH500" s="40">
        <f t="shared" si="308"/>
        <v>0</v>
      </c>
      <c r="BI500" s="40">
        <f t="shared" si="309"/>
        <v>0</v>
      </c>
      <c r="BJ500" s="40">
        <f t="shared" si="310"/>
        <v>1</v>
      </c>
      <c r="BK500" s="40">
        <f t="shared" si="311"/>
        <v>0</v>
      </c>
      <c r="BL500" s="40">
        <f t="shared" si="312"/>
        <v>0</v>
      </c>
      <c r="BM500" s="40">
        <f t="shared" si="313"/>
        <v>0</v>
      </c>
      <c r="BN500" s="40">
        <f t="shared" si="314"/>
        <v>0</v>
      </c>
      <c r="BO500" s="40">
        <f t="shared" si="315"/>
        <v>0</v>
      </c>
      <c r="BP500" s="40">
        <f t="shared" si="316"/>
        <v>0</v>
      </c>
      <c r="BQ500" s="40">
        <f t="shared" si="317"/>
        <v>0</v>
      </c>
      <c r="BR500" s="40">
        <f t="shared" si="318"/>
        <v>0</v>
      </c>
      <c r="BS500">
        <v>2</v>
      </c>
      <c r="BT500" s="63">
        <f t="shared" si="281"/>
        <v>10</v>
      </c>
      <c r="BV500" s="4">
        <f t="shared" si="319"/>
        <v>0.26209693084693086</v>
      </c>
    </row>
    <row r="501" spans="1:74">
      <c r="A501" s="25">
        <f t="shared" si="284"/>
        <v>497</v>
      </c>
      <c r="B501" s="26" t="s">
        <v>28</v>
      </c>
      <c r="C501" s="12">
        <v>41649</v>
      </c>
      <c r="D501" s="12">
        <v>41653</v>
      </c>
      <c r="E501" s="12">
        <v>41662</v>
      </c>
      <c r="F501" s="14">
        <v>1.4737</v>
      </c>
      <c r="G501" s="14">
        <v>1.4967999999999999</v>
      </c>
      <c r="H501" s="14">
        <v>1.5257000000000001</v>
      </c>
      <c r="I501" s="14"/>
      <c r="J501" s="14"/>
      <c r="K501" s="6" t="s">
        <v>1</v>
      </c>
      <c r="L501" s="15"/>
      <c r="M501" s="16">
        <f>(G501-F501)*10000</f>
        <v>230.99999999999898</v>
      </c>
      <c r="N501" s="15"/>
      <c r="O501" s="16">
        <f>(H501-G501)*10000</f>
        <v>289.00000000000148</v>
      </c>
      <c r="P501" s="15"/>
      <c r="Q501" s="22">
        <f>((S500*U501)/M501)*O501</f>
        <v>27962436.006040584</v>
      </c>
      <c r="R501" s="15"/>
      <c r="S501" s="3">
        <f>Q501+S500</f>
        <v>653779169.8713305</v>
      </c>
      <c r="U501" s="4">
        <f>$AE$4/W501</f>
        <v>3.5714285714285712E-2</v>
      </c>
      <c r="V501" s="4"/>
      <c r="W501" s="2">
        <v>7</v>
      </c>
      <c r="X501" s="3"/>
      <c r="Y501" s="30">
        <f>E501-D501+1</f>
        <v>10</v>
      </c>
      <c r="Z501" s="30"/>
      <c r="AA501" s="30">
        <f>(D501-C501)</f>
        <v>4</v>
      </c>
      <c r="AB501" s="30"/>
      <c r="AC501" s="4">
        <f>(S501-S500)/S500</f>
        <v>4.4681508967223657E-2</v>
      </c>
      <c r="AF501" s="40">
        <f>IF(E500&gt;D501,IF(E500&gt;E501,Y501,E500-D501+1),0)</f>
        <v>0</v>
      </c>
      <c r="AH501" s="40">
        <f t="shared" si="280"/>
        <v>0</v>
      </c>
      <c r="AI501" s="40">
        <f t="shared" si="282"/>
        <v>1</v>
      </c>
      <c r="AJ501" s="40">
        <f t="shared" si="283"/>
        <v>1</v>
      </c>
      <c r="AK501" s="40">
        <f t="shared" si="285"/>
        <v>1</v>
      </c>
      <c r="AL501" s="40">
        <f t="shared" si="286"/>
        <v>1</v>
      </c>
      <c r="AM501" s="40">
        <f t="shared" si="287"/>
        <v>0</v>
      </c>
      <c r="AN501" s="40">
        <f t="shared" si="288"/>
        <v>0</v>
      </c>
      <c r="AO501" s="40">
        <f t="shared" si="289"/>
        <v>0</v>
      </c>
      <c r="AP501" s="40">
        <f t="shared" si="290"/>
        <v>0</v>
      </c>
      <c r="AQ501" s="40">
        <f t="shared" si="291"/>
        <v>1</v>
      </c>
      <c r="AR501" s="40">
        <f t="shared" si="292"/>
        <v>0</v>
      </c>
      <c r="AS501" s="40">
        <f t="shared" si="293"/>
        <v>0</v>
      </c>
      <c r="AT501" s="40">
        <f t="shared" si="294"/>
        <v>0</v>
      </c>
      <c r="AU501" s="40">
        <f t="shared" si="295"/>
        <v>0</v>
      </c>
      <c r="AV501" s="40">
        <f t="shared" si="296"/>
        <v>0</v>
      </c>
      <c r="AW501" s="40">
        <f t="shared" si="297"/>
        <v>0</v>
      </c>
      <c r="AX501" s="40">
        <f t="shared" si="298"/>
        <v>0</v>
      </c>
      <c r="AY501" s="40">
        <f t="shared" si="299"/>
        <v>0</v>
      </c>
      <c r="AZ501" s="40">
        <f t="shared" si="300"/>
        <v>0</v>
      </c>
      <c r="BA501" s="40">
        <f t="shared" si="301"/>
        <v>0</v>
      </c>
      <c r="BB501" s="40">
        <f t="shared" si="302"/>
        <v>0</v>
      </c>
      <c r="BC501" s="40">
        <f t="shared" si="303"/>
        <v>0</v>
      </c>
      <c r="BD501" s="40">
        <f t="shared" si="304"/>
        <v>0</v>
      </c>
      <c r="BE501" s="40">
        <f t="shared" si="305"/>
        <v>0</v>
      </c>
      <c r="BF501" s="40">
        <f t="shared" si="306"/>
        <v>0</v>
      </c>
      <c r="BG501" s="40">
        <f t="shared" si="307"/>
        <v>0</v>
      </c>
      <c r="BH501" s="40">
        <f t="shared" si="308"/>
        <v>0</v>
      </c>
      <c r="BI501" s="40">
        <f t="shared" si="309"/>
        <v>0</v>
      </c>
      <c r="BJ501" s="40">
        <f t="shared" si="310"/>
        <v>0</v>
      </c>
      <c r="BK501" s="40">
        <f t="shared" si="311"/>
        <v>1</v>
      </c>
      <c r="BL501" s="40">
        <f t="shared" si="312"/>
        <v>0</v>
      </c>
      <c r="BM501" s="40">
        <f t="shared" si="313"/>
        <v>0</v>
      </c>
      <c r="BN501" s="40">
        <f t="shared" si="314"/>
        <v>0</v>
      </c>
      <c r="BO501" s="40">
        <f t="shared" si="315"/>
        <v>0</v>
      </c>
      <c r="BP501" s="40">
        <f t="shared" si="316"/>
        <v>0</v>
      </c>
      <c r="BQ501" s="40">
        <f t="shared" si="317"/>
        <v>0</v>
      </c>
      <c r="BR501" s="40">
        <f t="shared" si="318"/>
        <v>0</v>
      </c>
      <c r="BS501">
        <v>2</v>
      </c>
      <c r="BT501" s="63">
        <f t="shared" si="281"/>
        <v>9</v>
      </c>
      <c r="BV501" s="4">
        <f t="shared" si="319"/>
        <v>0.23878343878343877</v>
      </c>
    </row>
    <row r="502" spans="1:74">
      <c r="A502" s="25">
        <f t="shared" si="284"/>
        <v>498</v>
      </c>
      <c r="B502" s="26" t="s">
        <v>32</v>
      </c>
      <c r="C502" s="12">
        <v>41656</v>
      </c>
      <c r="D502" s="12">
        <v>41659</v>
      </c>
      <c r="E502" s="12">
        <v>41674</v>
      </c>
      <c r="F502" s="14">
        <v>0.83630000000000004</v>
      </c>
      <c r="G502" s="14"/>
      <c r="H502" s="14"/>
      <c r="I502" s="14">
        <v>0.82599999999999996</v>
      </c>
      <c r="J502" s="14">
        <v>0.81820000000000004</v>
      </c>
      <c r="K502" s="5" t="s">
        <v>2</v>
      </c>
      <c r="M502" s="46">
        <f>(F502-I502)*10000</f>
        <v>103.00000000000087</v>
      </c>
      <c r="N502" s="47"/>
      <c r="O502" s="46">
        <f>(I502-J502)*10000</f>
        <v>77.999999999999176</v>
      </c>
      <c r="Q502" s="22">
        <f>((S501*U502)/M502)*O502</f>
        <v>9521055.8719123993</v>
      </c>
      <c r="R502" s="15"/>
      <c r="S502" s="3">
        <f>Q502+S501</f>
        <v>663300225.74324286</v>
      </c>
      <c r="U502" s="4">
        <f>$AE$4/W502</f>
        <v>1.9230769230769232E-2</v>
      </c>
      <c r="W502" s="2">
        <v>13</v>
      </c>
      <c r="Y502" s="30">
        <f>E502-D502+1</f>
        <v>16</v>
      </c>
      <c r="Z502" s="30"/>
      <c r="AA502" s="30">
        <f>(D502-C502)</f>
        <v>3</v>
      </c>
      <c r="AB502" s="30"/>
      <c r="AC502" s="4">
        <f>(S502-S501)/S501</f>
        <v>1.4563106796116169E-2</v>
      </c>
      <c r="AF502" s="40">
        <f>IF(E501&gt;D502,IF(E501&gt;E502,Y502,E501-D502+1),0)</f>
        <v>4</v>
      </c>
      <c r="AH502" s="40">
        <f t="shared" si="280"/>
        <v>1</v>
      </c>
      <c r="AI502" s="40">
        <f t="shared" si="282"/>
        <v>0</v>
      </c>
      <c r="AJ502" s="40">
        <f t="shared" si="283"/>
        <v>1</v>
      </c>
      <c r="AK502" s="40">
        <f t="shared" si="285"/>
        <v>1</v>
      </c>
      <c r="AL502" s="40">
        <f t="shared" si="286"/>
        <v>0</v>
      </c>
      <c r="AM502" s="40">
        <f t="shared" si="287"/>
        <v>0</v>
      </c>
      <c r="AN502" s="40">
        <f t="shared" si="288"/>
        <v>0</v>
      </c>
      <c r="AO502" s="40">
        <f t="shared" si="289"/>
        <v>0</v>
      </c>
      <c r="AP502" s="40">
        <f t="shared" si="290"/>
        <v>0</v>
      </c>
      <c r="AQ502" s="40">
        <f t="shared" si="291"/>
        <v>0</v>
      </c>
      <c r="AR502" s="40">
        <f t="shared" si="292"/>
        <v>1</v>
      </c>
      <c r="AS502" s="40">
        <f t="shared" si="293"/>
        <v>0</v>
      </c>
      <c r="AT502" s="40">
        <f t="shared" si="294"/>
        <v>0</v>
      </c>
      <c r="AU502" s="40">
        <f t="shared" si="295"/>
        <v>0</v>
      </c>
      <c r="AV502" s="40">
        <f t="shared" si="296"/>
        <v>0</v>
      </c>
      <c r="AW502" s="40">
        <f t="shared" si="297"/>
        <v>0</v>
      </c>
      <c r="AX502" s="40">
        <f t="shared" si="298"/>
        <v>0</v>
      </c>
      <c r="AY502" s="40">
        <f t="shared" si="299"/>
        <v>0</v>
      </c>
      <c r="AZ502" s="40">
        <f t="shared" si="300"/>
        <v>0</v>
      </c>
      <c r="BA502" s="40">
        <f t="shared" si="301"/>
        <v>0</v>
      </c>
      <c r="BB502" s="40">
        <f t="shared" si="302"/>
        <v>0</v>
      </c>
      <c r="BC502" s="40">
        <f t="shared" si="303"/>
        <v>0</v>
      </c>
      <c r="BD502" s="40">
        <f t="shared" si="304"/>
        <v>0</v>
      </c>
      <c r="BE502" s="40">
        <f t="shared" si="305"/>
        <v>0</v>
      </c>
      <c r="BF502" s="40">
        <f t="shared" si="306"/>
        <v>0</v>
      </c>
      <c r="BG502" s="40">
        <f t="shared" si="307"/>
        <v>0</v>
      </c>
      <c r="BH502" s="40">
        <f t="shared" si="308"/>
        <v>0</v>
      </c>
      <c r="BI502" s="40">
        <f t="shared" si="309"/>
        <v>0</v>
      </c>
      <c r="BJ502" s="40">
        <f t="shared" si="310"/>
        <v>0</v>
      </c>
      <c r="BK502" s="40">
        <f t="shared" si="311"/>
        <v>0</v>
      </c>
      <c r="BL502" s="40">
        <f t="shared" si="312"/>
        <v>1</v>
      </c>
      <c r="BM502" s="40">
        <f t="shared" si="313"/>
        <v>0</v>
      </c>
      <c r="BN502" s="40">
        <f t="shared" si="314"/>
        <v>0</v>
      </c>
      <c r="BO502" s="40">
        <f t="shared" si="315"/>
        <v>0</v>
      </c>
      <c r="BP502" s="40">
        <f t="shared" si="316"/>
        <v>0</v>
      </c>
      <c r="BQ502" s="40">
        <f t="shared" si="317"/>
        <v>0</v>
      </c>
      <c r="BR502" s="40">
        <f t="shared" si="318"/>
        <v>0</v>
      </c>
      <c r="BS502">
        <v>2</v>
      </c>
      <c r="BT502" s="63">
        <f t="shared" si="281"/>
        <v>8</v>
      </c>
      <c r="BV502" s="4">
        <f t="shared" si="319"/>
        <v>0.20306915306915307</v>
      </c>
    </row>
    <row r="503" spans="1:74">
      <c r="A503" s="25">
        <f t="shared" si="284"/>
        <v>499</v>
      </c>
      <c r="B503" s="26" t="s">
        <v>39</v>
      </c>
      <c r="C503" s="12">
        <v>41656</v>
      </c>
      <c r="D503" s="12">
        <v>41659</v>
      </c>
      <c r="E503" s="12">
        <v>41659</v>
      </c>
      <c r="F503" s="14">
        <v>0.88075999999999999</v>
      </c>
      <c r="G503" s="14"/>
      <c r="H503" s="14"/>
      <c r="I503" s="14">
        <v>0.87687000000000004</v>
      </c>
      <c r="J503" s="14">
        <v>0.88075999999999999</v>
      </c>
      <c r="K503" s="5" t="s">
        <v>0</v>
      </c>
      <c r="M503" s="46">
        <f>(F503-I503)*10000</f>
        <v>38.899999999999494</v>
      </c>
      <c r="N503" s="47"/>
      <c r="O503" s="46">
        <f>(I503-J503)*10000</f>
        <v>-38.899999999999494</v>
      </c>
      <c r="Q503" s="22">
        <f>((S502*U503)/M503)*O503</f>
        <v>-12755773.57198544</v>
      </c>
      <c r="R503" s="15"/>
      <c r="S503" s="3">
        <f>Q503+S502</f>
        <v>650544452.17125738</v>
      </c>
      <c r="U503" s="4">
        <f>$AE$4/W503</f>
        <v>1.9230769230769232E-2</v>
      </c>
      <c r="W503" s="2">
        <v>13</v>
      </c>
      <c r="Y503" s="30">
        <f>E503-D503+1</f>
        <v>1</v>
      </c>
      <c r="Z503" s="30"/>
      <c r="AA503" s="30">
        <f>(D503-C503)</f>
        <v>3</v>
      </c>
      <c r="AB503" s="30"/>
      <c r="AC503" s="4">
        <f>(S503-S502)/S502</f>
        <v>-1.9230769230769298E-2</v>
      </c>
      <c r="AF503" s="40">
        <f>IF(E502&gt;D503,IF(E502&gt;E503,Y503,E502-D503+1),0)</f>
        <v>1</v>
      </c>
      <c r="AH503" s="40">
        <f t="shared" si="280"/>
        <v>1</v>
      </c>
      <c r="AI503" s="40">
        <f t="shared" si="282"/>
        <v>1</v>
      </c>
      <c r="AJ503" s="40">
        <f t="shared" si="283"/>
        <v>0</v>
      </c>
      <c r="AK503" s="40">
        <f t="shared" si="285"/>
        <v>1</v>
      </c>
      <c r="AL503" s="40">
        <f t="shared" si="286"/>
        <v>1</v>
      </c>
      <c r="AM503" s="40">
        <f t="shared" si="287"/>
        <v>0</v>
      </c>
      <c r="AN503" s="40">
        <f t="shared" si="288"/>
        <v>0</v>
      </c>
      <c r="AO503" s="40">
        <f t="shared" si="289"/>
        <v>0</v>
      </c>
      <c r="AP503" s="40">
        <f t="shared" si="290"/>
        <v>0</v>
      </c>
      <c r="AQ503" s="40">
        <f t="shared" si="291"/>
        <v>0</v>
      </c>
      <c r="AR503" s="40">
        <f t="shared" si="292"/>
        <v>0</v>
      </c>
      <c r="AS503" s="40">
        <f t="shared" si="293"/>
        <v>1</v>
      </c>
      <c r="AT503" s="40">
        <f t="shared" si="294"/>
        <v>0</v>
      </c>
      <c r="AU503" s="40">
        <f t="shared" si="295"/>
        <v>0</v>
      </c>
      <c r="AV503" s="40">
        <f t="shared" si="296"/>
        <v>0</v>
      </c>
      <c r="AW503" s="40">
        <f t="shared" si="297"/>
        <v>0</v>
      </c>
      <c r="AX503" s="40">
        <f t="shared" si="298"/>
        <v>0</v>
      </c>
      <c r="AY503" s="40">
        <f t="shared" si="299"/>
        <v>0</v>
      </c>
      <c r="AZ503" s="40">
        <f t="shared" si="300"/>
        <v>0</v>
      </c>
      <c r="BA503" s="40">
        <f t="shared" si="301"/>
        <v>0</v>
      </c>
      <c r="BB503" s="40">
        <f t="shared" si="302"/>
        <v>0</v>
      </c>
      <c r="BC503" s="40">
        <f t="shared" si="303"/>
        <v>0</v>
      </c>
      <c r="BD503" s="40">
        <f t="shared" si="304"/>
        <v>0</v>
      </c>
      <c r="BE503" s="40">
        <f t="shared" si="305"/>
        <v>0</v>
      </c>
      <c r="BF503" s="40">
        <f t="shared" si="306"/>
        <v>0</v>
      </c>
      <c r="BG503" s="40">
        <f t="shared" si="307"/>
        <v>0</v>
      </c>
      <c r="BH503" s="40">
        <f t="shared" si="308"/>
        <v>0</v>
      </c>
      <c r="BI503" s="40">
        <f t="shared" si="309"/>
        <v>0</v>
      </c>
      <c r="BJ503" s="40">
        <f t="shared" si="310"/>
        <v>0</v>
      </c>
      <c r="BK503" s="40">
        <f t="shared" si="311"/>
        <v>0</v>
      </c>
      <c r="BL503" s="40">
        <f t="shared" si="312"/>
        <v>0</v>
      </c>
      <c r="BM503" s="40">
        <f t="shared" si="313"/>
        <v>1</v>
      </c>
      <c r="BN503" s="40">
        <f t="shared" si="314"/>
        <v>0</v>
      </c>
      <c r="BO503" s="40">
        <f t="shared" si="315"/>
        <v>0</v>
      </c>
      <c r="BP503" s="40">
        <f t="shared" si="316"/>
        <v>0</v>
      </c>
      <c r="BQ503" s="40">
        <f t="shared" si="317"/>
        <v>0</v>
      </c>
      <c r="BR503" s="40">
        <f t="shared" si="318"/>
        <v>0</v>
      </c>
      <c r="BS503">
        <v>2</v>
      </c>
      <c r="BT503" s="63">
        <f t="shared" si="281"/>
        <v>9</v>
      </c>
      <c r="BV503" s="4">
        <f t="shared" si="319"/>
        <v>0.22229992229992229</v>
      </c>
    </row>
    <row r="504" spans="1:74">
      <c r="A504" s="25">
        <f t="shared" si="284"/>
        <v>500</v>
      </c>
      <c r="B504" s="26" t="s">
        <v>29</v>
      </c>
      <c r="C504" s="12">
        <v>41662</v>
      </c>
      <c r="D504" s="12">
        <v>41663</v>
      </c>
      <c r="E504" s="12">
        <v>41681</v>
      </c>
      <c r="F504" s="14">
        <v>0.81679999999999997</v>
      </c>
      <c r="G504" s="14">
        <v>0.82540000000000002</v>
      </c>
      <c r="H504" s="14">
        <v>0.83199999999999996</v>
      </c>
      <c r="I504" s="14"/>
      <c r="J504" s="14"/>
      <c r="K504" s="6" t="s">
        <v>2</v>
      </c>
      <c r="L504" s="15"/>
      <c r="M504" s="16">
        <f>(G504-F504)*10000</f>
        <v>86.000000000000526</v>
      </c>
      <c r="N504" s="15"/>
      <c r="O504" s="16">
        <f>(H504-G504)*10000</f>
        <v>65.999999999999389</v>
      </c>
      <c r="P504" s="15"/>
      <c r="Q504" s="22">
        <f>((S503*U504)/M504)*O504</f>
        <v>12481376.117239049</v>
      </c>
      <c r="R504" s="15"/>
      <c r="S504" s="3">
        <f>Q504+S503</f>
        <v>663025828.28849638</v>
      </c>
      <c r="U504" s="4">
        <f>$AE$4/W504</f>
        <v>2.5000000000000001E-2</v>
      </c>
      <c r="V504" s="4"/>
      <c r="W504" s="2">
        <v>10</v>
      </c>
      <c r="X504" s="3"/>
      <c r="Y504" s="30">
        <f>E504-D504+1</f>
        <v>19</v>
      </c>
      <c r="Z504" s="30"/>
      <c r="AA504" s="30">
        <f>(D504-C504)</f>
        <v>1</v>
      </c>
      <c r="AB504" s="30"/>
      <c r="AC504" s="4">
        <f>(S504-S503)/S503</f>
        <v>1.9186046511627534E-2</v>
      </c>
      <c r="AF504" s="40">
        <f>IF(E503&gt;D504,IF(E503&gt;E504,Y504,E503-D504+1),0)</f>
        <v>0</v>
      </c>
      <c r="AH504" s="40">
        <f t="shared" si="280"/>
        <v>0</v>
      </c>
      <c r="AI504" s="40">
        <f t="shared" si="282"/>
        <v>1</v>
      </c>
      <c r="AJ504" s="40">
        <f t="shared" si="283"/>
        <v>0</v>
      </c>
      <c r="AK504" s="40">
        <f t="shared" si="285"/>
        <v>0</v>
      </c>
      <c r="AL504" s="40">
        <f t="shared" si="286"/>
        <v>1</v>
      </c>
      <c r="AM504" s="40">
        <f t="shared" si="287"/>
        <v>1</v>
      </c>
      <c r="AN504" s="40">
        <f t="shared" si="288"/>
        <v>0</v>
      </c>
      <c r="AO504" s="40">
        <f t="shared" si="289"/>
        <v>0</v>
      </c>
      <c r="AP504" s="40">
        <f t="shared" si="290"/>
        <v>0</v>
      </c>
      <c r="AQ504" s="40">
        <f t="shared" si="291"/>
        <v>0</v>
      </c>
      <c r="AR504" s="40">
        <f t="shared" si="292"/>
        <v>0</v>
      </c>
      <c r="AS504" s="40">
        <f t="shared" si="293"/>
        <v>0</v>
      </c>
      <c r="AT504" s="40">
        <f t="shared" si="294"/>
        <v>0</v>
      </c>
      <c r="AU504" s="40">
        <f t="shared" si="295"/>
        <v>0</v>
      </c>
      <c r="AV504" s="40">
        <f t="shared" si="296"/>
        <v>0</v>
      </c>
      <c r="AW504" s="40">
        <f t="shared" si="297"/>
        <v>0</v>
      </c>
      <c r="AX504" s="40">
        <f t="shared" si="298"/>
        <v>0</v>
      </c>
      <c r="AY504" s="40">
        <f t="shared" si="299"/>
        <v>0</v>
      </c>
      <c r="AZ504" s="40">
        <f t="shared" si="300"/>
        <v>0</v>
      </c>
      <c r="BA504" s="40">
        <f t="shared" si="301"/>
        <v>0</v>
      </c>
      <c r="BB504" s="40">
        <f t="shared" si="302"/>
        <v>0</v>
      </c>
      <c r="BC504" s="40">
        <f t="shared" si="303"/>
        <v>0</v>
      </c>
      <c r="BD504" s="40">
        <f t="shared" si="304"/>
        <v>0</v>
      </c>
      <c r="BE504" s="40">
        <f t="shared" si="305"/>
        <v>0</v>
      </c>
      <c r="BF504" s="40">
        <f t="shared" si="306"/>
        <v>0</v>
      </c>
      <c r="BG504" s="40">
        <f t="shared" si="307"/>
        <v>0</v>
      </c>
      <c r="BH504" s="40">
        <f t="shared" si="308"/>
        <v>0</v>
      </c>
      <c r="BI504" s="40">
        <f t="shared" si="309"/>
        <v>0</v>
      </c>
      <c r="BJ504" s="40">
        <f t="shared" si="310"/>
        <v>0</v>
      </c>
      <c r="BK504" s="40">
        <f t="shared" si="311"/>
        <v>0</v>
      </c>
      <c r="BL504" s="40">
        <f t="shared" si="312"/>
        <v>0</v>
      </c>
      <c r="BM504" s="40">
        <f t="shared" si="313"/>
        <v>0</v>
      </c>
      <c r="BN504" s="40">
        <f t="shared" si="314"/>
        <v>1</v>
      </c>
      <c r="BO504" s="40">
        <f t="shared" si="315"/>
        <v>0</v>
      </c>
      <c r="BP504" s="40">
        <f t="shared" si="316"/>
        <v>0</v>
      </c>
      <c r="BQ504" s="40">
        <f t="shared" si="317"/>
        <v>0</v>
      </c>
      <c r="BR504" s="40">
        <f t="shared" si="318"/>
        <v>0</v>
      </c>
      <c r="BS504">
        <v>2</v>
      </c>
      <c r="BT504" s="63">
        <f t="shared" si="281"/>
        <v>7</v>
      </c>
      <c r="BV504" s="4">
        <f t="shared" si="319"/>
        <v>0.16735486735486735</v>
      </c>
    </row>
    <row r="505" spans="1:74">
      <c r="A505" s="25">
        <f t="shared" si="284"/>
        <v>501</v>
      </c>
      <c r="B505" s="26" t="s">
        <v>33</v>
      </c>
      <c r="C505" s="12">
        <v>41662</v>
      </c>
      <c r="D505" s="12">
        <v>41663</v>
      </c>
      <c r="E505" s="12">
        <v>41688</v>
      </c>
      <c r="F505" s="36">
        <v>104.84</v>
      </c>
      <c r="G505" s="36"/>
      <c r="H505" s="36"/>
      <c r="I505" s="36">
        <v>102.95</v>
      </c>
      <c r="J505" s="36">
        <v>102.15</v>
      </c>
      <c r="K505" s="5" t="s">
        <v>2</v>
      </c>
      <c r="M505" s="16">
        <f>(F505-I505)*100</f>
        <v>189.00000000000006</v>
      </c>
      <c r="N505" s="15"/>
      <c r="O505" s="16">
        <f>(I505-J505)*100</f>
        <v>79.999999999999716</v>
      </c>
      <c r="Q505" s="22">
        <f>((S504*U505)/M505)*O505</f>
        <v>7795718.1456613019</v>
      </c>
      <c r="R505" s="15"/>
      <c r="S505" s="3">
        <f>Q505+S504</f>
        <v>670821546.43415773</v>
      </c>
      <c r="U505" s="4">
        <f>$AE$4/W505</f>
        <v>2.7777777777777776E-2</v>
      </c>
      <c r="W505" s="2">
        <v>9</v>
      </c>
      <c r="Y505" s="30">
        <f>E505-D505+1</f>
        <v>26</v>
      </c>
      <c r="Z505" s="30"/>
      <c r="AA505" s="30">
        <f>(D505-C505)</f>
        <v>1</v>
      </c>
      <c r="AB505" s="30"/>
      <c r="AC505" s="4">
        <f>(S505-S504)/S504</f>
        <v>1.1757789535567345E-2</v>
      </c>
      <c r="AF505" s="40">
        <f>IF(E504&gt;D505,IF(E504&gt;E505,Y505,E504-D505+1),0)</f>
        <v>19</v>
      </c>
      <c r="AH505" s="40">
        <f t="shared" si="280"/>
        <v>1</v>
      </c>
      <c r="AI505" s="40">
        <f t="shared" si="282"/>
        <v>0</v>
      </c>
      <c r="AJ505" s="40">
        <f t="shared" si="283"/>
        <v>1</v>
      </c>
      <c r="AK505" s="40">
        <f t="shared" si="285"/>
        <v>0</v>
      </c>
      <c r="AL505" s="40">
        <f t="shared" si="286"/>
        <v>0</v>
      </c>
      <c r="AM505" s="40">
        <f t="shared" si="287"/>
        <v>1</v>
      </c>
      <c r="AN505" s="40">
        <f t="shared" si="288"/>
        <v>1</v>
      </c>
      <c r="AO505" s="40">
        <f t="shared" si="289"/>
        <v>0</v>
      </c>
      <c r="AP505" s="40">
        <f t="shared" si="290"/>
        <v>0</v>
      </c>
      <c r="AQ505" s="40">
        <f t="shared" si="291"/>
        <v>0</v>
      </c>
      <c r="AR505" s="40">
        <f t="shared" si="292"/>
        <v>0</v>
      </c>
      <c r="AS505" s="40">
        <f t="shared" si="293"/>
        <v>0</v>
      </c>
      <c r="AT505" s="40">
        <f t="shared" si="294"/>
        <v>0</v>
      </c>
      <c r="AU505" s="40">
        <f t="shared" si="295"/>
        <v>0</v>
      </c>
      <c r="AV505" s="40">
        <f t="shared" si="296"/>
        <v>0</v>
      </c>
      <c r="AW505" s="40">
        <f t="shared" si="297"/>
        <v>0</v>
      </c>
      <c r="AX505" s="40">
        <f t="shared" si="298"/>
        <v>0</v>
      </c>
      <c r="AY505" s="40">
        <f t="shared" si="299"/>
        <v>0</v>
      </c>
      <c r="AZ505" s="40">
        <f t="shared" si="300"/>
        <v>0</v>
      </c>
      <c r="BA505" s="40">
        <f t="shared" si="301"/>
        <v>0</v>
      </c>
      <c r="BB505" s="40">
        <f t="shared" si="302"/>
        <v>0</v>
      </c>
      <c r="BC505" s="40">
        <f t="shared" si="303"/>
        <v>0</v>
      </c>
      <c r="BD505" s="40">
        <f t="shared" si="304"/>
        <v>0</v>
      </c>
      <c r="BE505" s="40">
        <f t="shared" si="305"/>
        <v>0</v>
      </c>
      <c r="BF505" s="40">
        <f t="shared" si="306"/>
        <v>0</v>
      </c>
      <c r="BG505" s="40">
        <f t="shared" si="307"/>
        <v>0</v>
      </c>
      <c r="BH505" s="40">
        <f t="shared" si="308"/>
        <v>0</v>
      </c>
      <c r="BI505" s="40">
        <f t="shared" si="309"/>
        <v>0</v>
      </c>
      <c r="BJ505" s="40">
        <f t="shared" si="310"/>
        <v>0</v>
      </c>
      <c r="BK505" s="40">
        <f t="shared" si="311"/>
        <v>0</v>
      </c>
      <c r="BL505" s="40">
        <f t="shared" si="312"/>
        <v>0</v>
      </c>
      <c r="BM505" s="40">
        <f t="shared" si="313"/>
        <v>0</v>
      </c>
      <c r="BN505" s="40">
        <f t="shared" si="314"/>
        <v>0</v>
      </c>
      <c r="BO505" s="40">
        <f t="shared" si="315"/>
        <v>1</v>
      </c>
      <c r="BP505" s="40">
        <f t="shared" si="316"/>
        <v>0</v>
      </c>
      <c r="BQ505" s="40">
        <f t="shared" si="317"/>
        <v>0</v>
      </c>
      <c r="BR505" s="40">
        <f t="shared" si="318"/>
        <v>0</v>
      </c>
      <c r="BS505">
        <v>2</v>
      </c>
      <c r="BT505" s="63">
        <f t="shared" si="281"/>
        <v>8</v>
      </c>
      <c r="BV505" s="4">
        <f t="shared" si="319"/>
        <v>0.19513264513264517</v>
      </c>
    </row>
    <row r="506" spans="1:74">
      <c r="A506" s="25">
        <f t="shared" si="284"/>
        <v>502</v>
      </c>
      <c r="B506" s="26" t="s">
        <v>36</v>
      </c>
      <c r="C506" s="48">
        <v>41662</v>
      </c>
      <c r="D506" s="48">
        <v>41663</v>
      </c>
      <c r="E506" s="48">
        <v>41667</v>
      </c>
      <c r="F506" s="55">
        <v>173.57000000000002</v>
      </c>
      <c r="G506" s="55"/>
      <c r="H506" s="55"/>
      <c r="I506" s="55">
        <v>171.04</v>
      </c>
      <c r="J506" s="55">
        <v>170.71900000000002</v>
      </c>
      <c r="K506" s="51" t="s">
        <v>2</v>
      </c>
      <c r="M506" s="16">
        <f>(F506-I506)*100</f>
        <v>253.00000000000296</v>
      </c>
      <c r="N506" s="15"/>
      <c r="O506" s="16">
        <f>(I506-J506)*100</f>
        <v>32.099999999996953</v>
      </c>
      <c r="Q506" s="22">
        <f>((S505*U506)/M506)*O506</f>
        <v>2364226.1353243487</v>
      </c>
      <c r="R506" s="15"/>
      <c r="S506" s="3">
        <f>Q506+S505</f>
        <v>673185772.56948209</v>
      </c>
      <c r="U506" s="4">
        <f>$AE$4/W506</f>
        <v>2.7777777777777776E-2</v>
      </c>
      <c r="W506" s="2">
        <v>9</v>
      </c>
      <c r="Y506" s="30">
        <f>E506-D506+1</f>
        <v>5</v>
      </c>
      <c r="Z506" s="30"/>
      <c r="AA506" s="30">
        <f>(D506-C506)</f>
        <v>1</v>
      </c>
      <c r="AB506" s="30"/>
      <c r="AC506" s="4">
        <f>(S506-S505)/S505</f>
        <v>3.5243741765477294E-3</v>
      </c>
      <c r="AF506" s="40">
        <f>IF(E505&gt;D506,IF(E505&gt;E506,Y506,E505-D506+1),0)</f>
        <v>5</v>
      </c>
      <c r="AH506" s="40">
        <f t="shared" si="280"/>
        <v>1</v>
      </c>
      <c r="AI506" s="40">
        <f t="shared" si="282"/>
        <v>1</v>
      </c>
      <c r="AJ506" s="40">
        <f t="shared" si="283"/>
        <v>0</v>
      </c>
      <c r="AK506" s="40">
        <f t="shared" si="285"/>
        <v>1</v>
      </c>
      <c r="AL506" s="40">
        <f t="shared" si="286"/>
        <v>0</v>
      </c>
      <c r="AM506" s="40">
        <f t="shared" si="287"/>
        <v>0</v>
      </c>
      <c r="AN506" s="40">
        <f t="shared" si="288"/>
        <v>1</v>
      </c>
      <c r="AO506" s="40">
        <f t="shared" si="289"/>
        <v>1</v>
      </c>
      <c r="AP506" s="40">
        <f t="shared" si="290"/>
        <v>0</v>
      </c>
      <c r="AQ506" s="40">
        <f t="shared" si="291"/>
        <v>0</v>
      </c>
      <c r="AR506" s="40">
        <f t="shared" si="292"/>
        <v>0</v>
      </c>
      <c r="AS506" s="40">
        <f t="shared" si="293"/>
        <v>0</v>
      </c>
      <c r="AT506" s="40">
        <f t="shared" si="294"/>
        <v>0</v>
      </c>
      <c r="AU506" s="40">
        <f t="shared" si="295"/>
        <v>0</v>
      </c>
      <c r="AV506" s="40">
        <f t="shared" si="296"/>
        <v>0</v>
      </c>
      <c r="AW506" s="40">
        <f t="shared" si="297"/>
        <v>0</v>
      </c>
      <c r="AX506" s="40">
        <f t="shared" si="298"/>
        <v>0</v>
      </c>
      <c r="AY506" s="40">
        <f t="shared" si="299"/>
        <v>0</v>
      </c>
      <c r="AZ506" s="40">
        <f t="shared" si="300"/>
        <v>0</v>
      </c>
      <c r="BA506" s="40">
        <f t="shared" si="301"/>
        <v>0</v>
      </c>
      <c r="BB506" s="40">
        <f t="shared" si="302"/>
        <v>0</v>
      </c>
      <c r="BC506" s="40">
        <f t="shared" si="303"/>
        <v>0</v>
      </c>
      <c r="BD506" s="40">
        <f t="shared" si="304"/>
        <v>0</v>
      </c>
      <c r="BE506" s="40">
        <f t="shared" si="305"/>
        <v>0</v>
      </c>
      <c r="BF506" s="40">
        <f t="shared" si="306"/>
        <v>0</v>
      </c>
      <c r="BG506" s="40">
        <f t="shared" si="307"/>
        <v>0</v>
      </c>
      <c r="BH506" s="40">
        <f t="shared" si="308"/>
        <v>0</v>
      </c>
      <c r="BI506" s="40">
        <f t="shared" si="309"/>
        <v>0</v>
      </c>
      <c r="BJ506" s="40">
        <f t="shared" si="310"/>
        <v>0</v>
      </c>
      <c r="BK506" s="40">
        <f t="shared" si="311"/>
        <v>0</v>
      </c>
      <c r="BL506" s="40">
        <f t="shared" si="312"/>
        <v>0</v>
      </c>
      <c r="BM506" s="40">
        <f t="shared" si="313"/>
        <v>0</v>
      </c>
      <c r="BN506" s="40">
        <f t="shared" si="314"/>
        <v>0</v>
      </c>
      <c r="BO506" s="40">
        <f t="shared" si="315"/>
        <v>0</v>
      </c>
      <c r="BP506" s="40">
        <f t="shared" si="316"/>
        <v>1</v>
      </c>
      <c r="BQ506" s="40">
        <f t="shared" si="317"/>
        <v>0</v>
      </c>
      <c r="BR506" s="40">
        <f t="shared" si="318"/>
        <v>0</v>
      </c>
      <c r="BS506">
        <v>2</v>
      </c>
      <c r="BT506" s="63">
        <f t="shared" si="281"/>
        <v>9</v>
      </c>
      <c r="BV506" s="4">
        <f t="shared" si="319"/>
        <v>0.2229104229104229</v>
      </c>
    </row>
    <row r="507" spans="1:74">
      <c r="A507" s="25">
        <f t="shared" si="284"/>
        <v>503</v>
      </c>
      <c r="B507" s="26" t="s">
        <v>35</v>
      </c>
      <c r="C507" s="12">
        <v>41663</v>
      </c>
      <c r="D507" s="13">
        <v>41666</v>
      </c>
      <c r="E507" s="13">
        <v>41676</v>
      </c>
      <c r="F507" s="36">
        <v>115.301</v>
      </c>
      <c r="G507" s="36"/>
      <c r="H507" s="36"/>
      <c r="I507" s="36">
        <v>114.238</v>
      </c>
      <c r="J507" s="36">
        <v>113.264</v>
      </c>
      <c r="K507" s="5" t="s">
        <v>2</v>
      </c>
      <c r="M507" s="16">
        <f>(F507-I507)*100</f>
        <v>106.30000000000024</v>
      </c>
      <c r="N507" s="15"/>
      <c r="O507" s="16">
        <f>(I507-J507)*100</f>
        <v>97.400000000000375</v>
      </c>
      <c r="Q507" s="22">
        <f>((S506*U507)/M507)*O507</f>
        <v>19275721.49819722</v>
      </c>
      <c r="R507" s="15"/>
      <c r="S507" s="3">
        <f>Q507+S506</f>
        <v>692461494.06767929</v>
      </c>
      <c r="U507" s="4">
        <f>$AE$4/W507</f>
        <v>3.125E-2</v>
      </c>
      <c r="W507" s="2">
        <v>8</v>
      </c>
      <c r="Y507" s="30">
        <f>E507-D507+1</f>
        <v>11</v>
      </c>
      <c r="Z507" s="30"/>
      <c r="AA507" s="30">
        <f>(D507-C507)</f>
        <v>3</v>
      </c>
      <c r="AB507" s="30"/>
      <c r="AC507" s="4">
        <f>(S507-S506)/S506</f>
        <v>2.8633584195672638E-2</v>
      </c>
      <c r="AF507" s="40">
        <f>IF(E506&gt;D507,IF(E506&gt;E507,Y507,E506-D507+1),0)</f>
        <v>2</v>
      </c>
      <c r="AH507" s="40">
        <f t="shared" si="280"/>
        <v>1</v>
      </c>
      <c r="AI507" s="40">
        <f t="shared" si="282"/>
        <v>1</v>
      </c>
      <c r="AJ507" s="40">
        <f t="shared" si="283"/>
        <v>1</v>
      </c>
      <c r="AK507" s="40">
        <f t="shared" si="285"/>
        <v>0</v>
      </c>
      <c r="AL507" s="40">
        <f t="shared" si="286"/>
        <v>1</v>
      </c>
      <c r="AM507" s="40">
        <f t="shared" si="287"/>
        <v>0</v>
      </c>
      <c r="AN507" s="40">
        <f t="shared" si="288"/>
        <v>0</v>
      </c>
      <c r="AO507" s="40">
        <f t="shared" si="289"/>
        <v>1</v>
      </c>
      <c r="AP507" s="40">
        <f t="shared" si="290"/>
        <v>1</v>
      </c>
      <c r="AQ507" s="40">
        <f t="shared" si="291"/>
        <v>0</v>
      </c>
      <c r="AR507" s="40">
        <f t="shared" si="292"/>
        <v>0</v>
      </c>
      <c r="AS507" s="40">
        <f t="shared" si="293"/>
        <v>0</v>
      </c>
      <c r="AT507" s="40">
        <f t="shared" si="294"/>
        <v>0</v>
      </c>
      <c r="AU507" s="40">
        <f t="shared" si="295"/>
        <v>0</v>
      </c>
      <c r="AV507" s="40">
        <f t="shared" si="296"/>
        <v>0</v>
      </c>
      <c r="AW507" s="40">
        <f t="shared" si="297"/>
        <v>0</v>
      </c>
      <c r="AX507" s="40">
        <f t="shared" si="298"/>
        <v>0</v>
      </c>
      <c r="AY507" s="40">
        <f t="shared" si="299"/>
        <v>0</v>
      </c>
      <c r="AZ507" s="40">
        <f t="shared" si="300"/>
        <v>0</v>
      </c>
      <c r="BA507" s="40">
        <f t="shared" si="301"/>
        <v>0</v>
      </c>
      <c r="BB507" s="40">
        <f t="shared" si="302"/>
        <v>0</v>
      </c>
      <c r="BC507" s="40">
        <f t="shared" si="303"/>
        <v>0</v>
      </c>
      <c r="BD507" s="40">
        <f t="shared" si="304"/>
        <v>0</v>
      </c>
      <c r="BE507" s="40">
        <f t="shared" si="305"/>
        <v>0</v>
      </c>
      <c r="BF507" s="40">
        <f t="shared" si="306"/>
        <v>0</v>
      </c>
      <c r="BG507" s="40">
        <f t="shared" si="307"/>
        <v>0</v>
      </c>
      <c r="BH507" s="40">
        <f t="shared" si="308"/>
        <v>0</v>
      </c>
      <c r="BI507" s="40">
        <f t="shared" si="309"/>
        <v>0</v>
      </c>
      <c r="BJ507" s="40">
        <f t="shared" si="310"/>
        <v>0</v>
      </c>
      <c r="BK507" s="40">
        <f t="shared" si="311"/>
        <v>0</v>
      </c>
      <c r="BL507" s="40">
        <f t="shared" si="312"/>
        <v>0</v>
      </c>
      <c r="BM507" s="40">
        <f t="shared" si="313"/>
        <v>0</v>
      </c>
      <c r="BN507" s="40">
        <f t="shared" si="314"/>
        <v>0</v>
      </c>
      <c r="BO507" s="40">
        <f t="shared" si="315"/>
        <v>0</v>
      </c>
      <c r="BP507" s="40">
        <f t="shared" si="316"/>
        <v>0</v>
      </c>
      <c r="BQ507" s="40">
        <f t="shared" si="317"/>
        <v>1</v>
      </c>
      <c r="BR507" s="40">
        <f t="shared" si="318"/>
        <v>0</v>
      </c>
      <c r="BS507">
        <v>2</v>
      </c>
      <c r="BT507" s="63">
        <f t="shared" si="281"/>
        <v>10</v>
      </c>
      <c r="BV507" s="4">
        <f t="shared" si="319"/>
        <v>0.2541604229104229</v>
      </c>
    </row>
    <row r="508" spans="1:74">
      <c r="A508" s="25">
        <f t="shared" si="284"/>
        <v>504</v>
      </c>
      <c r="B508" s="26" t="s">
        <v>38</v>
      </c>
      <c r="C508" s="12">
        <v>41669</v>
      </c>
      <c r="D508" s="52">
        <v>41670</v>
      </c>
      <c r="E508" s="52">
        <v>41673</v>
      </c>
      <c r="F508" s="36">
        <v>139.47900000000001</v>
      </c>
      <c r="G508" s="36"/>
      <c r="H508" s="36"/>
      <c r="I508" s="36">
        <v>138.946</v>
      </c>
      <c r="J508" s="36">
        <v>136.9</v>
      </c>
      <c r="K508" s="5" t="s">
        <v>1</v>
      </c>
      <c r="M508" s="16">
        <f>(F508-I508)*100</f>
        <v>53.300000000001546</v>
      </c>
      <c r="N508" s="15"/>
      <c r="O508" s="16">
        <f>(I508-J508)*100</f>
        <v>204.59999999999923</v>
      </c>
      <c r="Q508" s="22">
        <f>((S507*U508)/M508)*O508</f>
        <v>31644246.780631315</v>
      </c>
      <c r="R508" s="15"/>
      <c r="S508" s="3">
        <f>Q508+S507</f>
        <v>724105740.84831059</v>
      </c>
      <c r="U508" s="4">
        <f>$AE$4/W508</f>
        <v>1.1904761904761904E-2</v>
      </c>
      <c r="W508" s="2">
        <v>21</v>
      </c>
      <c r="Y508" s="30">
        <f>E508-D508+1</f>
        <v>4</v>
      </c>
      <c r="Z508" s="30"/>
      <c r="AA508" s="30">
        <f>(D508-C508)</f>
        <v>1</v>
      </c>
      <c r="AB508" s="30"/>
      <c r="AC508" s="4">
        <f>(S508-S507)/S507</f>
        <v>4.5698204234788084E-2</v>
      </c>
      <c r="AF508" s="40">
        <f>IF(E507&gt;D508,IF(E507&gt;E508,Y508,E507-D508+1),0)</f>
        <v>4</v>
      </c>
      <c r="AH508" s="40">
        <f t="shared" si="280"/>
        <v>1</v>
      </c>
      <c r="AI508" s="40">
        <f t="shared" si="282"/>
        <v>0</v>
      </c>
      <c r="AJ508" s="40">
        <f t="shared" si="283"/>
        <v>1</v>
      </c>
      <c r="AK508" s="40">
        <f t="shared" si="285"/>
        <v>1</v>
      </c>
      <c r="AL508" s="40">
        <f t="shared" si="286"/>
        <v>0</v>
      </c>
      <c r="AM508" s="40">
        <f t="shared" si="287"/>
        <v>1</v>
      </c>
      <c r="AN508" s="40">
        <f t="shared" si="288"/>
        <v>0</v>
      </c>
      <c r="AO508" s="40">
        <f t="shared" si="289"/>
        <v>0</v>
      </c>
      <c r="AP508" s="40">
        <f t="shared" si="290"/>
        <v>0</v>
      </c>
      <c r="AQ508" s="40">
        <f t="shared" si="291"/>
        <v>1</v>
      </c>
      <c r="AR508" s="40">
        <f t="shared" si="292"/>
        <v>0</v>
      </c>
      <c r="AS508" s="40">
        <f t="shared" si="293"/>
        <v>0</v>
      </c>
      <c r="AT508" s="40">
        <f t="shared" si="294"/>
        <v>0</v>
      </c>
      <c r="AU508" s="40">
        <f t="shared" si="295"/>
        <v>0</v>
      </c>
      <c r="AV508" s="40">
        <f t="shared" si="296"/>
        <v>0</v>
      </c>
      <c r="AW508" s="40">
        <f t="shared" si="297"/>
        <v>0</v>
      </c>
      <c r="AX508" s="40">
        <f t="shared" si="298"/>
        <v>0</v>
      </c>
      <c r="AY508" s="40">
        <f t="shared" si="299"/>
        <v>0</v>
      </c>
      <c r="AZ508" s="40">
        <f t="shared" si="300"/>
        <v>0</v>
      </c>
      <c r="BA508" s="40">
        <f t="shared" si="301"/>
        <v>0</v>
      </c>
      <c r="BB508" s="40">
        <f t="shared" si="302"/>
        <v>0</v>
      </c>
      <c r="BC508" s="40">
        <f t="shared" si="303"/>
        <v>0</v>
      </c>
      <c r="BD508" s="40">
        <f t="shared" si="304"/>
        <v>0</v>
      </c>
      <c r="BE508" s="40">
        <f t="shared" si="305"/>
        <v>0</v>
      </c>
      <c r="BF508" s="40">
        <f t="shared" si="306"/>
        <v>0</v>
      </c>
      <c r="BG508" s="40">
        <f t="shared" si="307"/>
        <v>0</v>
      </c>
      <c r="BH508" s="40">
        <f t="shared" si="308"/>
        <v>0</v>
      </c>
      <c r="BI508" s="40">
        <f t="shared" si="309"/>
        <v>0</v>
      </c>
      <c r="BJ508" s="40">
        <f t="shared" si="310"/>
        <v>0</v>
      </c>
      <c r="BK508" s="40">
        <f t="shared" si="311"/>
        <v>0</v>
      </c>
      <c r="BL508" s="40">
        <f t="shared" si="312"/>
        <v>0</v>
      </c>
      <c r="BM508" s="40">
        <f t="shared" si="313"/>
        <v>0</v>
      </c>
      <c r="BN508" s="40">
        <f t="shared" si="314"/>
        <v>0</v>
      </c>
      <c r="BO508" s="40">
        <f t="shared" si="315"/>
        <v>0</v>
      </c>
      <c r="BP508" s="40">
        <f t="shared" si="316"/>
        <v>0</v>
      </c>
      <c r="BQ508" s="40">
        <f t="shared" si="317"/>
        <v>0</v>
      </c>
      <c r="BR508" s="40">
        <f t="shared" si="318"/>
        <v>0</v>
      </c>
      <c r="BS508">
        <v>2</v>
      </c>
      <c r="BT508" s="63">
        <f t="shared" si="281"/>
        <v>8</v>
      </c>
      <c r="BV508" s="4">
        <f t="shared" si="319"/>
        <v>0.20138264513264514</v>
      </c>
    </row>
    <row r="509" spans="1:74">
      <c r="A509" s="25">
        <f t="shared" si="284"/>
        <v>505</v>
      </c>
      <c r="B509" s="26" t="s">
        <v>32</v>
      </c>
      <c r="C509" s="12">
        <v>41674</v>
      </c>
      <c r="D509" s="12">
        <v>41675</v>
      </c>
      <c r="E509" s="12">
        <v>41717</v>
      </c>
      <c r="F509" s="14">
        <v>0.8044</v>
      </c>
      <c r="G509" s="14">
        <v>0.82420000000000004</v>
      </c>
      <c r="H509" s="14">
        <v>0.8538</v>
      </c>
      <c r="I509" s="14"/>
      <c r="J509" s="14"/>
      <c r="K509" s="5" t="s">
        <v>2</v>
      </c>
      <c r="M509" s="16">
        <f>(G509-F509)*10000</f>
        <v>198.0000000000004</v>
      </c>
      <c r="N509" s="15"/>
      <c r="O509" s="16">
        <f>(H509-G509)*10000</f>
        <v>295.9999999999996</v>
      </c>
      <c r="Q509" s="22">
        <f>((S508*U509)/M509)*O509</f>
        <v>20817336.760984771</v>
      </c>
      <c r="R509" s="15"/>
      <c r="S509" s="3">
        <f>Q509+S508</f>
        <v>744923077.60929537</v>
      </c>
      <c r="U509" s="4">
        <f>$AE$4/W509</f>
        <v>1.9230769230769232E-2</v>
      </c>
      <c r="W509" s="2">
        <v>13</v>
      </c>
      <c r="Y509" s="30">
        <f>E509-D509+1</f>
        <v>43</v>
      </c>
      <c r="Z509" s="30"/>
      <c r="AA509" s="30">
        <f>(D509-C509)</f>
        <v>1</v>
      </c>
      <c r="AB509" s="30"/>
      <c r="AC509" s="4">
        <f>(S509-S508)/S508</f>
        <v>2.8749028749028661E-2</v>
      </c>
      <c r="AF509" s="40">
        <f>IF(E508&gt;D509,IF(E508&gt;E509,Y509,E508-D509+1),0)</f>
        <v>0</v>
      </c>
      <c r="AH509" s="40">
        <f t="shared" si="280"/>
        <v>0</v>
      </c>
      <c r="AI509" s="40">
        <f t="shared" si="282"/>
        <v>1</v>
      </c>
      <c r="AJ509" s="40">
        <f t="shared" si="283"/>
        <v>0</v>
      </c>
      <c r="AK509" s="40">
        <f t="shared" si="285"/>
        <v>1</v>
      </c>
      <c r="AL509" s="40">
        <f t="shared" si="286"/>
        <v>1</v>
      </c>
      <c r="AM509" s="40">
        <f t="shared" si="287"/>
        <v>0</v>
      </c>
      <c r="AN509" s="40">
        <f t="shared" si="288"/>
        <v>0</v>
      </c>
      <c r="AO509" s="40">
        <f t="shared" si="289"/>
        <v>0</v>
      </c>
      <c r="AP509" s="40">
        <f t="shared" si="290"/>
        <v>0</v>
      </c>
      <c r="AQ509" s="40">
        <f t="shared" si="291"/>
        <v>0</v>
      </c>
      <c r="AR509" s="40">
        <f t="shared" si="292"/>
        <v>1</v>
      </c>
      <c r="AS509" s="40">
        <f t="shared" si="293"/>
        <v>0</v>
      </c>
      <c r="AT509" s="40">
        <f t="shared" si="294"/>
        <v>0</v>
      </c>
      <c r="AU509" s="40">
        <f t="shared" si="295"/>
        <v>0</v>
      </c>
      <c r="AV509" s="40">
        <f t="shared" si="296"/>
        <v>0</v>
      </c>
      <c r="AW509" s="40">
        <f t="shared" si="297"/>
        <v>0</v>
      </c>
      <c r="AX509" s="40">
        <f t="shared" si="298"/>
        <v>0</v>
      </c>
      <c r="AY509" s="40">
        <f t="shared" si="299"/>
        <v>0</v>
      </c>
      <c r="AZ509" s="40">
        <f t="shared" si="300"/>
        <v>0</v>
      </c>
      <c r="BA509" s="40">
        <f t="shared" si="301"/>
        <v>0</v>
      </c>
      <c r="BB509" s="40">
        <f t="shared" si="302"/>
        <v>0</v>
      </c>
      <c r="BC509" s="40">
        <f t="shared" si="303"/>
        <v>0</v>
      </c>
      <c r="BD509" s="40">
        <f t="shared" si="304"/>
        <v>0</v>
      </c>
      <c r="BE509" s="40">
        <f t="shared" si="305"/>
        <v>0</v>
      </c>
      <c r="BF509" s="40">
        <f t="shared" si="306"/>
        <v>0</v>
      </c>
      <c r="BG509" s="40">
        <f t="shared" si="307"/>
        <v>0</v>
      </c>
      <c r="BH509" s="40">
        <f t="shared" si="308"/>
        <v>0</v>
      </c>
      <c r="BI509" s="40">
        <f t="shared" si="309"/>
        <v>0</v>
      </c>
      <c r="BJ509" s="40">
        <f t="shared" si="310"/>
        <v>0</v>
      </c>
      <c r="BK509" s="40">
        <f t="shared" si="311"/>
        <v>0</v>
      </c>
      <c r="BL509" s="40">
        <f t="shared" si="312"/>
        <v>0</v>
      </c>
      <c r="BM509" s="40">
        <f t="shared" si="313"/>
        <v>0</v>
      </c>
      <c r="BN509" s="40">
        <f t="shared" si="314"/>
        <v>0</v>
      </c>
      <c r="BO509" s="40">
        <f t="shared" si="315"/>
        <v>0</v>
      </c>
      <c r="BP509" s="40">
        <f t="shared" si="316"/>
        <v>0</v>
      </c>
      <c r="BQ509" s="40">
        <f t="shared" si="317"/>
        <v>0</v>
      </c>
      <c r="BR509" s="40">
        <f t="shared" si="318"/>
        <v>0</v>
      </c>
      <c r="BS509">
        <v>2</v>
      </c>
      <c r="BT509" s="63">
        <f t="shared" si="281"/>
        <v>7</v>
      </c>
      <c r="BV509" s="4">
        <f t="shared" si="319"/>
        <v>0.18947788322788323</v>
      </c>
    </row>
    <row r="510" spans="1:74">
      <c r="A510" s="25">
        <f t="shared" si="284"/>
        <v>506</v>
      </c>
      <c r="B510" s="26" t="s">
        <v>39</v>
      </c>
      <c r="C510" s="12">
        <v>41674</v>
      </c>
      <c r="D510" s="12">
        <v>41675</v>
      </c>
      <c r="E510" s="12">
        <v>41745</v>
      </c>
      <c r="F510" s="14">
        <v>0.87485000000000002</v>
      </c>
      <c r="G510" s="14">
        <v>0.89285000000000003</v>
      </c>
      <c r="H510" s="14">
        <v>0.93420000000000003</v>
      </c>
      <c r="I510" s="14"/>
      <c r="J510" s="14"/>
      <c r="K510" s="5" t="s">
        <v>2</v>
      </c>
      <c r="M510" s="16">
        <f>(G510-F510)*10000</f>
        <v>180.00000000000017</v>
      </c>
      <c r="N510" s="15"/>
      <c r="O510" s="16">
        <f>(H510-G510)*10000</f>
        <v>413.5</v>
      </c>
      <c r="Q510" s="22">
        <f>((S509*U510)/M510)*O510</f>
        <v>32908727.840966173</v>
      </c>
      <c r="R510" s="15"/>
      <c r="S510" s="3">
        <f>Q510+S509</f>
        <v>777831805.45026159</v>
      </c>
      <c r="U510" s="4">
        <f>$AE$4/W510</f>
        <v>1.9230769230769232E-2</v>
      </c>
      <c r="W510" s="2">
        <v>13</v>
      </c>
      <c r="Y510" s="30">
        <f>E510-D510+1</f>
        <v>71</v>
      </c>
      <c r="Z510" s="30"/>
      <c r="AA510" s="30">
        <f>(D510-C510)</f>
        <v>1</v>
      </c>
      <c r="AB510" s="30"/>
      <c r="AC510" s="4">
        <f>(S510-S509)/S509</f>
        <v>4.4177350427350458E-2</v>
      </c>
      <c r="AF510" s="40">
        <f>IF(E509&gt;D510,IF(E509&gt;E510,Y510,E509-D510+1),0)</f>
        <v>43</v>
      </c>
      <c r="AH510" s="40">
        <f t="shared" si="280"/>
        <v>1</v>
      </c>
      <c r="AI510" s="40">
        <f t="shared" si="282"/>
        <v>0</v>
      </c>
      <c r="AJ510" s="40">
        <f t="shared" si="283"/>
        <v>1</v>
      </c>
      <c r="AK510" s="40">
        <f t="shared" si="285"/>
        <v>0</v>
      </c>
      <c r="AL510" s="40">
        <f t="shared" si="286"/>
        <v>1</v>
      </c>
      <c r="AM510" s="40">
        <f t="shared" si="287"/>
        <v>1</v>
      </c>
      <c r="AN510" s="40">
        <f t="shared" si="288"/>
        <v>0</v>
      </c>
      <c r="AO510" s="40">
        <f t="shared" si="289"/>
        <v>0</v>
      </c>
      <c r="AP510" s="40">
        <f t="shared" si="290"/>
        <v>0</v>
      </c>
      <c r="AQ510" s="40">
        <f t="shared" si="291"/>
        <v>0</v>
      </c>
      <c r="AR510" s="40">
        <f t="shared" si="292"/>
        <v>0</v>
      </c>
      <c r="AS510" s="40">
        <f t="shared" si="293"/>
        <v>1</v>
      </c>
      <c r="AT510" s="40">
        <f t="shared" si="294"/>
        <v>0</v>
      </c>
      <c r="AU510" s="40">
        <f t="shared" si="295"/>
        <v>0</v>
      </c>
      <c r="AV510" s="40">
        <f t="shared" si="296"/>
        <v>0</v>
      </c>
      <c r="AW510" s="40">
        <f t="shared" si="297"/>
        <v>0</v>
      </c>
      <c r="AX510" s="40">
        <f t="shared" si="298"/>
        <v>0</v>
      </c>
      <c r="AY510" s="40">
        <f t="shared" si="299"/>
        <v>0</v>
      </c>
      <c r="AZ510" s="40">
        <f t="shared" si="300"/>
        <v>0</v>
      </c>
      <c r="BA510" s="40">
        <f t="shared" si="301"/>
        <v>0</v>
      </c>
      <c r="BB510" s="40">
        <f t="shared" si="302"/>
        <v>0</v>
      </c>
      <c r="BC510" s="40">
        <f t="shared" si="303"/>
        <v>0</v>
      </c>
      <c r="BD510" s="40">
        <f t="shared" si="304"/>
        <v>0</v>
      </c>
      <c r="BE510" s="40">
        <f t="shared" si="305"/>
        <v>0</v>
      </c>
      <c r="BF510" s="40">
        <f t="shared" si="306"/>
        <v>0</v>
      </c>
      <c r="BG510" s="40">
        <f t="shared" si="307"/>
        <v>0</v>
      </c>
      <c r="BH510" s="40">
        <f t="shared" si="308"/>
        <v>0</v>
      </c>
      <c r="BI510" s="40">
        <f t="shared" si="309"/>
        <v>0</v>
      </c>
      <c r="BJ510" s="40">
        <f t="shared" si="310"/>
        <v>0</v>
      </c>
      <c r="BK510" s="40">
        <f t="shared" si="311"/>
        <v>0</v>
      </c>
      <c r="BL510" s="40">
        <f t="shared" si="312"/>
        <v>0</v>
      </c>
      <c r="BM510" s="40">
        <f t="shared" si="313"/>
        <v>0</v>
      </c>
      <c r="BN510" s="40">
        <f t="shared" si="314"/>
        <v>0</v>
      </c>
      <c r="BO510" s="40">
        <f t="shared" si="315"/>
        <v>0</v>
      </c>
      <c r="BP510" s="40">
        <f t="shared" si="316"/>
        <v>0</v>
      </c>
      <c r="BQ510" s="40">
        <f t="shared" si="317"/>
        <v>0</v>
      </c>
      <c r="BR510" s="40">
        <f t="shared" si="318"/>
        <v>0</v>
      </c>
      <c r="BS510">
        <v>2</v>
      </c>
      <c r="BT510" s="63">
        <f t="shared" si="281"/>
        <v>8</v>
      </c>
      <c r="BV510" s="4">
        <f t="shared" si="319"/>
        <v>0.20870865245865244</v>
      </c>
    </row>
    <row r="511" spans="1:74">
      <c r="A511" s="25">
        <f t="shared" si="284"/>
        <v>507</v>
      </c>
      <c r="B511" s="26" t="s">
        <v>38</v>
      </c>
      <c r="C511" s="12">
        <v>41676</v>
      </c>
      <c r="D511" s="52">
        <v>41677</v>
      </c>
      <c r="E511" s="52">
        <v>41704</v>
      </c>
      <c r="F511" s="36">
        <v>137.19999999999999</v>
      </c>
      <c r="G511" s="36">
        <v>138.75800000000001</v>
      </c>
      <c r="H511" s="36">
        <v>142.73999999999998</v>
      </c>
      <c r="I511" s="36"/>
      <c r="J511" s="36"/>
      <c r="K511" s="5" t="s">
        <v>1</v>
      </c>
      <c r="M511" s="16">
        <f>(G511-F511)*100</f>
        <v>155.80000000000211</v>
      </c>
      <c r="N511" s="15"/>
      <c r="O511" s="16">
        <f>(H511-G511)*100</f>
        <v>398.19999999999709</v>
      </c>
      <c r="Q511" s="22">
        <f>((S510*U511)/M511)*O511</f>
        <v>23666836.674788166</v>
      </c>
      <c r="R511" s="15"/>
      <c r="S511" s="3">
        <f>Q511+S510</f>
        <v>801498642.12504971</v>
      </c>
      <c r="U511" s="4">
        <f>$AE$4/W511</f>
        <v>1.1904761904761904E-2</v>
      </c>
      <c r="W511" s="2">
        <v>21</v>
      </c>
      <c r="Y511" s="30">
        <f>E511-D511+1</f>
        <v>28</v>
      </c>
      <c r="Z511" s="30"/>
      <c r="AA511" s="30">
        <f>(D511-C511)</f>
        <v>1</v>
      </c>
      <c r="AB511" s="30"/>
      <c r="AC511" s="4">
        <f>(S511-S510)/S510</f>
        <v>3.04266764472149E-2</v>
      </c>
      <c r="AF511" s="40">
        <f>IF(E510&gt;D511,IF(E510&gt;E511,Y511,E510-D511+1),0)</f>
        <v>28</v>
      </c>
      <c r="AH511" s="40">
        <f t="shared" si="280"/>
        <v>1</v>
      </c>
      <c r="AI511" s="40">
        <f t="shared" si="282"/>
        <v>1</v>
      </c>
      <c r="AJ511" s="40">
        <f t="shared" si="283"/>
        <v>0</v>
      </c>
      <c r="AK511" s="40">
        <f t="shared" si="285"/>
        <v>0</v>
      </c>
      <c r="AL511" s="40">
        <f t="shared" si="286"/>
        <v>0</v>
      </c>
      <c r="AM511" s="40">
        <f t="shared" si="287"/>
        <v>1</v>
      </c>
      <c r="AN511" s="40">
        <f t="shared" si="288"/>
        <v>1</v>
      </c>
      <c r="AO511" s="40">
        <f t="shared" si="289"/>
        <v>0</v>
      </c>
      <c r="AP511" s="40">
        <f t="shared" si="290"/>
        <v>0</v>
      </c>
      <c r="AQ511" s="40">
        <f t="shared" si="291"/>
        <v>0</v>
      </c>
      <c r="AR511" s="40">
        <f t="shared" si="292"/>
        <v>0</v>
      </c>
      <c r="AS511" s="40">
        <f t="shared" si="293"/>
        <v>0</v>
      </c>
      <c r="AT511" s="40">
        <f t="shared" si="294"/>
        <v>1</v>
      </c>
      <c r="AU511" s="40">
        <f t="shared" si="295"/>
        <v>0</v>
      </c>
      <c r="AV511" s="40">
        <f t="shared" si="296"/>
        <v>0</v>
      </c>
      <c r="AW511" s="40">
        <f t="shared" si="297"/>
        <v>0</v>
      </c>
      <c r="AX511" s="40">
        <f t="shared" si="298"/>
        <v>0</v>
      </c>
      <c r="AY511" s="40">
        <f t="shared" si="299"/>
        <v>0</v>
      </c>
      <c r="AZ511" s="40">
        <f t="shared" si="300"/>
        <v>0</v>
      </c>
      <c r="BA511" s="40">
        <f t="shared" si="301"/>
        <v>0</v>
      </c>
      <c r="BB511" s="40">
        <f t="shared" si="302"/>
        <v>0</v>
      </c>
      <c r="BC511" s="40">
        <f t="shared" si="303"/>
        <v>0</v>
      </c>
      <c r="BD511" s="40">
        <f t="shared" si="304"/>
        <v>0</v>
      </c>
      <c r="BE511" s="40">
        <f t="shared" si="305"/>
        <v>0</v>
      </c>
      <c r="BF511" s="40">
        <f t="shared" si="306"/>
        <v>0</v>
      </c>
      <c r="BG511" s="40">
        <f t="shared" si="307"/>
        <v>0</v>
      </c>
      <c r="BH511" s="40">
        <f t="shared" si="308"/>
        <v>0</v>
      </c>
      <c r="BI511" s="40">
        <f t="shared" si="309"/>
        <v>0</v>
      </c>
      <c r="BJ511" s="40">
        <f t="shared" si="310"/>
        <v>0</v>
      </c>
      <c r="BK511" s="40">
        <f t="shared" si="311"/>
        <v>0</v>
      </c>
      <c r="BL511" s="40">
        <f t="shared" si="312"/>
        <v>0</v>
      </c>
      <c r="BM511" s="40">
        <f t="shared" si="313"/>
        <v>0</v>
      </c>
      <c r="BN511" s="40">
        <f t="shared" si="314"/>
        <v>0</v>
      </c>
      <c r="BO511" s="40">
        <f t="shared" si="315"/>
        <v>0</v>
      </c>
      <c r="BP511" s="40">
        <f t="shared" si="316"/>
        <v>0</v>
      </c>
      <c r="BQ511" s="40">
        <f t="shared" si="317"/>
        <v>0</v>
      </c>
      <c r="BR511" s="40">
        <f t="shared" si="318"/>
        <v>0</v>
      </c>
      <c r="BS511">
        <v>2</v>
      </c>
      <c r="BT511" s="63">
        <f t="shared" si="281"/>
        <v>8</v>
      </c>
      <c r="BV511" s="4">
        <f t="shared" si="319"/>
        <v>0.18936341436341436</v>
      </c>
    </row>
    <row r="512" spans="1:74">
      <c r="A512" s="25">
        <f t="shared" si="284"/>
        <v>508</v>
      </c>
      <c r="B512" s="26" t="s">
        <v>36</v>
      </c>
      <c r="C512" s="12">
        <v>41677</v>
      </c>
      <c r="D512" s="12">
        <v>41680</v>
      </c>
      <c r="E512" s="12">
        <v>41695</v>
      </c>
      <c r="F512" s="36">
        <v>166.191</v>
      </c>
      <c r="G512" s="36">
        <v>168.19</v>
      </c>
      <c r="H512" s="36">
        <v>170.047</v>
      </c>
      <c r="I512" s="36"/>
      <c r="J512" s="36"/>
      <c r="K512" s="5" t="s">
        <v>2</v>
      </c>
      <c r="M512" s="16">
        <f>(G512-F512)*100</f>
        <v>199.89999999999952</v>
      </c>
      <c r="N512" s="15"/>
      <c r="O512" s="16">
        <f>(H512-G512)*100</f>
        <v>185.69999999999993</v>
      </c>
      <c r="Q512" s="22">
        <f>((S511*U512)/M512)*O512</f>
        <v>20682326.974962763</v>
      </c>
      <c r="R512" s="15"/>
      <c r="S512" s="3">
        <f>Q512+S511</f>
        <v>822180969.10001242</v>
      </c>
      <c r="U512" s="4">
        <f>$AE$4/W512</f>
        <v>2.7777777777777776E-2</v>
      </c>
      <c r="W512" s="2">
        <v>9</v>
      </c>
      <c r="Y512" s="30">
        <f>E512-D512+1</f>
        <v>16</v>
      </c>
      <c r="Z512" s="30"/>
      <c r="AA512" s="30">
        <f>(D512-C512)</f>
        <v>3</v>
      </c>
      <c r="AB512" s="30"/>
      <c r="AC512" s="4">
        <f>(S512-S511)/S511</f>
        <v>2.5804568951142224E-2</v>
      </c>
      <c r="AF512" s="40">
        <f>IF(E511&gt;D512,IF(E511&gt;E512,Y512,E511-D512+1),0)</f>
        <v>16</v>
      </c>
      <c r="AH512" s="40">
        <f t="shared" si="280"/>
        <v>1</v>
      </c>
      <c r="AI512" s="40">
        <f t="shared" si="282"/>
        <v>1</v>
      </c>
      <c r="AJ512" s="40">
        <f t="shared" si="283"/>
        <v>1</v>
      </c>
      <c r="AK512" s="40">
        <f t="shared" si="285"/>
        <v>0</v>
      </c>
      <c r="AL512" s="40">
        <f t="shared" si="286"/>
        <v>0</v>
      </c>
      <c r="AM512" s="40">
        <f t="shared" si="287"/>
        <v>0</v>
      </c>
      <c r="AN512" s="40">
        <f t="shared" si="288"/>
        <v>1</v>
      </c>
      <c r="AO512" s="40">
        <f t="shared" si="289"/>
        <v>1</v>
      </c>
      <c r="AP512" s="40">
        <f t="shared" si="290"/>
        <v>0</v>
      </c>
      <c r="AQ512" s="40">
        <f t="shared" si="291"/>
        <v>0</v>
      </c>
      <c r="AR512" s="40">
        <f t="shared" si="292"/>
        <v>0</v>
      </c>
      <c r="AS512" s="40">
        <f t="shared" si="293"/>
        <v>0</v>
      </c>
      <c r="AT512" s="40">
        <f t="shared" si="294"/>
        <v>0</v>
      </c>
      <c r="AU512" s="40">
        <f t="shared" si="295"/>
        <v>0</v>
      </c>
      <c r="AV512" s="40">
        <f t="shared" si="296"/>
        <v>0</v>
      </c>
      <c r="AW512" s="40">
        <f t="shared" si="297"/>
        <v>0</v>
      </c>
      <c r="AX512" s="40">
        <f t="shared" si="298"/>
        <v>0</v>
      </c>
      <c r="AY512" s="40">
        <f t="shared" si="299"/>
        <v>0</v>
      </c>
      <c r="AZ512" s="40">
        <f t="shared" si="300"/>
        <v>0</v>
      </c>
      <c r="BA512" s="40">
        <f t="shared" si="301"/>
        <v>0</v>
      </c>
      <c r="BB512" s="40">
        <f t="shared" si="302"/>
        <v>0</v>
      </c>
      <c r="BC512" s="40">
        <f t="shared" si="303"/>
        <v>0</v>
      </c>
      <c r="BD512" s="40">
        <f t="shared" si="304"/>
        <v>0</v>
      </c>
      <c r="BE512" s="40">
        <f t="shared" si="305"/>
        <v>0</v>
      </c>
      <c r="BF512" s="40">
        <f t="shared" si="306"/>
        <v>0</v>
      </c>
      <c r="BG512" s="40">
        <f t="shared" si="307"/>
        <v>0</v>
      </c>
      <c r="BH512" s="40">
        <f t="shared" si="308"/>
        <v>0</v>
      </c>
      <c r="BI512" s="40">
        <f t="shared" si="309"/>
        <v>0</v>
      </c>
      <c r="BJ512" s="40">
        <f t="shared" si="310"/>
        <v>0</v>
      </c>
      <c r="BK512" s="40">
        <f t="shared" si="311"/>
        <v>0</v>
      </c>
      <c r="BL512" s="40">
        <f t="shared" si="312"/>
        <v>0</v>
      </c>
      <c r="BM512" s="40">
        <f t="shared" si="313"/>
        <v>0</v>
      </c>
      <c r="BN512" s="40">
        <f t="shared" si="314"/>
        <v>0</v>
      </c>
      <c r="BO512" s="40">
        <f t="shared" si="315"/>
        <v>0</v>
      </c>
      <c r="BP512" s="40">
        <f t="shared" si="316"/>
        <v>0</v>
      </c>
      <c r="BQ512" s="40">
        <f t="shared" si="317"/>
        <v>0</v>
      </c>
      <c r="BR512" s="40">
        <f t="shared" si="318"/>
        <v>0</v>
      </c>
      <c r="BS512">
        <v>2</v>
      </c>
      <c r="BT512" s="63">
        <f t="shared" si="281"/>
        <v>8</v>
      </c>
      <c r="BV512" s="4">
        <f t="shared" si="319"/>
        <v>0.19441391941391944</v>
      </c>
    </row>
    <row r="513" spans="1:74">
      <c r="A513" s="25">
        <f t="shared" si="284"/>
        <v>509</v>
      </c>
      <c r="B513" s="26" t="s">
        <v>29</v>
      </c>
      <c r="C513" s="12">
        <v>41681</v>
      </c>
      <c r="D513" s="12">
        <v>41682</v>
      </c>
      <c r="E513" s="12">
        <v>41682</v>
      </c>
      <c r="F513" s="14">
        <v>0.83389999999999997</v>
      </c>
      <c r="G513" s="14"/>
      <c r="H513" s="14"/>
      <c r="I513" s="14">
        <v>0.82779999999999998</v>
      </c>
      <c r="J513" s="14">
        <v>0.82120000000000004</v>
      </c>
      <c r="K513" s="5" t="s">
        <v>1</v>
      </c>
      <c r="L513" s="15"/>
      <c r="M513" s="16">
        <f>(F513-I513)*10000</f>
        <v>60.999999999999943</v>
      </c>
      <c r="N513" s="15"/>
      <c r="O513" s="16">
        <f>(I513-J513)*10000</f>
        <v>65.999999999999389</v>
      </c>
      <c r="P513" s="15"/>
      <c r="Q513" s="22">
        <f>((S512*U513)/M513)*O513</f>
        <v>22239321.295328021</v>
      </c>
      <c r="R513" s="15"/>
      <c r="S513" s="3">
        <f>Q513+S512</f>
        <v>844420290.39534044</v>
      </c>
      <c r="U513" s="4">
        <f>$AE$4/W513</f>
        <v>2.5000000000000001E-2</v>
      </c>
      <c r="V513" s="4"/>
      <c r="W513" s="2">
        <v>10</v>
      </c>
      <c r="X513" s="3"/>
      <c r="Y513" s="30">
        <f>E513-D513+1</f>
        <v>1</v>
      </c>
      <c r="Z513" s="30"/>
      <c r="AA513" s="30">
        <f>(D513-C513)</f>
        <v>1</v>
      </c>
      <c r="AB513" s="30"/>
      <c r="AC513" s="4">
        <f>(S513-S512)/S512</f>
        <v>2.7049180327868631E-2</v>
      </c>
      <c r="AF513" s="40">
        <f>IF(E512&gt;D513,IF(E512&gt;E513,Y513,E512-D513+1),0)</f>
        <v>1</v>
      </c>
      <c r="AH513" s="40">
        <f t="shared" si="280"/>
        <v>1</v>
      </c>
      <c r="AI513" s="40">
        <f t="shared" si="282"/>
        <v>1</v>
      </c>
      <c r="AJ513" s="40">
        <f t="shared" si="283"/>
        <v>1</v>
      </c>
      <c r="AK513" s="40">
        <f t="shared" si="285"/>
        <v>1</v>
      </c>
      <c r="AL513" s="40">
        <f t="shared" si="286"/>
        <v>0</v>
      </c>
      <c r="AM513" s="40">
        <f t="shared" si="287"/>
        <v>0</v>
      </c>
      <c r="AN513" s="40">
        <f t="shared" si="288"/>
        <v>0</v>
      </c>
      <c r="AO513" s="40">
        <f t="shared" si="289"/>
        <v>1</v>
      </c>
      <c r="AP513" s="40">
        <f t="shared" si="290"/>
        <v>0</v>
      </c>
      <c r="AQ513" s="40">
        <f t="shared" si="291"/>
        <v>0</v>
      </c>
      <c r="AR513" s="40">
        <f t="shared" si="292"/>
        <v>0</v>
      </c>
      <c r="AS513" s="40">
        <f t="shared" si="293"/>
        <v>0</v>
      </c>
      <c r="AT513" s="40">
        <f t="shared" si="294"/>
        <v>0</v>
      </c>
      <c r="AU513" s="40">
        <f t="shared" si="295"/>
        <v>0</v>
      </c>
      <c r="AV513" s="40">
        <f t="shared" si="296"/>
        <v>0</v>
      </c>
      <c r="AW513" s="40">
        <f t="shared" si="297"/>
        <v>0</v>
      </c>
      <c r="AX513" s="40">
        <f t="shared" si="298"/>
        <v>0</v>
      </c>
      <c r="AY513" s="40">
        <f t="shared" si="299"/>
        <v>0</v>
      </c>
      <c r="AZ513" s="40">
        <f t="shared" si="300"/>
        <v>0</v>
      </c>
      <c r="BA513" s="40">
        <f t="shared" si="301"/>
        <v>0</v>
      </c>
      <c r="BB513" s="40">
        <f t="shared" si="302"/>
        <v>0</v>
      </c>
      <c r="BC513" s="40">
        <f t="shared" si="303"/>
        <v>0</v>
      </c>
      <c r="BD513" s="40">
        <f t="shared" si="304"/>
        <v>0</v>
      </c>
      <c r="BE513" s="40">
        <f t="shared" si="305"/>
        <v>0</v>
      </c>
      <c r="BF513" s="40">
        <f t="shared" si="306"/>
        <v>0</v>
      </c>
      <c r="BG513" s="40">
        <f t="shared" si="307"/>
        <v>0</v>
      </c>
      <c r="BH513" s="40">
        <f t="shared" si="308"/>
        <v>0</v>
      </c>
      <c r="BI513" s="40">
        <f t="shared" si="309"/>
        <v>0</v>
      </c>
      <c r="BJ513" s="40">
        <f t="shared" si="310"/>
        <v>0</v>
      </c>
      <c r="BK513" s="40">
        <f t="shared" si="311"/>
        <v>0</v>
      </c>
      <c r="BL513" s="40">
        <f t="shared" si="312"/>
        <v>0</v>
      </c>
      <c r="BM513" s="40">
        <f t="shared" si="313"/>
        <v>0</v>
      </c>
      <c r="BN513" s="40">
        <f t="shared" si="314"/>
        <v>0</v>
      </c>
      <c r="BO513" s="40">
        <f t="shared" si="315"/>
        <v>0</v>
      </c>
      <c r="BP513" s="40">
        <f t="shared" si="316"/>
        <v>0</v>
      </c>
      <c r="BQ513" s="40">
        <f t="shared" si="317"/>
        <v>0</v>
      </c>
      <c r="BR513" s="40">
        <f t="shared" si="318"/>
        <v>0</v>
      </c>
      <c r="BS513">
        <v>2</v>
      </c>
      <c r="BT513" s="63">
        <f t="shared" si="281"/>
        <v>8</v>
      </c>
      <c r="BV513" s="4">
        <f t="shared" si="319"/>
        <v>0.19441391941391942</v>
      </c>
    </row>
    <row r="514" spans="1:74">
      <c r="A514" s="25">
        <f t="shared" si="284"/>
        <v>510</v>
      </c>
      <c r="B514" s="26" t="s">
        <v>30</v>
      </c>
      <c r="C514" s="12">
        <v>41683</v>
      </c>
      <c r="D514" s="12">
        <v>41684</v>
      </c>
      <c r="E514" s="12">
        <v>41717</v>
      </c>
      <c r="F514" s="14">
        <v>1.3587</v>
      </c>
      <c r="G514" s="14">
        <v>1.3693</v>
      </c>
      <c r="H514" s="14">
        <v>1.3845000000000001</v>
      </c>
      <c r="I514" s="14"/>
      <c r="J514" s="14"/>
      <c r="K514" s="5" t="s">
        <v>2</v>
      </c>
      <c r="L514" s="15"/>
      <c r="M514" s="16">
        <f>(G514-F514)*10000</f>
        <v>105.99999999999943</v>
      </c>
      <c r="N514" s="15"/>
      <c r="O514" s="16">
        <f>(H514-G514)*10000</f>
        <v>152.00000000000102</v>
      </c>
      <c r="P514" s="15"/>
      <c r="Q514" s="22">
        <f>((S513*U514)/M514)*O514</f>
        <v>27519700.716143504</v>
      </c>
      <c r="R514" s="15"/>
      <c r="S514" s="3">
        <f>Q514+S513</f>
        <v>871939991.11148393</v>
      </c>
      <c r="U514" s="4">
        <f>$AE$4/W514</f>
        <v>2.2727272727272728E-2</v>
      </c>
      <c r="V514" s="4"/>
      <c r="W514" s="16">
        <v>11</v>
      </c>
      <c r="X514" s="15"/>
      <c r="Y514" s="30">
        <f>E514-D514+1</f>
        <v>34</v>
      </c>
      <c r="Z514" s="30"/>
      <c r="AA514" s="30">
        <f>(D514-C514)</f>
        <v>1</v>
      </c>
      <c r="AB514" s="30"/>
      <c r="AC514" s="4">
        <f>(S514-S513)/S513</f>
        <v>3.259005145797636E-2</v>
      </c>
      <c r="AF514" s="40">
        <f>IF(E513&gt;D514,IF(E513&gt;E514,Y514,E513-D514+1),0)</f>
        <v>0</v>
      </c>
      <c r="AH514" s="40">
        <f t="shared" si="280"/>
        <v>0</v>
      </c>
      <c r="AI514" s="40">
        <f t="shared" si="282"/>
        <v>1</v>
      </c>
      <c r="AJ514" s="40">
        <f t="shared" si="283"/>
        <v>1</v>
      </c>
      <c r="AK514" s="40">
        <f t="shared" si="285"/>
        <v>1</v>
      </c>
      <c r="AL514" s="40">
        <f t="shared" si="286"/>
        <v>1</v>
      </c>
      <c r="AM514" s="40">
        <f t="shared" si="287"/>
        <v>0</v>
      </c>
      <c r="AN514" s="40">
        <f t="shared" si="288"/>
        <v>0</v>
      </c>
      <c r="AO514" s="40">
        <f t="shared" si="289"/>
        <v>0</v>
      </c>
      <c r="AP514" s="40">
        <f t="shared" si="290"/>
        <v>1</v>
      </c>
      <c r="AQ514" s="40">
        <f t="shared" si="291"/>
        <v>0</v>
      </c>
      <c r="AR514" s="40">
        <f t="shared" si="292"/>
        <v>0</v>
      </c>
      <c r="AS514" s="40">
        <f t="shared" si="293"/>
        <v>0</v>
      </c>
      <c r="AT514" s="40">
        <f t="shared" si="294"/>
        <v>0</v>
      </c>
      <c r="AU514" s="40">
        <f t="shared" si="295"/>
        <v>0</v>
      </c>
      <c r="AV514" s="40">
        <f t="shared" si="296"/>
        <v>0</v>
      </c>
      <c r="AW514" s="40">
        <f t="shared" si="297"/>
        <v>0</v>
      </c>
      <c r="AX514" s="40">
        <f t="shared" si="298"/>
        <v>0</v>
      </c>
      <c r="AY514" s="40">
        <f t="shared" si="299"/>
        <v>0</v>
      </c>
      <c r="AZ514" s="40">
        <f t="shared" si="300"/>
        <v>0</v>
      </c>
      <c r="BA514" s="40">
        <f t="shared" si="301"/>
        <v>0</v>
      </c>
      <c r="BB514" s="40">
        <f t="shared" si="302"/>
        <v>0</v>
      </c>
      <c r="BC514" s="40">
        <f t="shared" si="303"/>
        <v>0</v>
      </c>
      <c r="BD514" s="40">
        <f t="shared" si="304"/>
        <v>0</v>
      </c>
      <c r="BE514" s="40">
        <f t="shared" si="305"/>
        <v>0</v>
      </c>
      <c r="BF514" s="40">
        <f t="shared" si="306"/>
        <v>0</v>
      </c>
      <c r="BG514" s="40">
        <f t="shared" si="307"/>
        <v>0</v>
      </c>
      <c r="BH514" s="40">
        <f t="shared" si="308"/>
        <v>0</v>
      </c>
      <c r="BI514" s="40">
        <f t="shared" si="309"/>
        <v>0</v>
      </c>
      <c r="BJ514" s="40">
        <f t="shared" si="310"/>
        <v>0</v>
      </c>
      <c r="BK514" s="40">
        <f t="shared" si="311"/>
        <v>0</v>
      </c>
      <c r="BL514" s="40">
        <f t="shared" si="312"/>
        <v>0</v>
      </c>
      <c r="BM514" s="40">
        <f t="shared" si="313"/>
        <v>0</v>
      </c>
      <c r="BN514" s="40">
        <f t="shared" si="314"/>
        <v>0</v>
      </c>
      <c r="BO514" s="40">
        <f t="shared" si="315"/>
        <v>0</v>
      </c>
      <c r="BP514" s="40">
        <f t="shared" si="316"/>
        <v>0</v>
      </c>
      <c r="BQ514" s="40">
        <f t="shared" si="317"/>
        <v>0</v>
      </c>
      <c r="BR514" s="40">
        <f t="shared" si="318"/>
        <v>0</v>
      </c>
      <c r="BS514">
        <v>2</v>
      </c>
      <c r="BT514" s="63">
        <f t="shared" si="281"/>
        <v>8</v>
      </c>
      <c r="BV514" s="4">
        <f t="shared" si="319"/>
        <v>0.19214119214119216</v>
      </c>
    </row>
    <row r="515" spans="1:74">
      <c r="A515" s="25">
        <f t="shared" si="284"/>
        <v>511</v>
      </c>
      <c r="B515" s="26" t="s">
        <v>34</v>
      </c>
      <c r="C515" s="12">
        <v>41684</v>
      </c>
      <c r="D515" s="12">
        <v>41687</v>
      </c>
      <c r="E515" s="12">
        <v>41688</v>
      </c>
      <c r="F515" s="14">
        <v>1.0747599999999999</v>
      </c>
      <c r="G515" s="14">
        <v>1.08005</v>
      </c>
      <c r="H515" s="14">
        <v>1.08005</v>
      </c>
      <c r="I515" s="14"/>
      <c r="J515" s="14"/>
      <c r="K515" s="5" t="s">
        <v>17</v>
      </c>
      <c r="M515" s="16">
        <f>(G515-F515)*10000</f>
        <v>52.900000000000169</v>
      </c>
      <c r="N515" s="15"/>
      <c r="O515" s="16">
        <f>(H515-G515)*10000</f>
        <v>0</v>
      </c>
      <c r="Q515" s="22">
        <f>((S514*U515)/M515)*O515</f>
        <v>0</v>
      </c>
      <c r="R515" s="15"/>
      <c r="S515" s="3">
        <f>Q515+S514</f>
        <v>871939991.11148393</v>
      </c>
      <c r="U515" s="4">
        <f>$AE$4/W515</f>
        <v>3.5714285714285712E-2</v>
      </c>
      <c r="W515" s="2">
        <v>7</v>
      </c>
      <c r="Y515" s="30">
        <f>E515-D515+1</f>
        <v>2</v>
      </c>
      <c r="Z515" s="30"/>
      <c r="AA515" s="30">
        <f>(D515-C515)</f>
        <v>3</v>
      </c>
      <c r="AB515" s="30"/>
      <c r="AC515" s="4">
        <f>(S515-S514)/S514</f>
        <v>0</v>
      </c>
      <c r="AF515" s="40">
        <f>IF(E514&gt;D515,IF(E514&gt;E515,Y515,E514-D515+1),0)</f>
        <v>2</v>
      </c>
      <c r="AH515" s="40">
        <f t="shared" si="280"/>
        <v>1</v>
      </c>
      <c r="AI515" s="40">
        <f t="shared" si="282"/>
        <v>0</v>
      </c>
      <c r="AJ515" s="40">
        <f t="shared" si="283"/>
        <v>1</v>
      </c>
      <c r="AK515" s="40">
        <f t="shared" si="285"/>
        <v>1</v>
      </c>
      <c r="AL515" s="40">
        <f t="shared" si="286"/>
        <v>1</v>
      </c>
      <c r="AM515" s="40">
        <f t="shared" si="287"/>
        <v>1</v>
      </c>
      <c r="AN515" s="40">
        <f t="shared" si="288"/>
        <v>0</v>
      </c>
      <c r="AO515" s="40">
        <f t="shared" si="289"/>
        <v>0</v>
      </c>
      <c r="AP515" s="40">
        <f t="shared" si="290"/>
        <v>0</v>
      </c>
      <c r="AQ515" s="40">
        <f t="shared" si="291"/>
        <v>1</v>
      </c>
      <c r="AR515" s="40">
        <f t="shared" si="292"/>
        <v>0</v>
      </c>
      <c r="AS515" s="40">
        <f t="shared" si="293"/>
        <v>0</v>
      </c>
      <c r="AT515" s="40">
        <f t="shared" si="294"/>
        <v>0</v>
      </c>
      <c r="AU515" s="40">
        <f t="shared" si="295"/>
        <v>0</v>
      </c>
      <c r="AV515" s="40">
        <f t="shared" si="296"/>
        <v>0</v>
      </c>
      <c r="AW515" s="40">
        <f t="shared" si="297"/>
        <v>0</v>
      </c>
      <c r="AX515" s="40">
        <f t="shared" si="298"/>
        <v>0</v>
      </c>
      <c r="AY515" s="40">
        <f t="shared" si="299"/>
        <v>0</v>
      </c>
      <c r="AZ515" s="40">
        <f t="shared" si="300"/>
        <v>0</v>
      </c>
      <c r="BA515" s="40">
        <f t="shared" si="301"/>
        <v>0</v>
      </c>
      <c r="BB515" s="40">
        <f t="shared" si="302"/>
        <v>0</v>
      </c>
      <c r="BC515" s="40">
        <f t="shared" si="303"/>
        <v>0</v>
      </c>
      <c r="BD515" s="40">
        <f t="shared" si="304"/>
        <v>0</v>
      </c>
      <c r="BE515" s="40">
        <f t="shared" si="305"/>
        <v>0</v>
      </c>
      <c r="BF515" s="40">
        <f t="shared" si="306"/>
        <v>0</v>
      </c>
      <c r="BG515" s="40">
        <f t="shared" si="307"/>
        <v>0</v>
      </c>
      <c r="BH515" s="40">
        <f t="shared" si="308"/>
        <v>0</v>
      </c>
      <c r="BI515" s="40">
        <f t="shared" si="309"/>
        <v>0</v>
      </c>
      <c r="BJ515" s="40">
        <f t="shared" si="310"/>
        <v>0</v>
      </c>
      <c r="BK515" s="40">
        <f t="shared" si="311"/>
        <v>0</v>
      </c>
      <c r="BL515" s="40">
        <f t="shared" si="312"/>
        <v>0</v>
      </c>
      <c r="BM515" s="40">
        <f t="shared" si="313"/>
        <v>0</v>
      </c>
      <c r="BN515" s="40">
        <f t="shared" si="314"/>
        <v>0</v>
      </c>
      <c r="BO515" s="40">
        <f t="shared" si="315"/>
        <v>0</v>
      </c>
      <c r="BP515" s="40">
        <f t="shared" si="316"/>
        <v>0</v>
      </c>
      <c r="BQ515" s="40">
        <f t="shared" si="317"/>
        <v>0</v>
      </c>
      <c r="BR515" s="40">
        <f t="shared" si="318"/>
        <v>0</v>
      </c>
      <c r="BS515">
        <v>2</v>
      </c>
      <c r="BT515" s="63">
        <f t="shared" si="281"/>
        <v>9</v>
      </c>
      <c r="BV515" s="4">
        <f t="shared" si="319"/>
        <v>0.22785547785547783</v>
      </c>
    </row>
    <row r="516" spans="1:74">
      <c r="A516" s="25">
        <f t="shared" si="284"/>
        <v>512</v>
      </c>
      <c r="B516" s="26" t="s">
        <v>29</v>
      </c>
      <c r="C516" s="12">
        <v>41687</v>
      </c>
      <c r="D516" s="12">
        <v>41688</v>
      </c>
      <c r="E516" s="12">
        <v>41694</v>
      </c>
      <c r="F516" s="14">
        <v>0.81545000000000001</v>
      </c>
      <c r="G516" s="14">
        <v>0.82150000000000001</v>
      </c>
      <c r="H516" s="14">
        <v>0.82809999999999995</v>
      </c>
      <c r="I516" s="14"/>
      <c r="J516" s="14"/>
      <c r="K516" s="5" t="s">
        <v>1</v>
      </c>
      <c r="L516" s="15"/>
      <c r="M516" s="16">
        <f>(G516-F516)*10000</f>
        <v>60.5</v>
      </c>
      <c r="N516" s="15"/>
      <c r="O516" s="16">
        <f>(H516-G516)*10000</f>
        <v>65.999999999999389</v>
      </c>
      <c r="P516" s="15"/>
      <c r="Q516" s="22">
        <f>((S515*U516)/M516)*O516</f>
        <v>23780181.575767525</v>
      </c>
      <c r="R516" s="15"/>
      <c r="S516" s="3">
        <f>Q516+S515</f>
        <v>895720172.68725145</v>
      </c>
      <c r="U516" s="4">
        <f>$AE$4/W516</f>
        <v>2.5000000000000001E-2</v>
      </c>
      <c r="V516" s="4"/>
      <c r="W516" s="2">
        <v>10</v>
      </c>
      <c r="X516" s="3"/>
      <c r="Y516" s="30">
        <f>E516-D516+1</f>
        <v>7</v>
      </c>
      <c r="Z516" s="30"/>
      <c r="AA516" s="30">
        <f>(D516-C516)</f>
        <v>1</v>
      </c>
      <c r="AB516" s="30"/>
      <c r="AC516" s="4">
        <f>(S516-S515)/S515</f>
        <v>2.7272727272727015E-2</v>
      </c>
      <c r="AF516" s="40">
        <f>IF(E515&gt;D516,IF(E515&gt;E516,Y516,E515-D516+1),0)</f>
        <v>0</v>
      </c>
      <c r="AH516" s="40">
        <f t="shared" si="280"/>
        <v>1</v>
      </c>
      <c r="AI516" s="40">
        <f t="shared" si="282"/>
        <v>1</v>
      </c>
      <c r="AJ516" s="40">
        <f t="shared" si="283"/>
        <v>0</v>
      </c>
      <c r="AK516" s="40">
        <f t="shared" si="285"/>
        <v>1</v>
      </c>
      <c r="AL516" s="40">
        <f t="shared" si="286"/>
        <v>1</v>
      </c>
      <c r="AM516" s="40">
        <f t="shared" si="287"/>
        <v>1</v>
      </c>
      <c r="AN516" s="40">
        <f t="shared" si="288"/>
        <v>1</v>
      </c>
      <c r="AO516" s="40">
        <f t="shared" si="289"/>
        <v>0</v>
      </c>
      <c r="AP516" s="40">
        <f t="shared" si="290"/>
        <v>0</v>
      </c>
      <c r="AQ516" s="40">
        <f t="shared" si="291"/>
        <v>0</v>
      </c>
      <c r="AR516" s="40">
        <f t="shared" si="292"/>
        <v>1</v>
      </c>
      <c r="AS516" s="40">
        <f t="shared" si="293"/>
        <v>0</v>
      </c>
      <c r="AT516" s="40">
        <f t="shared" si="294"/>
        <v>0</v>
      </c>
      <c r="AU516" s="40">
        <f t="shared" si="295"/>
        <v>0</v>
      </c>
      <c r="AV516" s="40">
        <f t="shared" si="296"/>
        <v>0</v>
      </c>
      <c r="AW516" s="40">
        <f t="shared" si="297"/>
        <v>0</v>
      </c>
      <c r="AX516" s="40">
        <f t="shared" si="298"/>
        <v>0</v>
      </c>
      <c r="AY516" s="40">
        <f t="shared" si="299"/>
        <v>0</v>
      </c>
      <c r="AZ516" s="40">
        <f t="shared" si="300"/>
        <v>0</v>
      </c>
      <c r="BA516" s="40">
        <f t="shared" si="301"/>
        <v>0</v>
      </c>
      <c r="BB516" s="40">
        <f t="shared" si="302"/>
        <v>0</v>
      </c>
      <c r="BC516" s="40">
        <f t="shared" si="303"/>
        <v>0</v>
      </c>
      <c r="BD516" s="40">
        <f t="shared" si="304"/>
        <v>0</v>
      </c>
      <c r="BE516" s="40">
        <f t="shared" si="305"/>
        <v>0</v>
      </c>
      <c r="BF516" s="40">
        <f t="shared" si="306"/>
        <v>0</v>
      </c>
      <c r="BG516" s="40">
        <f t="shared" si="307"/>
        <v>0</v>
      </c>
      <c r="BH516" s="40">
        <f t="shared" si="308"/>
        <v>0</v>
      </c>
      <c r="BI516" s="40">
        <f t="shared" si="309"/>
        <v>0</v>
      </c>
      <c r="BJ516" s="40">
        <f t="shared" si="310"/>
        <v>0</v>
      </c>
      <c r="BK516" s="40">
        <f t="shared" si="311"/>
        <v>0</v>
      </c>
      <c r="BL516" s="40">
        <f t="shared" si="312"/>
        <v>0</v>
      </c>
      <c r="BM516" s="40">
        <f t="shared" si="313"/>
        <v>0</v>
      </c>
      <c r="BN516" s="40">
        <f t="shared" si="314"/>
        <v>0</v>
      </c>
      <c r="BO516" s="40">
        <f t="shared" si="315"/>
        <v>0</v>
      </c>
      <c r="BP516" s="40">
        <f t="shared" si="316"/>
        <v>0</v>
      </c>
      <c r="BQ516" s="40">
        <f t="shared" si="317"/>
        <v>0</v>
      </c>
      <c r="BR516" s="40">
        <f t="shared" si="318"/>
        <v>0</v>
      </c>
      <c r="BS516">
        <v>2</v>
      </c>
      <c r="BT516" s="63">
        <f t="shared" si="281"/>
        <v>10</v>
      </c>
      <c r="BV516" s="4">
        <f t="shared" si="319"/>
        <v>0.25285547785547785</v>
      </c>
    </row>
    <row r="517" spans="1:74">
      <c r="A517" s="25">
        <f t="shared" si="284"/>
        <v>513</v>
      </c>
      <c r="B517" s="26" t="s">
        <v>28</v>
      </c>
      <c r="C517" s="12">
        <v>41689</v>
      </c>
      <c r="D517" s="12">
        <v>41691</v>
      </c>
      <c r="E517" s="12">
        <v>41717</v>
      </c>
      <c r="F517" s="14">
        <v>1.4998</v>
      </c>
      <c r="G517" s="14">
        <v>1.5250999999999999</v>
      </c>
      <c r="H517" s="14">
        <v>1.5569999999999999</v>
      </c>
      <c r="I517" s="14"/>
      <c r="J517" s="14"/>
      <c r="K517" s="5" t="s">
        <v>1</v>
      </c>
      <c r="L517" s="15"/>
      <c r="M517" s="16">
        <f>(G517-F517)*10000</f>
        <v>252.99999999999878</v>
      </c>
      <c r="N517" s="15"/>
      <c r="O517" s="16">
        <f>(H517-G517)*10000</f>
        <v>319.0000000000004</v>
      </c>
      <c r="P517" s="15"/>
      <c r="Q517" s="22">
        <f>((S516*U517)/M517)*O517</f>
        <v>40335225.167593867</v>
      </c>
      <c r="R517" s="15"/>
      <c r="S517" s="3">
        <f>Q517+S516</f>
        <v>936055397.85484529</v>
      </c>
      <c r="U517" s="4">
        <f>$AE$4/W517</f>
        <v>3.5714285714285712E-2</v>
      </c>
      <c r="V517" s="4"/>
      <c r="W517" s="2">
        <v>7</v>
      </c>
      <c r="X517" s="3"/>
      <c r="Y517" s="30">
        <f>E517-D517+1</f>
        <v>27</v>
      </c>
      <c r="Z517" s="30"/>
      <c r="AA517" s="30">
        <f>(D517-C517)</f>
        <v>2</v>
      </c>
      <c r="AB517" s="30"/>
      <c r="AC517" s="4">
        <f>(S517-S516)/S516</f>
        <v>4.5031055900621356E-2</v>
      </c>
      <c r="AF517" s="40">
        <f>IF(E516&gt;D517,IF(E516&gt;E517,Y517,E516-D517+1),0)</f>
        <v>4</v>
      </c>
      <c r="AH517" s="40">
        <f t="shared" si="280"/>
        <v>1</v>
      </c>
      <c r="AI517" s="40">
        <f t="shared" si="282"/>
        <v>0</v>
      </c>
      <c r="AJ517" s="40">
        <f t="shared" si="283"/>
        <v>1</v>
      </c>
      <c r="AK517" s="40">
        <f t="shared" si="285"/>
        <v>0</v>
      </c>
      <c r="AL517" s="40">
        <f t="shared" si="286"/>
        <v>1</v>
      </c>
      <c r="AM517" s="40">
        <f t="shared" si="287"/>
        <v>1</v>
      </c>
      <c r="AN517" s="40">
        <f t="shared" si="288"/>
        <v>1</v>
      </c>
      <c r="AO517" s="40">
        <f t="shared" si="289"/>
        <v>1</v>
      </c>
      <c r="AP517" s="40">
        <f t="shared" si="290"/>
        <v>0</v>
      </c>
      <c r="AQ517" s="40">
        <f t="shared" si="291"/>
        <v>0</v>
      </c>
      <c r="AR517" s="40">
        <f t="shared" si="292"/>
        <v>0</v>
      </c>
      <c r="AS517" s="40">
        <f t="shared" si="293"/>
        <v>0</v>
      </c>
      <c r="AT517" s="40">
        <f t="shared" si="294"/>
        <v>0</v>
      </c>
      <c r="AU517" s="40">
        <f t="shared" si="295"/>
        <v>0</v>
      </c>
      <c r="AV517" s="40">
        <f t="shared" si="296"/>
        <v>0</v>
      </c>
      <c r="AW517" s="40">
        <f t="shared" si="297"/>
        <v>0</v>
      </c>
      <c r="AX517" s="40">
        <f t="shared" si="298"/>
        <v>0</v>
      </c>
      <c r="AY517" s="40">
        <f t="shared" si="299"/>
        <v>0</v>
      </c>
      <c r="AZ517" s="40">
        <f t="shared" si="300"/>
        <v>0</v>
      </c>
      <c r="BA517" s="40">
        <f t="shared" si="301"/>
        <v>0</v>
      </c>
      <c r="BB517" s="40">
        <f t="shared" si="302"/>
        <v>0</v>
      </c>
      <c r="BC517" s="40">
        <f t="shared" si="303"/>
        <v>0</v>
      </c>
      <c r="BD517" s="40">
        <f t="shared" si="304"/>
        <v>0</v>
      </c>
      <c r="BE517" s="40">
        <f t="shared" si="305"/>
        <v>0</v>
      </c>
      <c r="BF517" s="40">
        <f t="shared" si="306"/>
        <v>0</v>
      </c>
      <c r="BG517" s="40">
        <f t="shared" si="307"/>
        <v>0</v>
      </c>
      <c r="BH517" s="40">
        <f t="shared" si="308"/>
        <v>0</v>
      </c>
      <c r="BI517" s="40">
        <f t="shared" si="309"/>
        <v>0</v>
      </c>
      <c r="BJ517" s="40">
        <f t="shared" si="310"/>
        <v>0</v>
      </c>
      <c r="BK517" s="40">
        <f t="shared" si="311"/>
        <v>0</v>
      </c>
      <c r="BL517" s="40">
        <f t="shared" si="312"/>
        <v>0</v>
      </c>
      <c r="BM517" s="40">
        <f t="shared" si="313"/>
        <v>0</v>
      </c>
      <c r="BN517" s="40">
        <f t="shared" si="314"/>
        <v>0</v>
      </c>
      <c r="BO517" s="40">
        <f t="shared" si="315"/>
        <v>0</v>
      </c>
      <c r="BP517" s="40">
        <f t="shared" si="316"/>
        <v>0</v>
      </c>
      <c r="BQ517" s="40">
        <f t="shared" si="317"/>
        <v>0</v>
      </c>
      <c r="BR517" s="40">
        <f t="shared" si="318"/>
        <v>0</v>
      </c>
      <c r="BS517">
        <v>2</v>
      </c>
      <c r="BT517" s="63">
        <f t="shared" si="281"/>
        <v>9</v>
      </c>
      <c r="BV517" s="4">
        <f t="shared" si="319"/>
        <v>0.22507770007770006</v>
      </c>
    </row>
    <row r="518" spans="1:74">
      <c r="A518" s="25">
        <f>A517+1</f>
        <v>514</v>
      </c>
      <c r="B518" s="26" t="s">
        <v>24</v>
      </c>
      <c r="C518" s="12">
        <v>41691</v>
      </c>
      <c r="D518" s="13">
        <v>41694</v>
      </c>
      <c r="E518" s="13">
        <v>41694</v>
      </c>
      <c r="F518" s="36">
        <v>92.24</v>
      </c>
      <c r="G518" s="36"/>
      <c r="H518" s="36"/>
      <c r="I518" s="36">
        <v>91.84</v>
      </c>
      <c r="J518" s="36">
        <v>92.24</v>
      </c>
      <c r="K518" s="5" t="s">
        <v>0</v>
      </c>
      <c r="M518" s="16">
        <f>(F518-I518)*100</f>
        <v>39.999999999999147</v>
      </c>
      <c r="N518" s="15"/>
      <c r="O518" s="16">
        <f>(I518-J518)*100</f>
        <v>-39.999999999999147</v>
      </c>
      <c r="P518" s="15"/>
      <c r="Q518" s="22">
        <f>((S517*U518)/M518)*O518</f>
        <v>-23401384.946371134</v>
      </c>
      <c r="R518" s="15"/>
      <c r="S518" s="3">
        <f>Q518+S517</f>
        <v>912654012.90847421</v>
      </c>
      <c r="U518" s="4">
        <f>$AE$4/W518</f>
        <v>2.5000000000000001E-2</v>
      </c>
      <c r="V518" s="4"/>
      <c r="W518" s="2">
        <v>10</v>
      </c>
      <c r="X518" s="3"/>
      <c r="Y518" s="30">
        <f>E518-D518+1</f>
        <v>1</v>
      </c>
      <c r="Z518" s="30"/>
      <c r="AA518" s="30">
        <f>(D518-C518)</f>
        <v>3</v>
      </c>
      <c r="AB518" s="30"/>
      <c r="AC518" s="4">
        <f>(S518-S517)/S517</f>
        <v>-2.4999999999999942E-2</v>
      </c>
      <c r="AF518" s="40">
        <f>IF(E517&gt;D518,IF(E517&gt;E518,Y518,E517-D518+1),0)</f>
        <v>1</v>
      </c>
      <c r="AH518" s="40">
        <f t="shared" si="280"/>
        <v>1</v>
      </c>
      <c r="AI518" s="40">
        <f t="shared" si="282"/>
        <v>1</v>
      </c>
      <c r="AJ518" s="40">
        <f t="shared" si="283"/>
        <v>0</v>
      </c>
      <c r="AK518" s="40">
        <f t="shared" si="285"/>
        <v>1</v>
      </c>
      <c r="AL518" s="40">
        <f t="shared" si="286"/>
        <v>0</v>
      </c>
      <c r="AM518" s="40">
        <f t="shared" si="287"/>
        <v>1</v>
      </c>
      <c r="AN518" s="40">
        <f t="shared" si="288"/>
        <v>1</v>
      </c>
      <c r="AO518" s="40">
        <f t="shared" si="289"/>
        <v>1</v>
      </c>
      <c r="AP518" s="40">
        <f t="shared" si="290"/>
        <v>1</v>
      </c>
      <c r="AQ518" s="40">
        <f t="shared" si="291"/>
        <v>0</v>
      </c>
      <c r="AR518" s="40">
        <f t="shared" si="292"/>
        <v>0</v>
      </c>
      <c r="AS518" s="40">
        <f t="shared" si="293"/>
        <v>0</v>
      </c>
      <c r="AT518" s="40">
        <f t="shared" si="294"/>
        <v>0</v>
      </c>
      <c r="AU518" s="40">
        <f t="shared" si="295"/>
        <v>0</v>
      </c>
      <c r="AV518" s="40">
        <f t="shared" si="296"/>
        <v>0</v>
      </c>
      <c r="AW518" s="40">
        <f t="shared" si="297"/>
        <v>0</v>
      </c>
      <c r="AX518" s="40">
        <f t="shared" si="298"/>
        <v>0</v>
      </c>
      <c r="AY518" s="40">
        <f t="shared" si="299"/>
        <v>0</v>
      </c>
      <c r="AZ518" s="40">
        <f t="shared" si="300"/>
        <v>0</v>
      </c>
      <c r="BA518" s="40">
        <f t="shared" si="301"/>
        <v>0</v>
      </c>
      <c r="BB518" s="40">
        <f t="shared" si="302"/>
        <v>0</v>
      </c>
      <c r="BC518" s="40">
        <f t="shared" si="303"/>
        <v>0</v>
      </c>
      <c r="BD518" s="40">
        <f t="shared" si="304"/>
        <v>0</v>
      </c>
      <c r="BE518" s="40">
        <f t="shared" si="305"/>
        <v>0</v>
      </c>
      <c r="BF518" s="40">
        <f t="shared" si="306"/>
        <v>0</v>
      </c>
      <c r="BG518" s="40">
        <f t="shared" si="307"/>
        <v>0</v>
      </c>
      <c r="BH518" s="40">
        <f t="shared" si="308"/>
        <v>0</v>
      </c>
      <c r="BI518" s="40">
        <f t="shared" si="309"/>
        <v>0</v>
      </c>
      <c r="BJ518" s="40">
        <f t="shared" si="310"/>
        <v>0</v>
      </c>
      <c r="BK518" s="40">
        <f t="shared" si="311"/>
        <v>0</v>
      </c>
      <c r="BL518" s="40">
        <f t="shared" si="312"/>
        <v>0</v>
      </c>
      <c r="BM518" s="40">
        <f t="shared" si="313"/>
        <v>0</v>
      </c>
      <c r="BN518" s="40">
        <f t="shared" si="314"/>
        <v>0</v>
      </c>
      <c r="BO518" s="40">
        <f t="shared" si="315"/>
        <v>0</v>
      </c>
      <c r="BP518" s="40">
        <f t="shared" si="316"/>
        <v>0</v>
      </c>
      <c r="BQ518" s="40">
        <f t="shared" si="317"/>
        <v>0</v>
      </c>
      <c r="BR518" s="40">
        <f t="shared" si="318"/>
        <v>0</v>
      </c>
      <c r="BS518">
        <v>2</v>
      </c>
      <c r="BT518" s="63">
        <f t="shared" si="281"/>
        <v>10</v>
      </c>
      <c r="BV518" s="4">
        <f t="shared" si="319"/>
        <v>0.25007770007770008</v>
      </c>
    </row>
    <row r="519" spans="1:74">
      <c r="A519" s="25">
        <f t="shared" si="284"/>
        <v>515</v>
      </c>
      <c r="B519" s="26" t="s">
        <v>29</v>
      </c>
      <c r="C519" s="12">
        <v>41694</v>
      </c>
      <c r="D519" s="12">
        <v>41695</v>
      </c>
      <c r="E519" s="12">
        <v>41701</v>
      </c>
      <c r="F519" s="14">
        <v>0.82879999999999998</v>
      </c>
      <c r="G519" s="14"/>
      <c r="H519" s="14"/>
      <c r="I519" s="14">
        <v>0.82320000000000004</v>
      </c>
      <c r="J519" s="14">
        <v>0.82320000000000004</v>
      </c>
      <c r="K519" s="5" t="s">
        <v>17</v>
      </c>
      <c r="L519" s="15"/>
      <c r="M519" s="16">
        <f>(F519-I519)*10000</f>
        <v>55.999999999999382</v>
      </c>
      <c r="N519" s="15"/>
      <c r="O519" s="16">
        <f>(I519-J519)*10000</f>
        <v>0</v>
      </c>
      <c r="P519" s="15"/>
      <c r="Q519" s="22">
        <f>((S518*U519)/M519)*O519</f>
        <v>0</v>
      </c>
      <c r="R519" s="15"/>
      <c r="S519" s="3">
        <f>Q519+S518</f>
        <v>912654012.90847421</v>
      </c>
      <c r="U519" s="4">
        <f>$AE$4/W519</f>
        <v>2.5000000000000001E-2</v>
      </c>
      <c r="V519" s="4"/>
      <c r="W519" s="2">
        <v>10</v>
      </c>
      <c r="X519" s="3"/>
      <c r="Y519" s="30">
        <f>E519-D519+1</f>
        <v>7</v>
      </c>
      <c r="Z519" s="30"/>
      <c r="AA519" s="30">
        <f>(D519-C519)</f>
        <v>1</v>
      </c>
      <c r="AB519" s="30"/>
      <c r="AC519" s="4">
        <f>(S519-S518)/S518</f>
        <v>0</v>
      </c>
      <c r="AF519" s="40">
        <f>IF(E518&gt;D519,IF(E518&gt;E519,Y519,E518-D519+1),0)</f>
        <v>0</v>
      </c>
      <c r="AH519" s="40">
        <f t="shared" ref="AH519:AH582" si="320">IF(E518&gt;=D519,1,0)</f>
        <v>0</v>
      </c>
      <c r="AI519" s="40">
        <f t="shared" si="282"/>
        <v>1</v>
      </c>
      <c r="AJ519" s="40">
        <f t="shared" si="283"/>
        <v>0</v>
      </c>
      <c r="AK519" s="40">
        <f t="shared" si="285"/>
        <v>0</v>
      </c>
      <c r="AL519" s="40">
        <f t="shared" si="286"/>
        <v>1</v>
      </c>
      <c r="AM519" s="40">
        <f t="shared" si="287"/>
        <v>0</v>
      </c>
      <c r="AN519" s="40">
        <f t="shared" si="288"/>
        <v>1</v>
      </c>
      <c r="AO519" s="40">
        <f t="shared" si="289"/>
        <v>1</v>
      </c>
      <c r="AP519" s="40">
        <f t="shared" si="290"/>
        <v>1</v>
      </c>
      <c r="AQ519" s="40">
        <f t="shared" si="291"/>
        <v>1</v>
      </c>
      <c r="AR519" s="40">
        <f t="shared" si="292"/>
        <v>0</v>
      </c>
      <c r="AS519" s="40">
        <f t="shared" si="293"/>
        <v>0</v>
      </c>
      <c r="AT519" s="40">
        <f t="shared" si="294"/>
        <v>0</v>
      </c>
      <c r="AU519" s="40">
        <f t="shared" si="295"/>
        <v>0</v>
      </c>
      <c r="AV519" s="40">
        <f t="shared" si="296"/>
        <v>0</v>
      </c>
      <c r="AW519" s="40">
        <f t="shared" si="297"/>
        <v>0</v>
      </c>
      <c r="AX519" s="40">
        <f t="shared" si="298"/>
        <v>0</v>
      </c>
      <c r="AY519" s="40">
        <f t="shared" si="299"/>
        <v>0</v>
      </c>
      <c r="AZ519" s="40">
        <f t="shared" si="300"/>
        <v>0</v>
      </c>
      <c r="BA519" s="40">
        <f t="shared" si="301"/>
        <v>0</v>
      </c>
      <c r="BB519" s="40">
        <f t="shared" si="302"/>
        <v>0</v>
      </c>
      <c r="BC519" s="40">
        <f t="shared" si="303"/>
        <v>0</v>
      </c>
      <c r="BD519" s="40">
        <f t="shared" si="304"/>
        <v>0</v>
      </c>
      <c r="BE519" s="40">
        <f t="shared" si="305"/>
        <v>0</v>
      </c>
      <c r="BF519" s="40">
        <f t="shared" si="306"/>
        <v>0</v>
      </c>
      <c r="BG519" s="40">
        <f t="shared" si="307"/>
        <v>0</v>
      </c>
      <c r="BH519" s="40">
        <f t="shared" si="308"/>
        <v>0</v>
      </c>
      <c r="BI519" s="40">
        <f t="shared" si="309"/>
        <v>0</v>
      </c>
      <c r="BJ519" s="40">
        <f t="shared" si="310"/>
        <v>0</v>
      </c>
      <c r="BK519" s="40">
        <f t="shared" si="311"/>
        <v>0</v>
      </c>
      <c r="BL519" s="40">
        <f t="shared" si="312"/>
        <v>0</v>
      </c>
      <c r="BM519" s="40">
        <f t="shared" si="313"/>
        <v>0</v>
      </c>
      <c r="BN519" s="40">
        <f t="shared" si="314"/>
        <v>0</v>
      </c>
      <c r="BO519" s="40">
        <f t="shared" si="315"/>
        <v>0</v>
      </c>
      <c r="BP519" s="40">
        <f t="shared" si="316"/>
        <v>0</v>
      </c>
      <c r="BQ519" s="40">
        <f t="shared" si="317"/>
        <v>0</v>
      </c>
      <c r="BR519" s="40">
        <f t="shared" si="318"/>
        <v>0</v>
      </c>
      <c r="BS519">
        <v>2</v>
      </c>
      <c r="BT519" s="63">
        <f t="shared" ref="BT519:BT582" si="321">SUM(AH519:BS519)+1</f>
        <v>9</v>
      </c>
      <c r="BV519" s="4">
        <f t="shared" si="319"/>
        <v>0.22507770007770009</v>
      </c>
    </row>
    <row r="520" spans="1:74">
      <c r="A520" s="25">
        <f>A519+1</f>
        <v>516</v>
      </c>
      <c r="B520" s="26" t="s">
        <v>34</v>
      </c>
      <c r="C520" s="12">
        <v>41695</v>
      </c>
      <c r="D520" s="12">
        <v>41696</v>
      </c>
      <c r="E520" s="12">
        <v>41698</v>
      </c>
      <c r="F520" s="14">
        <v>1.08527</v>
      </c>
      <c r="G520" s="14"/>
      <c r="H520" s="14"/>
      <c r="I520" s="14">
        <v>1.0813999999999999</v>
      </c>
      <c r="J520" s="14">
        <v>1.0666899999999999</v>
      </c>
      <c r="K520" s="5" t="s">
        <v>1</v>
      </c>
      <c r="M520" s="46">
        <f>(F520-I520)*10000</f>
        <v>38.700000000000401</v>
      </c>
      <c r="N520" s="47"/>
      <c r="O520" s="46">
        <f>(I520-J520)*10000</f>
        <v>147.10000000000002</v>
      </c>
      <c r="Q520" s="22">
        <f>((S519*U520)/M520)*O520</f>
        <v>123893877.16762197</v>
      </c>
      <c r="R520" s="15"/>
      <c r="S520" s="3">
        <f>Q520+S519</f>
        <v>1036547890.0760962</v>
      </c>
      <c r="U520" s="4">
        <f>$AE$4/W520</f>
        <v>3.5714285714285712E-2</v>
      </c>
      <c r="W520" s="2">
        <v>7</v>
      </c>
      <c r="Y520" s="30">
        <f>E520-D520+1</f>
        <v>3</v>
      </c>
      <c r="Z520" s="30"/>
      <c r="AA520" s="30">
        <f>(D520-C520)</f>
        <v>1</v>
      </c>
      <c r="AB520" s="30"/>
      <c r="AC520" s="4">
        <f>(S520-S519)/S519</f>
        <v>0.13575119970468666</v>
      </c>
      <c r="AF520" s="40">
        <f>IF(E519&gt;D520,IF(E519&gt;E520,Y520,E519-D520+1),0)</f>
        <v>3</v>
      </c>
      <c r="AH520" s="40">
        <f t="shared" si="320"/>
        <v>1</v>
      </c>
      <c r="AI520" s="40">
        <f t="shared" ref="AI520:AI583" si="322">IF(E518&gt;=D520,1,0)</f>
        <v>0</v>
      </c>
      <c r="AJ520" s="40">
        <f t="shared" si="283"/>
        <v>1</v>
      </c>
      <c r="AK520" s="40">
        <f t="shared" si="285"/>
        <v>0</v>
      </c>
      <c r="AL520" s="40">
        <f t="shared" si="286"/>
        <v>0</v>
      </c>
      <c r="AM520" s="40">
        <f t="shared" si="287"/>
        <v>1</v>
      </c>
      <c r="AN520" s="40">
        <f t="shared" si="288"/>
        <v>0</v>
      </c>
      <c r="AO520" s="40">
        <f t="shared" si="289"/>
        <v>0</v>
      </c>
      <c r="AP520" s="40">
        <f t="shared" si="290"/>
        <v>1</v>
      </c>
      <c r="AQ520" s="40">
        <f t="shared" si="291"/>
        <v>1</v>
      </c>
      <c r="AR520" s="40">
        <f t="shared" si="292"/>
        <v>1</v>
      </c>
      <c r="AS520" s="40">
        <f t="shared" si="293"/>
        <v>0</v>
      </c>
      <c r="AT520" s="40">
        <f t="shared" si="294"/>
        <v>0</v>
      </c>
      <c r="AU520" s="40">
        <f t="shared" si="295"/>
        <v>0</v>
      </c>
      <c r="AV520" s="40">
        <f t="shared" si="296"/>
        <v>0</v>
      </c>
      <c r="AW520" s="40">
        <f t="shared" si="297"/>
        <v>0</v>
      </c>
      <c r="AX520" s="40">
        <f t="shared" si="298"/>
        <v>0</v>
      </c>
      <c r="AY520" s="40">
        <f t="shared" si="299"/>
        <v>0</v>
      </c>
      <c r="AZ520" s="40">
        <f t="shared" si="300"/>
        <v>0</v>
      </c>
      <c r="BA520" s="40">
        <f t="shared" si="301"/>
        <v>0</v>
      </c>
      <c r="BB520" s="40">
        <f t="shared" si="302"/>
        <v>0</v>
      </c>
      <c r="BC520" s="40">
        <f t="shared" si="303"/>
        <v>0</v>
      </c>
      <c r="BD520" s="40">
        <f t="shared" si="304"/>
        <v>0</v>
      </c>
      <c r="BE520" s="40">
        <f t="shared" si="305"/>
        <v>0</v>
      </c>
      <c r="BF520" s="40">
        <f t="shared" si="306"/>
        <v>0</v>
      </c>
      <c r="BG520" s="40">
        <f t="shared" si="307"/>
        <v>0</v>
      </c>
      <c r="BH520" s="40">
        <f t="shared" si="308"/>
        <v>0</v>
      </c>
      <c r="BI520" s="40">
        <f t="shared" si="309"/>
        <v>0</v>
      </c>
      <c r="BJ520" s="40">
        <f t="shared" si="310"/>
        <v>0</v>
      </c>
      <c r="BK520" s="40">
        <f t="shared" si="311"/>
        <v>0</v>
      </c>
      <c r="BL520" s="40">
        <f t="shared" si="312"/>
        <v>0</v>
      </c>
      <c r="BM520" s="40">
        <f t="shared" si="313"/>
        <v>0</v>
      </c>
      <c r="BN520" s="40">
        <f t="shared" si="314"/>
        <v>0</v>
      </c>
      <c r="BO520" s="40">
        <f t="shared" si="315"/>
        <v>0</v>
      </c>
      <c r="BP520" s="40">
        <f t="shared" si="316"/>
        <v>0</v>
      </c>
      <c r="BQ520" s="40">
        <f t="shared" si="317"/>
        <v>0</v>
      </c>
      <c r="BR520" s="40">
        <f t="shared" si="318"/>
        <v>0</v>
      </c>
      <c r="BS520">
        <v>2</v>
      </c>
      <c r="BT520" s="63">
        <f t="shared" si="321"/>
        <v>9</v>
      </c>
      <c r="BV520" s="4">
        <f t="shared" si="319"/>
        <v>0.23301420801420802</v>
      </c>
    </row>
    <row r="521" spans="1:74">
      <c r="A521" s="25">
        <f t="shared" si="284"/>
        <v>517</v>
      </c>
      <c r="B521" s="26" t="s">
        <v>20</v>
      </c>
      <c r="C521" s="12">
        <v>41696</v>
      </c>
      <c r="D521" s="12">
        <v>41697</v>
      </c>
      <c r="E521" s="12">
        <v>41702</v>
      </c>
      <c r="F521" s="14">
        <v>0.80289999999999995</v>
      </c>
      <c r="G521" s="14"/>
      <c r="H521" s="14"/>
      <c r="I521" s="14">
        <v>0.79469999999999996</v>
      </c>
      <c r="J521" s="14">
        <v>0.79469999999999996</v>
      </c>
      <c r="K521" s="5" t="s">
        <v>17</v>
      </c>
      <c r="L521" s="15"/>
      <c r="M521" s="16">
        <f>(F521-I521)*10000</f>
        <v>81.999999999999858</v>
      </c>
      <c r="N521" s="15"/>
      <c r="O521" s="16">
        <f>(I521-J521)*10000</f>
        <v>0</v>
      </c>
      <c r="P521" s="15"/>
      <c r="Q521" s="22">
        <f>((S520*U521)/M521)*O521</f>
        <v>0</v>
      </c>
      <c r="R521" s="15"/>
      <c r="S521" s="3">
        <f>Q521+S520</f>
        <v>1036547890.0760962</v>
      </c>
      <c r="U521" s="4">
        <f>$AE$4/W521</f>
        <v>3.5714285714285712E-2</v>
      </c>
      <c r="V521" s="4"/>
      <c r="W521" s="2">
        <v>7</v>
      </c>
      <c r="X521" s="3"/>
      <c r="Y521" s="30">
        <f>E521-D521+1</f>
        <v>6</v>
      </c>
      <c r="Z521" s="30"/>
      <c r="AA521" s="30">
        <f>(D521-C521)</f>
        <v>1</v>
      </c>
      <c r="AB521" s="30"/>
      <c r="AC521" s="4">
        <f>(S521-S520)/S520</f>
        <v>0</v>
      </c>
      <c r="AF521" s="40">
        <f>IF(E520&gt;D521,IF(E520&gt;E521,Y521,E520-D521+1),0)</f>
        <v>2</v>
      </c>
      <c r="AH521" s="40">
        <f t="shared" si="320"/>
        <v>1</v>
      </c>
      <c r="AI521" s="40">
        <f t="shared" si="322"/>
        <v>1</v>
      </c>
      <c r="AJ521" s="40">
        <f t="shared" ref="AJ521:AJ584" si="323">IF(E518&gt;=D521,1,0)</f>
        <v>0</v>
      </c>
      <c r="AK521" s="40">
        <f t="shared" si="285"/>
        <v>1</v>
      </c>
      <c r="AL521" s="40">
        <f t="shared" si="286"/>
        <v>0</v>
      </c>
      <c r="AM521" s="40">
        <f t="shared" si="287"/>
        <v>0</v>
      </c>
      <c r="AN521" s="40">
        <f t="shared" si="288"/>
        <v>1</v>
      </c>
      <c r="AO521" s="40">
        <f t="shared" si="289"/>
        <v>0</v>
      </c>
      <c r="AP521" s="40">
        <f t="shared" si="290"/>
        <v>0</v>
      </c>
      <c r="AQ521" s="40">
        <f t="shared" si="291"/>
        <v>1</v>
      </c>
      <c r="AR521" s="40">
        <f t="shared" si="292"/>
        <v>1</v>
      </c>
      <c r="AS521" s="40">
        <f t="shared" si="293"/>
        <v>1</v>
      </c>
      <c r="AT521" s="40">
        <f t="shared" si="294"/>
        <v>0</v>
      </c>
      <c r="AU521" s="40">
        <f t="shared" si="295"/>
        <v>0</v>
      </c>
      <c r="AV521" s="40">
        <f t="shared" si="296"/>
        <v>0</v>
      </c>
      <c r="AW521" s="40">
        <f t="shared" si="297"/>
        <v>0</v>
      </c>
      <c r="AX521" s="40">
        <f t="shared" si="298"/>
        <v>0</v>
      </c>
      <c r="AY521" s="40">
        <f t="shared" si="299"/>
        <v>0</v>
      </c>
      <c r="AZ521" s="40">
        <f t="shared" si="300"/>
        <v>0</v>
      </c>
      <c r="BA521" s="40">
        <f t="shared" si="301"/>
        <v>0</v>
      </c>
      <c r="BB521" s="40">
        <f t="shared" si="302"/>
        <v>0</v>
      </c>
      <c r="BC521" s="40">
        <f t="shared" si="303"/>
        <v>0</v>
      </c>
      <c r="BD521" s="40">
        <f t="shared" si="304"/>
        <v>0</v>
      </c>
      <c r="BE521" s="40">
        <f t="shared" si="305"/>
        <v>0</v>
      </c>
      <c r="BF521" s="40">
        <f t="shared" si="306"/>
        <v>0</v>
      </c>
      <c r="BG521" s="40">
        <f t="shared" si="307"/>
        <v>0</v>
      </c>
      <c r="BH521" s="40">
        <f t="shared" si="308"/>
        <v>0</v>
      </c>
      <c r="BI521" s="40">
        <f t="shared" si="309"/>
        <v>0</v>
      </c>
      <c r="BJ521" s="40">
        <f t="shared" si="310"/>
        <v>0</v>
      </c>
      <c r="BK521" s="40">
        <f t="shared" si="311"/>
        <v>0</v>
      </c>
      <c r="BL521" s="40">
        <f t="shared" si="312"/>
        <v>0</v>
      </c>
      <c r="BM521" s="40">
        <f t="shared" si="313"/>
        <v>0</v>
      </c>
      <c r="BN521" s="40">
        <f t="shared" si="314"/>
        <v>0</v>
      </c>
      <c r="BO521" s="40">
        <f t="shared" si="315"/>
        <v>0</v>
      </c>
      <c r="BP521" s="40">
        <f t="shared" si="316"/>
        <v>0</v>
      </c>
      <c r="BQ521" s="40">
        <f t="shared" si="317"/>
        <v>0</v>
      </c>
      <c r="BR521" s="40">
        <f t="shared" si="318"/>
        <v>0</v>
      </c>
      <c r="BS521">
        <v>2</v>
      </c>
      <c r="BT521" s="63">
        <f t="shared" si="321"/>
        <v>10</v>
      </c>
      <c r="BV521" s="4">
        <f t="shared" si="319"/>
        <v>0.26872849372849372</v>
      </c>
    </row>
    <row r="522" spans="1:74">
      <c r="A522" s="25">
        <f t="shared" ref="A522:A539" si="324">A521+1</f>
        <v>518</v>
      </c>
      <c r="B522" s="26" t="s">
        <v>36</v>
      </c>
      <c r="C522" s="12">
        <v>41690</v>
      </c>
      <c r="D522" s="12">
        <v>41697</v>
      </c>
      <c r="E522" s="12">
        <v>41698</v>
      </c>
      <c r="F522" s="36">
        <v>170.714</v>
      </c>
      <c r="G522" s="36"/>
      <c r="H522" s="36"/>
      <c r="I522" s="36">
        <v>169.04999999999998</v>
      </c>
      <c r="J522" s="36">
        <v>170.714</v>
      </c>
      <c r="K522" s="5" t="s">
        <v>0</v>
      </c>
      <c r="M522" s="16">
        <f>(F522-I522)*100</f>
        <v>166.40000000000157</v>
      </c>
      <c r="N522" s="15"/>
      <c r="O522" s="16">
        <f>(I522-J522)*100</f>
        <v>-166.40000000000157</v>
      </c>
      <c r="Q522" s="22">
        <f>((S521*U522)/M522)*O522</f>
        <v>-28792996.946558226</v>
      </c>
      <c r="R522" s="15"/>
      <c r="S522" s="3">
        <f>Q522+S521</f>
        <v>1007754893.1295379</v>
      </c>
      <c r="U522" s="4">
        <f>$AE$4/W522</f>
        <v>2.7777777777777776E-2</v>
      </c>
      <c r="W522" s="2">
        <v>9</v>
      </c>
      <c r="Y522" s="30">
        <f>E522-D522+1</f>
        <v>2</v>
      </c>
      <c r="Z522" s="30"/>
      <c r="AA522" s="30">
        <f>(D522-C522)</f>
        <v>7</v>
      </c>
      <c r="AB522" s="30"/>
      <c r="AC522" s="4">
        <f>(S522-S521)/S521</f>
        <v>-2.7777777777777787E-2</v>
      </c>
      <c r="AF522" s="40">
        <f>IF(E521&gt;D522,IF(E521&gt;E522,Y522,E521-D522+1),0)</f>
        <v>2</v>
      </c>
      <c r="AH522" s="40">
        <f t="shared" si="320"/>
        <v>1</v>
      </c>
      <c r="AI522" s="40">
        <f t="shared" si="322"/>
        <v>1</v>
      </c>
      <c r="AJ522" s="40">
        <f t="shared" si="323"/>
        <v>1</v>
      </c>
      <c r="AK522" s="40">
        <f t="shared" ref="AK522:AK585" si="325">IF(E518&gt;=D522,1,0)</f>
        <v>0</v>
      </c>
      <c r="AL522" s="40">
        <f t="shared" si="286"/>
        <v>1</v>
      </c>
      <c r="AM522" s="40">
        <f t="shared" si="287"/>
        <v>0</v>
      </c>
      <c r="AN522" s="40">
        <f t="shared" si="288"/>
        <v>0</v>
      </c>
      <c r="AO522" s="40">
        <f t="shared" si="289"/>
        <v>1</v>
      </c>
      <c r="AP522" s="40">
        <f t="shared" si="290"/>
        <v>0</v>
      </c>
      <c r="AQ522" s="40">
        <f t="shared" si="291"/>
        <v>0</v>
      </c>
      <c r="AR522" s="40">
        <f t="shared" si="292"/>
        <v>1</v>
      </c>
      <c r="AS522" s="40">
        <f t="shared" si="293"/>
        <v>1</v>
      </c>
      <c r="AT522" s="40">
        <f t="shared" si="294"/>
        <v>1</v>
      </c>
      <c r="AU522" s="40">
        <f t="shared" si="295"/>
        <v>0</v>
      </c>
      <c r="AV522" s="40">
        <f t="shared" si="296"/>
        <v>0</v>
      </c>
      <c r="AW522" s="40">
        <f t="shared" si="297"/>
        <v>0</v>
      </c>
      <c r="AX522" s="40">
        <f t="shared" si="298"/>
        <v>0</v>
      </c>
      <c r="AY522" s="40">
        <f t="shared" si="299"/>
        <v>0</v>
      </c>
      <c r="AZ522" s="40">
        <f t="shared" si="300"/>
        <v>0</v>
      </c>
      <c r="BA522" s="40">
        <f t="shared" si="301"/>
        <v>0</v>
      </c>
      <c r="BB522" s="40">
        <f t="shared" si="302"/>
        <v>0</v>
      </c>
      <c r="BC522" s="40">
        <f t="shared" si="303"/>
        <v>0</v>
      </c>
      <c r="BD522" s="40">
        <f t="shared" si="304"/>
        <v>0</v>
      </c>
      <c r="BE522" s="40">
        <f t="shared" si="305"/>
        <v>0</v>
      </c>
      <c r="BF522" s="40">
        <f t="shared" si="306"/>
        <v>0</v>
      </c>
      <c r="BG522" s="40">
        <f t="shared" si="307"/>
        <v>0</v>
      </c>
      <c r="BH522" s="40">
        <f t="shared" si="308"/>
        <v>0</v>
      </c>
      <c r="BI522" s="40">
        <f t="shared" si="309"/>
        <v>0</v>
      </c>
      <c r="BJ522" s="40">
        <f t="shared" si="310"/>
        <v>0</v>
      </c>
      <c r="BK522" s="40">
        <f t="shared" si="311"/>
        <v>0</v>
      </c>
      <c r="BL522" s="40">
        <f t="shared" si="312"/>
        <v>0</v>
      </c>
      <c r="BM522" s="40">
        <f t="shared" si="313"/>
        <v>0</v>
      </c>
      <c r="BN522" s="40">
        <f t="shared" si="314"/>
        <v>0</v>
      </c>
      <c r="BO522" s="40">
        <f t="shared" si="315"/>
        <v>0</v>
      </c>
      <c r="BP522" s="40">
        <f t="shared" si="316"/>
        <v>0</v>
      </c>
      <c r="BQ522" s="40">
        <f t="shared" si="317"/>
        <v>0</v>
      </c>
      <c r="BR522" s="40">
        <f t="shared" si="318"/>
        <v>0</v>
      </c>
      <c r="BS522">
        <v>2</v>
      </c>
      <c r="BT522" s="63">
        <f t="shared" si="321"/>
        <v>11</v>
      </c>
      <c r="BV522" s="4">
        <f t="shared" si="319"/>
        <v>0.29650627150627151</v>
      </c>
    </row>
    <row r="523" spans="1:74">
      <c r="A523" s="25">
        <f t="shared" si="324"/>
        <v>519</v>
      </c>
      <c r="B523" s="26" t="s">
        <v>20</v>
      </c>
      <c r="C523" s="12">
        <v>41702</v>
      </c>
      <c r="D523" s="12">
        <v>41703</v>
      </c>
      <c r="E523" s="12">
        <v>41705</v>
      </c>
      <c r="F523" s="14">
        <v>0.78569999999999995</v>
      </c>
      <c r="G523" s="14">
        <v>0.79569999999999996</v>
      </c>
      <c r="H523" s="14">
        <v>0.79569999999999996</v>
      </c>
      <c r="I523" s="14"/>
      <c r="J523" s="14"/>
      <c r="K523" s="5" t="s">
        <v>17</v>
      </c>
      <c r="L523" s="15"/>
      <c r="M523" s="16">
        <f>(G523-F523)*10000</f>
        <v>100.00000000000009</v>
      </c>
      <c r="N523" s="15"/>
      <c r="O523" s="16">
        <f>(H523-G523)*10000</f>
        <v>0</v>
      </c>
      <c r="P523" s="15"/>
      <c r="Q523" s="22">
        <f>((S522*U523)/M523)*O523</f>
        <v>0</v>
      </c>
      <c r="R523" s="15"/>
      <c r="S523" s="3">
        <f>Q523+S522</f>
        <v>1007754893.1295379</v>
      </c>
      <c r="U523" s="4">
        <f>$AE$4/W523</f>
        <v>3.5714285714285712E-2</v>
      </c>
      <c r="V523" s="4"/>
      <c r="W523" s="2">
        <v>7</v>
      </c>
      <c r="X523" s="3"/>
      <c r="Y523" s="30">
        <f>E523-D523+1</f>
        <v>3</v>
      </c>
      <c r="Z523" s="30"/>
      <c r="AA523" s="30">
        <f>(D523-C523)</f>
        <v>1</v>
      </c>
      <c r="AB523" s="30"/>
      <c r="AC523" s="4">
        <f>(S523-S522)/S522</f>
        <v>0</v>
      </c>
      <c r="AF523" s="40">
        <f>IF(E522&gt;D523,IF(E522&gt;E523,Y523,E522-D523+1),0)</f>
        <v>0</v>
      </c>
      <c r="AH523" s="40">
        <f t="shared" si="320"/>
        <v>0</v>
      </c>
      <c r="AI523" s="40">
        <f t="shared" si="322"/>
        <v>0</v>
      </c>
      <c r="AJ523" s="40">
        <f t="shared" si="323"/>
        <v>0</v>
      </c>
      <c r="AK523" s="40">
        <f t="shared" si="325"/>
        <v>0</v>
      </c>
      <c r="AL523" s="40">
        <f t="shared" ref="AL523:AL586" si="326">IF(E518&gt;=D523,1,0)</f>
        <v>0</v>
      </c>
      <c r="AM523" s="40">
        <f t="shared" si="287"/>
        <v>1</v>
      </c>
      <c r="AN523" s="40">
        <f t="shared" si="288"/>
        <v>0</v>
      </c>
      <c r="AO523" s="40">
        <f t="shared" si="289"/>
        <v>0</v>
      </c>
      <c r="AP523" s="40">
        <f t="shared" si="290"/>
        <v>1</v>
      </c>
      <c r="AQ523" s="40">
        <f t="shared" si="291"/>
        <v>0</v>
      </c>
      <c r="AR523" s="40">
        <f t="shared" si="292"/>
        <v>0</v>
      </c>
      <c r="AS523" s="40">
        <f t="shared" si="293"/>
        <v>1</v>
      </c>
      <c r="AT523" s="40">
        <f t="shared" si="294"/>
        <v>1</v>
      </c>
      <c r="AU523" s="40">
        <f t="shared" si="295"/>
        <v>1</v>
      </c>
      <c r="AV523" s="40">
        <f t="shared" si="296"/>
        <v>0</v>
      </c>
      <c r="AW523" s="40">
        <f t="shared" si="297"/>
        <v>0</v>
      </c>
      <c r="AX523" s="40">
        <f t="shared" si="298"/>
        <v>0</v>
      </c>
      <c r="AY523" s="40">
        <f t="shared" si="299"/>
        <v>0</v>
      </c>
      <c r="AZ523" s="40">
        <f t="shared" si="300"/>
        <v>0</v>
      </c>
      <c r="BA523" s="40">
        <f t="shared" si="301"/>
        <v>0</v>
      </c>
      <c r="BB523" s="40">
        <f t="shared" si="302"/>
        <v>0</v>
      </c>
      <c r="BC523" s="40">
        <f t="shared" si="303"/>
        <v>0</v>
      </c>
      <c r="BD523" s="40">
        <f t="shared" si="304"/>
        <v>0</v>
      </c>
      <c r="BE523" s="40">
        <f t="shared" si="305"/>
        <v>0</v>
      </c>
      <c r="BF523" s="40">
        <f t="shared" si="306"/>
        <v>0</v>
      </c>
      <c r="BG523" s="40">
        <f t="shared" si="307"/>
        <v>0</v>
      </c>
      <c r="BH523" s="40">
        <f t="shared" si="308"/>
        <v>0</v>
      </c>
      <c r="BI523" s="40">
        <f t="shared" si="309"/>
        <v>0</v>
      </c>
      <c r="BJ523" s="40">
        <f t="shared" si="310"/>
        <v>0</v>
      </c>
      <c r="BK523" s="40">
        <f t="shared" si="311"/>
        <v>0</v>
      </c>
      <c r="BL523" s="40">
        <f t="shared" si="312"/>
        <v>0</v>
      </c>
      <c r="BM523" s="40">
        <f t="shared" si="313"/>
        <v>0</v>
      </c>
      <c r="BN523" s="40">
        <f t="shared" si="314"/>
        <v>0</v>
      </c>
      <c r="BO523" s="40">
        <f t="shared" si="315"/>
        <v>0</v>
      </c>
      <c r="BP523" s="40">
        <f t="shared" si="316"/>
        <v>0</v>
      </c>
      <c r="BQ523" s="40">
        <f t="shared" si="317"/>
        <v>0</v>
      </c>
      <c r="BR523" s="40">
        <f t="shared" si="318"/>
        <v>0</v>
      </c>
      <c r="BS523">
        <v>2</v>
      </c>
      <c r="BT523" s="63">
        <f t="shared" si="321"/>
        <v>8</v>
      </c>
      <c r="BV523" s="4">
        <f t="shared" si="319"/>
        <v>0.208014208014208</v>
      </c>
    </row>
    <row r="524" spans="1:74">
      <c r="A524" s="25">
        <f>A523+1</f>
        <v>520</v>
      </c>
      <c r="B524" s="26" t="s">
        <v>24</v>
      </c>
      <c r="C524" s="12">
        <v>41702</v>
      </c>
      <c r="D524" s="13">
        <v>41703</v>
      </c>
      <c r="E524" s="13">
        <v>41705</v>
      </c>
      <c r="F524" s="36">
        <v>90.64</v>
      </c>
      <c r="G524" s="36">
        <v>91.55</v>
      </c>
      <c r="H524" s="36">
        <v>93.95</v>
      </c>
      <c r="I524" s="36"/>
      <c r="J524" s="36"/>
      <c r="K524" s="5" t="s">
        <v>1</v>
      </c>
      <c r="L524" s="15"/>
      <c r="M524" s="16">
        <f>(G524-F524)*100</f>
        <v>90.999999999999659</v>
      </c>
      <c r="N524" s="15"/>
      <c r="O524" s="16">
        <f>(H524-G524)*100</f>
        <v>240.00000000000057</v>
      </c>
      <c r="P524" s="15"/>
      <c r="Q524" s="22">
        <f>((S523*U524)/M524)*O524</f>
        <v>66445377.56898094</v>
      </c>
      <c r="R524" s="15"/>
      <c r="S524" s="3">
        <f>Q524+S523</f>
        <v>1074200270.698519</v>
      </c>
      <c r="U524" s="4">
        <f>$AE$4/W524</f>
        <v>2.5000000000000001E-2</v>
      </c>
      <c r="V524" s="4"/>
      <c r="W524" s="2">
        <v>10</v>
      </c>
      <c r="X524" s="3"/>
      <c r="Y524" s="30">
        <f>E524-D524+1</f>
        <v>3</v>
      </c>
      <c r="Z524" s="30"/>
      <c r="AA524" s="30">
        <f>(D524-C524)</f>
        <v>1</v>
      </c>
      <c r="AB524" s="30"/>
      <c r="AC524" s="4">
        <f>(S524-S523)/S523</f>
        <v>6.5934065934066463E-2</v>
      </c>
      <c r="AF524" s="40">
        <f>IF(E523&gt;D524,IF(E523&gt;E524,Y524,E523-D524+1),0)</f>
        <v>3</v>
      </c>
      <c r="AH524" s="40">
        <f t="shared" si="320"/>
        <v>1</v>
      </c>
      <c r="AI524" s="40">
        <f t="shared" si="322"/>
        <v>0</v>
      </c>
      <c r="AJ524" s="40">
        <f t="shared" si="323"/>
        <v>0</v>
      </c>
      <c r="AK524" s="40">
        <f t="shared" si="325"/>
        <v>0</v>
      </c>
      <c r="AL524" s="40">
        <f t="shared" si="326"/>
        <v>0</v>
      </c>
      <c r="AM524" s="40">
        <f t="shared" ref="AM524:AM587" si="327">IF(E518&gt;=D524,1,0)</f>
        <v>0</v>
      </c>
      <c r="AN524" s="40">
        <f t="shared" si="288"/>
        <v>1</v>
      </c>
      <c r="AO524" s="40">
        <f t="shared" si="289"/>
        <v>0</v>
      </c>
      <c r="AP524" s="40">
        <f t="shared" si="290"/>
        <v>0</v>
      </c>
      <c r="AQ524" s="40">
        <f t="shared" si="291"/>
        <v>1</v>
      </c>
      <c r="AR524" s="40">
        <f t="shared" si="292"/>
        <v>0</v>
      </c>
      <c r="AS524" s="40">
        <f t="shared" si="293"/>
        <v>0</v>
      </c>
      <c r="AT524" s="40">
        <f t="shared" si="294"/>
        <v>1</v>
      </c>
      <c r="AU524" s="40">
        <f t="shared" si="295"/>
        <v>1</v>
      </c>
      <c r="AV524" s="40">
        <f t="shared" si="296"/>
        <v>1</v>
      </c>
      <c r="AW524" s="40">
        <f t="shared" si="297"/>
        <v>0</v>
      </c>
      <c r="AX524" s="40">
        <f t="shared" si="298"/>
        <v>0</v>
      </c>
      <c r="AY524" s="40">
        <f t="shared" si="299"/>
        <v>0</v>
      </c>
      <c r="AZ524" s="40">
        <f t="shared" si="300"/>
        <v>0</v>
      </c>
      <c r="BA524" s="40">
        <f t="shared" si="301"/>
        <v>0</v>
      </c>
      <c r="BB524" s="40">
        <f t="shared" si="302"/>
        <v>0</v>
      </c>
      <c r="BC524" s="40">
        <f t="shared" si="303"/>
        <v>0</v>
      </c>
      <c r="BD524" s="40">
        <f t="shared" si="304"/>
        <v>0</v>
      </c>
      <c r="BE524" s="40">
        <f t="shared" si="305"/>
        <v>0</v>
      </c>
      <c r="BF524" s="40">
        <f t="shared" si="306"/>
        <v>0</v>
      </c>
      <c r="BG524" s="40">
        <f t="shared" si="307"/>
        <v>0</v>
      </c>
      <c r="BH524" s="40">
        <f t="shared" si="308"/>
        <v>0</v>
      </c>
      <c r="BI524" s="40">
        <f t="shared" si="309"/>
        <v>0</v>
      </c>
      <c r="BJ524" s="40">
        <f t="shared" si="310"/>
        <v>0</v>
      </c>
      <c r="BK524" s="40">
        <f t="shared" si="311"/>
        <v>0</v>
      </c>
      <c r="BL524" s="40">
        <f t="shared" si="312"/>
        <v>0</v>
      </c>
      <c r="BM524" s="40">
        <f t="shared" si="313"/>
        <v>0</v>
      </c>
      <c r="BN524" s="40">
        <f t="shared" si="314"/>
        <v>0</v>
      </c>
      <c r="BO524" s="40">
        <f t="shared" si="315"/>
        <v>0</v>
      </c>
      <c r="BP524" s="40">
        <f t="shared" si="316"/>
        <v>0</v>
      </c>
      <c r="BQ524" s="40">
        <f t="shared" si="317"/>
        <v>0</v>
      </c>
      <c r="BR524" s="40">
        <f t="shared" si="318"/>
        <v>0</v>
      </c>
      <c r="BS524">
        <v>2</v>
      </c>
      <c r="BT524" s="63">
        <f t="shared" si="321"/>
        <v>9</v>
      </c>
      <c r="BV524" s="4">
        <f t="shared" si="319"/>
        <v>0.233014208014208</v>
      </c>
    </row>
    <row r="525" spans="1:74">
      <c r="A525" s="25">
        <f t="shared" si="324"/>
        <v>521</v>
      </c>
      <c r="B525" s="26" t="s">
        <v>36</v>
      </c>
      <c r="C525" s="12">
        <v>41702</v>
      </c>
      <c r="D525" s="12">
        <v>41703</v>
      </c>
      <c r="E525" s="12">
        <v>41709</v>
      </c>
      <c r="F525" s="36">
        <v>169.00799999999998</v>
      </c>
      <c r="G525" s="36">
        <v>170.66</v>
      </c>
      <c r="H525" s="36">
        <v>171.14999999999998</v>
      </c>
      <c r="I525" s="36"/>
      <c r="J525" s="36"/>
      <c r="K525" s="5" t="s">
        <v>2</v>
      </c>
      <c r="M525" s="16">
        <f>(G525-F525)*100</f>
        <v>165.20000000000152</v>
      </c>
      <c r="N525" s="15"/>
      <c r="O525" s="16">
        <f>(H525-G525)*100</f>
        <v>48.999999999998067</v>
      </c>
      <c r="Q525" s="22">
        <f>((S524*U525)/M525)*O525</f>
        <v>8850520.1211031862</v>
      </c>
      <c r="R525" s="15"/>
      <c r="S525" s="3">
        <f>Q525+S524</f>
        <v>1083050790.8196223</v>
      </c>
      <c r="U525" s="4">
        <f>$AE$4/W525</f>
        <v>2.7777777777777776E-2</v>
      </c>
      <c r="W525" s="2">
        <v>9</v>
      </c>
      <c r="Y525" s="30">
        <f>E525-D525+1</f>
        <v>7</v>
      </c>
      <c r="Z525" s="30"/>
      <c r="AA525" s="30">
        <f>(D525-C525)</f>
        <v>1</v>
      </c>
      <c r="AB525" s="30"/>
      <c r="AC525" s="4">
        <f>(S525-S524)/S524</f>
        <v>8.2391713747642873E-3</v>
      </c>
      <c r="AF525" s="40">
        <f>IF(E524&gt;D525,IF(E524&gt;E525,Y525,E524-D525+1),0)</f>
        <v>3</v>
      </c>
      <c r="AH525" s="40">
        <f t="shared" si="320"/>
        <v>1</v>
      </c>
      <c r="AI525" s="40">
        <f t="shared" si="322"/>
        <v>1</v>
      </c>
      <c r="AJ525" s="40">
        <f t="shared" si="323"/>
        <v>0</v>
      </c>
      <c r="AK525" s="40">
        <f t="shared" si="325"/>
        <v>0</v>
      </c>
      <c r="AL525" s="40">
        <f t="shared" si="326"/>
        <v>0</v>
      </c>
      <c r="AM525" s="40">
        <f t="shared" si="327"/>
        <v>0</v>
      </c>
      <c r="AN525" s="40">
        <f t="shared" ref="AN525:AN588" si="328">IF(E518&gt;=D525,1,0)</f>
        <v>0</v>
      </c>
      <c r="AO525" s="40">
        <f t="shared" si="289"/>
        <v>1</v>
      </c>
      <c r="AP525" s="40">
        <f t="shared" si="290"/>
        <v>0</v>
      </c>
      <c r="AQ525" s="40">
        <f t="shared" si="291"/>
        <v>0</v>
      </c>
      <c r="AR525" s="40">
        <f t="shared" si="292"/>
        <v>1</v>
      </c>
      <c r="AS525" s="40">
        <f t="shared" si="293"/>
        <v>0</v>
      </c>
      <c r="AT525" s="40">
        <f t="shared" si="294"/>
        <v>0</v>
      </c>
      <c r="AU525" s="40">
        <f t="shared" si="295"/>
        <v>1</v>
      </c>
      <c r="AV525" s="40">
        <f t="shared" si="296"/>
        <v>1</v>
      </c>
      <c r="AW525" s="40">
        <f t="shared" si="297"/>
        <v>1</v>
      </c>
      <c r="AX525" s="40">
        <f t="shared" si="298"/>
        <v>0</v>
      </c>
      <c r="AY525" s="40">
        <f t="shared" si="299"/>
        <v>0</v>
      </c>
      <c r="AZ525" s="40">
        <f t="shared" si="300"/>
        <v>0</v>
      </c>
      <c r="BA525" s="40">
        <f t="shared" si="301"/>
        <v>0</v>
      </c>
      <c r="BB525" s="40">
        <f t="shared" si="302"/>
        <v>0</v>
      </c>
      <c r="BC525" s="40">
        <f t="shared" si="303"/>
        <v>0</v>
      </c>
      <c r="BD525" s="40">
        <f t="shared" si="304"/>
        <v>0</v>
      </c>
      <c r="BE525" s="40">
        <f t="shared" si="305"/>
        <v>0</v>
      </c>
      <c r="BF525" s="40">
        <f t="shared" si="306"/>
        <v>0</v>
      </c>
      <c r="BG525" s="40">
        <f t="shared" si="307"/>
        <v>0</v>
      </c>
      <c r="BH525" s="40">
        <f t="shared" si="308"/>
        <v>0</v>
      </c>
      <c r="BI525" s="40">
        <f t="shared" si="309"/>
        <v>0</v>
      </c>
      <c r="BJ525" s="40">
        <f t="shared" si="310"/>
        <v>0</v>
      </c>
      <c r="BK525" s="40">
        <f t="shared" si="311"/>
        <v>0</v>
      </c>
      <c r="BL525" s="40">
        <f t="shared" si="312"/>
        <v>0</v>
      </c>
      <c r="BM525" s="40">
        <f t="shared" si="313"/>
        <v>0</v>
      </c>
      <c r="BN525" s="40">
        <f t="shared" si="314"/>
        <v>0</v>
      </c>
      <c r="BO525" s="40">
        <f t="shared" si="315"/>
        <v>0</v>
      </c>
      <c r="BP525" s="40">
        <f t="shared" si="316"/>
        <v>0</v>
      </c>
      <c r="BQ525" s="40">
        <f t="shared" si="317"/>
        <v>0</v>
      </c>
      <c r="BR525" s="40">
        <f t="shared" si="318"/>
        <v>0</v>
      </c>
      <c r="BS525">
        <v>2</v>
      </c>
      <c r="BT525" s="63">
        <f t="shared" si="321"/>
        <v>10</v>
      </c>
      <c r="BV525" s="4">
        <f t="shared" si="319"/>
        <v>0.26079198579198581</v>
      </c>
    </row>
    <row r="526" spans="1:74">
      <c r="A526" s="25">
        <f>A525+1</f>
        <v>522</v>
      </c>
      <c r="B526" s="26" t="s">
        <v>29</v>
      </c>
      <c r="C526" s="12">
        <v>41702</v>
      </c>
      <c r="D526" s="12">
        <v>41704</v>
      </c>
      <c r="E526" s="12">
        <v>41708</v>
      </c>
      <c r="F526" s="14">
        <v>0.82240000000000002</v>
      </c>
      <c r="G526" s="14">
        <v>0.82669999999999999</v>
      </c>
      <c r="H526" s="14">
        <v>0.83079999999999998</v>
      </c>
      <c r="I526" s="14"/>
      <c r="J526" s="14"/>
      <c r="K526" s="5" t="s">
        <v>1</v>
      </c>
      <c r="L526" s="15"/>
      <c r="M526" s="16">
        <f>(G526-F526)*10000</f>
        <v>42.999999999999702</v>
      </c>
      <c r="N526" s="15"/>
      <c r="O526" s="16">
        <f>(H526-G526)*10000</f>
        <v>40.999999999999929</v>
      </c>
      <c r="P526" s="15"/>
      <c r="Q526" s="22">
        <f>((S525*U526)/M526)*O526</f>
        <v>25816908.385816712</v>
      </c>
      <c r="R526" s="15"/>
      <c r="S526" s="3">
        <f>Q526+S525</f>
        <v>1108867699.2054391</v>
      </c>
      <c r="U526" s="4">
        <f>$AE$4/W526</f>
        <v>2.5000000000000001E-2</v>
      </c>
      <c r="V526" s="4"/>
      <c r="W526" s="2">
        <v>10</v>
      </c>
      <c r="X526" s="3"/>
      <c r="Y526" s="30">
        <f>E526-D526+1</f>
        <v>5</v>
      </c>
      <c r="Z526" s="30"/>
      <c r="AA526" s="30">
        <f>(D526-C526)</f>
        <v>2</v>
      </c>
      <c r="AB526" s="30"/>
      <c r="AC526" s="4">
        <f>(S526-S525)/S525</f>
        <v>2.3837209302325798E-2</v>
      </c>
      <c r="AF526" s="40">
        <f>IF(E525&gt;D526,IF(E525&gt;E526,Y526,E525-D526+1),0)</f>
        <v>5</v>
      </c>
      <c r="AH526" s="40">
        <f t="shared" si="320"/>
        <v>1</v>
      </c>
      <c r="AI526" s="40">
        <f t="shared" si="322"/>
        <v>1</v>
      </c>
      <c r="AJ526" s="40">
        <f t="shared" si="323"/>
        <v>1</v>
      </c>
      <c r="AK526" s="40">
        <f t="shared" si="325"/>
        <v>0</v>
      </c>
      <c r="AL526" s="40">
        <f t="shared" si="326"/>
        <v>0</v>
      </c>
      <c r="AM526" s="40">
        <f t="shared" si="327"/>
        <v>0</v>
      </c>
      <c r="AN526" s="40">
        <f t="shared" si="328"/>
        <v>0</v>
      </c>
      <c r="AO526" s="40">
        <f t="shared" ref="AO526:AO589" si="329">IF(E518&gt;=D526,1,0)</f>
        <v>0</v>
      </c>
      <c r="AP526" s="40">
        <f t="shared" si="290"/>
        <v>1</v>
      </c>
      <c r="AQ526" s="40">
        <f t="shared" si="291"/>
        <v>0</v>
      </c>
      <c r="AR526" s="40">
        <f t="shared" si="292"/>
        <v>0</v>
      </c>
      <c r="AS526" s="40">
        <f t="shared" si="293"/>
        <v>1</v>
      </c>
      <c r="AT526" s="40">
        <f t="shared" si="294"/>
        <v>0</v>
      </c>
      <c r="AU526" s="40">
        <f t="shared" si="295"/>
        <v>0</v>
      </c>
      <c r="AV526" s="40">
        <f t="shared" si="296"/>
        <v>1</v>
      </c>
      <c r="AW526" s="40">
        <f t="shared" si="297"/>
        <v>1</v>
      </c>
      <c r="AX526" s="40">
        <f t="shared" si="298"/>
        <v>1</v>
      </c>
      <c r="AY526" s="40">
        <f t="shared" si="299"/>
        <v>0</v>
      </c>
      <c r="AZ526" s="40">
        <f t="shared" si="300"/>
        <v>0</v>
      </c>
      <c r="BA526" s="40">
        <f t="shared" si="301"/>
        <v>0</v>
      </c>
      <c r="BB526" s="40">
        <f t="shared" si="302"/>
        <v>0</v>
      </c>
      <c r="BC526" s="40">
        <f t="shared" si="303"/>
        <v>0</v>
      </c>
      <c r="BD526" s="40">
        <f t="shared" si="304"/>
        <v>0</v>
      </c>
      <c r="BE526" s="40">
        <f t="shared" si="305"/>
        <v>0</v>
      </c>
      <c r="BF526" s="40">
        <f t="shared" si="306"/>
        <v>0</v>
      </c>
      <c r="BG526" s="40">
        <f t="shared" si="307"/>
        <v>0</v>
      </c>
      <c r="BH526" s="40">
        <f t="shared" si="308"/>
        <v>0</v>
      </c>
      <c r="BI526" s="40">
        <f t="shared" si="309"/>
        <v>0</v>
      </c>
      <c r="BJ526" s="40">
        <f t="shared" si="310"/>
        <v>0</v>
      </c>
      <c r="BK526" s="40">
        <f t="shared" si="311"/>
        <v>0</v>
      </c>
      <c r="BL526" s="40">
        <f t="shared" si="312"/>
        <v>0</v>
      </c>
      <c r="BM526" s="40">
        <f t="shared" si="313"/>
        <v>0</v>
      </c>
      <c r="BN526" s="40">
        <f t="shared" si="314"/>
        <v>0</v>
      </c>
      <c r="BO526" s="40">
        <f t="shared" si="315"/>
        <v>0</v>
      </c>
      <c r="BP526" s="40">
        <f t="shared" si="316"/>
        <v>0</v>
      </c>
      <c r="BQ526" s="40">
        <f t="shared" si="317"/>
        <v>0</v>
      </c>
      <c r="BR526" s="40">
        <f t="shared" si="318"/>
        <v>0</v>
      </c>
      <c r="BS526">
        <v>2</v>
      </c>
      <c r="BT526" s="63">
        <f t="shared" si="321"/>
        <v>11</v>
      </c>
      <c r="BV526" s="4">
        <f t="shared" si="319"/>
        <v>0.28579198579198578</v>
      </c>
    </row>
    <row r="527" spans="1:74">
      <c r="A527" s="25">
        <f>A526+1</f>
        <v>523</v>
      </c>
      <c r="B527" s="26" t="s">
        <v>33</v>
      </c>
      <c r="C527" s="56">
        <v>41691</v>
      </c>
      <c r="D527" s="12">
        <v>41704</v>
      </c>
      <c r="E527" s="12">
        <v>41710</v>
      </c>
      <c r="F527" s="36">
        <v>102.25</v>
      </c>
      <c r="G527" s="36">
        <v>102.84</v>
      </c>
      <c r="H527" s="36">
        <v>102.84</v>
      </c>
      <c r="I527" s="36"/>
      <c r="J527" s="36"/>
      <c r="K527" s="6" t="s">
        <v>17</v>
      </c>
      <c r="M527" s="16">
        <f>(G527-F527)*100</f>
        <v>59.000000000000341</v>
      </c>
      <c r="N527" s="15"/>
      <c r="O527" s="16">
        <f>(H527-G527)*100</f>
        <v>0</v>
      </c>
      <c r="Q527" s="22">
        <f>((S526*U527)/M527)*O527</f>
        <v>0</v>
      </c>
      <c r="R527" s="15"/>
      <c r="S527" s="3">
        <f>Q527+S526</f>
        <v>1108867699.2054391</v>
      </c>
      <c r="U527" s="4">
        <f>$AE$4/W527</f>
        <v>2.7777777777777776E-2</v>
      </c>
      <c r="W527" s="2">
        <v>9</v>
      </c>
      <c r="Y527" s="30">
        <f>E527-D527+1</f>
        <v>7</v>
      </c>
      <c r="Z527" s="30"/>
      <c r="AA527" s="30">
        <f>(D527-C527)</f>
        <v>13</v>
      </c>
      <c r="AB527" s="30"/>
      <c r="AC527" s="4">
        <f>(S527-S526)/S526</f>
        <v>0</v>
      </c>
      <c r="AF527" s="40">
        <f>IF(E526&gt;D527,IF(E526&gt;E527,Y527,E526-D527+1),0)</f>
        <v>5</v>
      </c>
      <c r="AH527" s="40">
        <f t="shared" si="320"/>
        <v>1</v>
      </c>
      <c r="AI527" s="40">
        <f t="shared" si="322"/>
        <v>1</v>
      </c>
      <c r="AJ527" s="40">
        <f t="shared" si="323"/>
        <v>1</v>
      </c>
      <c r="AK527" s="40">
        <f t="shared" si="325"/>
        <v>1</v>
      </c>
      <c r="AL527" s="40">
        <f t="shared" si="326"/>
        <v>0</v>
      </c>
      <c r="AM527" s="40">
        <f t="shared" si="327"/>
        <v>0</v>
      </c>
      <c r="AN527" s="40">
        <f t="shared" si="328"/>
        <v>0</v>
      </c>
      <c r="AO527" s="40">
        <f t="shared" si="329"/>
        <v>0</v>
      </c>
      <c r="AP527" s="40">
        <f t="shared" ref="AP527:AP590" si="330">IF(E518&gt;=D527,1,0)</f>
        <v>0</v>
      </c>
      <c r="AQ527" s="40">
        <f t="shared" si="291"/>
        <v>1</v>
      </c>
      <c r="AR527" s="40">
        <f t="shared" si="292"/>
        <v>0</v>
      </c>
      <c r="AS527" s="40">
        <f t="shared" si="293"/>
        <v>0</v>
      </c>
      <c r="AT527" s="40">
        <f t="shared" si="294"/>
        <v>1</v>
      </c>
      <c r="AU527" s="40">
        <f t="shared" si="295"/>
        <v>0</v>
      </c>
      <c r="AV527" s="40">
        <f t="shared" si="296"/>
        <v>0</v>
      </c>
      <c r="AW527" s="40">
        <f t="shared" si="297"/>
        <v>1</v>
      </c>
      <c r="AX527" s="40">
        <f t="shared" si="298"/>
        <v>1</v>
      </c>
      <c r="AY527" s="40">
        <f t="shared" si="299"/>
        <v>1</v>
      </c>
      <c r="AZ527" s="40">
        <f t="shared" si="300"/>
        <v>0</v>
      </c>
      <c r="BA527" s="40">
        <f t="shared" si="301"/>
        <v>0</v>
      </c>
      <c r="BB527" s="40">
        <f t="shared" si="302"/>
        <v>0</v>
      </c>
      <c r="BC527" s="40">
        <f t="shared" si="303"/>
        <v>0</v>
      </c>
      <c r="BD527" s="40">
        <f t="shared" si="304"/>
        <v>0</v>
      </c>
      <c r="BE527" s="40">
        <f t="shared" si="305"/>
        <v>0</v>
      </c>
      <c r="BF527" s="40">
        <f t="shared" si="306"/>
        <v>0</v>
      </c>
      <c r="BG527" s="40">
        <f t="shared" si="307"/>
        <v>0</v>
      </c>
      <c r="BH527" s="40">
        <f t="shared" si="308"/>
        <v>0</v>
      </c>
      <c r="BI527" s="40">
        <f t="shared" si="309"/>
        <v>0</v>
      </c>
      <c r="BJ527" s="40">
        <f t="shared" si="310"/>
        <v>0</v>
      </c>
      <c r="BK527" s="40">
        <f t="shared" si="311"/>
        <v>0</v>
      </c>
      <c r="BL527" s="40">
        <f t="shared" si="312"/>
        <v>0</v>
      </c>
      <c r="BM527" s="40">
        <f t="shared" si="313"/>
        <v>0</v>
      </c>
      <c r="BN527" s="40">
        <f t="shared" si="314"/>
        <v>0</v>
      </c>
      <c r="BO527" s="40">
        <f t="shared" si="315"/>
        <v>0</v>
      </c>
      <c r="BP527" s="40">
        <f t="shared" si="316"/>
        <v>0</v>
      </c>
      <c r="BQ527" s="40">
        <f t="shared" si="317"/>
        <v>0</v>
      </c>
      <c r="BR527" s="40">
        <f t="shared" si="318"/>
        <v>0</v>
      </c>
      <c r="BS527">
        <v>2</v>
      </c>
      <c r="BT527" s="63">
        <f t="shared" si="321"/>
        <v>12</v>
      </c>
      <c r="BV527" s="4">
        <f t="shared" si="319"/>
        <v>0.31356976356976357</v>
      </c>
    </row>
    <row r="528" spans="1:74">
      <c r="A528" s="25">
        <f t="shared" ref="A528:A591" si="331">A527+1</f>
        <v>524</v>
      </c>
      <c r="B528" s="26" t="s">
        <v>20</v>
      </c>
      <c r="C528" s="56">
        <v>41705</v>
      </c>
      <c r="D528" s="12">
        <v>41708</v>
      </c>
      <c r="E528" s="12">
        <v>41711</v>
      </c>
      <c r="F528" s="14">
        <v>0.80449999999999999</v>
      </c>
      <c r="G528" s="14"/>
      <c r="H528" s="14"/>
      <c r="I528" s="14">
        <v>0.79390000000000005</v>
      </c>
      <c r="J528" s="14">
        <v>0.79210000000000003</v>
      </c>
      <c r="K528" s="5" t="s">
        <v>2</v>
      </c>
      <c r="L528" s="15"/>
      <c r="M528" s="16">
        <f>(F528-I528)*10000</f>
        <v>105.99999999999943</v>
      </c>
      <c r="N528" s="15"/>
      <c r="O528" s="16">
        <f>(I528-J528)*10000</f>
        <v>18.000000000000238</v>
      </c>
      <c r="P528" s="15"/>
      <c r="Q528" s="22">
        <f>((S527*U528)/M528)*O528</f>
        <v>6724938.8765829764</v>
      </c>
      <c r="R528" s="15"/>
      <c r="S528" s="3">
        <f>Q528+S527</f>
        <v>1115592638.082022</v>
      </c>
      <c r="U528" s="4">
        <f>$AE$4/W528</f>
        <v>3.5714285714285712E-2</v>
      </c>
      <c r="V528" s="4"/>
      <c r="W528" s="2">
        <v>7</v>
      </c>
      <c r="X528" s="3"/>
      <c r="Y528" s="30">
        <f>E528-D528+1</f>
        <v>4</v>
      </c>
      <c r="Z528" s="30"/>
      <c r="AA528" s="30">
        <f>(D528-C528)</f>
        <v>3</v>
      </c>
      <c r="AB528" s="30"/>
      <c r="AC528" s="4">
        <f>(S528-S527)/S527</f>
        <v>6.0646900269541865E-3</v>
      </c>
      <c r="AF528" s="40">
        <f>IF(E527&gt;D528,IF(E527&gt;E528,Y528,E527-D528+1),0)</f>
        <v>3</v>
      </c>
      <c r="AH528" s="40">
        <f t="shared" si="320"/>
        <v>1</v>
      </c>
      <c r="AI528" s="40">
        <f t="shared" si="322"/>
        <v>1</v>
      </c>
      <c r="AJ528" s="40">
        <f t="shared" si="323"/>
        <v>1</v>
      </c>
      <c r="AK528" s="40">
        <f t="shared" si="325"/>
        <v>0</v>
      </c>
      <c r="AL528" s="40">
        <f t="shared" si="326"/>
        <v>0</v>
      </c>
      <c r="AM528" s="40">
        <f t="shared" si="327"/>
        <v>0</v>
      </c>
      <c r="AN528" s="40">
        <f t="shared" si="328"/>
        <v>0</v>
      </c>
      <c r="AO528" s="40">
        <f t="shared" si="329"/>
        <v>0</v>
      </c>
      <c r="AP528" s="40">
        <f t="shared" si="330"/>
        <v>0</v>
      </c>
      <c r="AQ528" s="40">
        <f t="shared" ref="AQ528:AQ591" si="332">IF(E518&gt;=D528,1,0)</f>
        <v>0</v>
      </c>
      <c r="AR528" s="40">
        <f t="shared" si="292"/>
        <v>1</v>
      </c>
      <c r="AS528" s="40">
        <f t="shared" si="293"/>
        <v>0</v>
      </c>
      <c r="AT528" s="40">
        <f t="shared" si="294"/>
        <v>0</v>
      </c>
      <c r="AU528" s="40">
        <f t="shared" si="295"/>
        <v>1</v>
      </c>
      <c r="AV528" s="40">
        <f t="shared" si="296"/>
        <v>0</v>
      </c>
      <c r="AW528" s="40">
        <f t="shared" si="297"/>
        <v>0</v>
      </c>
      <c r="AX528" s="40">
        <f t="shared" si="298"/>
        <v>0</v>
      </c>
      <c r="AY528" s="40">
        <f t="shared" si="299"/>
        <v>1</v>
      </c>
      <c r="AZ528" s="40">
        <f t="shared" si="300"/>
        <v>1</v>
      </c>
      <c r="BA528" s="40">
        <f t="shared" si="301"/>
        <v>0</v>
      </c>
      <c r="BB528" s="40">
        <f t="shared" si="302"/>
        <v>0</v>
      </c>
      <c r="BC528" s="40">
        <f t="shared" si="303"/>
        <v>0</v>
      </c>
      <c r="BD528" s="40">
        <f t="shared" si="304"/>
        <v>0</v>
      </c>
      <c r="BE528" s="40">
        <f t="shared" si="305"/>
        <v>0</v>
      </c>
      <c r="BF528" s="40">
        <f t="shared" si="306"/>
        <v>0</v>
      </c>
      <c r="BG528" s="40">
        <f t="shared" si="307"/>
        <v>0</v>
      </c>
      <c r="BH528" s="40">
        <f t="shared" si="308"/>
        <v>0</v>
      </c>
      <c r="BI528" s="40">
        <f t="shared" si="309"/>
        <v>0</v>
      </c>
      <c r="BJ528" s="40">
        <f t="shared" si="310"/>
        <v>0</v>
      </c>
      <c r="BK528" s="40">
        <f t="shared" si="311"/>
        <v>0</v>
      </c>
      <c r="BL528" s="40">
        <f t="shared" si="312"/>
        <v>0</v>
      </c>
      <c r="BM528" s="40">
        <f t="shared" si="313"/>
        <v>0</v>
      </c>
      <c r="BN528" s="40">
        <f t="shared" si="314"/>
        <v>0</v>
      </c>
      <c r="BO528" s="40">
        <f t="shared" si="315"/>
        <v>0</v>
      </c>
      <c r="BP528" s="40">
        <f t="shared" si="316"/>
        <v>0</v>
      </c>
      <c r="BQ528" s="40">
        <f t="shared" si="317"/>
        <v>0</v>
      </c>
      <c r="BR528" s="40">
        <f t="shared" si="318"/>
        <v>0</v>
      </c>
      <c r="BS528">
        <v>2</v>
      </c>
      <c r="BT528" s="63">
        <f t="shared" si="321"/>
        <v>10</v>
      </c>
      <c r="BV528" s="4">
        <f t="shared" si="319"/>
        <v>0.27666500166500163</v>
      </c>
    </row>
    <row r="529" spans="1:74">
      <c r="A529" s="25">
        <f t="shared" si="331"/>
        <v>525</v>
      </c>
      <c r="B529" s="26" t="s">
        <v>37</v>
      </c>
      <c r="C529" s="56">
        <v>41705</v>
      </c>
      <c r="D529" s="13">
        <v>41708</v>
      </c>
      <c r="E529" s="13">
        <v>41724</v>
      </c>
      <c r="F529" s="14">
        <v>1.1005499999999999</v>
      </c>
      <c r="G529" s="14">
        <v>1.1103700000000001</v>
      </c>
      <c r="H529" s="14">
        <v>1.1145100000000001</v>
      </c>
      <c r="I529" s="14"/>
      <c r="J529" s="14"/>
      <c r="K529" s="5" t="s">
        <v>2</v>
      </c>
      <c r="M529" s="16">
        <f>(G529-F529)*10000</f>
        <v>98.200000000001623</v>
      </c>
      <c r="N529" s="15"/>
      <c r="O529" s="16">
        <f>(H529-G529)*10000</f>
        <v>41.400000000000325</v>
      </c>
      <c r="Q529" s="22">
        <f>((S528*U529)/M529)*O529</f>
        <v>16797183.305424538</v>
      </c>
      <c r="R529" s="15"/>
      <c r="S529" s="3">
        <f>Q529+S528</f>
        <v>1132389821.3874464</v>
      </c>
      <c r="U529" s="4">
        <f>$AE$4/W529</f>
        <v>3.5714285714285712E-2</v>
      </c>
      <c r="W529" s="2">
        <v>7</v>
      </c>
      <c r="Y529" s="30">
        <f>E529-D529+1</f>
        <v>17</v>
      </c>
      <c r="Z529" s="30"/>
      <c r="AA529" s="30">
        <f>(D529-C529)</f>
        <v>3</v>
      </c>
      <c r="AB529" s="30"/>
      <c r="AC529" s="4">
        <f>(S529-S528)/S528</f>
        <v>1.505673552516709E-2</v>
      </c>
      <c r="AF529" s="40">
        <f>IF(E528&gt;D529,IF(E528&gt;E529,Y529,E528-D529+1),0)</f>
        <v>4</v>
      </c>
      <c r="AH529" s="40">
        <f t="shared" si="320"/>
        <v>1</v>
      </c>
      <c r="AI529" s="40">
        <f t="shared" si="322"/>
        <v>1</v>
      </c>
      <c r="AJ529" s="40">
        <f t="shared" si="323"/>
        <v>1</v>
      </c>
      <c r="AK529" s="40">
        <f t="shared" si="325"/>
        <v>1</v>
      </c>
      <c r="AL529" s="40">
        <f t="shared" si="326"/>
        <v>0</v>
      </c>
      <c r="AM529" s="40">
        <f t="shared" si="327"/>
        <v>0</v>
      </c>
      <c r="AN529" s="40">
        <f t="shared" si="328"/>
        <v>0</v>
      </c>
      <c r="AO529" s="40">
        <f t="shared" si="329"/>
        <v>0</v>
      </c>
      <c r="AP529" s="40">
        <f t="shared" si="330"/>
        <v>0</v>
      </c>
      <c r="AQ529" s="40">
        <f t="shared" si="332"/>
        <v>0</v>
      </c>
      <c r="AR529" s="40">
        <f t="shared" ref="AR529:AR592" si="333">IF(E518&gt;=D529,1,0)</f>
        <v>0</v>
      </c>
      <c r="AS529" s="40">
        <f t="shared" si="293"/>
        <v>1</v>
      </c>
      <c r="AT529" s="40">
        <f t="shared" si="294"/>
        <v>0</v>
      </c>
      <c r="AU529" s="40">
        <f t="shared" si="295"/>
        <v>0</v>
      </c>
      <c r="AV529" s="40">
        <f t="shared" si="296"/>
        <v>1</v>
      </c>
      <c r="AW529" s="40">
        <f t="shared" si="297"/>
        <v>0</v>
      </c>
      <c r="AX529" s="40">
        <f t="shared" si="298"/>
        <v>0</v>
      </c>
      <c r="AY529" s="40">
        <f t="shared" si="299"/>
        <v>0</v>
      </c>
      <c r="AZ529" s="40">
        <f t="shared" si="300"/>
        <v>1</v>
      </c>
      <c r="BA529" s="40">
        <f t="shared" si="301"/>
        <v>1</v>
      </c>
      <c r="BB529" s="40">
        <f t="shared" si="302"/>
        <v>0</v>
      </c>
      <c r="BC529" s="40">
        <f t="shared" si="303"/>
        <v>0</v>
      </c>
      <c r="BD529" s="40">
        <f t="shared" si="304"/>
        <v>0</v>
      </c>
      <c r="BE529" s="40">
        <f t="shared" si="305"/>
        <v>0</v>
      </c>
      <c r="BF529" s="40">
        <f t="shared" si="306"/>
        <v>0</v>
      </c>
      <c r="BG529" s="40">
        <f t="shared" si="307"/>
        <v>0</v>
      </c>
      <c r="BH529" s="40">
        <f t="shared" si="308"/>
        <v>0</v>
      </c>
      <c r="BI529" s="40">
        <f t="shared" si="309"/>
        <v>0</v>
      </c>
      <c r="BJ529" s="40">
        <f t="shared" si="310"/>
        <v>0</v>
      </c>
      <c r="BK529" s="40">
        <f t="shared" si="311"/>
        <v>0</v>
      </c>
      <c r="BL529" s="40">
        <f t="shared" si="312"/>
        <v>0</v>
      </c>
      <c r="BM529" s="40">
        <f t="shared" si="313"/>
        <v>0</v>
      </c>
      <c r="BN529" s="40">
        <f t="shared" si="314"/>
        <v>0</v>
      </c>
      <c r="BO529" s="40">
        <f t="shared" si="315"/>
        <v>0</v>
      </c>
      <c r="BP529" s="40">
        <f t="shared" si="316"/>
        <v>0</v>
      </c>
      <c r="BQ529" s="40">
        <f t="shared" si="317"/>
        <v>0</v>
      </c>
      <c r="BR529" s="40">
        <f t="shared" si="318"/>
        <v>0</v>
      </c>
      <c r="BS529">
        <v>2</v>
      </c>
      <c r="BT529" s="63">
        <f t="shared" si="321"/>
        <v>11</v>
      </c>
      <c r="BV529" s="4">
        <f t="shared" si="319"/>
        <v>0.31237928737928733</v>
      </c>
    </row>
    <row r="530" spans="1:74">
      <c r="A530" s="25">
        <f t="shared" si="331"/>
        <v>526</v>
      </c>
      <c r="B530" s="26" t="s">
        <v>36</v>
      </c>
      <c r="C530" s="56">
        <v>41709</v>
      </c>
      <c r="D530" s="12">
        <v>41710</v>
      </c>
      <c r="E530" s="12">
        <v>41725</v>
      </c>
      <c r="F530" s="36">
        <v>172.048</v>
      </c>
      <c r="G530" s="36"/>
      <c r="H530" s="36"/>
      <c r="I530" s="36">
        <v>170.76499999999999</v>
      </c>
      <c r="J530" s="36">
        <v>169.73000000000002</v>
      </c>
      <c r="K530" s="5" t="s">
        <v>2</v>
      </c>
      <c r="M530" s="16">
        <f>(F530-I530)*100</f>
        <v>128.30000000000155</v>
      </c>
      <c r="N530" s="15"/>
      <c r="O530" s="16">
        <f>(I530-J530)*100</f>
        <v>103.49999999999682</v>
      </c>
      <c r="Q530" s="22">
        <f>((S529*U530)/M530)*O530</f>
        <v>25375064.19710654</v>
      </c>
      <c r="R530" s="15"/>
      <c r="S530" s="3">
        <f>Q530+S529</f>
        <v>1157764885.584553</v>
      </c>
      <c r="U530" s="4">
        <f>$AE$4/W530</f>
        <v>2.7777777777777776E-2</v>
      </c>
      <c r="W530" s="2">
        <v>9</v>
      </c>
      <c r="Y530" s="30">
        <f>E530-D530+1</f>
        <v>16</v>
      </c>
      <c r="Z530" s="30"/>
      <c r="AA530" s="30">
        <f>(D530-C530)</f>
        <v>1</v>
      </c>
      <c r="AB530" s="30"/>
      <c r="AC530" s="4">
        <f>(S530-S529)/S529</f>
        <v>2.2408417770848666E-2</v>
      </c>
      <c r="AF530" s="40">
        <f>IF(E529&gt;D530,IF(E529&gt;E530,Y530,E529-D530+1),0)</f>
        <v>15</v>
      </c>
      <c r="AH530" s="40">
        <f t="shared" si="320"/>
        <v>1</v>
      </c>
      <c r="AI530" s="40">
        <f t="shared" si="322"/>
        <v>1</v>
      </c>
      <c r="AJ530" s="40">
        <f t="shared" si="323"/>
        <v>1</v>
      </c>
      <c r="AK530" s="40">
        <f t="shared" si="325"/>
        <v>0</v>
      </c>
      <c r="AL530" s="40">
        <f t="shared" si="326"/>
        <v>0</v>
      </c>
      <c r="AM530" s="40">
        <f t="shared" si="327"/>
        <v>0</v>
      </c>
      <c r="AN530" s="40">
        <f t="shared" si="328"/>
        <v>0</v>
      </c>
      <c r="AO530" s="40">
        <f t="shared" si="329"/>
        <v>0</v>
      </c>
      <c r="AP530" s="40">
        <f t="shared" si="330"/>
        <v>0</v>
      </c>
      <c r="AQ530" s="40">
        <f t="shared" si="332"/>
        <v>0</v>
      </c>
      <c r="AR530" s="40">
        <f t="shared" si="333"/>
        <v>0</v>
      </c>
      <c r="AS530" s="40">
        <f t="shared" ref="AS530:AS593" si="334">IF(E518&gt;=D530,1,0)</f>
        <v>0</v>
      </c>
      <c r="AT530" s="40">
        <f t="shared" si="294"/>
        <v>1</v>
      </c>
      <c r="AU530" s="40">
        <f t="shared" si="295"/>
        <v>0</v>
      </c>
      <c r="AV530" s="40">
        <f t="shared" si="296"/>
        <v>0</v>
      </c>
      <c r="AW530" s="40">
        <f t="shared" si="297"/>
        <v>1</v>
      </c>
      <c r="AX530" s="40">
        <f t="shared" si="298"/>
        <v>0</v>
      </c>
      <c r="AY530" s="40">
        <f t="shared" si="299"/>
        <v>0</v>
      </c>
      <c r="AZ530" s="40">
        <f t="shared" si="300"/>
        <v>0</v>
      </c>
      <c r="BA530" s="40">
        <f t="shared" si="301"/>
        <v>1</v>
      </c>
      <c r="BB530" s="40">
        <f t="shared" si="302"/>
        <v>1</v>
      </c>
      <c r="BC530" s="40">
        <f t="shared" si="303"/>
        <v>0</v>
      </c>
      <c r="BD530" s="40">
        <f t="shared" si="304"/>
        <v>0</v>
      </c>
      <c r="BE530" s="40">
        <f t="shared" si="305"/>
        <v>0</v>
      </c>
      <c r="BF530" s="40">
        <f t="shared" si="306"/>
        <v>0</v>
      </c>
      <c r="BG530" s="40">
        <f t="shared" si="307"/>
        <v>0</v>
      </c>
      <c r="BH530" s="40">
        <f t="shared" si="308"/>
        <v>0</v>
      </c>
      <c r="BI530" s="40">
        <f t="shared" si="309"/>
        <v>0</v>
      </c>
      <c r="BJ530" s="40">
        <f t="shared" si="310"/>
        <v>0</v>
      </c>
      <c r="BK530" s="40">
        <f t="shared" si="311"/>
        <v>0</v>
      </c>
      <c r="BL530" s="40">
        <f t="shared" si="312"/>
        <v>0</v>
      </c>
      <c r="BM530" s="40">
        <f t="shared" si="313"/>
        <v>0</v>
      </c>
      <c r="BN530" s="40">
        <f t="shared" si="314"/>
        <v>0</v>
      </c>
      <c r="BO530" s="40">
        <f t="shared" si="315"/>
        <v>0</v>
      </c>
      <c r="BP530" s="40">
        <f t="shared" si="316"/>
        <v>0</v>
      </c>
      <c r="BQ530" s="40">
        <f t="shared" si="317"/>
        <v>0</v>
      </c>
      <c r="BR530" s="40">
        <f t="shared" si="318"/>
        <v>0</v>
      </c>
      <c r="BS530">
        <v>2</v>
      </c>
      <c r="BT530" s="63">
        <f t="shared" si="321"/>
        <v>10</v>
      </c>
      <c r="BV530" s="4">
        <f t="shared" si="319"/>
        <v>0.28737928737928736</v>
      </c>
    </row>
    <row r="531" spans="1:74">
      <c r="A531" s="25">
        <f t="shared" si="331"/>
        <v>527</v>
      </c>
      <c r="B531" s="26" t="s">
        <v>24</v>
      </c>
      <c r="C531" s="56">
        <v>41710</v>
      </c>
      <c r="D531" s="13">
        <v>41711</v>
      </c>
      <c r="E531" s="13">
        <v>41715</v>
      </c>
      <c r="F531" s="36">
        <v>92.3</v>
      </c>
      <c r="G531" s="36"/>
      <c r="H531" s="36"/>
      <c r="I531" s="36">
        <v>91.66</v>
      </c>
      <c r="J531" s="36">
        <v>92.3</v>
      </c>
      <c r="K531" s="5" t="s">
        <v>0</v>
      </c>
      <c r="L531" s="15"/>
      <c r="M531" s="16">
        <f>(F531-I531)*100</f>
        <v>64.000000000000057</v>
      </c>
      <c r="N531" s="15"/>
      <c r="O531" s="16">
        <f>(I531-J531)*100</f>
        <v>-64.000000000000057</v>
      </c>
      <c r="P531" s="15"/>
      <c r="Q531" s="22">
        <f>((S530*U531)/M531)*O531</f>
        <v>-28944122.139613826</v>
      </c>
      <c r="R531" s="15"/>
      <c r="S531" s="3">
        <f>Q531+S530</f>
        <v>1128820763.4449391</v>
      </c>
      <c r="U531" s="4">
        <f>$AE$4/W531</f>
        <v>2.5000000000000001E-2</v>
      </c>
      <c r="V531" s="4"/>
      <c r="W531" s="2">
        <v>10</v>
      </c>
      <c r="X531" s="3"/>
      <c r="Y531" s="30">
        <f>E531-D531+1</f>
        <v>5</v>
      </c>
      <c r="Z531" s="30"/>
      <c r="AA531" s="30">
        <f>(D531-C531)</f>
        <v>1</v>
      </c>
      <c r="AB531" s="30"/>
      <c r="AC531" s="4">
        <f>(S531-S530)/S530</f>
        <v>-2.5000000000000036E-2</v>
      </c>
      <c r="AF531" s="40">
        <f>IF(E530&gt;D531,IF(E530&gt;E531,Y531,E530-D531+1),0)</f>
        <v>5</v>
      </c>
      <c r="AH531" s="40">
        <f t="shared" si="320"/>
        <v>1</v>
      </c>
      <c r="AI531" s="40">
        <f t="shared" si="322"/>
        <v>1</v>
      </c>
      <c r="AJ531" s="40">
        <f t="shared" si="323"/>
        <v>1</v>
      </c>
      <c r="AK531" s="40">
        <f t="shared" si="325"/>
        <v>0</v>
      </c>
      <c r="AL531" s="40">
        <f t="shared" si="326"/>
        <v>0</v>
      </c>
      <c r="AM531" s="40">
        <f t="shared" si="327"/>
        <v>0</v>
      </c>
      <c r="AN531" s="40">
        <f t="shared" si="328"/>
        <v>0</v>
      </c>
      <c r="AO531" s="40">
        <f t="shared" si="329"/>
        <v>0</v>
      </c>
      <c r="AP531" s="40">
        <f t="shared" si="330"/>
        <v>0</v>
      </c>
      <c r="AQ531" s="40">
        <f t="shared" si="332"/>
        <v>0</v>
      </c>
      <c r="AR531" s="40">
        <f t="shared" si="333"/>
        <v>0</v>
      </c>
      <c r="AS531" s="40">
        <f t="shared" si="334"/>
        <v>0</v>
      </c>
      <c r="AT531" s="40">
        <f t="shared" ref="AT531:AT594" si="335">IF(E518&gt;=D531,1,0)</f>
        <v>0</v>
      </c>
      <c r="AU531" s="40">
        <f t="shared" si="295"/>
        <v>1</v>
      </c>
      <c r="AV531" s="40">
        <f t="shared" si="296"/>
        <v>0</v>
      </c>
      <c r="AW531" s="40">
        <f t="shared" si="297"/>
        <v>0</v>
      </c>
      <c r="AX531" s="40">
        <f t="shared" si="298"/>
        <v>1</v>
      </c>
      <c r="AY531" s="40">
        <f t="shared" si="299"/>
        <v>0</v>
      </c>
      <c r="AZ531" s="40">
        <f t="shared" si="300"/>
        <v>0</v>
      </c>
      <c r="BA531" s="40">
        <f t="shared" si="301"/>
        <v>0</v>
      </c>
      <c r="BB531" s="40">
        <f t="shared" si="302"/>
        <v>1</v>
      </c>
      <c r="BC531" s="40">
        <f t="shared" si="303"/>
        <v>1</v>
      </c>
      <c r="BD531" s="40">
        <f t="shared" si="304"/>
        <v>0</v>
      </c>
      <c r="BE531" s="40">
        <f t="shared" si="305"/>
        <v>0</v>
      </c>
      <c r="BF531" s="40">
        <f t="shared" si="306"/>
        <v>0</v>
      </c>
      <c r="BG531" s="40">
        <f t="shared" si="307"/>
        <v>0</v>
      </c>
      <c r="BH531" s="40">
        <f t="shared" si="308"/>
        <v>0</v>
      </c>
      <c r="BI531" s="40">
        <f t="shared" si="309"/>
        <v>0</v>
      </c>
      <c r="BJ531" s="40">
        <f t="shared" si="310"/>
        <v>0</v>
      </c>
      <c r="BK531" s="40">
        <f t="shared" si="311"/>
        <v>0</v>
      </c>
      <c r="BL531" s="40">
        <f t="shared" si="312"/>
        <v>0</v>
      </c>
      <c r="BM531" s="40">
        <f t="shared" si="313"/>
        <v>0</v>
      </c>
      <c r="BN531" s="40">
        <f t="shared" si="314"/>
        <v>0</v>
      </c>
      <c r="BO531" s="40">
        <f t="shared" si="315"/>
        <v>0</v>
      </c>
      <c r="BP531" s="40">
        <f t="shared" si="316"/>
        <v>0</v>
      </c>
      <c r="BQ531" s="40">
        <f t="shared" si="317"/>
        <v>0</v>
      </c>
      <c r="BR531" s="40">
        <f t="shared" si="318"/>
        <v>0</v>
      </c>
      <c r="BS531">
        <v>2</v>
      </c>
      <c r="BT531" s="63">
        <f t="shared" si="321"/>
        <v>10</v>
      </c>
      <c r="BV531" s="4">
        <f t="shared" si="319"/>
        <v>0.28460150960150959</v>
      </c>
    </row>
    <row r="532" spans="1:74">
      <c r="A532" s="25">
        <f t="shared" si="331"/>
        <v>528</v>
      </c>
      <c r="B532" s="26" t="s">
        <v>38</v>
      </c>
      <c r="C532" s="56">
        <v>41715</v>
      </c>
      <c r="D532" s="52">
        <v>41716</v>
      </c>
      <c r="E532" s="52">
        <v>41716</v>
      </c>
      <c r="F532" s="36">
        <v>141.285</v>
      </c>
      <c r="G532" s="36">
        <v>141.90900000000002</v>
      </c>
      <c r="H532" s="36">
        <v>141.285</v>
      </c>
      <c r="I532" s="36"/>
      <c r="J532" s="36"/>
      <c r="K532" s="5" t="s">
        <v>0</v>
      </c>
      <c r="M532" s="16">
        <f>(G532-F532)*100</f>
        <v>62.400000000002365</v>
      </c>
      <c r="N532" s="15"/>
      <c r="O532" s="16">
        <f>(H532-G532)*100</f>
        <v>-62.400000000002365</v>
      </c>
      <c r="Q532" s="22">
        <f>((S531*U532)/M532)*O532</f>
        <v>-13438342.421963561</v>
      </c>
      <c r="R532" s="15"/>
      <c r="S532" s="3">
        <f>Q532+S531</f>
        <v>1115382421.0229757</v>
      </c>
      <c r="U532" s="4">
        <f>$AE$4/W532</f>
        <v>1.1904761904761904E-2</v>
      </c>
      <c r="W532" s="2">
        <v>21</v>
      </c>
      <c r="Y532" s="30">
        <f>E532-D532+1</f>
        <v>1</v>
      </c>
      <c r="Z532" s="30"/>
      <c r="AA532" s="30">
        <f>(D532-C532)</f>
        <v>1</v>
      </c>
      <c r="AB532" s="30"/>
      <c r="AC532" s="4">
        <f>(S532-S531)/S531</f>
        <v>-1.1904761904761809E-2</v>
      </c>
      <c r="AF532" s="40">
        <f>IF(E531&gt;D532,IF(E531&gt;E532,Y532,E531-D532+1),0)</f>
        <v>0</v>
      </c>
      <c r="AH532" s="40">
        <f t="shared" si="320"/>
        <v>0</v>
      </c>
      <c r="AI532" s="40">
        <f t="shared" si="322"/>
        <v>1</v>
      </c>
      <c r="AJ532" s="40">
        <f t="shared" si="323"/>
        <v>1</v>
      </c>
      <c r="AK532" s="40">
        <f t="shared" si="325"/>
        <v>0</v>
      </c>
      <c r="AL532" s="40">
        <f t="shared" si="326"/>
        <v>0</v>
      </c>
      <c r="AM532" s="40">
        <f t="shared" si="327"/>
        <v>0</v>
      </c>
      <c r="AN532" s="40">
        <f t="shared" si="328"/>
        <v>0</v>
      </c>
      <c r="AO532" s="40">
        <f t="shared" si="329"/>
        <v>0</v>
      </c>
      <c r="AP532" s="40">
        <f t="shared" si="330"/>
        <v>0</v>
      </c>
      <c r="AQ532" s="40">
        <f t="shared" si="332"/>
        <v>0</v>
      </c>
      <c r="AR532" s="40">
        <f t="shared" si="333"/>
        <v>0</v>
      </c>
      <c r="AS532" s="40">
        <f t="shared" si="334"/>
        <v>0</v>
      </c>
      <c r="AT532" s="40">
        <f t="shared" si="335"/>
        <v>0</v>
      </c>
      <c r="AU532" s="40">
        <f t="shared" ref="AU532:AU595" si="336">IF(E518&gt;=D532,1,0)</f>
        <v>0</v>
      </c>
      <c r="AV532" s="40">
        <f t="shared" si="296"/>
        <v>1</v>
      </c>
      <c r="AW532" s="40">
        <f t="shared" si="297"/>
        <v>0</v>
      </c>
      <c r="AX532" s="40">
        <f t="shared" si="298"/>
        <v>0</v>
      </c>
      <c r="AY532" s="40">
        <f t="shared" si="299"/>
        <v>1</v>
      </c>
      <c r="AZ532" s="40">
        <f t="shared" si="300"/>
        <v>0</v>
      </c>
      <c r="BA532" s="40">
        <f t="shared" si="301"/>
        <v>0</v>
      </c>
      <c r="BB532" s="40">
        <f t="shared" si="302"/>
        <v>0</v>
      </c>
      <c r="BC532" s="40">
        <f t="shared" si="303"/>
        <v>1</v>
      </c>
      <c r="BD532" s="40">
        <f t="shared" si="304"/>
        <v>1</v>
      </c>
      <c r="BE532" s="40">
        <f t="shared" si="305"/>
        <v>0</v>
      </c>
      <c r="BF532" s="40">
        <f t="shared" si="306"/>
        <v>0</v>
      </c>
      <c r="BG532" s="40">
        <f t="shared" si="307"/>
        <v>0</v>
      </c>
      <c r="BH532" s="40">
        <f t="shared" si="308"/>
        <v>0</v>
      </c>
      <c r="BI532" s="40">
        <f t="shared" si="309"/>
        <v>0</v>
      </c>
      <c r="BJ532" s="40">
        <f t="shared" si="310"/>
        <v>0</v>
      </c>
      <c r="BK532" s="40">
        <f t="shared" si="311"/>
        <v>0</v>
      </c>
      <c r="BL532" s="40">
        <f t="shared" si="312"/>
        <v>0</v>
      </c>
      <c r="BM532" s="40">
        <f t="shared" si="313"/>
        <v>0</v>
      </c>
      <c r="BN532" s="40">
        <f t="shared" si="314"/>
        <v>0</v>
      </c>
      <c r="BO532" s="40">
        <f t="shared" si="315"/>
        <v>0</v>
      </c>
      <c r="BP532" s="40">
        <f t="shared" si="316"/>
        <v>0</v>
      </c>
      <c r="BQ532" s="40">
        <f t="shared" si="317"/>
        <v>0</v>
      </c>
      <c r="BR532" s="40">
        <f t="shared" si="318"/>
        <v>0</v>
      </c>
      <c r="BS532">
        <v>2</v>
      </c>
      <c r="BT532" s="63">
        <f t="shared" si="321"/>
        <v>9</v>
      </c>
      <c r="BV532" s="4">
        <f t="shared" si="319"/>
        <v>0.23579198579198579</v>
      </c>
    </row>
    <row r="533" spans="1:74">
      <c r="A533" s="25">
        <f t="shared" si="331"/>
        <v>529</v>
      </c>
      <c r="B533" s="26" t="s">
        <v>30</v>
      </c>
      <c r="C533" s="56">
        <v>41717</v>
      </c>
      <c r="D533" s="12">
        <v>41718</v>
      </c>
      <c r="E533" s="12">
        <v>41737</v>
      </c>
      <c r="F533" s="14">
        <v>1.3931</v>
      </c>
      <c r="G533" s="14"/>
      <c r="H533" s="14"/>
      <c r="I533" s="14">
        <v>1.3807</v>
      </c>
      <c r="J533" s="14">
        <v>1.3807</v>
      </c>
      <c r="K533" s="5" t="s">
        <v>17</v>
      </c>
      <c r="L533" s="15"/>
      <c r="M533" s="46">
        <f>(F533-I533)*10000</f>
        <v>123.99999999999966</v>
      </c>
      <c r="N533" s="47"/>
      <c r="O533" s="46">
        <f>(I533-J533)*10000</f>
        <v>0</v>
      </c>
      <c r="P533" s="15"/>
      <c r="Q533" s="22">
        <f>((S532*U533)/M533)*O533</f>
        <v>0</v>
      </c>
      <c r="R533" s="15"/>
      <c r="S533" s="3">
        <f>Q533+S532</f>
        <v>1115382421.0229757</v>
      </c>
      <c r="U533" s="4">
        <f>$AE$4/W533</f>
        <v>2.2727272727272728E-2</v>
      </c>
      <c r="V533" s="4"/>
      <c r="W533" s="16">
        <v>11</v>
      </c>
      <c r="X533" s="15"/>
      <c r="Y533" s="30">
        <f>E533-D533+1</f>
        <v>20</v>
      </c>
      <c r="Z533" s="30"/>
      <c r="AA533" s="30">
        <f>(D533-C533)</f>
        <v>1</v>
      </c>
      <c r="AB533" s="30"/>
      <c r="AC533" s="4">
        <f>(S533-S532)/S532</f>
        <v>0</v>
      </c>
      <c r="AF533" s="40">
        <f>IF(E532&gt;D533,IF(E532&gt;E533,Y533,E532-D533+1),0)</f>
        <v>0</v>
      </c>
      <c r="AH533" s="40">
        <f t="shared" si="320"/>
        <v>0</v>
      </c>
      <c r="AI533" s="40">
        <f t="shared" si="322"/>
        <v>0</v>
      </c>
      <c r="AJ533" s="40">
        <f t="shared" si="323"/>
        <v>1</v>
      </c>
      <c r="AK533" s="40">
        <f t="shared" si="325"/>
        <v>1</v>
      </c>
      <c r="AL533" s="40">
        <f t="shared" si="326"/>
        <v>0</v>
      </c>
      <c r="AM533" s="40">
        <f t="shared" si="327"/>
        <v>0</v>
      </c>
      <c r="AN533" s="40">
        <f t="shared" si="328"/>
        <v>0</v>
      </c>
      <c r="AO533" s="40">
        <f t="shared" si="329"/>
        <v>0</v>
      </c>
      <c r="AP533" s="40">
        <f t="shared" si="330"/>
        <v>0</v>
      </c>
      <c r="AQ533" s="40">
        <f t="shared" si="332"/>
        <v>0</v>
      </c>
      <c r="AR533" s="40">
        <f t="shared" si="333"/>
        <v>0</v>
      </c>
      <c r="AS533" s="40">
        <f t="shared" si="334"/>
        <v>0</v>
      </c>
      <c r="AT533" s="40">
        <f t="shared" si="335"/>
        <v>0</v>
      </c>
      <c r="AU533" s="40">
        <f t="shared" si="336"/>
        <v>0</v>
      </c>
      <c r="AV533" s="40">
        <f t="shared" ref="AV533:AV596" si="337">IF(E518&gt;=D533,1,0)</f>
        <v>0</v>
      </c>
      <c r="AW533" s="40">
        <f t="shared" si="297"/>
        <v>0</v>
      </c>
      <c r="AX533" s="40">
        <f t="shared" si="298"/>
        <v>0</v>
      </c>
      <c r="AY533" s="40">
        <f t="shared" si="299"/>
        <v>0</v>
      </c>
      <c r="AZ533" s="40">
        <f t="shared" si="300"/>
        <v>0</v>
      </c>
      <c r="BA533" s="40">
        <f t="shared" si="301"/>
        <v>0</v>
      </c>
      <c r="BB533" s="40">
        <f t="shared" si="302"/>
        <v>0</v>
      </c>
      <c r="BC533" s="40">
        <f t="shared" si="303"/>
        <v>0</v>
      </c>
      <c r="BD533" s="40">
        <f t="shared" si="304"/>
        <v>1</v>
      </c>
      <c r="BE533" s="40">
        <f t="shared" si="305"/>
        <v>0</v>
      </c>
      <c r="BF533" s="40">
        <f t="shared" si="306"/>
        <v>0</v>
      </c>
      <c r="BG533" s="40">
        <f t="shared" si="307"/>
        <v>0</v>
      </c>
      <c r="BH533" s="40">
        <f t="shared" si="308"/>
        <v>0</v>
      </c>
      <c r="BI533" s="40">
        <f t="shared" si="309"/>
        <v>0</v>
      </c>
      <c r="BJ533" s="40">
        <f t="shared" si="310"/>
        <v>0</v>
      </c>
      <c r="BK533" s="40">
        <f t="shared" si="311"/>
        <v>0</v>
      </c>
      <c r="BL533" s="40">
        <f t="shared" si="312"/>
        <v>0</v>
      </c>
      <c r="BM533" s="40">
        <f t="shared" si="313"/>
        <v>0</v>
      </c>
      <c r="BN533" s="40">
        <f t="shared" si="314"/>
        <v>0</v>
      </c>
      <c r="BO533" s="40">
        <f t="shared" si="315"/>
        <v>0</v>
      </c>
      <c r="BP533" s="40">
        <f t="shared" si="316"/>
        <v>0</v>
      </c>
      <c r="BQ533" s="40">
        <f t="shared" si="317"/>
        <v>0</v>
      </c>
      <c r="BR533" s="40">
        <f t="shared" si="318"/>
        <v>0</v>
      </c>
      <c r="BS533">
        <v>2</v>
      </c>
      <c r="BT533" s="63">
        <f t="shared" si="321"/>
        <v>6</v>
      </c>
      <c r="BV533" s="4">
        <f t="shared" si="319"/>
        <v>0.16894216894216893</v>
      </c>
    </row>
    <row r="534" spans="1:74">
      <c r="A534" s="25">
        <f t="shared" si="331"/>
        <v>530</v>
      </c>
      <c r="B534" s="26" t="s">
        <v>31</v>
      </c>
      <c r="C534" s="56">
        <v>41718</v>
      </c>
      <c r="D534" s="12">
        <v>41719</v>
      </c>
      <c r="E534" s="12">
        <v>41723</v>
      </c>
      <c r="F534" s="14">
        <v>1.8351</v>
      </c>
      <c r="G534" s="14"/>
      <c r="H534" s="14"/>
      <c r="I534" s="14">
        <v>1.8230999999999999</v>
      </c>
      <c r="J534" s="14">
        <v>1.8021</v>
      </c>
      <c r="K534" s="5" t="s">
        <v>1</v>
      </c>
      <c r="M534" s="46">
        <f>(F534-I534)*10000</f>
        <v>120.00000000000011</v>
      </c>
      <c r="N534" s="47"/>
      <c r="O534" s="46">
        <f>(I534-J534)*10000</f>
        <v>209.99999999999909</v>
      </c>
      <c r="Q534" s="22">
        <f>((S533*U534)/M534)*O534</f>
        <v>54219978.799727701</v>
      </c>
      <c r="R534" s="15"/>
      <c r="S534" s="3">
        <f>Q534+S533</f>
        <v>1169602399.8227034</v>
      </c>
      <c r="U534" s="4">
        <f>$AE$4/W534</f>
        <v>2.7777777777777776E-2</v>
      </c>
      <c r="V534"/>
      <c r="W534" s="2">
        <v>9</v>
      </c>
      <c r="Y534" s="30">
        <f>E534-D534+1</f>
        <v>5</v>
      </c>
      <c r="Z534" s="30"/>
      <c r="AA534" s="30">
        <f>(D534-C534)</f>
        <v>1</v>
      </c>
      <c r="AB534" s="30"/>
      <c r="AC534" s="4">
        <f>(S534-S533)/S533</f>
        <v>4.8611111111110834E-2</v>
      </c>
      <c r="AF534" s="40">
        <f>IF(E533&gt;D534,IF(E533&gt;E534,Y534,E533-D534+1),0)</f>
        <v>5</v>
      </c>
      <c r="AH534" s="40">
        <f t="shared" si="320"/>
        <v>1</v>
      </c>
      <c r="AI534" s="40">
        <f t="shared" si="322"/>
        <v>0</v>
      </c>
      <c r="AJ534" s="40">
        <f t="shared" si="323"/>
        <v>0</v>
      </c>
      <c r="AK534" s="40">
        <f t="shared" si="325"/>
        <v>1</v>
      </c>
      <c r="AL534" s="40">
        <f t="shared" si="326"/>
        <v>1</v>
      </c>
      <c r="AM534" s="40">
        <f t="shared" si="327"/>
        <v>0</v>
      </c>
      <c r="AN534" s="40">
        <f t="shared" si="328"/>
        <v>0</v>
      </c>
      <c r="AO534" s="40">
        <f t="shared" si="329"/>
        <v>0</v>
      </c>
      <c r="AP534" s="40">
        <f t="shared" si="330"/>
        <v>0</v>
      </c>
      <c r="AQ534" s="40">
        <f t="shared" si="332"/>
        <v>0</v>
      </c>
      <c r="AR534" s="40">
        <f t="shared" si="333"/>
        <v>0</v>
      </c>
      <c r="AS534" s="40">
        <f t="shared" si="334"/>
        <v>0</v>
      </c>
      <c r="AT534" s="40">
        <f t="shared" si="335"/>
        <v>0</v>
      </c>
      <c r="AU534" s="40">
        <f t="shared" si="336"/>
        <v>0</v>
      </c>
      <c r="AV534" s="40">
        <f t="shared" si="337"/>
        <v>0</v>
      </c>
      <c r="AW534" s="40">
        <f t="shared" ref="AW534:AW597" si="338">IF(E518&gt;=D534,1,0)</f>
        <v>0</v>
      </c>
      <c r="AX534" s="40">
        <f t="shared" si="298"/>
        <v>0</v>
      </c>
      <c r="AY534" s="40">
        <f t="shared" si="299"/>
        <v>0</v>
      </c>
      <c r="AZ534" s="40">
        <f t="shared" si="300"/>
        <v>0</v>
      </c>
      <c r="BA534" s="40">
        <f t="shared" si="301"/>
        <v>0</v>
      </c>
      <c r="BB534" s="40">
        <f t="shared" si="302"/>
        <v>0</v>
      </c>
      <c r="BC534" s="40">
        <f t="shared" si="303"/>
        <v>0</v>
      </c>
      <c r="BD534" s="40">
        <f t="shared" si="304"/>
        <v>0</v>
      </c>
      <c r="BE534" s="40">
        <f t="shared" si="305"/>
        <v>1</v>
      </c>
      <c r="BF534" s="40">
        <f t="shared" si="306"/>
        <v>0</v>
      </c>
      <c r="BG534" s="40">
        <f t="shared" si="307"/>
        <v>0</v>
      </c>
      <c r="BH534" s="40">
        <f t="shared" si="308"/>
        <v>0</v>
      </c>
      <c r="BI534" s="40">
        <f t="shared" si="309"/>
        <v>0</v>
      </c>
      <c r="BJ534" s="40">
        <f t="shared" si="310"/>
        <v>0</v>
      </c>
      <c r="BK534" s="40">
        <f t="shared" si="311"/>
        <v>0</v>
      </c>
      <c r="BL534" s="40">
        <f t="shared" si="312"/>
        <v>0</v>
      </c>
      <c r="BM534" s="40">
        <f t="shared" si="313"/>
        <v>0</v>
      </c>
      <c r="BN534" s="40">
        <f t="shared" si="314"/>
        <v>0</v>
      </c>
      <c r="BO534" s="40">
        <f t="shared" si="315"/>
        <v>0</v>
      </c>
      <c r="BP534" s="40">
        <f t="shared" si="316"/>
        <v>0</v>
      </c>
      <c r="BQ534" s="40">
        <f t="shared" si="317"/>
        <v>0</v>
      </c>
      <c r="BR534" s="40">
        <f t="shared" si="318"/>
        <v>0</v>
      </c>
      <c r="BS534">
        <v>2</v>
      </c>
      <c r="BT534" s="63">
        <f t="shared" si="321"/>
        <v>7</v>
      </c>
      <c r="BV534" s="4">
        <f t="shared" si="319"/>
        <v>0.19671994671994675</v>
      </c>
    </row>
    <row r="535" spans="1:74">
      <c r="A535" s="25">
        <f t="shared" si="331"/>
        <v>531</v>
      </c>
      <c r="B535" s="26" t="s">
        <v>38</v>
      </c>
      <c r="C535" s="56">
        <v>41718</v>
      </c>
      <c r="D535" s="52">
        <v>41719</v>
      </c>
      <c r="E535" s="52">
        <v>41719</v>
      </c>
      <c r="F535" s="36">
        <v>141.26000000000002</v>
      </c>
      <c r="G535" s="36"/>
      <c r="H535" s="36"/>
      <c r="I535" s="36">
        <v>140.86999999999998</v>
      </c>
      <c r="J535" s="36">
        <v>141.26000000000002</v>
      </c>
      <c r="K535" s="5" t="s">
        <v>0</v>
      </c>
      <c r="M535" s="16">
        <f>(F535-I535)*100</f>
        <v>39.00000000000432</v>
      </c>
      <c r="N535" s="15"/>
      <c r="O535" s="16">
        <f>(I535-J535)*100</f>
        <v>-39.00000000000432</v>
      </c>
      <c r="Q535" s="22">
        <f>((S534*U535)/M535)*O535</f>
        <v>-13923838.09312742</v>
      </c>
      <c r="R535" s="15"/>
      <c r="S535" s="3">
        <f>Q535+S534</f>
        <v>1155678561.7295759</v>
      </c>
      <c r="U535" s="4">
        <f>$AE$4/W535</f>
        <v>1.1904761904761904E-2</v>
      </c>
      <c r="W535" s="2">
        <v>21</v>
      </c>
      <c r="Y535" s="30">
        <f>E535-D535+1</f>
        <v>1</v>
      </c>
      <c r="Z535" s="30"/>
      <c r="AA535" s="30">
        <f>(D535-C535)</f>
        <v>1</v>
      </c>
      <c r="AB535" s="30"/>
      <c r="AC535" s="4">
        <f>(S535-S534)/S534</f>
        <v>-1.1904761904761963E-2</v>
      </c>
      <c r="AF535" s="40">
        <f>IF(E534&gt;D535,IF(E534&gt;E535,Y535,E534-D535+1),0)</f>
        <v>1</v>
      </c>
      <c r="AH535" s="40">
        <f t="shared" si="320"/>
        <v>1</v>
      </c>
      <c r="AI535" s="40">
        <f t="shared" si="322"/>
        <v>1</v>
      </c>
      <c r="AJ535" s="40">
        <f t="shared" si="323"/>
        <v>0</v>
      </c>
      <c r="AK535" s="40">
        <f t="shared" si="325"/>
        <v>0</v>
      </c>
      <c r="AL535" s="40">
        <f t="shared" si="326"/>
        <v>1</v>
      </c>
      <c r="AM535" s="40">
        <f t="shared" si="327"/>
        <v>1</v>
      </c>
      <c r="AN535" s="40">
        <f t="shared" si="328"/>
        <v>0</v>
      </c>
      <c r="AO535" s="40">
        <f t="shared" si="329"/>
        <v>0</v>
      </c>
      <c r="AP535" s="40">
        <f t="shared" si="330"/>
        <v>0</v>
      </c>
      <c r="AQ535" s="40">
        <f t="shared" si="332"/>
        <v>0</v>
      </c>
      <c r="AR535" s="40">
        <f t="shared" si="333"/>
        <v>0</v>
      </c>
      <c r="AS535" s="40">
        <f t="shared" si="334"/>
        <v>0</v>
      </c>
      <c r="AT535" s="40">
        <f t="shared" si="335"/>
        <v>0</v>
      </c>
      <c r="AU535" s="40">
        <f t="shared" si="336"/>
        <v>0</v>
      </c>
      <c r="AV535" s="40">
        <f t="shared" si="337"/>
        <v>0</v>
      </c>
      <c r="AW535" s="40">
        <f t="shared" si="338"/>
        <v>0</v>
      </c>
      <c r="AX535" s="40">
        <f t="shared" ref="AX535:AX598" si="339">IF(E518&gt;=D535,1,0)</f>
        <v>0</v>
      </c>
      <c r="AY535" s="40">
        <f t="shared" si="299"/>
        <v>0</v>
      </c>
      <c r="AZ535" s="40">
        <f t="shared" si="300"/>
        <v>0</v>
      </c>
      <c r="BA535" s="40">
        <f t="shared" si="301"/>
        <v>0</v>
      </c>
      <c r="BB535" s="40">
        <f t="shared" si="302"/>
        <v>0</v>
      </c>
      <c r="BC535" s="40">
        <f t="shared" si="303"/>
        <v>0</v>
      </c>
      <c r="BD535" s="40">
        <f t="shared" si="304"/>
        <v>0</v>
      </c>
      <c r="BE535" s="40">
        <f t="shared" si="305"/>
        <v>0</v>
      </c>
      <c r="BF535" s="40">
        <f t="shared" si="306"/>
        <v>1</v>
      </c>
      <c r="BG535" s="40">
        <f t="shared" si="307"/>
        <v>0</v>
      </c>
      <c r="BH535" s="40">
        <f t="shared" si="308"/>
        <v>0</v>
      </c>
      <c r="BI535" s="40">
        <f t="shared" si="309"/>
        <v>0</v>
      </c>
      <c r="BJ535" s="40">
        <f t="shared" si="310"/>
        <v>0</v>
      </c>
      <c r="BK535" s="40">
        <f t="shared" si="311"/>
        <v>0</v>
      </c>
      <c r="BL535" s="40">
        <f t="shared" si="312"/>
        <v>0</v>
      </c>
      <c r="BM535" s="40">
        <f t="shared" si="313"/>
        <v>0</v>
      </c>
      <c r="BN535" s="40">
        <f t="shared" si="314"/>
        <v>0</v>
      </c>
      <c r="BO535" s="40">
        <f t="shared" si="315"/>
        <v>0</v>
      </c>
      <c r="BP535" s="40">
        <f t="shared" si="316"/>
        <v>0</v>
      </c>
      <c r="BQ535" s="40">
        <f t="shared" si="317"/>
        <v>0</v>
      </c>
      <c r="BR535" s="40">
        <f t="shared" si="318"/>
        <v>0</v>
      </c>
      <c r="BS535">
        <v>2</v>
      </c>
      <c r="BT535" s="63">
        <f t="shared" si="321"/>
        <v>8</v>
      </c>
      <c r="BV535" s="4">
        <f t="shared" si="319"/>
        <v>0.20862470862470861</v>
      </c>
    </row>
    <row r="536" spans="1:74">
      <c r="A536" s="25">
        <f t="shared" si="331"/>
        <v>532</v>
      </c>
      <c r="B536" s="26" t="s">
        <v>29</v>
      </c>
      <c r="C536" s="56">
        <v>41711</v>
      </c>
      <c r="D536" s="12">
        <v>41724</v>
      </c>
      <c r="E536" s="12">
        <v>41726</v>
      </c>
      <c r="F536" s="14">
        <v>0.83799999999999997</v>
      </c>
      <c r="G536" s="14"/>
      <c r="H536" s="14"/>
      <c r="I536" s="14">
        <v>0.83220000000000005</v>
      </c>
      <c r="J536" s="14">
        <v>0.82609999999999995</v>
      </c>
      <c r="K536" s="5" t="s">
        <v>1</v>
      </c>
      <c r="L536" s="15"/>
      <c r="M536" s="16">
        <f>(F536-I536)*10000</f>
        <v>57.999999999999162</v>
      </c>
      <c r="N536" s="15"/>
      <c r="O536" s="16">
        <f>(I536-J536)*10000</f>
        <v>61.000000000001052</v>
      </c>
      <c r="P536" s="15"/>
      <c r="Q536" s="22">
        <f>((S535*U536)/M536)*O536</f>
        <v>30386375.976511363</v>
      </c>
      <c r="R536" s="15"/>
      <c r="S536" s="3">
        <f>Q536+S535</f>
        <v>1186064937.7060874</v>
      </c>
      <c r="U536" s="4">
        <f>$AE$4/W536</f>
        <v>2.5000000000000001E-2</v>
      </c>
      <c r="V536" s="4"/>
      <c r="W536" s="2">
        <v>10</v>
      </c>
      <c r="X536" s="3"/>
      <c r="Y536" s="30">
        <f>E536-D536+1</f>
        <v>3</v>
      </c>
      <c r="Z536" s="30"/>
      <c r="AA536" s="30">
        <f>(D536-C536)</f>
        <v>13</v>
      </c>
      <c r="AB536" s="30"/>
      <c r="AC536" s="4">
        <f>(S536-S535)/S535</f>
        <v>2.6293103448276796E-2</v>
      </c>
      <c r="AF536" s="40">
        <f>IF(E535&gt;D536,IF(E535&gt;E536,Y536,E535-D536+1),0)</f>
        <v>0</v>
      </c>
      <c r="AH536" s="40">
        <f t="shared" si="320"/>
        <v>0</v>
      </c>
      <c r="AI536" s="40">
        <f t="shared" si="322"/>
        <v>0</v>
      </c>
      <c r="AJ536" s="40">
        <f t="shared" si="323"/>
        <v>1</v>
      </c>
      <c r="AK536" s="40">
        <f t="shared" si="325"/>
        <v>0</v>
      </c>
      <c r="AL536" s="40">
        <f t="shared" si="326"/>
        <v>0</v>
      </c>
      <c r="AM536" s="40">
        <f t="shared" si="327"/>
        <v>1</v>
      </c>
      <c r="AN536" s="40">
        <f t="shared" si="328"/>
        <v>1</v>
      </c>
      <c r="AO536" s="40">
        <f t="shared" si="329"/>
        <v>0</v>
      </c>
      <c r="AP536" s="40">
        <f t="shared" si="330"/>
        <v>0</v>
      </c>
      <c r="AQ536" s="40">
        <f t="shared" si="332"/>
        <v>0</v>
      </c>
      <c r="AR536" s="40">
        <f t="shared" si="333"/>
        <v>0</v>
      </c>
      <c r="AS536" s="40">
        <f t="shared" si="334"/>
        <v>0</v>
      </c>
      <c r="AT536" s="40">
        <f t="shared" si="335"/>
        <v>0</v>
      </c>
      <c r="AU536" s="40">
        <f t="shared" si="336"/>
        <v>0</v>
      </c>
      <c r="AV536" s="40">
        <f t="shared" si="337"/>
        <v>0</v>
      </c>
      <c r="AW536" s="40">
        <f t="shared" si="338"/>
        <v>0</v>
      </c>
      <c r="AX536" s="40">
        <f t="shared" si="339"/>
        <v>0</v>
      </c>
      <c r="AY536" s="40">
        <f t="shared" ref="AY536:AY599" si="340">IF(E518&gt;=D536,1,0)</f>
        <v>0</v>
      </c>
      <c r="AZ536" s="40">
        <f t="shared" si="300"/>
        <v>0</v>
      </c>
      <c r="BA536" s="40">
        <f t="shared" si="301"/>
        <v>0</v>
      </c>
      <c r="BB536" s="40">
        <f t="shared" si="302"/>
        <v>0</v>
      </c>
      <c r="BC536" s="40">
        <f t="shared" si="303"/>
        <v>0</v>
      </c>
      <c r="BD536" s="40">
        <f t="shared" si="304"/>
        <v>0</v>
      </c>
      <c r="BE536" s="40">
        <f t="shared" si="305"/>
        <v>0</v>
      </c>
      <c r="BF536" s="40">
        <f t="shared" si="306"/>
        <v>0</v>
      </c>
      <c r="BG536" s="40">
        <f t="shared" si="307"/>
        <v>1</v>
      </c>
      <c r="BH536" s="40">
        <f t="shared" si="308"/>
        <v>0</v>
      </c>
      <c r="BI536" s="40">
        <f t="shared" si="309"/>
        <v>0</v>
      </c>
      <c r="BJ536" s="40">
        <f t="shared" si="310"/>
        <v>0</v>
      </c>
      <c r="BK536" s="40">
        <f t="shared" si="311"/>
        <v>0</v>
      </c>
      <c r="BL536" s="40">
        <f t="shared" si="312"/>
        <v>0</v>
      </c>
      <c r="BM536" s="40">
        <f t="shared" si="313"/>
        <v>0</v>
      </c>
      <c r="BN536" s="40">
        <f t="shared" si="314"/>
        <v>0</v>
      </c>
      <c r="BO536" s="40">
        <f t="shared" si="315"/>
        <v>0</v>
      </c>
      <c r="BP536" s="40">
        <f t="shared" si="316"/>
        <v>0</v>
      </c>
      <c r="BQ536" s="40">
        <f t="shared" si="317"/>
        <v>0</v>
      </c>
      <c r="BR536" s="40">
        <f t="shared" si="318"/>
        <v>0</v>
      </c>
      <c r="BS536">
        <v>2</v>
      </c>
      <c r="BT536" s="63">
        <f t="shared" si="321"/>
        <v>7</v>
      </c>
      <c r="BV536" s="4">
        <f t="shared" si="319"/>
        <v>0.19394216894216895</v>
      </c>
    </row>
    <row r="537" spans="1:74">
      <c r="A537" s="25">
        <f t="shared" si="331"/>
        <v>533</v>
      </c>
      <c r="B537" s="26" t="s">
        <v>33</v>
      </c>
      <c r="C537" s="56">
        <v>41719</v>
      </c>
      <c r="D537" s="12">
        <v>41724</v>
      </c>
      <c r="E537" s="12">
        <v>41726</v>
      </c>
      <c r="F537" s="36">
        <v>102.46</v>
      </c>
      <c r="G537" s="36"/>
      <c r="H537" s="36"/>
      <c r="I537" s="36">
        <v>101.99</v>
      </c>
      <c r="J537" s="36">
        <v>102.46</v>
      </c>
      <c r="K537" s="5" t="s">
        <v>0</v>
      </c>
      <c r="M537" s="16">
        <f>(F537-I537)*100</f>
        <v>46.999999999999886</v>
      </c>
      <c r="N537" s="15"/>
      <c r="O537" s="16">
        <f>(I537-J537)*100</f>
        <v>-46.999999999999886</v>
      </c>
      <c r="Q537" s="22">
        <f>((S536*U537)/M537)*O537</f>
        <v>-32946248.269613534</v>
      </c>
      <c r="R537" s="15"/>
      <c r="S537" s="3">
        <f>Q537+S536</f>
        <v>1153118689.4364738</v>
      </c>
      <c r="U537" s="4">
        <f>$AE$4/W537</f>
        <v>2.7777777777777776E-2</v>
      </c>
      <c r="W537" s="2">
        <v>9</v>
      </c>
      <c r="Y537" s="30">
        <f>E537-D537+1</f>
        <v>3</v>
      </c>
      <c r="Z537" s="30"/>
      <c r="AA537" s="30">
        <f>(D537-C537)</f>
        <v>5</v>
      </c>
      <c r="AB537" s="30"/>
      <c r="AC537" s="4">
        <f>(S537-S536)/S536</f>
        <v>-2.7777777777777748E-2</v>
      </c>
      <c r="AF537" s="40">
        <f>IF(E536&gt;D537,IF(E536&gt;E537,Y537,E536-D537+1),0)</f>
        <v>3</v>
      </c>
      <c r="AH537" s="40">
        <f t="shared" si="320"/>
        <v>1</v>
      </c>
      <c r="AI537" s="40">
        <f t="shared" si="322"/>
        <v>0</v>
      </c>
      <c r="AJ537" s="40">
        <f t="shared" si="323"/>
        <v>0</v>
      </c>
      <c r="AK537" s="40">
        <f t="shared" si="325"/>
        <v>1</v>
      </c>
      <c r="AL537" s="40">
        <f t="shared" si="326"/>
        <v>0</v>
      </c>
      <c r="AM537" s="40">
        <f t="shared" si="327"/>
        <v>0</v>
      </c>
      <c r="AN537" s="40">
        <f t="shared" si="328"/>
        <v>1</v>
      </c>
      <c r="AO537" s="40">
        <f t="shared" si="329"/>
        <v>1</v>
      </c>
      <c r="AP537" s="40">
        <f t="shared" si="330"/>
        <v>0</v>
      </c>
      <c r="AQ537" s="40">
        <f t="shared" si="332"/>
        <v>0</v>
      </c>
      <c r="AR537" s="40">
        <f t="shared" si="333"/>
        <v>0</v>
      </c>
      <c r="AS537" s="40">
        <f t="shared" si="334"/>
        <v>0</v>
      </c>
      <c r="AT537" s="40">
        <f t="shared" si="335"/>
        <v>0</v>
      </c>
      <c r="AU537" s="40">
        <f t="shared" si="336"/>
        <v>0</v>
      </c>
      <c r="AV537" s="40">
        <f t="shared" si="337"/>
        <v>0</v>
      </c>
      <c r="AW537" s="40">
        <f t="shared" si="338"/>
        <v>0</v>
      </c>
      <c r="AX537" s="40">
        <f t="shared" si="339"/>
        <v>0</v>
      </c>
      <c r="AY537" s="40">
        <f t="shared" si="340"/>
        <v>0</v>
      </c>
      <c r="AZ537" s="40">
        <f t="shared" ref="AZ537:AZ600" si="341">IF(E518&gt;=D537,1,0)</f>
        <v>0</v>
      </c>
      <c r="BA537" s="40">
        <f t="shared" si="301"/>
        <v>0</v>
      </c>
      <c r="BB537" s="40">
        <f t="shared" si="302"/>
        <v>0</v>
      </c>
      <c r="BC537" s="40">
        <f t="shared" si="303"/>
        <v>0</v>
      </c>
      <c r="BD537" s="40">
        <f t="shared" si="304"/>
        <v>0</v>
      </c>
      <c r="BE537" s="40">
        <f t="shared" si="305"/>
        <v>0</v>
      </c>
      <c r="BF537" s="40">
        <f t="shared" si="306"/>
        <v>0</v>
      </c>
      <c r="BG537" s="40">
        <f t="shared" si="307"/>
        <v>0</v>
      </c>
      <c r="BH537" s="40">
        <f t="shared" si="308"/>
        <v>1</v>
      </c>
      <c r="BI537" s="40">
        <f t="shared" si="309"/>
        <v>0</v>
      </c>
      <c r="BJ537" s="40">
        <f t="shared" si="310"/>
        <v>0</v>
      </c>
      <c r="BK537" s="40">
        <f t="shared" si="311"/>
        <v>0</v>
      </c>
      <c r="BL537" s="40">
        <f t="shared" si="312"/>
        <v>0</v>
      </c>
      <c r="BM537" s="40">
        <f t="shared" si="313"/>
        <v>0</v>
      </c>
      <c r="BN537" s="40">
        <f t="shared" si="314"/>
        <v>0</v>
      </c>
      <c r="BO537" s="40">
        <f t="shared" si="315"/>
        <v>0</v>
      </c>
      <c r="BP537" s="40">
        <f t="shared" si="316"/>
        <v>0</v>
      </c>
      <c r="BQ537" s="40">
        <f t="shared" si="317"/>
        <v>0</v>
      </c>
      <c r="BR537" s="40">
        <f t="shared" si="318"/>
        <v>0</v>
      </c>
      <c r="BS537">
        <v>2</v>
      </c>
      <c r="BT537" s="63">
        <f t="shared" si="321"/>
        <v>8</v>
      </c>
      <c r="BV537" s="4">
        <f t="shared" si="319"/>
        <v>0.22171994671994671</v>
      </c>
    </row>
    <row r="538" spans="1:74">
      <c r="A538" s="25">
        <f t="shared" si="331"/>
        <v>534</v>
      </c>
      <c r="B538" s="26" t="s">
        <v>38</v>
      </c>
      <c r="C538" s="56">
        <v>41724</v>
      </c>
      <c r="D538" s="52">
        <v>41725</v>
      </c>
      <c r="E538" s="52">
        <v>41725</v>
      </c>
      <c r="F538" s="36">
        <v>141.03700000000001</v>
      </c>
      <c r="G538" s="36"/>
      <c r="H538" s="36"/>
      <c r="I538" s="36">
        <v>140.553</v>
      </c>
      <c r="J538" s="36">
        <v>141.03700000000001</v>
      </c>
      <c r="K538" s="5" t="s">
        <v>0</v>
      </c>
      <c r="M538" s="16">
        <f>(F538-I538)*100</f>
        <v>48.400000000000887</v>
      </c>
      <c r="N538" s="15"/>
      <c r="O538" s="16">
        <f>(I538-J538)*100</f>
        <v>-48.400000000000887</v>
      </c>
      <c r="Q538" s="22">
        <f>((S537*U538)/M538)*O538</f>
        <v>-13727603.445672307</v>
      </c>
      <c r="R538" s="15"/>
      <c r="S538" s="3">
        <f>Q538+S537</f>
        <v>1139391085.9908016</v>
      </c>
      <c r="U538" s="4">
        <f>$AE$4/W538</f>
        <v>1.1904761904761904E-2</v>
      </c>
      <c r="W538" s="2">
        <v>21</v>
      </c>
      <c r="Y538" s="30">
        <f>E538-D538+1</f>
        <v>1</v>
      </c>
      <c r="Z538" s="30"/>
      <c r="AA538" s="30">
        <f>(D538-C538)</f>
        <v>1</v>
      </c>
      <c r="AB538" s="30"/>
      <c r="AC538" s="4">
        <f>(S538-S537)/S537</f>
        <v>-1.1904761904761875E-2</v>
      </c>
      <c r="AF538" s="40">
        <f>IF(E537&gt;D538,IF(E537&gt;E538,Y538,E537-D538+1),0)</f>
        <v>1</v>
      </c>
      <c r="AH538" s="40">
        <f t="shared" si="320"/>
        <v>1</v>
      </c>
      <c r="AI538" s="40">
        <f t="shared" si="322"/>
        <v>1</v>
      </c>
      <c r="AJ538" s="40">
        <f t="shared" si="323"/>
        <v>0</v>
      </c>
      <c r="AK538" s="40">
        <f t="shared" si="325"/>
        <v>0</v>
      </c>
      <c r="AL538" s="40">
        <f t="shared" si="326"/>
        <v>1</v>
      </c>
      <c r="AM538" s="40">
        <f t="shared" si="327"/>
        <v>0</v>
      </c>
      <c r="AN538" s="40">
        <f t="shared" si="328"/>
        <v>0</v>
      </c>
      <c r="AO538" s="40">
        <f t="shared" si="329"/>
        <v>1</v>
      </c>
      <c r="AP538" s="40">
        <f t="shared" si="330"/>
        <v>0</v>
      </c>
      <c r="AQ538" s="40">
        <f t="shared" si="332"/>
        <v>0</v>
      </c>
      <c r="AR538" s="40">
        <f t="shared" si="333"/>
        <v>0</v>
      </c>
      <c r="AS538" s="40">
        <f t="shared" si="334"/>
        <v>0</v>
      </c>
      <c r="AT538" s="40">
        <f t="shared" si="335"/>
        <v>0</v>
      </c>
      <c r="AU538" s="40">
        <f t="shared" si="336"/>
        <v>0</v>
      </c>
      <c r="AV538" s="40">
        <f t="shared" si="337"/>
        <v>0</v>
      </c>
      <c r="AW538" s="40">
        <f t="shared" si="338"/>
        <v>0</v>
      </c>
      <c r="AX538" s="40">
        <f t="shared" si="339"/>
        <v>0</v>
      </c>
      <c r="AY538" s="40">
        <f t="shared" si="340"/>
        <v>0</v>
      </c>
      <c r="AZ538" s="40">
        <f t="shared" si="341"/>
        <v>0</v>
      </c>
      <c r="BA538" s="40">
        <f t="shared" ref="BA538:BA601" si="342">IF(E518&gt;=D538,1,0)</f>
        <v>0</v>
      </c>
      <c r="BB538" s="40">
        <f t="shared" si="302"/>
        <v>0</v>
      </c>
      <c r="BC538" s="40">
        <f t="shared" si="303"/>
        <v>0</v>
      </c>
      <c r="BD538" s="40">
        <f t="shared" si="304"/>
        <v>0</v>
      </c>
      <c r="BE538" s="40">
        <f t="shared" si="305"/>
        <v>0</v>
      </c>
      <c r="BF538" s="40">
        <f t="shared" si="306"/>
        <v>0</v>
      </c>
      <c r="BG538" s="40">
        <f t="shared" si="307"/>
        <v>0</v>
      </c>
      <c r="BH538" s="40">
        <f t="shared" si="308"/>
        <v>0</v>
      </c>
      <c r="BI538" s="40">
        <f t="shared" si="309"/>
        <v>1</v>
      </c>
      <c r="BJ538" s="40">
        <f t="shared" si="310"/>
        <v>0</v>
      </c>
      <c r="BK538" s="40">
        <f t="shared" si="311"/>
        <v>0</v>
      </c>
      <c r="BL538" s="40">
        <f t="shared" si="312"/>
        <v>0</v>
      </c>
      <c r="BM538" s="40">
        <f t="shared" si="313"/>
        <v>0</v>
      </c>
      <c r="BN538" s="40">
        <f t="shared" si="314"/>
        <v>0</v>
      </c>
      <c r="BO538" s="40">
        <f t="shared" si="315"/>
        <v>0</v>
      </c>
      <c r="BP538" s="40">
        <f t="shared" si="316"/>
        <v>0</v>
      </c>
      <c r="BQ538" s="40">
        <f t="shared" si="317"/>
        <v>0</v>
      </c>
      <c r="BR538" s="40">
        <f t="shared" si="318"/>
        <v>0</v>
      </c>
      <c r="BS538">
        <v>2</v>
      </c>
      <c r="BT538" s="63">
        <f t="shared" si="321"/>
        <v>8</v>
      </c>
      <c r="BV538" s="4">
        <f t="shared" si="319"/>
        <v>0.19791042291042293</v>
      </c>
    </row>
    <row r="539" spans="1:74">
      <c r="A539" s="25">
        <f t="shared" si="331"/>
        <v>535</v>
      </c>
      <c r="B539" s="26" t="s">
        <v>28</v>
      </c>
      <c r="C539" s="56">
        <v>41725</v>
      </c>
      <c r="D539" s="12">
        <v>41726</v>
      </c>
      <c r="E539" s="12">
        <v>41774</v>
      </c>
      <c r="F539" s="14">
        <v>1.5316000000000001</v>
      </c>
      <c r="G539" s="14"/>
      <c r="H539" s="14"/>
      <c r="I539" s="14">
        <v>1.5117</v>
      </c>
      <c r="J539" s="14">
        <v>1.4875</v>
      </c>
      <c r="K539" s="5" t="s">
        <v>1</v>
      </c>
      <c r="L539" s="15"/>
      <c r="M539" s="16">
        <f>(F539-I539)*10000</f>
        <v>199.00000000000028</v>
      </c>
      <c r="N539" s="15"/>
      <c r="O539" s="16">
        <f>(I539-J539)*10000</f>
        <v>242</v>
      </c>
      <c r="P539" s="15"/>
      <c r="Q539" s="22">
        <f>((S538*U539)/M539)*O539</f>
        <v>49485398.924941413</v>
      </c>
      <c r="R539" s="15"/>
      <c r="S539" s="3">
        <f>Q539+S538</f>
        <v>1188876484.9157429</v>
      </c>
      <c r="U539" s="4">
        <f>$AE$4/W539</f>
        <v>3.5714285714285712E-2</v>
      </c>
      <c r="V539" s="4"/>
      <c r="W539" s="2">
        <v>7</v>
      </c>
      <c r="X539" s="3"/>
      <c r="Y539" s="30">
        <f>E539-D539+1</f>
        <v>49</v>
      </c>
      <c r="Z539" s="30"/>
      <c r="AA539" s="30">
        <f>(D539-C539)</f>
        <v>1</v>
      </c>
      <c r="AB539" s="30"/>
      <c r="AC539" s="4">
        <f>(S539-S538)/S538</f>
        <v>4.3431442928930204E-2</v>
      </c>
      <c r="AF539" s="40">
        <f>IF(E538&gt;D539,IF(E538&gt;E539,Y539,E538-D539+1),0)</f>
        <v>0</v>
      </c>
      <c r="AH539" s="40">
        <f t="shared" si="320"/>
        <v>0</v>
      </c>
      <c r="AI539" s="40">
        <f t="shared" si="322"/>
        <v>1</v>
      </c>
      <c r="AJ539" s="40">
        <f t="shared" si="323"/>
        <v>1</v>
      </c>
      <c r="AK539" s="40">
        <f t="shared" si="325"/>
        <v>0</v>
      </c>
      <c r="AL539" s="40">
        <f t="shared" si="326"/>
        <v>0</v>
      </c>
      <c r="AM539" s="40">
        <f t="shared" si="327"/>
        <v>1</v>
      </c>
      <c r="AN539" s="40">
        <f t="shared" si="328"/>
        <v>0</v>
      </c>
      <c r="AO539" s="40">
        <f t="shared" si="329"/>
        <v>0</v>
      </c>
      <c r="AP539" s="40">
        <f t="shared" si="330"/>
        <v>0</v>
      </c>
      <c r="AQ539" s="40">
        <f t="shared" si="332"/>
        <v>0</v>
      </c>
      <c r="AR539" s="40">
        <f t="shared" si="333"/>
        <v>0</v>
      </c>
      <c r="AS539" s="40">
        <f t="shared" si="334"/>
        <v>0</v>
      </c>
      <c r="AT539" s="40">
        <f t="shared" si="335"/>
        <v>0</v>
      </c>
      <c r="AU539" s="40">
        <f t="shared" si="336"/>
        <v>0</v>
      </c>
      <c r="AV539" s="40">
        <f t="shared" si="337"/>
        <v>0</v>
      </c>
      <c r="AW539" s="40">
        <f t="shared" si="338"/>
        <v>0</v>
      </c>
      <c r="AX539" s="40">
        <f t="shared" si="339"/>
        <v>0</v>
      </c>
      <c r="AY539" s="40">
        <f t="shared" si="340"/>
        <v>0</v>
      </c>
      <c r="AZ539" s="40">
        <f t="shared" si="341"/>
        <v>0</v>
      </c>
      <c r="BA539" s="40">
        <f t="shared" si="342"/>
        <v>0</v>
      </c>
      <c r="BB539" s="40">
        <f t="shared" ref="BB539:BB602" si="343">IF(E518&gt;=D539,1,0)</f>
        <v>0</v>
      </c>
      <c r="BC539" s="40">
        <f t="shared" si="303"/>
        <v>0</v>
      </c>
      <c r="BD539" s="40">
        <f t="shared" si="304"/>
        <v>0</v>
      </c>
      <c r="BE539" s="40">
        <f t="shared" si="305"/>
        <v>0</v>
      </c>
      <c r="BF539" s="40">
        <f t="shared" si="306"/>
        <v>0</v>
      </c>
      <c r="BG539" s="40">
        <f t="shared" si="307"/>
        <v>0</v>
      </c>
      <c r="BH539" s="40">
        <f t="shared" si="308"/>
        <v>0</v>
      </c>
      <c r="BI539" s="40">
        <f t="shared" si="309"/>
        <v>0</v>
      </c>
      <c r="BJ539" s="40">
        <f t="shared" si="310"/>
        <v>1</v>
      </c>
      <c r="BK539" s="40">
        <f t="shared" si="311"/>
        <v>0</v>
      </c>
      <c r="BL539" s="40">
        <f t="shared" si="312"/>
        <v>0</v>
      </c>
      <c r="BM539" s="40">
        <f t="shared" si="313"/>
        <v>0</v>
      </c>
      <c r="BN539" s="40">
        <f t="shared" si="314"/>
        <v>0</v>
      </c>
      <c r="BO539" s="40">
        <f t="shared" si="315"/>
        <v>0</v>
      </c>
      <c r="BP539" s="40">
        <f t="shared" si="316"/>
        <v>0</v>
      </c>
      <c r="BQ539" s="40">
        <f t="shared" si="317"/>
        <v>0</v>
      </c>
      <c r="BR539" s="40">
        <f t="shared" si="318"/>
        <v>0</v>
      </c>
      <c r="BS539">
        <v>2</v>
      </c>
      <c r="BT539" s="63">
        <f t="shared" si="321"/>
        <v>7</v>
      </c>
      <c r="BV539" s="4">
        <f t="shared" si="319"/>
        <v>0.19394216894216892</v>
      </c>
    </row>
    <row r="540" spans="1:74">
      <c r="A540" s="25">
        <f t="shared" si="331"/>
        <v>536</v>
      </c>
      <c r="B540" s="26" t="s">
        <v>35</v>
      </c>
      <c r="C540" s="56">
        <v>41722</v>
      </c>
      <c r="D540" s="13">
        <v>41729</v>
      </c>
      <c r="E540" s="13">
        <v>41732</v>
      </c>
      <c r="F540" s="36">
        <v>115.5</v>
      </c>
      <c r="G540" s="36">
        <v>116.246</v>
      </c>
      <c r="H540" s="36">
        <v>116.68</v>
      </c>
      <c r="I540" s="36"/>
      <c r="J540" s="36"/>
      <c r="K540" s="5" t="s">
        <v>2</v>
      </c>
      <c r="M540" s="16">
        <f>(G540-F540)*100</f>
        <v>74.599999999999511</v>
      </c>
      <c r="N540" s="15"/>
      <c r="O540" s="16">
        <f>(H540-G540)*100</f>
        <v>43.400000000001171</v>
      </c>
      <c r="Q540" s="22">
        <f>((S539*U540)/M540)*O540</f>
        <v>21614125.102775205</v>
      </c>
      <c r="R540" s="15"/>
      <c r="S540" s="3">
        <f>Q540+S539</f>
        <v>1210490610.018518</v>
      </c>
      <c r="U540" s="4">
        <f>$AE$4/W540</f>
        <v>3.125E-2</v>
      </c>
      <c r="W540" s="2">
        <v>8</v>
      </c>
      <c r="Y540" s="30">
        <f>E540-D540+1</f>
        <v>4</v>
      </c>
      <c r="Z540" s="30"/>
      <c r="AA540" s="30">
        <f>(D540-C540)</f>
        <v>7</v>
      </c>
      <c r="AB540" s="30"/>
      <c r="AC540" s="4">
        <f>(S540-S539)/S539</f>
        <v>1.8180294906166738E-2</v>
      </c>
      <c r="AF540" s="40">
        <f>IF(E539&gt;D540,IF(E539&gt;E540,Y540,E539-D540+1),0)</f>
        <v>4</v>
      </c>
      <c r="AH540" s="40">
        <f t="shared" si="320"/>
        <v>1</v>
      </c>
      <c r="AI540" s="40">
        <f t="shared" si="322"/>
        <v>0</v>
      </c>
      <c r="AJ540" s="40">
        <f t="shared" si="323"/>
        <v>0</v>
      </c>
      <c r="AK540" s="40">
        <f t="shared" si="325"/>
        <v>0</v>
      </c>
      <c r="AL540" s="40">
        <f t="shared" si="326"/>
        <v>0</v>
      </c>
      <c r="AM540" s="40">
        <f t="shared" si="327"/>
        <v>0</v>
      </c>
      <c r="AN540" s="40">
        <f t="shared" si="328"/>
        <v>1</v>
      </c>
      <c r="AO540" s="40">
        <f t="shared" si="329"/>
        <v>0</v>
      </c>
      <c r="AP540" s="40">
        <f t="shared" si="330"/>
        <v>0</v>
      </c>
      <c r="AQ540" s="40">
        <f t="shared" si="332"/>
        <v>0</v>
      </c>
      <c r="AR540" s="40">
        <f t="shared" si="333"/>
        <v>0</v>
      </c>
      <c r="AS540" s="40">
        <f t="shared" si="334"/>
        <v>0</v>
      </c>
      <c r="AT540" s="40">
        <f t="shared" si="335"/>
        <v>0</v>
      </c>
      <c r="AU540" s="40">
        <f t="shared" si="336"/>
        <v>0</v>
      </c>
      <c r="AV540" s="40">
        <f t="shared" si="337"/>
        <v>0</v>
      </c>
      <c r="AW540" s="40">
        <f t="shared" si="338"/>
        <v>0</v>
      </c>
      <c r="AX540" s="40">
        <f t="shared" si="339"/>
        <v>0</v>
      </c>
      <c r="AY540" s="40">
        <f t="shared" si="340"/>
        <v>0</v>
      </c>
      <c r="AZ540" s="40">
        <f t="shared" si="341"/>
        <v>0</v>
      </c>
      <c r="BA540" s="40">
        <f t="shared" si="342"/>
        <v>0</v>
      </c>
      <c r="BB540" s="40">
        <f t="shared" si="343"/>
        <v>0</v>
      </c>
      <c r="BC540" s="40">
        <f t="shared" ref="BC540:BC603" si="344">IF(E518&gt;=D540,1,0)</f>
        <v>0</v>
      </c>
      <c r="BD540" s="40">
        <f t="shared" si="304"/>
        <v>0</v>
      </c>
      <c r="BE540" s="40">
        <f t="shared" si="305"/>
        <v>0</v>
      </c>
      <c r="BF540" s="40">
        <f t="shared" si="306"/>
        <v>0</v>
      </c>
      <c r="BG540" s="40">
        <f t="shared" si="307"/>
        <v>0</v>
      </c>
      <c r="BH540" s="40">
        <f t="shared" si="308"/>
        <v>0</v>
      </c>
      <c r="BI540" s="40">
        <f t="shared" si="309"/>
        <v>0</v>
      </c>
      <c r="BJ540" s="40">
        <f t="shared" si="310"/>
        <v>0</v>
      </c>
      <c r="BK540" s="40">
        <f t="shared" si="311"/>
        <v>1</v>
      </c>
      <c r="BL540" s="40">
        <f t="shared" si="312"/>
        <v>0</v>
      </c>
      <c r="BM540" s="40">
        <f t="shared" si="313"/>
        <v>0</v>
      </c>
      <c r="BN540" s="40">
        <f t="shared" si="314"/>
        <v>0</v>
      </c>
      <c r="BO540" s="40">
        <f t="shared" si="315"/>
        <v>0</v>
      </c>
      <c r="BP540" s="40">
        <f t="shared" si="316"/>
        <v>0</v>
      </c>
      <c r="BQ540" s="40">
        <f t="shared" si="317"/>
        <v>0</v>
      </c>
      <c r="BR540" s="40">
        <f t="shared" si="318"/>
        <v>0</v>
      </c>
      <c r="BS540">
        <v>2</v>
      </c>
      <c r="BT540" s="63">
        <f t="shared" si="321"/>
        <v>6</v>
      </c>
      <c r="BV540" s="4">
        <f t="shared" si="319"/>
        <v>0.17241439116439117</v>
      </c>
    </row>
    <row r="541" spans="1:74">
      <c r="A541" s="25">
        <f t="shared" si="331"/>
        <v>537</v>
      </c>
      <c r="B541" s="26" t="s">
        <v>33</v>
      </c>
      <c r="C541" s="56">
        <v>41729</v>
      </c>
      <c r="D541" s="12">
        <v>41730</v>
      </c>
      <c r="E541" s="12">
        <v>41733</v>
      </c>
      <c r="F541" s="36">
        <v>102.78</v>
      </c>
      <c r="G541" s="36">
        <v>103.45</v>
      </c>
      <c r="H541" s="36">
        <v>103.45</v>
      </c>
      <c r="I541" s="36"/>
      <c r="J541" s="36"/>
      <c r="K541" s="5" t="s">
        <v>17</v>
      </c>
      <c r="M541" s="16">
        <f>(G541-F541)*100</f>
        <v>67.000000000000171</v>
      </c>
      <c r="N541" s="15"/>
      <c r="O541" s="16">
        <f>(H541-G541)*100</f>
        <v>0</v>
      </c>
      <c r="Q541" s="22">
        <f>((S540*U541)/M541)*O541</f>
        <v>0</v>
      </c>
      <c r="R541" s="15"/>
      <c r="S541" s="3">
        <f>Q541+S540</f>
        <v>1210490610.018518</v>
      </c>
      <c r="U541" s="4">
        <f>$AE$4/W541</f>
        <v>2.7777777777777776E-2</v>
      </c>
      <c r="W541" s="2">
        <v>9</v>
      </c>
      <c r="Y541" s="30">
        <f>E541-D541+1</f>
        <v>4</v>
      </c>
      <c r="Z541" s="30"/>
      <c r="AA541" s="30">
        <f>(D541-C541)</f>
        <v>1</v>
      </c>
      <c r="AB541" s="30"/>
      <c r="AC541" s="4">
        <f>(S541-S540)/S540</f>
        <v>0</v>
      </c>
      <c r="AF541" s="40">
        <f>IF(E540&gt;D541,IF(E540&gt;E541,Y541,E540-D541+1),0)</f>
        <v>3</v>
      </c>
      <c r="AH541" s="40">
        <f t="shared" si="320"/>
        <v>1</v>
      </c>
      <c r="AI541" s="40">
        <f t="shared" si="322"/>
        <v>1</v>
      </c>
      <c r="AJ541" s="40">
        <f t="shared" si="323"/>
        <v>0</v>
      </c>
      <c r="AK541" s="40">
        <f t="shared" si="325"/>
        <v>0</v>
      </c>
      <c r="AL541" s="40">
        <f t="shared" si="326"/>
        <v>0</v>
      </c>
      <c r="AM541" s="40">
        <f t="shared" si="327"/>
        <v>0</v>
      </c>
      <c r="AN541" s="40">
        <f t="shared" si="328"/>
        <v>0</v>
      </c>
      <c r="AO541" s="40">
        <f t="shared" si="329"/>
        <v>1</v>
      </c>
      <c r="AP541" s="40">
        <f t="shared" si="330"/>
        <v>0</v>
      </c>
      <c r="AQ541" s="40">
        <f t="shared" si="332"/>
        <v>0</v>
      </c>
      <c r="AR541" s="40">
        <f t="shared" si="333"/>
        <v>0</v>
      </c>
      <c r="AS541" s="40">
        <f t="shared" si="334"/>
        <v>0</v>
      </c>
      <c r="AT541" s="40">
        <f t="shared" si="335"/>
        <v>0</v>
      </c>
      <c r="AU541" s="40">
        <f t="shared" si="336"/>
        <v>0</v>
      </c>
      <c r="AV541" s="40">
        <f t="shared" si="337"/>
        <v>0</v>
      </c>
      <c r="AW541" s="40">
        <f t="shared" si="338"/>
        <v>0</v>
      </c>
      <c r="AX541" s="40">
        <f t="shared" si="339"/>
        <v>0</v>
      </c>
      <c r="AY541" s="40">
        <f t="shared" si="340"/>
        <v>0</v>
      </c>
      <c r="AZ541" s="40">
        <f t="shared" si="341"/>
        <v>0</v>
      </c>
      <c r="BA541" s="40">
        <f t="shared" si="342"/>
        <v>0</v>
      </c>
      <c r="BB541" s="40">
        <f t="shared" si="343"/>
        <v>0</v>
      </c>
      <c r="BC541" s="40">
        <f t="shared" si="344"/>
        <v>0</v>
      </c>
      <c r="BD541" s="40">
        <f t="shared" ref="BD541:BD604" si="345">IF(E518&gt;=D541,1,0)</f>
        <v>0</v>
      </c>
      <c r="BE541" s="40">
        <f t="shared" si="305"/>
        <v>0</v>
      </c>
      <c r="BF541" s="40">
        <f t="shared" si="306"/>
        <v>0</v>
      </c>
      <c r="BG541" s="40">
        <f t="shared" si="307"/>
        <v>0</v>
      </c>
      <c r="BH541" s="40">
        <f t="shared" si="308"/>
        <v>0</v>
      </c>
      <c r="BI541" s="40">
        <f t="shared" si="309"/>
        <v>0</v>
      </c>
      <c r="BJ541" s="40">
        <f t="shared" si="310"/>
        <v>0</v>
      </c>
      <c r="BK541" s="40">
        <f t="shared" si="311"/>
        <v>0</v>
      </c>
      <c r="BL541" s="40">
        <f t="shared" si="312"/>
        <v>1</v>
      </c>
      <c r="BM541" s="40">
        <f t="shared" si="313"/>
        <v>0</v>
      </c>
      <c r="BN541" s="40">
        <f t="shared" si="314"/>
        <v>0</v>
      </c>
      <c r="BO541" s="40">
        <f t="shared" si="315"/>
        <v>0</v>
      </c>
      <c r="BP541" s="40">
        <f t="shared" si="316"/>
        <v>0</v>
      </c>
      <c r="BQ541" s="40">
        <f t="shared" si="317"/>
        <v>0</v>
      </c>
      <c r="BR541" s="40">
        <f t="shared" si="318"/>
        <v>0</v>
      </c>
      <c r="BS541">
        <v>2</v>
      </c>
      <c r="BT541" s="63">
        <f t="shared" si="321"/>
        <v>7</v>
      </c>
      <c r="BV541" s="4">
        <f t="shared" si="319"/>
        <v>0.20019216894216896</v>
      </c>
    </row>
    <row r="542" spans="1:74">
      <c r="A542" s="25">
        <f t="shared" si="331"/>
        <v>538</v>
      </c>
      <c r="B542" s="26" t="s">
        <v>38</v>
      </c>
      <c r="C542" s="56">
        <v>41729</v>
      </c>
      <c r="D542" s="52">
        <v>41730</v>
      </c>
      <c r="E542" s="52">
        <v>41733</v>
      </c>
      <c r="F542" s="36">
        <v>141.76999999999998</v>
      </c>
      <c r="G542" s="36">
        <v>142.53</v>
      </c>
      <c r="H542" s="36">
        <v>141.76999999999998</v>
      </c>
      <c r="I542" s="36"/>
      <c r="J542" s="36"/>
      <c r="K542" s="5" t="s">
        <v>0</v>
      </c>
      <c r="M542" s="16">
        <f>(G542-F542)*100</f>
        <v>76.000000000001933</v>
      </c>
      <c r="N542" s="15"/>
      <c r="O542" s="16">
        <f>(H542-G542)*100</f>
        <v>-76.000000000001933</v>
      </c>
      <c r="Q542" s="22">
        <f>((S541*U542)/M542)*O542</f>
        <v>-14410602.500220452</v>
      </c>
      <c r="R542" s="15"/>
      <c r="S542" s="3">
        <f>Q542+S541</f>
        <v>1196080007.5182974</v>
      </c>
      <c r="U542" s="4">
        <f>$AE$4/W542</f>
        <v>1.1904761904761904E-2</v>
      </c>
      <c r="W542" s="2">
        <v>21</v>
      </c>
      <c r="Y542" s="30">
        <f>E542-D542+1</f>
        <v>4</v>
      </c>
      <c r="Z542" s="30"/>
      <c r="AA542" s="30">
        <f>(D542-C542)</f>
        <v>1</v>
      </c>
      <c r="AB542" s="30"/>
      <c r="AC542" s="4">
        <f>(S542-S541)/S541</f>
        <v>-1.1904761904761975E-2</v>
      </c>
      <c r="AF542" s="40">
        <f>IF(E541&gt;D542,IF(E541&gt;E542,Y542,E541-D542+1),0)</f>
        <v>4</v>
      </c>
      <c r="AH542" s="40">
        <f t="shared" si="320"/>
        <v>1</v>
      </c>
      <c r="AI542" s="40">
        <f t="shared" si="322"/>
        <v>1</v>
      </c>
      <c r="AJ542" s="40">
        <f t="shared" si="323"/>
        <v>1</v>
      </c>
      <c r="AK542" s="40">
        <f t="shared" si="325"/>
        <v>0</v>
      </c>
      <c r="AL542" s="40">
        <f t="shared" si="326"/>
        <v>0</v>
      </c>
      <c r="AM542" s="40">
        <f t="shared" si="327"/>
        <v>0</v>
      </c>
      <c r="AN542" s="40">
        <f t="shared" si="328"/>
        <v>0</v>
      </c>
      <c r="AO542" s="40">
        <f t="shared" si="329"/>
        <v>0</v>
      </c>
      <c r="AP542" s="40">
        <f t="shared" si="330"/>
        <v>1</v>
      </c>
      <c r="AQ542" s="40">
        <f t="shared" si="332"/>
        <v>0</v>
      </c>
      <c r="AR542" s="40">
        <f t="shared" si="333"/>
        <v>0</v>
      </c>
      <c r="AS542" s="40">
        <f t="shared" si="334"/>
        <v>0</v>
      </c>
      <c r="AT542" s="40">
        <f t="shared" si="335"/>
        <v>0</v>
      </c>
      <c r="AU542" s="40">
        <f t="shared" si="336"/>
        <v>0</v>
      </c>
      <c r="AV542" s="40">
        <f t="shared" si="337"/>
        <v>0</v>
      </c>
      <c r="AW542" s="40">
        <f t="shared" si="338"/>
        <v>0</v>
      </c>
      <c r="AX542" s="40">
        <f t="shared" si="339"/>
        <v>0</v>
      </c>
      <c r="AY542" s="40">
        <f t="shared" si="340"/>
        <v>0</v>
      </c>
      <c r="AZ542" s="40">
        <f t="shared" si="341"/>
        <v>0</v>
      </c>
      <c r="BA542" s="40">
        <f t="shared" si="342"/>
        <v>0</v>
      </c>
      <c r="BB542" s="40">
        <f t="shared" si="343"/>
        <v>0</v>
      </c>
      <c r="BC542" s="40">
        <f t="shared" si="344"/>
        <v>0</v>
      </c>
      <c r="BD542" s="40">
        <f t="shared" si="345"/>
        <v>0</v>
      </c>
      <c r="BE542" s="40">
        <f t="shared" ref="BE542:BE605" si="346">IF(E518&gt;=D542,1,0)</f>
        <v>0</v>
      </c>
      <c r="BF542" s="40">
        <f t="shared" si="306"/>
        <v>0</v>
      </c>
      <c r="BG542" s="40">
        <f t="shared" si="307"/>
        <v>0</v>
      </c>
      <c r="BH542" s="40">
        <f t="shared" si="308"/>
        <v>0</v>
      </c>
      <c r="BI542" s="40">
        <f t="shared" si="309"/>
        <v>0</v>
      </c>
      <c r="BJ542" s="40">
        <f t="shared" si="310"/>
        <v>0</v>
      </c>
      <c r="BK542" s="40">
        <f t="shared" si="311"/>
        <v>0</v>
      </c>
      <c r="BL542" s="40">
        <f t="shared" si="312"/>
        <v>0</v>
      </c>
      <c r="BM542" s="40">
        <f t="shared" si="313"/>
        <v>1</v>
      </c>
      <c r="BN542" s="40">
        <f t="shared" si="314"/>
        <v>0</v>
      </c>
      <c r="BO542" s="40">
        <f t="shared" si="315"/>
        <v>0</v>
      </c>
      <c r="BP542" s="40">
        <f t="shared" si="316"/>
        <v>0</v>
      </c>
      <c r="BQ542" s="40">
        <f t="shared" si="317"/>
        <v>0</v>
      </c>
      <c r="BR542" s="40">
        <f t="shared" si="318"/>
        <v>0</v>
      </c>
      <c r="BS542">
        <v>2</v>
      </c>
      <c r="BT542" s="63">
        <f t="shared" si="321"/>
        <v>8</v>
      </c>
      <c r="BV542" s="4">
        <f t="shared" si="319"/>
        <v>0.21209693084693088</v>
      </c>
    </row>
    <row r="543" spans="1:74">
      <c r="A543" s="25">
        <f t="shared" si="331"/>
        <v>539</v>
      </c>
      <c r="B543" s="26" t="s">
        <v>34</v>
      </c>
      <c r="C543" s="56">
        <v>41730</v>
      </c>
      <c r="D543" s="12">
        <v>41731</v>
      </c>
      <c r="E543" s="12">
        <v>41752</v>
      </c>
      <c r="F543" s="14">
        <v>1.0643</v>
      </c>
      <c r="G543" s="14">
        <v>1.07159</v>
      </c>
      <c r="H543" s="14">
        <v>1.08125</v>
      </c>
      <c r="I543" s="14"/>
      <c r="J543" s="14"/>
      <c r="K543" s="5" t="s">
        <v>2</v>
      </c>
      <c r="M543" s="16">
        <f>(G543-F543)*10000</f>
        <v>72.90000000000019</v>
      </c>
      <c r="N543" s="15"/>
      <c r="O543" s="16">
        <f>(H543-G543)*10000</f>
        <v>96.600000000000023</v>
      </c>
      <c r="Q543" s="22">
        <f>((S542*U543)/M543)*O543</f>
        <v>56604609.409301996</v>
      </c>
      <c r="R543" s="15"/>
      <c r="S543" s="3">
        <f>Q543+S542</f>
        <v>1252684616.9275994</v>
      </c>
      <c r="U543" s="4">
        <f>$AE$4/W543</f>
        <v>3.5714285714285712E-2</v>
      </c>
      <c r="W543" s="2">
        <v>7</v>
      </c>
      <c r="Y543" s="30">
        <f>E543-D543+1</f>
        <v>22</v>
      </c>
      <c r="Z543" s="30"/>
      <c r="AA543" s="30">
        <f>(D543-C543)</f>
        <v>1</v>
      </c>
      <c r="AB543" s="30"/>
      <c r="AC543" s="4">
        <f>(S543-S542)/S542</f>
        <v>4.7325102880658311E-2</v>
      </c>
      <c r="AF543" s="40">
        <f>IF(E542&gt;D543,IF(E542&gt;E543,Y543,E542-D543+1),0)</f>
        <v>3</v>
      </c>
      <c r="AH543" s="40">
        <f t="shared" si="320"/>
        <v>1</v>
      </c>
      <c r="AI543" s="40">
        <f t="shared" si="322"/>
        <v>1</v>
      </c>
      <c r="AJ543" s="40">
        <f t="shared" si="323"/>
        <v>1</v>
      </c>
      <c r="AK543" s="40">
        <f t="shared" si="325"/>
        <v>1</v>
      </c>
      <c r="AL543" s="40">
        <f t="shared" si="326"/>
        <v>0</v>
      </c>
      <c r="AM543" s="40">
        <f t="shared" si="327"/>
        <v>0</v>
      </c>
      <c r="AN543" s="40">
        <f t="shared" si="328"/>
        <v>0</v>
      </c>
      <c r="AO543" s="40">
        <f t="shared" si="329"/>
        <v>0</v>
      </c>
      <c r="AP543" s="40">
        <f t="shared" si="330"/>
        <v>0</v>
      </c>
      <c r="AQ543" s="40">
        <f t="shared" si="332"/>
        <v>1</v>
      </c>
      <c r="AR543" s="40">
        <f t="shared" si="333"/>
        <v>0</v>
      </c>
      <c r="AS543" s="40">
        <f t="shared" si="334"/>
        <v>0</v>
      </c>
      <c r="AT543" s="40">
        <f t="shared" si="335"/>
        <v>0</v>
      </c>
      <c r="AU543" s="40">
        <f t="shared" si="336"/>
        <v>0</v>
      </c>
      <c r="AV543" s="40">
        <f t="shared" si="337"/>
        <v>0</v>
      </c>
      <c r="AW543" s="40">
        <f t="shared" si="338"/>
        <v>0</v>
      </c>
      <c r="AX543" s="40">
        <f t="shared" si="339"/>
        <v>0</v>
      </c>
      <c r="AY543" s="40">
        <f t="shared" si="340"/>
        <v>0</v>
      </c>
      <c r="AZ543" s="40">
        <f t="shared" si="341"/>
        <v>0</v>
      </c>
      <c r="BA543" s="40">
        <f t="shared" si="342"/>
        <v>0</v>
      </c>
      <c r="BB543" s="40">
        <f t="shared" si="343"/>
        <v>0</v>
      </c>
      <c r="BC543" s="40">
        <f t="shared" si="344"/>
        <v>0</v>
      </c>
      <c r="BD543" s="40">
        <f t="shared" si="345"/>
        <v>0</v>
      </c>
      <c r="BE543" s="40">
        <f t="shared" si="346"/>
        <v>0</v>
      </c>
      <c r="BF543" s="40">
        <f t="shared" ref="BF543:BF606" si="347">IF(E518&gt;=D543,1,0)</f>
        <v>0</v>
      </c>
      <c r="BG543" s="40">
        <f t="shared" si="307"/>
        <v>0</v>
      </c>
      <c r="BH543" s="40">
        <f t="shared" si="308"/>
        <v>0</v>
      </c>
      <c r="BI543" s="40">
        <f t="shared" si="309"/>
        <v>0</v>
      </c>
      <c r="BJ543" s="40">
        <f t="shared" si="310"/>
        <v>0</v>
      </c>
      <c r="BK543" s="40">
        <f t="shared" si="311"/>
        <v>0</v>
      </c>
      <c r="BL543" s="40">
        <f t="shared" si="312"/>
        <v>0</v>
      </c>
      <c r="BM543" s="40">
        <f t="shared" si="313"/>
        <v>0</v>
      </c>
      <c r="BN543" s="40">
        <f t="shared" si="314"/>
        <v>1</v>
      </c>
      <c r="BO543" s="40">
        <f t="shared" si="315"/>
        <v>0</v>
      </c>
      <c r="BP543" s="40">
        <f t="shared" si="316"/>
        <v>0</v>
      </c>
      <c r="BQ543" s="40">
        <f t="shared" si="317"/>
        <v>0</v>
      </c>
      <c r="BR543" s="40">
        <f t="shared" si="318"/>
        <v>0</v>
      </c>
      <c r="BS543">
        <v>2</v>
      </c>
      <c r="BT543" s="63">
        <f t="shared" si="321"/>
        <v>9</v>
      </c>
      <c r="BV543" s="4">
        <f t="shared" si="319"/>
        <v>0.24781121656121657</v>
      </c>
    </row>
    <row r="544" spans="1:74">
      <c r="A544" s="25">
        <f t="shared" si="331"/>
        <v>540</v>
      </c>
      <c r="B544" s="26" t="s">
        <v>29</v>
      </c>
      <c r="C544" s="56">
        <v>41730</v>
      </c>
      <c r="D544" s="12">
        <v>41732</v>
      </c>
      <c r="E544" s="12">
        <v>41733</v>
      </c>
      <c r="F544" s="14">
        <v>0.82579999999999998</v>
      </c>
      <c r="G544" s="14">
        <v>0.83130000000000004</v>
      </c>
      <c r="H544" s="14">
        <v>0.82579999999999998</v>
      </c>
      <c r="I544" s="14"/>
      <c r="J544" s="14"/>
      <c r="K544" s="5" t="s">
        <v>0</v>
      </c>
      <c r="L544" s="15"/>
      <c r="M544" s="16">
        <f>(G544-F544)*10000</f>
        <v>55.000000000000604</v>
      </c>
      <c r="N544" s="15"/>
      <c r="O544" s="16">
        <f>(H544-G544)*10000</f>
        <v>-55.000000000000604</v>
      </c>
      <c r="P544" s="15"/>
      <c r="Q544" s="22">
        <f>((S543*U544)/M544)*O544</f>
        <v>-31317115.423189986</v>
      </c>
      <c r="R544" s="15"/>
      <c r="S544" s="3">
        <f>Q544+S543</f>
        <v>1221367501.5044096</v>
      </c>
      <c r="U544" s="4">
        <f>$AE$4/W544</f>
        <v>2.5000000000000001E-2</v>
      </c>
      <c r="V544" s="4"/>
      <c r="W544" s="2">
        <v>10</v>
      </c>
      <c r="X544" s="3"/>
      <c r="Y544" s="30">
        <f>E544-D544+1</f>
        <v>2</v>
      </c>
      <c r="Z544" s="30"/>
      <c r="AA544" s="30">
        <f>(D544-C544)</f>
        <v>2</v>
      </c>
      <c r="AB544" s="30"/>
      <c r="AC544" s="4">
        <f>(S544-S543)/S543</f>
        <v>-2.4999999999999915E-2</v>
      </c>
      <c r="AF544" s="40">
        <f>IF(E543&gt;D544,IF(E543&gt;E544,Y544,E543-D544+1),0)</f>
        <v>2</v>
      </c>
      <c r="AH544" s="40">
        <f t="shared" si="320"/>
        <v>1</v>
      </c>
      <c r="AI544" s="40">
        <f t="shared" si="322"/>
        <v>1</v>
      </c>
      <c r="AJ544" s="40">
        <f t="shared" si="323"/>
        <v>1</v>
      </c>
      <c r="AK544" s="40">
        <f t="shared" si="325"/>
        <v>1</v>
      </c>
      <c r="AL544" s="40">
        <f t="shared" si="326"/>
        <v>1</v>
      </c>
      <c r="AM544" s="40">
        <f t="shared" si="327"/>
        <v>0</v>
      </c>
      <c r="AN544" s="40">
        <f t="shared" si="328"/>
        <v>0</v>
      </c>
      <c r="AO544" s="40">
        <f t="shared" si="329"/>
        <v>0</v>
      </c>
      <c r="AP544" s="40">
        <f t="shared" si="330"/>
        <v>0</v>
      </c>
      <c r="AQ544" s="40">
        <f t="shared" si="332"/>
        <v>0</v>
      </c>
      <c r="AR544" s="40">
        <f t="shared" si="333"/>
        <v>1</v>
      </c>
      <c r="AS544" s="40">
        <f t="shared" si="334"/>
        <v>0</v>
      </c>
      <c r="AT544" s="40">
        <f t="shared" si="335"/>
        <v>0</v>
      </c>
      <c r="AU544" s="40">
        <f t="shared" si="336"/>
        <v>0</v>
      </c>
      <c r="AV544" s="40">
        <f t="shared" si="337"/>
        <v>0</v>
      </c>
      <c r="AW544" s="40">
        <f t="shared" si="338"/>
        <v>0</v>
      </c>
      <c r="AX544" s="40">
        <f t="shared" si="339"/>
        <v>0</v>
      </c>
      <c r="AY544" s="40">
        <f t="shared" si="340"/>
        <v>0</v>
      </c>
      <c r="AZ544" s="40">
        <f t="shared" si="341"/>
        <v>0</v>
      </c>
      <c r="BA544" s="40">
        <f t="shared" si="342"/>
        <v>0</v>
      </c>
      <c r="BB544" s="40">
        <f t="shared" si="343"/>
        <v>0</v>
      </c>
      <c r="BC544" s="40">
        <f t="shared" si="344"/>
        <v>0</v>
      </c>
      <c r="BD544" s="40">
        <f t="shared" si="345"/>
        <v>0</v>
      </c>
      <c r="BE544" s="40">
        <f t="shared" si="346"/>
        <v>0</v>
      </c>
      <c r="BF544" s="40">
        <f t="shared" si="347"/>
        <v>0</v>
      </c>
      <c r="BG544" s="40">
        <f t="shared" ref="BG544:BG607" si="348">IF(E518&gt;=D544,1,0)</f>
        <v>0</v>
      </c>
      <c r="BH544" s="40">
        <f t="shared" si="308"/>
        <v>0</v>
      </c>
      <c r="BI544" s="40">
        <f t="shared" si="309"/>
        <v>0</v>
      </c>
      <c r="BJ544" s="40">
        <f t="shared" si="310"/>
        <v>0</v>
      </c>
      <c r="BK544" s="40">
        <f t="shared" si="311"/>
        <v>0</v>
      </c>
      <c r="BL544" s="40">
        <f t="shared" si="312"/>
        <v>0</v>
      </c>
      <c r="BM544" s="40">
        <f t="shared" si="313"/>
        <v>0</v>
      </c>
      <c r="BN544" s="40">
        <f t="shared" si="314"/>
        <v>0</v>
      </c>
      <c r="BO544" s="40">
        <f t="shared" si="315"/>
        <v>1</v>
      </c>
      <c r="BP544" s="40">
        <f t="shared" si="316"/>
        <v>0</v>
      </c>
      <c r="BQ544" s="40">
        <f t="shared" si="317"/>
        <v>0</v>
      </c>
      <c r="BR544" s="40">
        <f t="shared" si="318"/>
        <v>0</v>
      </c>
      <c r="BS544">
        <v>2</v>
      </c>
      <c r="BT544" s="63">
        <f t="shared" si="321"/>
        <v>10</v>
      </c>
      <c r="BV544" s="4">
        <f t="shared" si="319"/>
        <v>0.2728112165612166</v>
      </c>
    </row>
    <row r="545" spans="1:74">
      <c r="A545" s="25">
        <f t="shared" si="331"/>
        <v>541</v>
      </c>
      <c r="B545" s="26" t="s">
        <v>36</v>
      </c>
      <c r="C545" s="56">
        <v>41733</v>
      </c>
      <c r="D545" s="12">
        <v>41736</v>
      </c>
      <c r="E545" s="12">
        <v>41745</v>
      </c>
      <c r="F545" s="36">
        <v>172.43600000000001</v>
      </c>
      <c r="G545" s="36"/>
      <c r="H545" s="36"/>
      <c r="I545" s="36">
        <v>170.82499999999999</v>
      </c>
      <c r="J545" s="36">
        <v>170.82500000000002</v>
      </c>
      <c r="K545" s="5" t="s">
        <v>17</v>
      </c>
      <c r="M545" s="16">
        <f>(F545-I545)*100</f>
        <v>161.10000000000184</v>
      </c>
      <c r="N545" s="15"/>
      <c r="O545" s="16">
        <f>(I545-J545)*100</f>
        <v>-2.8421709430404007E-12</v>
      </c>
      <c r="Q545" s="22">
        <f>((S544*U545)/M545)*O545</f>
        <v>-5.9854735215353573E-7</v>
      </c>
      <c r="R545" s="15"/>
      <c r="S545" s="3">
        <f>Q545+S544</f>
        <v>1221367501.5044088</v>
      </c>
      <c r="U545" s="4">
        <f>$AE$4/W545</f>
        <v>2.7777777777777776E-2</v>
      </c>
      <c r="W545" s="2">
        <v>9</v>
      </c>
      <c r="Y545" s="30">
        <f>E545-D545+1</f>
        <v>10</v>
      </c>
      <c r="Z545" s="30"/>
      <c r="AA545" s="30">
        <f>(D545-C545)</f>
        <v>3</v>
      </c>
      <c r="AB545" s="30"/>
      <c r="AC545" s="4">
        <f>(S545-S544)/S544</f>
        <v>-5.856187727474958E-16</v>
      </c>
      <c r="AF545" s="40">
        <f>IF(E544&gt;D545,IF(E544&gt;E545,Y545,E544-D545+1),0)</f>
        <v>0</v>
      </c>
      <c r="AH545" s="40">
        <f t="shared" si="320"/>
        <v>0</v>
      </c>
      <c r="AI545" s="40">
        <f t="shared" si="322"/>
        <v>1</v>
      </c>
      <c r="AJ545" s="40">
        <f t="shared" si="323"/>
        <v>0</v>
      </c>
      <c r="AK545" s="40">
        <f t="shared" si="325"/>
        <v>0</v>
      </c>
      <c r="AL545" s="40">
        <f t="shared" si="326"/>
        <v>0</v>
      </c>
      <c r="AM545" s="40">
        <f t="shared" si="327"/>
        <v>1</v>
      </c>
      <c r="AN545" s="40">
        <f t="shared" si="328"/>
        <v>0</v>
      </c>
      <c r="AO545" s="40">
        <f t="shared" si="329"/>
        <v>0</v>
      </c>
      <c r="AP545" s="40">
        <f t="shared" si="330"/>
        <v>0</v>
      </c>
      <c r="AQ545" s="40">
        <f t="shared" si="332"/>
        <v>0</v>
      </c>
      <c r="AR545" s="40">
        <f t="shared" si="333"/>
        <v>0</v>
      </c>
      <c r="AS545" s="40">
        <f t="shared" si="334"/>
        <v>1</v>
      </c>
      <c r="AT545" s="40">
        <f t="shared" si="335"/>
        <v>0</v>
      </c>
      <c r="AU545" s="40">
        <f t="shared" si="336"/>
        <v>0</v>
      </c>
      <c r="AV545" s="40">
        <f t="shared" si="337"/>
        <v>0</v>
      </c>
      <c r="AW545" s="40">
        <f t="shared" si="338"/>
        <v>0</v>
      </c>
      <c r="AX545" s="40">
        <f t="shared" si="339"/>
        <v>0</v>
      </c>
      <c r="AY545" s="40">
        <f t="shared" si="340"/>
        <v>0</v>
      </c>
      <c r="AZ545" s="40">
        <f t="shared" si="341"/>
        <v>0</v>
      </c>
      <c r="BA545" s="40">
        <f t="shared" si="342"/>
        <v>0</v>
      </c>
      <c r="BB545" s="40">
        <f t="shared" si="343"/>
        <v>0</v>
      </c>
      <c r="BC545" s="40">
        <f t="shared" si="344"/>
        <v>0</v>
      </c>
      <c r="BD545" s="40">
        <f t="shared" si="345"/>
        <v>0</v>
      </c>
      <c r="BE545" s="40">
        <f t="shared" si="346"/>
        <v>0</v>
      </c>
      <c r="BF545" s="40">
        <f t="shared" si="347"/>
        <v>0</v>
      </c>
      <c r="BG545" s="40">
        <f t="shared" si="348"/>
        <v>0</v>
      </c>
      <c r="BH545" s="40">
        <f t="shared" ref="BH545:BH608" si="349">IF(E518&gt;=D545,1,0)</f>
        <v>0</v>
      </c>
      <c r="BI545" s="40">
        <f t="shared" si="309"/>
        <v>0</v>
      </c>
      <c r="BJ545" s="40">
        <f t="shared" si="310"/>
        <v>0</v>
      </c>
      <c r="BK545" s="40">
        <f t="shared" si="311"/>
        <v>0</v>
      </c>
      <c r="BL545" s="40">
        <f t="shared" si="312"/>
        <v>0</v>
      </c>
      <c r="BM545" s="40">
        <f t="shared" si="313"/>
        <v>0</v>
      </c>
      <c r="BN545" s="40">
        <f t="shared" si="314"/>
        <v>0</v>
      </c>
      <c r="BO545" s="40">
        <f t="shared" si="315"/>
        <v>0</v>
      </c>
      <c r="BP545" s="40">
        <f t="shared" si="316"/>
        <v>1</v>
      </c>
      <c r="BQ545" s="40">
        <f t="shared" si="317"/>
        <v>0</v>
      </c>
      <c r="BR545" s="40">
        <f t="shared" si="318"/>
        <v>0</v>
      </c>
      <c r="BS545">
        <v>2</v>
      </c>
      <c r="BT545" s="63">
        <f t="shared" si="321"/>
        <v>7</v>
      </c>
      <c r="BV545" s="4">
        <f t="shared" si="319"/>
        <v>0.20465645465645466</v>
      </c>
    </row>
    <row r="546" spans="1:74">
      <c r="A546" s="25">
        <f t="shared" si="331"/>
        <v>542</v>
      </c>
      <c r="B546" s="26" t="s">
        <v>37</v>
      </c>
      <c r="C546" s="56">
        <v>41736</v>
      </c>
      <c r="D546" s="13">
        <v>41737</v>
      </c>
      <c r="E546" s="13">
        <v>41740</v>
      </c>
      <c r="F546" s="14">
        <v>1.09826</v>
      </c>
      <c r="G546" s="14"/>
      <c r="H546" s="14"/>
      <c r="I546" s="14">
        <v>1.0956900000000001</v>
      </c>
      <c r="J546" s="14">
        <v>1.0956900000000001</v>
      </c>
      <c r="K546" s="5" t="s">
        <v>17</v>
      </c>
      <c r="M546" s="46">
        <f>(F546-I546)*10000</f>
        <v>25.699999999999612</v>
      </c>
      <c r="N546" s="47"/>
      <c r="O546" s="46">
        <f>(I546-J546)*10000</f>
        <v>0</v>
      </c>
      <c r="Q546" s="22">
        <f>((S545*U546)/M546)*O546</f>
        <v>0</v>
      </c>
      <c r="R546" s="15"/>
      <c r="S546" s="3">
        <f>Q546+S545</f>
        <v>1221367501.5044088</v>
      </c>
      <c r="U546" s="4">
        <f>$AE$4/W546</f>
        <v>3.5714285714285712E-2</v>
      </c>
      <c r="W546" s="2">
        <v>7</v>
      </c>
      <c r="Y546" s="30">
        <f>E546-D546+1</f>
        <v>4</v>
      </c>
      <c r="Z546" s="30"/>
      <c r="AA546" s="30">
        <f>(D546-C546)</f>
        <v>1</v>
      </c>
      <c r="AB546" s="30"/>
      <c r="AC546" s="4">
        <f>(S546-S545)/S545</f>
        <v>0</v>
      </c>
      <c r="AF546" s="40">
        <f>IF(E545&gt;D546,IF(E545&gt;E546,Y546,E545-D546+1),0)</f>
        <v>4</v>
      </c>
      <c r="AH546" s="40">
        <f t="shared" si="320"/>
        <v>1</v>
      </c>
      <c r="AI546" s="40">
        <f t="shared" si="322"/>
        <v>0</v>
      </c>
      <c r="AJ546" s="40">
        <f t="shared" si="323"/>
        <v>1</v>
      </c>
      <c r="AK546" s="40">
        <f t="shared" si="325"/>
        <v>0</v>
      </c>
      <c r="AL546" s="40">
        <f t="shared" si="326"/>
        <v>0</v>
      </c>
      <c r="AM546" s="40">
        <f t="shared" si="327"/>
        <v>0</v>
      </c>
      <c r="AN546" s="40">
        <f t="shared" si="328"/>
        <v>1</v>
      </c>
      <c r="AO546" s="40">
        <f t="shared" si="329"/>
        <v>0</v>
      </c>
      <c r="AP546" s="40">
        <f t="shared" si="330"/>
        <v>0</v>
      </c>
      <c r="AQ546" s="40">
        <f t="shared" si="332"/>
        <v>0</v>
      </c>
      <c r="AR546" s="40">
        <f t="shared" si="333"/>
        <v>0</v>
      </c>
      <c r="AS546" s="40">
        <f t="shared" si="334"/>
        <v>0</v>
      </c>
      <c r="AT546" s="40">
        <f t="shared" si="335"/>
        <v>1</v>
      </c>
      <c r="AU546" s="40">
        <f t="shared" si="336"/>
        <v>0</v>
      </c>
      <c r="AV546" s="40">
        <f t="shared" si="337"/>
        <v>0</v>
      </c>
      <c r="AW546" s="40">
        <f t="shared" si="338"/>
        <v>0</v>
      </c>
      <c r="AX546" s="40">
        <f t="shared" si="339"/>
        <v>0</v>
      </c>
      <c r="AY546" s="40">
        <f t="shared" si="340"/>
        <v>0</v>
      </c>
      <c r="AZ546" s="40">
        <f t="shared" si="341"/>
        <v>0</v>
      </c>
      <c r="BA546" s="40">
        <f t="shared" si="342"/>
        <v>0</v>
      </c>
      <c r="BB546" s="40">
        <f t="shared" si="343"/>
        <v>0</v>
      </c>
      <c r="BC546" s="40">
        <f t="shared" si="344"/>
        <v>0</v>
      </c>
      <c r="BD546" s="40">
        <f t="shared" si="345"/>
        <v>0</v>
      </c>
      <c r="BE546" s="40">
        <f t="shared" si="346"/>
        <v>0</v>
      </c>
      <c r="BF546" s="40">
        <f t="shared" si="347"/>
        <v>0</v>
      </c>
      <c r="BG546" s="40">
        <f t="shared" si="348"/>
        <v>0</v>
      </c>
      <c r="BH546" s="40">
        <f t="shared" si="349"/>
        <v>0</v>
      </c>
      <c r="BI546" s="40">
        <f t="shared" ref="BI546:BI609" si="350">IF(E518&gt;=D546,1,0)</f>
        <v>0</v>
      </c>
      <c r="BJ546" s="40">
        <f t="shared" si="310"/>
        <v>0</v>
      </c>
      <c r="BK546" s="40">
        <f t="shared" si="311"/>
        <v>0</v>
      </c>
      <c r="BL546" s="40">
        <f t="shared" si="312"/>
        <v>0</v>
      </c>
      <c r="BM546" s="40">
        <f t="shared" si="313"/>
        <v>0</v>
      </c>
      <c r="BN546" s="40">
        <f t="shared" si="314"/>
        <v>0</v>
      </c>
      <c r="BO546" s="40">
        <f t="shared" si="315"/>
        <v>0</v>
      </c>
      <c r="BP546" s="40">
        <f t="shared" si="316"/>
        <v>0</v>
      </c>
      <c r="BQ546" s="40">
        <f t="shared" si="317"/>
        <v>1</v>
      </c>
      <c r="BR546" s="40">
        <f t="shared" si="318"/>
        <v>0</v>
      </c>
      <c r="BS546">
        <v>1</v>
      </c>
      <c r="BT546" s="63">
        <f t="shared" si="321"/>
        <v>7</v>
      </c>
      <c r="BV546" s="4">
        <f>(BR546*U509)+(BQ546*U510)+(BP546*U511)+(BO546*U512)+(BN546*U513)+(BM546*U514)+(BL546*U515)+(BK546*U516)+(BJ546*U517)+(BI546*U518)+(BH546*U519)+(BG546*U520)+(BF546*U521)+(BE546*U522)+(BD546*U523)+(BC546*U524)+(BB546*U525)+(BA546*U526)+(AZ546*U527)+(AY546*U528)+(AX546*U529)+(AW546*U530)+(AV546*U531)+(AU546*U532)+(AT546*U533)+(AS546*U534)+(AR546*U535)+(AQ546*U536)+(AP546*U537)+(AO546*U538)+(AN546*U539)+(AM546*U540)+(AL546*U541)+(AK546*U542)+(AJ546*U543)+(AI546*U544)+(AH546*U545)+($U$458)+U546</f>
        <v>0.20465645465645466</v>
      </c>
    </row>
    <row r="547" spans="1:74">
      <c r="A547" s="25">
        <f t="shared" si="331"/>
        <v>543</v>
      </c>
      <c r="B547" s="26" t="s">
        <v>30</v>
      </c>
      <c r="C547" s="56">
        <v>41737</v>
      </c>
      <c r="D547" s="12">
        <v>41738</v>
      </c>
      <c r="E547" s="12">
        <v>41743</v>
      </c>
      <c r="F547" s="14">
        <v>1.3740000000000001</v>
      </c>
      <c r="G547" s="14">
        <v>1.3813</v>
      </c>
      <c r="H547" s="14">
        <v>1.3813</v>
      </c>
      <c r="I547" s="14"/>
      <c r="J547" s="14"/>
      <c r="K547" s="5" t="s">
        <v>17</v>
      </c>
      <c r="L547" s="15"/>
      <c r="M547" s="16">
        <f>(G547-F547)*10000</f>
        <v>72.999999999998622</v>
      </c>
      <c r="N547" s="15"/>
      <c r="O547" s="16">
        <f>(H547-G547)*10000</f>
        <v>0</v>
      </c>
      <c r="P547" s="15"/>
      <c r="Q547" s="22">
        <f>((S546*U547)/M547)*O547</f>
        <v>0</v>
      </c>
      <c r="R547" s="15"/>
      <c r="S547" s="3">
        <f>Q547+S546</f>
        <v>1221367501.5044088</v>
      </c>
      <c r="U547" s="4">
        <f>$AE$4/W547</f>
        <v>2.2727272727272728E-2</v>
      </c>
      <c r="V547" s="4"/>
      <c r="W547" s="16">
        <v>11</v>
      </c>
      <c r="X547" s="15"/>
      <c r="Y547" s="30">
        <f>E547-D547+1</f>
        <v>6</v>
      </c>
      <c r="Z547" s="30"/>
      <c r="AA547" s="30">
        <f>(D547-C547)</f>
        <v>1</v>
      </c>
      <c r="AB547" s="30"/>
      <c r="AC547" s="4">
        <f>(S547-S546)/S546</f>
        <v>0</v>
      </c>
      <c r="AF547" s="40">
        <f>IF(E546&gt;D547,IF(E546&gt;E547,Y547,E546-D547+1),0)</f>
        <v>3</v>
      </c>
      <c r="AH547" s="40">
        <f t="shared" si="320"/>
        <v>1</v>
      </c>
      <c r="AI547" s="40">
        <f t="shared" si="322"/>
        <v>1</v>
      </c>
      <c r="AJ547" s="40">
        <f t="shared" si="323"/>
        <v>0</v>
      </c>
      <c r="AK547" s="40">
        <f t="shared" si="325"/>
        <v>1</v>
      </c>
      <c r="AL547" s="40">
        <f t="shared" si="326"/>
        <v>0</v>
      </c>
      <c r="AM547" s="40">
        <f t="shared" si="327"/>
        <v>0</v>
      </c>
      <c r="AN547" s="40">
        <f t="shared" si="328"/>
        <v>0</v>
      </c>
      <c r="AO547" s="40">
        <f t="shared" si="329"/>
        <v>1</v>
      </c>
      <c r="AP547" s="40">
        <f t="shared" si="330"/>
        <v>0</v>
      </c>
      <c r="AQ547" s="40">
        <f t="shared" si="332"/>
        <v>0</v>
      </c>
      <c r="AR547" s="40">
        <f t="shared" si="333"/>
        <v>0</v>
      </c>
      <c r="AS547" s="40">
        <f t="shared" si="334"/>
        <v>0</v>
      </c>
      <c r="AT547" s="40">
        <f t="shared" si="335"/>
        <v>0</v>
      </c>
      <c r="AU547" s="40">
        <f t="shared" si="336"/>
        <v>0</v>
      </c>
      <c r="AV547" s="40">
        <f t="shared" si="337"/>
        <v>0</v>
      </c>
      <c r="AW547" s="40">
        <f t="shared" si="338"/>
        <v>0</v>
      </c>
      <c r="AX547" s="40">
        <f t="shared" si="339"/>
        <v>0</v>
      </c>
      <c r="AY547" s="40">
        <f t="shared" si="340"/>
        <v>0</v>
      </c>
      <c r="AZ547" s="40">
        <f t="shared" si="341"/>
        <v>0</v>
      </c>
      <c r="BA547" s="40">
        <f t="shared" si="342"/>
        <v>0</v>
      </c>
      <c r="BB547" s="40">
        <f t="shared" si="343"/>
        <v>0</v>
      </c>
      <c r="BC547" s="40">
        <f t="shared" si="344"/>
        <v>0</v>
      </c>
      <c r="BD547" s="40">
        <f t="shared" si="345"/>
        <v>0</v>
      </c>
      <c r="BE547" s="40">
        <f t="shared" si="346"/>
        <v>0</v>
      </c>
      <c r="BF547" s="40">
        <f t="shared" si="347"/>
        <v>0</v>
      </c>
      <c r="BG547" s="40">
        <f t="shared" si="348"/>
        <v>0</v>
      </c>
      <c r="BH547" s="40">
        <f t="shared" si="349"/>
        <v>0</v>
      </c>
      <c r="BI547" s="40">
        <f t="shared" si="350"/>
        <v>0</v>
      </c>
      <c r="BJ547" s="40">
        <f t="shared" ref="BJ547:BJ610" si="351">IF(E518&gt;=D547,1,0)</f>
        <v>0</v>
      </c>
      <c r="BK547" s="40">
        <f t="shared" si="311"/>
        <v>0</v>
      </c>
      <c r="BL547" s="40">
        <f t="shared" si="312"/>
        <v>0</v>
      </c>
      <c r="BM547" s="40">
        <f t="shared" si="313"/>
        <v>0</v>
      </c>
      <c r="BN547" s="40">
        <f t="shared" si="314"/>
        <v>0</v>
      </c>
      <c r="BO547" s="40">
        <f t="shared" si="315"/>
        <v>0</v>
      </c>
      <c r="BP547" s="40">
        <f t="shared" si="316"/>
        <v>0</v>
      </c>
      <c r="BQ547" s="40">
        <f t="shared" si="317"/>
        <v>0</v>
      </c>
      <c r="BR547" s="60">
        <f t="shared" si="318"/>
        <v>1</v>
      </c>
      <c r="BS547">
        <v>1</v>
      </c>
      <c r="BT547" s="63">
        <f t="shared" si="321"/>
        <v>7</v>
      </c>
      <c r="BV547" s="4">
        <f>(BR547*U510)+(BQ547*U511)+(BP547*U512)+(BO547*U513)+(BN547*U514)+(BM547*U515)+(BL547*U516)+(BK547*U517)+(BJ547*U518)+(BI547*U519)+(BH547*U520)+(BG547*U521)+(BF547*U522)+(BE547*U523)+(BD547*U524)+(BC547*U525)+(BB547*U526)+(BA547*U527)+(AZ547*U528)+(AY547*U529)+(AX547*U530)+(AW547*U531)+(AV547*U532)+(AU547*U533)+(AT547*U534)+(AS547*U535)+(AR547*U536)+(AQ547*U537)+(AP547*U538)+(AO547*U539)+(AN547*U540)+(AM547*U541)+(AL547*U542)+(AK547*U543)+(AJ547*U544)+(AI547*U545)+(AH547*U546)+($U$458)+U547</f>
        <v>0.20465645465645468</v>
      </c>
    </row>
    <row r="548" spans="1:74">
      <c r="A548" s="25">
        <f t="shared" si="331"/>
        <v>544</v>
      </c>
      <c r="B548" s="26" t="s">
        <v>35</v>
      </c>
      <c r="C548" s="56">
        <v>41738</v>
      </c>
      <c r="D548" s="13">
        <v>41739</v>
      </c>
      <c r="E548" s="13">
        <v>41758</v>
      </c>
      <c r="F548" s="36">
        <v>115.25800000000001</v>
      </c>
      <c r="G548" s="36">
        <v>115.86999999999999</v>
      </c>
      <c r="H548" s="36">
        <v>116.32000000000001</v>
      </c>
      <c r="I548" s="36"/>
      <c r="J548" s="36"/>
      <c r="K548" s="5" t="s">
        <v>2</v>
      </c>
      <c r="M548" s="16">
        <f>(G548-F548)*100</f>
        <v>61.199999999998056</v>
      </c>
      <c r="N548" s="15"/>
      <c r="O548" s="16">
        <f>(H548-G548)*100</f>
        <v>45.000000000001705</v>
      </c>
      <c r="Q548" s="22">
        <f>((S547*U548)/M548)*O548</f>
        <v>28064510.604423113</v>
      </c>
      <c r="R548" s="15"/>
      <c r="S548" s="3">
        <f>Q548+S547</f>
        <v>1249432012.1088319</v>
      </c>
      <c r="U548" s="4">
        <f>$AE$4/W548</f>
        <v>3.125E-2</v>
      </c>
      <c r="W548" s="2">
        <v>8</v>
      </c>
      <c r="Y548" s="30">
        <f>E548-D548+1</f>
        <v>20</v>
      </c>
      <c r="Z548" s="30"/>
      <c r="AA548" s="30">
        <f>(D548-C548)</f>
        <v>1</v>
      </c>
      <c r="AB548" s="30"/>
      <c r="AC548" s="4">
        <f>(S548-S547)/S547</f>
        <v>2.2977941176472134E-2</v>
      </c>
      <c r="AF548" s="40">
        <f>IF(E547&gt;D548,IF(E547&gt;E548,Y548,E547-D548+1),0)</f>
        <v>5</v>
      </c>
      <c r="AH548" s="40">
        <f t="shared" si="320"/>
        <v>1</v>
      </c>
      <c r="AI548" s="40">
        <f t="shared" si="322"/>
        <v>1</v>
      </c>
      <c r="AJ548" s="40">
        <f t="shared" si="323"/>
        <v>1</v>
      </c>
      <c r="AK548" s="40">
        <f t="shared" si="325"/>
        <v>0</v>
      </c>
      <c r="AL548" s="40">
        <f t="shared" si="326"/>
        <v>1</v>
      </c>
      <c r="AM548" s="40">
        <f t="shared" si="327"/>
        <v>0</v>
      </c>
      <c r="AN548" s="40">
        <f t="shared" si="328"/>
        <v>0</v>
      </c>
      <c r="AO548" s="40">
        <f t="shared" si="329"/>
        <v>0</v>
      </c>
      <c r="AP548" s="40">
        <f t="shared" si="330"/>
        <v>1</v>
      </c>
      <c r="AQ548" s="40">
        <f t="shared" si="332"/>
        <v>0</v>
      </c>
      <c r="AR548" s="40">
        <f t="shared" si="333"/>
        <v>0</v>
      </c>
      <c r="AS548" s="40">
        <f t="shared" si="334"/>
        <v>0</v>
      </c>
      <c r="AT548" s="40">
        <f t="shared" si="335"/>
        <v>0</v>
      </c>
      <c r="AU548" s="40">
        <f t="shared" si="336"/>
        <v>0</v>
      </c>
      <c r="AV548" s="40">
        <f t="shared" si="337"/>
        <v>0</v>
      </c>
      <c r="AW548" s="40">
        <f t="shared" si="338"/>
        <v>0</v>
      </c>
      <c r="AX548" s="40">
        <f t="shared" si="339"/>
        <v>0</v>
      </c>
      <c r="AY548" s="40">
        <f t="shared" si="340"/>
        <v>0</v>
      </c>
      <c r="AZ548" s="40">
        <f t="shared" si="341"/>
        <v>0</v>
      </c>
      <c r="BA548" s="40">
        <f t="shared" si="342"/>
        <v>0</v>
      </c>
      <c r="BB548" s="40">
        <f t="shared" si="343"/>
        <v>0</v>
      </c>
      <c r="BC548" s="40">
        <f t="shared" si="344"/>
        <v>0</v>
      </c>
      <c r="BD548" s="40">
        <f t="shared" si="345"/>
        <v>0</v>
      </c>
      <c r="BE548" s="40">
        <f t="shared" si="346"/>
        <v>0</v>
      </c>
      <c r="BF548" s="40">
        <f t="shared" si="347"/>
        <v>0</v>
      </c>
      <c r="BG548" s="40">
        <f t="shared" si="348"/>
        <v>0</v>
      </c>
      <c r="BH548" s="40">
        <f t="shared" si="349"/>
        <v>0</v>
      </c>
      <c r="BI548" s="40">
        <f t="shared" si="350"/>
        <v>0</v>
      </c>
      <c r="BJ548" s="40">
        <f t="shared" si="351"/>
        <v>0</v>
      </c>
      <c r="BK548" s="40">
        <f t="shared" ref="BK548:BK611" si="352">IF(E518&gt;=D548,1,0)</f>
        <v>0</v>
      </c>
      <c r="BL548" s="40">
        <f t="shared" si="312"/>
        <v>0</v>
      </c>
      <c r="BM548" s="40">
        <f t="shared" si="313"/>
        <v>0</v>
      </c>
      <c r="BN548" s="40">
        <f t="shared" si="314"/>
        <v>0</v>
      </c>
      <c r="BO548" s="40">
        <f t="shared" si="315"/>
        <v>0</v>
      </c>
      <c r="BP548" s="40">
        <f t="shared" si="316"/>
        <v>0</v>
      </c>
      <c r="BQ548" s="40">
        <f t="shared" si="317"/>
        <v>0</v>
      </c>
      <c r="BR548" s="40">
        <f t="shared" si="318"/>
        <v>0</v>
      </c>
      <c r="BS548">
        <v>2</v>
      </c>
      <c r="BT548" s="63">
        <f t="shared" si="321"/>
        <v>8</v>
      </c>
      <c r="BV548" s="4">
        <f>(BR548*U511)+(BQ548*U512)+(BP548*U513)+(BO548*U514)+(BN548*U515)+(BM548*U516)+(BL548*U517)+(BK548*U518)+(BJ548*U519)+(BI548*U520)+(BH548*U521)+(BG548*U522)+(BF548*U523)+(BE548*U524)+(BD548*U525)+(BC548*U526)+(BB548*U527)+(BA548*U528)+(AZ548*U529)+(AY548*U530)+(AX548*U531)+(AW548*U532)+(AV548*U533)+(AU548*U534)+(AT548*U535)+(AS548*U536)+(AR548*U537)+(AQ548*U538)+(AP548*U539)+(AO548*U540)+(AN548*U541)+(AM548*U542)+(AL548*U543)+(AK548*U544)+(AJ548*U545)+(AI548*U546)+(AH548*U547)+($U$458)+($U$510)+U548</f>
        <v>0.23590645465645466</v>
      </c>
    </row>
    <row r="549" spans="1:74">
      <c r="A549" s="25">
        <f t="shared" si="331"/>
        <v>545</v>
      </c>
      <c r="B549" s="26" t="s">
        <v>29</v>
      </c>
      <c r="C549" s="56">
        <v>41743</v>
      </c>
      <c r="D549" s="12">
        <v>41744</v>
      </c>
      <c r="E549" s="12">
        <v>41751</v>
      </c>
      <c r="F549" s="14">
        <v>0.8286</v>
      </c>
      <c r="G549" s="14"/>
      <c r="H549" s="14"/>
      <c r="I549" s="14">
        <v>0.82450000000000001</v>
      </c>
      <c r="J549" s="14">
        <v>0.82069999999999999</v>
      </c>
      <c r="K549" s="5" t="s">
        <v>1</v>
      </c>
      <c r="L549" s="15"/>
      <c r="M549" s="16">
        <f>(F549-I549)*10000</f>
        <v>40.999999999999929</v>
      </c>
      <c r="N549" s="15"/>
      <c r="O549" s="16">
        <f>(I549-J549)*10000</f>
        <v>38.000000000000256</v>
      </c>
      <c r="P549" s="15"/>
      <c r="Q549" s="22">
        <f>((S548*U549)/M549)*O549</f>
        <v>28950253.939107325</v>
      </c>
      <c r="R549" s="15"/>
      <c r="S549" s="3">
        <f>Q549+S548</f>
        <v>1278382266.0479393</v>
      </c>
      <c r="U549" s="4">
        <f>$AE$4/W549</f>
        <v>2.5000000000000001E-2</v>
      </c>
      <c r="V549" s="4"/>
      <c r="W549" s="2">
        <v>10</v>
      </c>
      <c r="X549" s="3"/>
      <c r="Y549" s="30">
        <f>E549-D549+1</f>
        <v>8</v>
      </c>
      <c r="Z549" s="30"/>
      <c r="AA549" s="30">
        <f>(D549-C549)</f>
        <v>1</v>
      </c>
      <c r="AB549" s="30"/>
      <c r="AC549" s="4">
        <f>(S549-S548)/S548</f>
        <v>2.3170731707317344E-2</v>
      </c>
      <c r="AF549" s="40">
        <f>IF(E548&gt;D549,IF(E548&gt;E549,Y549,E548-D549+1),0)</f>
        <v>8</v>
      </c>
      <c r="AH549" s="40">
        <f t="shared" si="320"/>
        <v>1</v>
      </c>
      <c r="AI549" s="40">
        <f t="shared" si="322"/>
        <v>0</v>
      </c>
      <c r="AJ549" s="40">
        <f t="shared" si="323"/>
        <v>0</v>
      </c>
      <c r="AK549" s="40">
        <f t="shared" si="325"/>
        <v>1</v>
      </c>
      <c r="AL549" s="40">
        <f t="shared" si="326"/>
        <v>0</v>
      </c>
      <c r="AM549" s="40">
        <f t="shared" si="327"/>
        <v>1</v>
      </c>
      <c r="AN549" s="40">
        <f t="shared" si="328"/>
        <v>0</v>
      </c>
      <c r="AO549" s="40">
        <f t="shared" si="329"/>
        <v>0</v>
      </c>
      <c r="AP549" s="40">
        <f t="shared" si="330"/>
        <v>0</v>
      </c>
      <c r="AQ549" s="40">
        <f t="shared" si="332"/>
        <v>1</v>
      </c>
      <c r="AR549" s="40">
        <f t="shared" si="333"/>
        <v>0</v>
      </c>
      <c r="AS549" s="40">
        <f t="shared" si="334"/>
        <v>0</v>
      </c>
      <c r="AT549" s="40">
        <f t="shared" si="335"/>
        <v>0</v>
      </c>
      <c r="AU549" s="40">
        <f t="shared" si="336"/>
        <v>0</v>
      </c>
      <c r="AV549" s="40">
        <f t="shared" si="337"/>
        <v>0</v>
      </c>
      <c r="AW549" s="40">
        <f t="shared" si="338"/>
        <v>0</v>
      </c>
      <c r="AX549" s="40">
        <f t="shared" si="339"/>
        <v>0</v>
      </c>
      <c r="AY549" s="40">
        <f t="shared" si="340"/>
        <v>0</v>
      </c>
      <c r="AZ549" s="40">
        <f t="shared" si="341"/>
        <v>0</v>
      </c>
      <c r="BA549" s="40">
        <f t="shared" si="342"/>
        <v>0</v>
      </c>
      <c r="BB549" s="40">
        <f t="shared" si="343"/>
        <v>0</v>
      </c>
      <c r="BC549" s="40">
        <f t="shared" si="344"/>
        <v>0</v>
      </c>
      <c r="BD549" s="40">
        <f t="shared" si="345"/>
        <v>0</v>
      </c>
      <c r="BE549" s="40">
        <f t="shared" si="346"/>
        <v>0</v>
      </c>
      <c r="BF549" s="40">
        <f t="shared" si="347"/>
        <v>0</v>
      </c>
      <c r="BG549" s="40">
        <f t="shared" si="348"/>
        <v>0</v>
      </c>
      <c r="BH549" s="40">
        <f t="shared" si="349"/>
        <v>0</v>
      </c>
      <c r="BI549" s="40">
        <f t="shared" si="350"/>
        <v>0</v>
      </c>
      <c r="BJ549" s="40">
        <f t="shared" si="351"/>
        <v>0</v>
      </c>
      <c r="BK549" s="40">
        <f t="shared" si="352"/>
        <v>0</v>
      </c>
      <c r="BL549" s="40">
        <f t="shared" ref="BL549:BL612" si="353">IF(E518&gt;=D549,1,0)</f>
        <v>0</v>
      </c>
      <c r="BM549" s="40">
        <f t="shared" si="313"/>
        <v>0</v>
      </c>
      <c r="BN549" s="40">
        <f t="shared" si="314"/>
        <v>0</v>
      </c>
      <c r="BO549" s="40">
        <f t="shared" si="315"/>
        <v>0</v>
      </c>
      <c r="BP549" s="40">
        <f t="shared" si="316"/>
        <v>0</v>
      </c>
      <c r="BQ549" s="40">
        <f t="shared" si="317"/>
        <v>0</v>
      </c>
      <c r="BR549" s="40">
        <f t="shared" si="318"/>
        <v>0</v>
      </c>
      <c r="BS549">
        <v>2</v>
      </c>
      <c r="BT549" s="63">
        <f t="shared" si="321"/>
        <v>7</v>
      </c>
      <c r="BV549" s="4">
        <f t="shared" ref="BV549:BV550" si="354">(BR549*U512)+(BQ549*U513)+(BP549*U514)+(BO549*U515)+(BN549*U516)+(BM549*U517)+(BL549*U518)+(BK549*U519)+(BJ549*U520)+(BI549*U521)+(BH549*U522)+(BG549*U523)+(BF549*U524)+(BE549*U525)+(BD549*U526)+(BC549*U527)+(BB549*U528)+(BA549*U529)+(AZ549*U530)+(AY549*U531)+(AX549*U532)+(AW549*U533)+(AV549*U534)+(AU549*U535)+(AT549*U536)+(AS549*U537)+(AR549*U538)+(AQ549*U539)+(AP549*U540)+(AO549*U541)+(AN549*U542)+(AM549*U543)+(AL549*U544)+(AK549*U545)+(AJ549*U546)+(AI549*U547)+(AH549*U548)+($U$458)+($U$510)+U549</f>
        <v>0.20246489621489619</v>
      </c>
    </row>
    <row r="550" spans="1:74">
      <c r="A550" s="25">
        <f t="shared" si="331"/>
        <v>546</v>
      </c>
      <c r="B550" s="26" t="s">
        <v>30</v>
      </c>
      <c r="C550" s="56">
        <v>41743</v>
      </c>
      <c r="D550" s="12">
        <v>41744</v>
      </c>
      <c r="E550" s="12">
        <v>41746</v>
      </c>
      <c r="F550" s="14">
        <v>1.3858999999999999</v>
      </c>
      <c r="G550" s="14"/>
      <c r="H550" s="14"/>
      <c r="I550" s="14">
        <v>1.3806</v>
      </c>
      <c r="J550" s="14">
        <v>1.3858999999999999</v>
      </c>
      <c r="K550" s="5" t="s">
        <v>0</v>
      </c>
      <c r="L550" s="15"/>
      <c r="M550" s="46">
        <f>(F550-I550)*10000</f>
        <v>52.999999999998607</v>
      </c>
      <c r="N550" s="47"/>
      <c r="O550" s="46">
        <f>(I550-J550)*10000</f>
        <v>-52.999999999998607</v>
      </c>
      <c r="P550" s="15"/>
      <c r="Q550" s="22">
        <f>((S549*U550)/M550)*O550</f>
        <v>-29054142.410180442</v>
      </c>
      <c r="R550" s="15"/>
      <c r="S550" s="3">
        <f>Q550+S549</f>
        <v>1249328123.637759</v>
      </c>
      <c r="U550" s="4">
        <f>$AE$4/W550</f>
        <v>2.2727272727272728E-2</v>
      </c>
      <c r="V550" s="4"/>
      <c r="W550" s="16">
        <v>11</v>
      </c>
      <c r="X550" s="15"/>
      <c r="Y550" s="30">
        <f>E550-D550+1</f>
        <v>3</v>
      </c>
      <c r="Z550" s="30"/>
      <c r="AA550" s="30">
        <f>(D550-C550)</f>
        <v>1</v>
      </c>
      <c r="AB550" s="30"/>
      <c r="AC550" s="4">
        <f>(S550-S549)/S549</f>
        <v>-2.2727272727272641E-2</v>
      </c>
      <c r="AF550" s="40">
        <f>IF(E549&gt;D550,IF(E549&gt;E550,Y550,E549-D550+1),0)</f>
        <v>3</v>
      </c>
      <c r="AH550" s="40">
        <f t="shared" si="320"/>
        <v>1</v>
      </c>
      <c r="AI550" s="40">
        <f t="shared" si="322"/>
        <v>1</v>
      </c>
      <c r="AJ550" s="40">
        <f t="shared" si="323"/>
        <v>0</v>
      </c>
      <c r="AK550" s="40">
        <f t="shared" si="325"/>
        <v>0</v>
      </c>
      <c r="AL550" s="40">
        <f t="shared" si="326"/>
        <v>1</v>
      </c>
      <c r="AM550" s="40">
        <f t="shared" si="327"/>
        <v>0</v>
      </c>
      <c r="AN550" s="40">
        <f t="shared" si="328"/>
        <v>1</v>
      </c>
      <c r="AO550" s="40">
        <f t="shared" si="329"/>
        <v>0</v>
      </c>
      <c r="AP550" s="40">
        <f t="shared" si="330"/>
        <v>0</v>
      </c>
      <c r="AQ550" s="40">
        <f t="shared" si="332"/>
        <v>0</v>
      </c>
      <c r="AR550" s="40">
        <f t="shared" si="333"/>
        <v>1</v>
      </c>
      <c r="AS550" s="40">
        <f t="shared" si="334"/>
        <v>0</v>
      </c>
      <c r="AT550" s="40">
        <f t="shared" si="335"/>
        <v>0</v>
      </c>
      <c r="AU550" s="40">
        <f t="shared" si="336"/>
        <v>0</v>
      </c>
      <c r="AV550" s="40">
        <f t="shared" si="337"/>
        <v>0</v>
      </c>
      <c r="AW550" s="40">
        <f t="shared" si="338"/>
        <v>0</v>
      </c>
      <c r="AX550" s="40">
        <f t="shared" si="339"/>
        <v>0</v>
      </c>
      <c r="AY550" s="40">
        <f t="shared" si="340"/>
        <v>0</v>
      </c>
      <c r="AZ550" s="40">
        <f t="shared" si="341"/>
        <v>0</v>
      </c>
      <c r="BA550" s="40">
        <f t="shared" si="342"/>
        <v>0</v>
      </c>
      <c r="BB550" s="40">
        <f t="shared" si="343"/>
        <v>0</v>
      </c>
      <c r="BC550" s="40">
        <f t="shared" si="344"/>
        <v>0</v>
      </c>
      <c r="BD550" s="40">
        <f t="shared" si="345"/>
        <v>0</v>
      </c>
      <c r="BE550" s="40">
        <f t="shared" si="346"/>
        <v>0</v>
      </c>
      <c r="BF550" s="40">
        <f t="shared" si="347"/>
        <v>0</v>
      </c>
      <c r="BG550" s="40">
        <f t="shared" si="348"/>
        <v>0</v>
      </c>
      <c r="BH550" s="40">
        <f t="shared" si="349"/>
        <v>0</v>
      </c>
      <c r="BI550" s="40">
        <f t="shared" si="350"/>
        <v>0</v>
      </c>
      <c r="BJ550" s="40">
        <f t="shared" si="351"/>
        <v>0</v>
      </c>
      <c r="BK550" s="40">
        <f t="shared" si="352"/>
        <v>0</v>
      </c>
      <c r="BL550" s="40">
        <f t="shared" si="353"/>
        <v>0</v>
      </c>
      <c r="BM550" s="40">
        <f t="shared" ref="BM550:BM613" si="355">IF(E518&gt;=D550,1,0)</f>
        <v>0</v>
      </c>
      <c r="BN550" s="40">
        <f t="shared" si="314"/>
        <v>0</v>
      </c>
      <c r="BO550" s="40">
        <f t="shared" si="315"/>
        <v>0</v>
      </c>
      <c r="BP550" s="40">
        <f t="shared" si="316"/>
        <v>0</v>
      </c>
      <c r="BQ550" s="40">
        <f t="shared" si="317"/>
        <v>0</v>
      </c>
      <c r="BR550" s="40">
        <f t="shared" si="318"/>
        <v>0</v>
      </c>
      <c r="BS550">
        <v>2</v>
      </c>
      <c r="BT550" s="63">
        <f t="shared" si="321"/>
        <v>8</v>
      </c>
      <c r="BV550" s="4">
        <f t="shared" si="354"/>
        <v>0.2251921689421689</v>
      </c>
    </row>
    <row r="551" spans="1:74">
      <c r="A551" s="25">
        <f t="shared" si="331"/>
        <v>547</v>
      </c>
      <c r="B551" s="26" t="s">
        <v>36</v>
      </c>
      <c r="C551" s="56">
        <v>41745</v>
      </c>
      <c r="D551" s="12">
        <v>41750</v>
      </c>
      <c r="E551" s="12">
        <v>41774</v>
      </c>
      <c r="F551" s="36">
        <v>170.35</v>
      </c>
      <c r="G551" s="36">
        <v>172.25500000000002</v>
      </c>
      <c r="H551" s="36">
        <v>170.35</v>
      </c>
      <c r="I551" s="36"/>
      <c r="J551" s="36"/>
      <c r="K551" s="5" t="s">
        <v>0</v>
      </c>
      <c r="M551" s="16">
        <f>(G551-F551)*100</f>
        <v>190.50000000000296</v>
      </c>
      <c r="N551" s="15"/>
      <c r="O551" s="16">
        <f>(H551-G551)*100</f>
        <v>-190.50000000000296</v>
      </c>
      <c r="Q551" s="22">
        <f>((S550*U551)/M551)*O551</f>
        <v>-34703558.989937745</v>
      </c>
      <c r="R551" s="15"/>
      <c r="S551" s="3">
        <f>Q551+S550</f>
        <v>1214624564.6478212</v>
      </c>
      <c r="U551" s="4">
        <f>$AE$4/W551</f>
        <v>2.7777777777777776E-2</v>
      </c>
      <c r="W551" s="2">
        <v>9</v>
      </c>
      <c r="Y551" s="30">
        <f>E551-D551+1</f>
        <v>25</v>
      </c>
      <c r="Z551" s="30"/>
      <c r="AA551" s="30">
        <f>(D551-C551)</f>
        <v>5</v>
      </c>
      <c r="AB551" s="30"/>
      <c r="AC551" s="4">
        <f>(S551-S550)/S550</f>
        <v>-2.7777777777777804E-2</v>
      </c>
      <c r="AF551" s="40">
        <f>IF(E550&gt;D551,IF(E550&gt;E551,Y551,E550-D551+1),0)</f>
        <v>0</v>
      </c>
      <c r="AH551" s="40">
        <f t="shared" si="320"/>
        <v>0</v>
      </c>
      <c r="AI551" s="40">
        <f t="shared" si="322"/>
        <v>1</v>
      </c>
      <c r="AJ551" s="40">
        <f t="shared" si="323"/>
        <v>1</v>
      </c>
      <c r="AK551" s="40">
        <f t="shared" si="325"/>
        <v>0</v>
      </c>
      <c r="AL551" s="40">
        <f t="shared" si="326"/>
        <v>0</v>
      </c>
      <c r="AM551" s="40">
        <f t="shared" si="327"/>
        <v>0</v>
      </c>
      <c r="AN551" s="40">
        <f t="shared" si="328"/>
        <v>0</v>
      </c>
      <c r="AO551" s="40">
        <f t="shared" si="329"/>
        <v>1</v>
      </c>
      <c r="AP551" s="40">
        <f t="shared" si="330"/>
        <v>0</v>
      </c>
      <c r="AQ551" s="40">
        <f t="shared" si="332"/>
        <v>0</v>
      </c>
      <c r="AR551" s="40">
        <f t="shared" si="333"/>
        <v>0</v>
      </c>
      <c r="AS551" s="40">
        <f t="shared" si="334"/>
        <v>1</v>
      </c>
      <c r="AT551" s="40">
        <f t="shared" si="335"/>
        <v>0</v>
      </c>
      <c r="AU551" s="40">
        <f t="shared" si="336"/>
        <v>0</v>
      </c>
      <c r="AV551" s="40">
        <f t="shared" si="337"/>
        <v>0</v>
      </c>
      <c r="AW551" s="40">
        <f t="shared" si="338"/>
        <v>0</v>
      </c>
      <c r="AX551" s="40">
        <f t="shared" si="339"/>
        <v>0</v>
      </c>
      <c r="AY551" s="40">
        <f t="shared" si="340"/>
        <v>0</v>
      </c>
      <c r="AZ551" s="40">
        <f t="shared" si="341"/>
        <v>0</v>
      </c>
      <c r="BA551" s="40">
        <f t="shared" si="342"/>
        <v>0</v>
      </c>
      <c r="BB551" s="40">
        <f t="shared" si="343"/>
        <v>0</v>
      </c>
      <c r="BC551" s="40">
        <f t="shared" si="344"/>
        <v>0</v>
      </c>
      <c r="BD551" s="40">
        <f t="shared" si="345"/>
        <v>0</v>
      </c>
      <c r="BE551" s="40">
        <f t="shared" si="346"/>
        <v>0</v>
      </c>
      <c r="BF551" s="40">
        <f t="shared" si="347"/>
        <v>0</v>
      </c>
      <c r="BG551" s="40">
        <f t="shared" si="348"/>
        <v>0</v>
      </c>
      <c r="BH551" s="40">
        <f t="shared" si="349"/>
        <v>0</v>
      </c>
      <c r="BI551" s="40">
        <f t="shared" si="350"/>
        <v>0</v>
      </c>
      <c r="BJ551" s="40">
        <f t="shared" si="351"/>
        <v>0</v>
      </c>
      <c r="BK551" s="40">
        <f t="shared" si="352"/>
        <v>0</v>
      </c>
      <c r="BL551" s="40">
        <f t="shared" si="353"/>
        <v>0</v>
      </c>
      <c r="BM551" s="40">
        <f t="shared" si="355"/>
        <v>0</v>
      </c>
      <c r="BN551" s="40">
        <f t="shared" ref="BN551:BN614" si="356">IF(E518&gt;=D551,1,0)</f>
        <v>0</v>
      </c>
      <c r="BO551" s="40">
        <f t="shared" si="315"/>
        <v>0</v>
      </c>
      <c r="BP551" s="40">
        <f t="shared" si="316"/>
        <v>0</v>
      </c>
      <c r="BQ551" s="40">
        <f t="shared" si="317"/>
        <v>0</v>
      </c>
      <c r="BR551" s="40">
        <f t="shared" si="318"/>
        <v>0</v>
      </c>
      <c r="BS551">
        <v>1</v>
      </c>
      <c r="BT551" s="63">
        <f t="shared" si="321"/>
        <v>6</v>
      </c>
      <c r="BV551" s="4">
        <f>(BR551*U514)+(BQ551*U515)+(BP551*U516)+(BO551*U517)+(BN551*U518)+(BM551*U519)+(BL551*U520)+(BK551*U521)+(BJ551*U522)+(BI551*U523)+(BH551*U524)+(BG551*U525)+(BF551*U526)+(BE551*U527)+(BD551*U528)+(BC551*U529)+(BB551*U530)+(BA551*U531)+(AZ551*U532)+(AY551*U533)+(AX551*U534)+(AW551*U535)+(AV551*U536)+(AU551*U537)+(AT551*U538)+(AS551*U539)+(AR551*U540)+(AQ551*U541)+(AP551*U542)+(AO551*U543)+(AN551*U544)+(AM551*U545)+(AL551*U546)+(AK551*U547)+(AJ551*U548)+(AI551*U549)+(AH551*U550)+($U$510)+U551</f>
        <v>0.17468711843711843</v>
      </c>
    </row>
    <row r="552" spans="1:74">
      <c r="A552" s="25">
        <f t="shared" si="331"/>
        <v>548</v>
      </c>
      <c r="B552" s="26" t="s">
        <v>38</v>
      </c>
      <c r="C552" s="56">
        <v>41745</v>
      </c>
      <c r="D552" s="52">
        <v>41750</v>
      </c>
      <c r="E552" s="52">
        <v>41753</v>
      </c>
      <c r="F552" s="36">
        <v>141.1</v>
      </c>
      <c r="G552" s="36">
        <v>141.69900000000001</v>
      </c>
      <c r="H552" s="36">
        <v>141.1</v>
      </c>
      <c r="I552" s="36"/>
      <c r="J552" s="36"/>
      <c r="K552" s="5" t="s">
        <v>0</v>
      </c>
      <c r="M552" s="16">
        <f>(G552-F552)*100</f>
        <v>59.900000000001796</v>
      </c>
      <c r="N552" s="15"/>
      <c r="O552" s="16">
        <f>(H552-G552)*100</f>
        <v>-59.900000000001796</v>
      </c>
      <c r="Q552" s="22">
        <f>((S551*U552)/M552)*O552</f>
        <v>-14459816.245807394</v>
      </c>
      <c r="R552" s="15"/>
      <c r="S552" s="3">
        <f>Q552+S551</f>
        <v>1200164748.4020138</v>
      </c>
      <c r="U552" s="4">
        <f>$AE$4/W552</f>
        <v>1.1904761904761904E-2</v>
      </c>
      <c r="W552" s="2">
        <v>21</v>
      </c>
      <c r="Y552" s="30">
        <f>E552-D552+1</f>
        <v>4</v>
      </c>
      <c r="Z552" s="30"/>
      <c r="AA552" s="30">
        <f>(D552-C552)</f>
        <v>5</v>
      </c>
      <c r="AB552" s="30"/>
      <c r="AC552" s="4">
        <f>(S552-S551)/S551</f>
        <v>-1.1904761904761916E-2</v>
      </c>
      <c r="AF552" s="40">
        <f>IF(E551&gt;D552,IF(E551&gt;E552,Y552,E551-D552+1),0)</f>
        <v>4</v>
      </c>
      <c r="AH552" s="40">
        <f t="shared" si="320"/>
        <v>1</v>
      </c>
      <c r="AI552" s="40">
        <f t="shared" si="322"/>
        <v>0</v>
      </c>
      <c r="AJ552" s="40">
        <f t="shared" si="323"/>
        <v>1</v>
      </c>
      <c r="AK552" s="40">
        <f t="shared" si="325"/>
        <v>1</v>
      </c>
      <c r="AL552" s="40">
        <f t="shared" si="326"/>
        <v>0</v>
      </c>
      <c r="AM552" s="40">
        <f t="shared" si="327"/>
        <v>0</v>
      </c>
      <c r="AN552" s="40">
        <f t="shared" si="328"/>
        <v>0</v>
      </c>
      <c r="AO552" s="40">
        <f t="shared" si="329"/>
        <v>0</v>
      </c>
      <c r="AP552" s="40">
        <f t="shared" si="330"/>
        <v>1</v>
      </c>
      <c r="AQ552" s="40">
        <f t="shared" si="332"/>
        <v>0</v>
      </c>
      <c r="AR552" s="40">
        <f t="shared" si="333"/>
        <v>0</v>
      </c>
      <c r="AS552" s="40">
        <f t="shared" si="334"/>
        <v>0</v>
      </c>
      <c r="AT552" s="40">
        <f t="shared" si="335"/>
        <v>1</v>
      </c>
      <c r="AU552" s="40">
        <f t="shared" si="336"/>
        <v>0</v>
      </c>
      <c r="AV552" s="40">
        <f t="shared" si="337"/>
        <v>0</v>
      </c>
      <c r="AW552" s="40">
        <f t="shared" si="338"/>
        <v>0</v>
      </c>
      <c r="AX552" s="40">
        <f t="shared" si="339"/>
        <v>0</v>
      </c>
      <c r="AY552" s="40">
        <f t="shared" si="340"/>
        <v>0</v>
      </c>
      <c r="AZ552" s="40">
        <f t="shared" si="341"/>
        <v>0</v>
      </c>
      <c r="BA552" s="40">
        <f t="shared" si="342"/>
        <v>0</v>
      </c>
      <c r="BB552" s="40">
        <f t="shared" si="343"/>
        <v>0</v>
      </c>
      <c r="BC552" s="40">
        <f t="shared" si="344"/>
        <v>0</v>
      </c>
      <c r="BD552" s="40">
        <f t="shared" si="345"/>
        <v>0</v>
      </c>
      <c r="BE552" s="40">
        <f t="shared" si="346"/>
        <v>0</v>
      </c>
      <c r="BF552" s="40">
        <f t="shared" si="347"/>
        <v>0</v>
      </c>
      <c r="BG552" s="40">
        <f t="shared" si="348"/>
        <v>0</v>
      </c>
      <c r="BH552" s="40">
        <f t="shared" si="349"/>
        <v>0</v>
      </c>
      <c r="BI552" s="40">
        <f t="shared" si="350"/>
        <v>0</v>
      </c>
      <c r="BJ552" s="40">
        <f t="shared" si="351"/>
        <v>0</v>
      </c>
      <c r="BK552" s="40">
        <f t="shared" si="352"/>
        <v>0</v>
      </c>
      <c r="BL552" s="40">
        <f t="shared" si="353"/>
        <v>0</v>
      </c>
      <c r="BM552" s="40">
        <f t="shared" si="355"/>
        <v>0</v>
      </c>
      <c r="BN552" s="40">
        <f t="shared" si="356"/>
        <v>0</v>
      </c>
      <c r="BO552" s="40">
        <f t="shared" ref="BO552:BO615" si="357">IF(E518&gt;=D552,1,0)</f>
        <v>0</v>
      </c>
      <c r="BP552" s="40">
        <f t="shared" si="316"/>
        <v>0</v>
      </c>
      <c r="BQ552" s="40">
        <f t="shared" si="317"/>
        <v>0</v>
      </c>
      <c r="BR552" s="40">
        <f t="shared" si="318"/>
        <v>0</v>
      </c>
      <c r="BS552">
        <v>1</v>
      </c>
      <c r="BT552" s="63">
        <f t="shared" si="321"/>
        <v>7</v>
      </c>
      <c r="BV552" s="4">
        <f t="shared" ref="BV552:BV615" si="358">(BR552*U515)+(BQ552*U516)+(BP552*U517)+(BO552*U518)+(BN552*U519)+(BM552*U520)+(BL552*U521)+(BK552*U522)+(BJ552*U523)+(BI552*U524)+(BH552*U525)+(BG552*U526)+(BF552*U527)+(BE552*U528)+(BD552*U529)+(BC552*U530)+(BB552*U531)+(BA552*U532)+(AZ552*U533)+(AY552*U534)+(AX552*U535)+(AW552*U536)+(AV552*U537)+(AU552*U538)+(AT552*U539)+(AS552*U540)+(AR552*U541)+(AQ552*U542)+(AP552*U543)+(AO552*U544)+(AN552*U545)+(AM552*U546)+(AL552*U547)+(AK552*U548)+(AJ552*U549)+(AI552*U550)+(AH552*U551)+($U$510)+U552</f>
        <v>0.18659188034188035</v>
      </c>
    </row>
    <row r="553" spans="1:74">
      <c r="A553" s="25">
        <f t="shared" si="331"/>
        <v>549</v>
      </c>
      <c r="B553" s="26" t="s">
        <v>33</v>
      </c>
      <c r="C553" s="56">
        <v>41752</v>
      </c>
      <c r="D553" s="12">
        <v>41753</v>
      </c>
      <c r="E553" s="12">
        <v>41758</v>
      </c>
      <c r="F553" s="36">
        <v>102.7</v>
      </c>
      <c r="G553" s="36"/>
      <c r="H553" s="36"/>
      <c r="I553" s="36">
        <v>102.14</v>
      </c>
      <c r="J553" s="36">
        <v>102.7</v>
      </c>
      <c r="K553" s="5" t="s">
        <v>0</v>
      </c>
      <c r="M553" s="16">
        <f>(F553-I553)*100</f>
        <v>56.000000000000227</v>
      </c>
      <c r="N553" s="15"/>
      <c r="O553" s="16">
        <f>(I553-J553)*100</f>
        <v>-56.000000000000227</v>
      </c>
      <c r="Q553" s="22">
        <f>((S552*U553)/M553)*O553</f>
        <v>-33337909.677833714</v>
      </c>
      <c r="R553" s="15"/>
      <c r="S553" s="3">
        <f>Q553+S552</f>
        <v>1166826838.72418</v>
      </c>
      <c r="U553" s="4">
        <f>$AE$4/W553</f>
        <v>2.7777777777777776E-2</v>
      </c>
      <c r="W553" s="2">
        <v>9</v>
      </c>
      <c r="Y553" s="30">
        <f>E553-D553+1</f>
        <v>6</v>
      </c>
      <c r="Z553" s="30"/>
      <c r="AA553" s="30">
        <f>(D553-C553)</f>
        <v>1</v>
      </c>
      <c r="AB553" s="30"/>
      <c r="AC553" s="4">
        <f>(S553-S552)/S552</f>
        <v>-2.7777777777777846E-2</v>
      </c>
      <c r="AF553" s="40">
        <f>IF(E552&gt;D553,IF(E552&gt;E553,Y553,E552-D553+1),0)</f>
        <v>0</v>
      </c>
      <c r="AH553" s="40">
        <f t="shared" si="320"/>
        <v>1</v>
      </c>
      <c r="AI553" s="40">
        <f t="shared" si="322"/>
        <v>1</v>
      </c>
      <c r="AJ553" s="40">
        <f t="shared" si="323"/>
        <v>0</v>
      </c>
      <c r="AK553" s="40">
        <f t="shared" si="325"/>
        <v>0</v>
      </c>
      <c r="AL553" s="40">
        <f t="shared" si="326"/>
        <v>1</v>
      </c>
      <c r="AM553" s="40">
        <f t="shared" si="327"/>
        <v>0</v>
      </c>
      <c r="AN553" s="40">
        <f t="shared" si="328"/>
        <v>0</v>
      </c>
      <c r="AO553" s="40">
        <f t="shared" si="329"/>
        <v>0</v>
      </c>
      <c r="AP553" s="40">
        <f t="shared" si="330"/>
        <v>0</v>
      </c>
      <c r="AQ553" s="40">
        <f t="shared" si="332"/>
        <v>0</v>
      </c>
      <c r="AR553" s="40">
        <f t="shared" si="333"/>
        <v>0</v>
      </c>
      <c r="AS553" s="40">
        <f t="shared" si="334"/>
        <v>0</v>
      </c>
      <c r="AT553" s="40">
        <f t="shared" si="335"/>
        <v>0</v>
      </c>
      <c r="AU553" s="40">
        <f t="shared" si="336"/>
        <v>1</v>
      </c>
      <c r="AV553" s="40">
        <f t="shared" si="337"/>
        <v>0</v>
      </c>
      <c r="AW553" s="40">
        <f t="shared" si="338"/>
        <v>0</v>
      </c>
      <c r="AX553" s="40">
        <f t="shared" si="339"/>
        <v>0</v>
      </c>
      <c r="AY553" s="40">
        <f t="shared" si="340"/>
        <v>0</v>
      </c>
      <c r="AZ553" s="40">
        <f t="shared" si="341"/>
        <v>0</v>
      </c>
      <c r="BA553" s="40">
        <f t="shared" si="342"/>
        <v>0</v>
      </c>
      <c r="BB553" s="40">
        <f t="shared" si="343"/>
        <v>0</v>
      </c>
      <c r="BC553" s="40">
        <f t="shared" si="344"/>
        <v>0</v>
      </c>
      <c r="BD553" s="40">
        <f t="shared" si="345"/>
        <v>0</v>
      </c>
      <c r="BE553" s="40">
        <f t="shared" si="346"/>
        <v>0</v>
      </c>
      <c r="BF553" s="40">
        <f t="shared" si="347"/>
        <v>0</v>
      </c>
      <c r="BG553" s="40">
        <f t="shared" si="348"/>
        <v>0</v>
      </c>
      <c r="BH553" s="40">
        <f t="shared" si="349"/>
        <v>0</v>
      </c>
      <c r="BI553" s="40">
        <f t="shared" si="350"/>
        <v>0</v>
      </c>
      <c r="BJ553" s="40">
        <f t="shared" si="351"/>
        <v>0</v>
      </c>
      <c r="BK553" s="40">
        <f t="shared" si="352"/>
        <v>0</v>
      </c>
      <c r="BL553" s="40">
        <f t="shared" si="353"/>
        <v>0</v>
      </c>
      <c r="BM553" s="40">
        <f t="shared" si="355"/>
        <v>0</v>
      </c>
      <c r="BN553" s="40">
        <f t="shared" si="356"/>
        <v>0</v>
      </c>
      <c r="BO553" s="40">
        <f t="shared" si="357"/>
        <v>0</v>
      </c>
      <c r="BP553" s="40">
        <f t="shared" ref="BP553:BP616" si="359">IF(E518&gt;=D553,1,0)</f>
        <v>0</v>
      </c>
      <c r="BQ553" s="40">
        <f t="shared" si="317"/>
        <v>0</v>
      </c>
      <c r="BR553" s="40">
        <f t="shared" si="318"/>
        <v>0</v>
      </c>
      <c r="BS553">
        <v>1</v>
      </c>
      <c r="BT553" s="63">
        <f t="shared" si="321"/>
        <v>6</v>
      </c>
      <c r="BV553" s="4">
        <f t="shared" si="358"/>
        <v>0.15365537240537241</v>
      </c>
    </row>
    <row r="554" spans="1:74">
      <c r="A554" s="25">
        <f t="shared" si="331"/>
        <v>550</v>
      </c>
      <c r="B554" s="26" t="s">
        <v>30</v>
      </c>
      <c r="C554" s="56">
        <v>41754</v>
      </c>
      <c r="D554" s="12">
        <v>41757</v>
      </c>
      <c r="E554" s="12">
        <v>41758</v>
      </c>
      <c r="F554" s="14">
        <v>1.3829</v>
      </c>
      <c r="G554" s="14">
        <v>1.385</v>
      </c>
      <c r="H554" s="14">
        <v>1.385</v>
      </c>
      <c r="I554" s="14"/>
      <c r="J554" s="14"/>
      <c r="K554" s="5" t="s">
        <v>17</v>
      </c>
      <c r="L554" s="15"/>
      <c r="M554" s="16">
        <f>(G554-F554)*10000</f>
        <v>20.999999999999908</v>
      </c>
      <c r="N554" s="15"/>
      <c r="O554" s="16">
        <f>(H554-G554)*10000</f>
        <v>0</v>
      </c>
      <c r="P554" s="15"/>
      <c r="Q554" s="22">
        <f>((S553*U554)/M554)*O554</f>
        <v>0</v>
      </c>
      <c r="R554" s="15"/>
      <c r="S554" s="3">
        <f>Q554+S553</f>
        <v>1166826838.72418</v>
      </c>
      <c r="U554" s="4">
        <f>$AE$4/W554</f>
        <v>2.2727272727272728E-2</v>
      </c>
      <c r="V554" s="4"/>
      <c r="W554" s="16">
        <v>11</v>
      </c>
      <c r="X554" s="15"/>
      <c r="Y554" s="30">
        <f>E554-D554+1</f>
        <v>2</v>
      </c>
      <c r="Z554" s="30"/>
      <c r="AA554" s="30">
        <f>(D554-C554)</f>
        <v>3</v>
      </c>
      <c r="AB554" s="30"/>
      <c r="AC554" s="4">
        <f>(S554-S553)/S553</f>
        <v>0</v>
      </c>
      <c r="AF554" s="40">
        <f>IF(E553&gt;D554,IF(E553&gt;E554,Y554,E553-D554+1),0)</f>
        <v>2</v>
      </c>
      <c r="AH554" s="40">
        <f t="shared" si="320"/>
        <v>1</v>
      </c>
      <c r="AI554" s="40">
        <f t="shared" si="322"/>
        <v>0</v>
      </c>
      <c r="AJ554" s="40">
        <f t="shared" si="323"/>
        <v>1</v>
      </c>
      <c r="AK554" s="40">
        <f t="shared" si="325"/>
        <v>0</v>
      </c>
      <c r="AL554" s="40">
        <f t="shared" si="326"/>
        <v>0</v>
      </c>
      <c r="AM554" s="40">
        <f t="shared" si="327"/>
        <v>1</v>
      </c>
      <c r="AN554" s="40">
        <f t="shared" si="328"/>
        <v>0</v>
      </c>
      <c r="AO554" s="40">
        <f t="shared" si="329"/>
        <v>0</v>
      </c>
      <c r="AP554" s="40">
        <f t="shared" si="330"/>
        <v>0</v>
      </c>
      <c r="AQ554" s="40">
        <f t="shared" si="332"/>
        <v>0</v>
      </c>
      <c r="AR554" s="40">
        <f t="shared" si="333"/>
        <v>0</v>
      </c>
      <c r="AS554" s="40">
        <f t="shared" si="334"/>
        <v>0</v>
      </c>
      <c r="AT554" s="40">
        <f t="shared" si="335"/>
        <v>0</v>
      </c>
      <c r="AU554" s="40">
        <f t="shared" si="336"/>
        <v>0</v>
      </c>
      <c r="AV554" s="40">
        <f t="shared" si="337"/>
        <v>1</v>
      </c>
      <c r="AW554" s="40">
        <f t="shared" si="338"/>
        <v>0</v>
      </c>
      <c r="AX554" s="40">
        <f t="shared" si="339"/>
        <v>0</v>
      </c>
      <c r="AY554" s="40">
        <f t="shared" si="340"/>
        <v>0</v>
      </c>
      <c r="AZ554" s="40">
        <f t="shared" si="341"/>
        <v>0</v>
      </c>
      <c r="BA554" s="40">
        <f t="shared" si="342"/>
        <v>0</v>
      </c>
      <c r="BB554" s="40">
        <f t="shared" si="343"/>
        <v>0</v>
      </c>
      <c r="BC554" s="40">
        <f t="shared" si="344"/>
        <v>0</v>
      </c>
      <c r="BD554" s="40">
        <f t="shared" si="345"/>
        <v>0</v>
      </c>
      <c r="BE554" s="40">
        <f t="shared" si="346"/>
        <v>0</v>
      </c>
      <c r="BF554" s="40">
        <f t="shared" si="347"/>
        <v>0</v>
      </c>
      <c r="BG554" s="40">
        <f t="shared" si="348"/>
        <v>0</v>
      </c>
      <c r="BH554" s="40">
        <f t="shared" si="349"/>
        <v>0</v>
      </c>
      <c r="BI554" s="40">
        <f t="shared" si="350"/>
        <v>0</v>
      </c>
      <c r="BJ554" s="40">
        <f t="shared" si="351"/>
        <v>0</v>
      </c>
      <c r="BK554" s="40">
        <f t="shared" si="352"/>
        <v>0</v>
      </c>
      <c r="BL554" s="40">
        <f t="shared" si="353"/>
        <v>0</v>
      </c>
      <c r="BM554" s="40">
        <f t="shared" si="355"/>
        <v>0</v>
      </c>
      <c r="BN554" s="40">
        <f t="shared" si="356"/>
        <v>0</v>
      </c>
      <c r="BO554" s="40">
        <f t="shared" si="357"/>
        <v>0</v>
      </c>
      <c r="BP554" s="40">
        <f t="shared" si="359"/>
        <v>0</v>
      </c>
      <c r="BQ554" s="40">
        <f t="shared" si="317"/>
        <v>0</v>
      </c>
      <c r="BR554" s="40">
        <f t="shared" si="318"/>
        <v>0</v>
      </c>
      <c r="BS554">
        <v>1</v>
      </c>
      <c r="BT554" s="63">
        <f t="shared" si="321"/>
        <v>6</v>
      </c>
      <c r="BV554" s="4">
        <f t="shared" si="358"/>
        <v>0.16447788322788323</v>
      </c>
    </row>
    <row r="555" spans="1:74">
      <c r="A555" s="25">
        <f t="shared" si="331"/>
        <v>551</v>
      </c>
      <c r="B555" s="26" t="s">
        <v>29</v>
      </c>
      <c r="C555" s="56">
        <v>41752</v>
      </c>
      <c r="D555" s="12">
        <v>41758</v>
      </c>
      <c r="E555" s="12">
        <v>41759</v>
      </c>
      <c r="F555" s="14">
        <v>0.81969999999999998</v>
      </c>
      <c r="G555" s="14">
        <v>0.82520000000000004</v>
      </c>
      <c r="H555" s="14">
        <v>0.81969999999999998</v>
      </c>
      <c r="I555" s="14"/>
      <c r="J555" s="14"/>
      <c r="K555" s="5" t="s">
        <v>0</v>
      </c>
      <c r="L555" s="15"/>
      <c r="M555" s="16">
        <f>(G555-F555)*10000</f>
        <v>55.000000000000604</v>
      </c>
      <c r="N555" s="15"/>
      <c r="O555" s="16">
        <f>(H555-G555)*10000</f>
        <v>-55.000000000000604</v>
      </c>
      <c r="P555" s="15"/>
      <c r="Q555" s="22">
        <f>((S554*U555)/M555)*O555</f>
        <v>-29170670.9681045</v>
      </c>
      <c r="R555" s="15"/>
      <c r="S555" s="3">
        <f>Q555+S554</f>
        <v>1137656167.7560754</v>
      </c>
      <c r="U555" s="4">
        <f>$AE$4/W555</f>
        <v>2.5000000000000001E-2</v>
      </c>
      <c r="V555" s="4"/>
      <c r="W555" s="2">
        <v>10</v>
      </c>
      <c r="X555" s="3"/>
      <c r="Y555" s="30">
        <f>E555-D555+1</f>
        <v>2</v>
      </c>
      <c r="Z555" s="30"/>
      <c r="AA555" s="30">
        <f>(D555-C555)</f>
        <v>6</v>
      </c>
      <c r="AB555" s="30"/>
      <c r="AC555" s="4">
        <f>(S555-S554)/S554</f>
        <v>-2.5000000000000088E-2</v>
      </c>
      <c r="AF555" s="40">
        <f>IF(E554&gt;D555,IF(E554&gt;E555,Y555,E554-D555+1),0)</f>
        <v>0</v>
      </c>
      <c r="AH555" s="40">
        <f t="shared" si="320"/>
        <v>1</v>
      </c>
      <c r="AI555" s="40">
        <f t="shared" si="322"/>
        <v>1</v>
      </c>
      <c r="AJ555" s="40">
        <f t="shared" si="323"/>
        <v>0</v>
      </c>
      <c r="AK555" s="40">
        <f t="shared" si="325"/>
        <v>1</v>
      </c>
      <c r="AL555" s="40">
        <f t="shared" si="326"/>
        <v>0</v>
      </c>
      <c r="AM555" s="40">
        <f t="shared" si="327"/>
        <v>0</v>
      </c>
      <c r="AN555" s="40">
        <f t="shared" si="328"/>
        <v>1</v>
      </c>
      <c r="AO555" s="40">
        <f t="shared" si="329"/>
        <v>0</v>
      </c>
      <c r="AP555" s="40">
        <f t="shared" si="330"/>
        <v>0</v>
      </c>
      <c r="AQ555" s="40">
        <f t="shared" si="332"/>
        <v>0</v>
      </c>
      <c r="AR555" s="40">
        <f t="shared" si="333"/>
        <v>0</v>
      </c>
      <c r="AS555" s="40">
        <f t="shared" si="334"/>
        <v>0</v>
      </c>
      <c r="AT555" s="40">
        <f t="shared" si="335"/>
        <v>0</v>
      </c>
      <c r="AU555" s="40">
        <f t="shared" si="336"/>
        <v>0</v>
      </c>
      <c r="AV555" s="40">
        <f t="shared" si="337"/>
        <v>0</v>
      </c>
      <c r="AW555" s="40">
        <f t="shared" si="338"/>
        <v>1</v>
      </c>
      <c r="AX555" s="40">
        <f t="shared" si="339"/>
        <v>0</v>
      </c>
      <c r="AY555" s="40">
        <f t="shared" si="340"/>
        <v>0</v>
      </c>
      <c r="AZ555" s="40">
        <f t="shared" si="341"/>
        <v>0</v>
      </c>
      <c r="BA555" s="40">
        <f t="shared" si="342"/>
        <v>0</v>
      </c>
      <c r="BB555" s="40">
        <f t="shared" si="343"/>
        <v>0</v>
      </c>
      <c r="BC555" s="40">
        <f t="shared" si="344"/>
        <v>0</v>
      </c>
      <c r="BD555" s="40">
        <f t="shared" si="345"/>
        <v>0</v>
      </c>
      <c r="BE555" s="40">
        <f t="shared" si="346"/>
        <v>0</v>
      </c>
      <c r="BF555" s="40">
        <f t="shared" si="347"/>
        <v>0</v>
      </c>
      <c r="BG555" s="40">
        <f t="shared" si="348"/>
        <v>0</v>
      </c>
      <c r="BH555" s="40">
        <f t="shared" si="349"/>
        <v>0</v>
      </c>
      <c r="BI555" s="40">
        <f t="shared" si="350"/>
        <v>0</v>
      </c>
      <c r="BJ555" s="40">
        <f t="shared" si="351"/>
        <v>0</v>
      </c>
      <c r="BK555" s="40">
        <f t="shared" si="352"/>
        <v>0</v>
      </c>
      <c r="BL555" s="40">
        <f t="shared" si="353"/>
        <v>0</v>
      </c>
      <c r="BM555" s="40">
        <f t="shared" si="355"/>
        <v>0</v>
      </c>
      <c r="BN555" s="40">
        <f t="shared" si="356"/>
        <v>0</v>
      </c>
      <c r="BO555" s="40">
        <f t="shared" si="357"/>
        <v>0</v>
      </c>
      <c r="BP555" s="40">
        <f t="shared" si="359"/>
        <v>0</v>
      </c>
      <c r="BQ555" s="40">
        <f t="shared" ref="BQ555:BQ618" si="360">IF(E519&gt;=D555,1,0)</f>
        <v>0</v>
      </c>
      <c r="BR555" s="40">
        <f t="shared" ref="BR555:BR618" si="361">IF(E518&gt;=D555,1,0)</f>
        <v>0</v>
      </c>
      <c r="BS555">
        <v>1</v>
      </c>
      <c r="BT555" s="63">
        <f t="shared" si="321"/>
        <v>7</v>
      </c>
      <c r="BV555" s="4">
        <f t="shared" si="358"/>
        <v>0.1894778832278832</v>
      </c>
    </row>
    <row r="556" spans="1:74">
      <c r="A556" s="25">
        <f t="shared" si="331"/>
        <v>552</v>
      </c>
      <c r="B556" s="26" t="s">
        <v>31</v>
      </c>
      <c r="C556" s="56">
        <v>41759</v>
      </c>
      <c r="D556" s="12">
        <v>41760</v>
      </c>
      <c r="E556" s="12">
        <v>41767</v>
      </c>
      <c r="F556" s="14">
        <v>1.8098000000000001</v>
      </c>
      <c r="G556" s="14">
        <v>1.823</v>
      </c>
      <c r="H556" s="14">
        <v>1.8098000000000001</v>
      </c>
      <c r="I556" s="14"/>
      <c r="J556" s="14"/>
      <c r="K556" s="5" t="s">
        <v>0</v>
      </c>
      <c r="M556" s="16">
        <f>(G556-F556)*10000</f>
        <v>131.99999999999878</v>
      </c>
      <c r="N556" s="15"/>
      <c r="O556" s="16">
        <f>(H556-G556)*10000</f>
        <v>-131.99999999999878</v>
      </c>
      <c r="Q556" s="22">
        <f>((S555*U556)/M556)*O556</f>
        <v>-31601560.215446535</v>
      </c>
      <c r="R556" s="15"/>
      <c r="S556" s="3">
        <f>Q556+S555</f>
        <v>1106054607.5406289</v>
      </c>
      <c r="U556" s="4">
        <f>$AE$4/W556</f>
        <v>2.7777777777777776E-2</v>
      </c>
      <c r="V556"/>
      <c r="W556" s="2">
        <v>9</v>
      </c>
      <c r="Y556" s="30">
        <f>E556-D556+1</f>
        <v>8</v>
      </c>
      <c r="Z556" s="30"/>
      <c r="AA556" s="30">
        <f>(D556-C556)</f>
        <v>1</v>
      </c>
      <c r="AB556" s="30"/>
      <c r="AC556" s="4">
        <f>(S556-S555)/S555</f>
        <v>-2.7777777777777721E-2</v>
      </c>
      <c r="AF556" s="40">
        <f>IF(E555&gt;D556,IF(E555&gt;E556,Y556,E555-D556+1),0)</f>
        <v>0</v>
      </c>
      <c r="AH556" s="40">
        <f t="shared" si="320"/>
        <v>0</v>
      </c>
      <c r="AI556" s="40">
        <f t="shared" si="322"/>
        <v>0</v>
      </c>
      <c r="AJ556" s="40">
        <f t="shared" si="323"/>
        <v>0</v>
      </c>
      <c r="AK556" s="40">
        <f t="shared" si="325"/>
        <v>0</v>
      </c>
      <c r="AL556" s="40">
        <f t="shared" si="326"/>
        <v>1</v>
      </c>
      <c r="AM556" s="40">
        <f t="shared" si="327"/>
        <v>0</v>
      </c>
      <c r="AN556" s="40">
        <f t="shared" si="328"/>
        <v>0</v>
      </c>
      <c r="AO556" s="40">
        <f t="shared" si="329"/>
        <v>0</v>
      </c>
      <c r="AP556" s="40">
        <f t="shared" si="330"/>
        <v>0</v>
      </c>
      <c r="AQ556" s="40">
        <f t="shared" si="332"/>
        <v>0</v>
      </c>
      <c r="AR556" s="40">
        <f t="shared" si="333"/>
        <v>0</v>
      </c>
      <c r="AS556" s="40">
        <f t="shared" si="334"/>
        <v>0</v>
      </c>
      <c r="AT556" s="40">
        <f t="shared" si="335"/>
        <v>0</v>
      </c>
      <c r="AU556" s="40">
        <f t="shared" si="336"/>
        <v>0</v>
      </c>
      <c r="AV556" s="40">
        <f t="shared" si="337"/>
        <v>0</v>
      </c>
      <c r="AW556" s="40">
        <f t="shared" si="338"/>
        <v>0</v>
      </c>
      <c r="AX556" s="40">
        <f t="shared" si="339"/>
        <v>1</v>
      </c>
      <c r="AY556" s="40">
        <f t="shared" si="340"/>
        <v>0</v>
      </c>
      <c r="AZ556" s="40">
        <f t="shared" si="341"/>
        <v>0</v>
      </c>
      <c r="BA556" s="40">
        <f t="shared" si="342"/>
        <v>0</v>
      </c>
      <c r="BB556" s="40">
        <f t="shared" si="343"/>
        <v>0</v>
      </c>
      <c r="BC556" s="40">
        <f t="shared" si="344"/>
        <v>0</v>
      </c>
      <c r="BD556" s="40">
        <f t="shared" si="345"/>
        <v>0</v>
      </c>
      <c r="BE556" s="40">
        <f t="shared" si="346"/>
        <v>0</v>
      </c>
      <c r="BF556" s="40">
        <f t="shared" si="347"/>
        <v>0</v>
      </c>
      <c r="BG556" s="40">
        <f t="shared" si="348"/>
        <v>0</v>
      </c>
      <c r="BH556" s="40">
        <f t="shared" si="349"/>
        <v>0</v>
      </c>
      <c r="BI556" s="40">
        <f t="shared" si="350"/>
        <v>0</v>
      </c>
      <c r="BJ556" s="40">
        <f t="shared" si="351"/>
        <v>0</v>
      </c>
      <c r="BK556" s="40">
        <f t="shared" si="352"/>
        <v>0</v>
      </c>
      <c r="BL556" s="40">
        <f t="shared" si="353"/>
        <v>0</v>
      </c>
      <c r="BM556" s="40">
        <f t="shared" si="355"/>
        <v>0</v>
      </c>
      <c r="BN556" s="40">
        <f t="shared" si="356"/>
        <v>0</v>
      </c>
      <c r="BO556" s="40">
        <f t="shared" si="357"/>
        <v>0</v>
      </c>
      <c r="BP556" s="40">
        <f t="shared" si="359"/>
        <v>0</v>
      </c>
      <c r="BQ556" s="40">
        <f t="shared" si="360"/>
        <v>0</v>
      </c>
      <c r="BR556" s="40">
        <f t="shared" si="361"/>
        <v>0</v>
      </c>
      <c r="BS556">
        <v>1</v>
      </c>
      <c r="BT556" s="63">
        <f t="shared" si="321"/>
        <v>4</v>
      </c>
      <c r="BV556" s="4">
        <f t="shared" si="358"/>
        <v>0.1105006105006105</v>
      </c>
    </row>
    <row r="557" spans="1:74">
      <c r="A557" s="25">
        <f t="shared" si="331"/>
        <v>553</v>
      </c>
      <c r="B557" s="26" t="s">
        <v>32</v>
      </c>
      <c r="C557" s="56">
        <v>41759</v>
      </c>
      <c r="D557" s="12">
        <v>41760</v>
      </c>
      <c r="E557" s="12">
        <v>41767</v>
      </c>
      <c r="F557" s="14">
        <v>0.85389999999999999</v>
      </c>
      <c r="G557" s="14">
        <v>0.8619</v>
      </c>
      <c r="H557" s="14">
        <v>0.86470000000000002</v>
      </c>
      <c r="I557" s="14"/>
      <c r="J557" s="14"/>
      <c r="K557" s="5" t="s">
        <v>2</v>
      </c>
      <c r="M557" s="16">
        <f>(G557-F557)*10000</f>
        <v>80.000000000000071</v>
      </c>
      <c r="N557" s="15"/>
      <c r="O557" s="16">
        <f>(H557-G557)*10000</f>
        <v>28.000000000000249</v>
      </c>
      <c r="Q557" s="22">
        <f>((S556*U557)/M557)*O557</f>
        <v>7444598.3199850619</v>
      </c>
      <c r="R557" s="15"/>
      <c r="S557" s="3">
        <f>Q557+S556</f>
        <v>1113499205.8606141</v>
      </c>
      <c r="U557" s="4">
        <f>$AE$4/W557</f>
        <v>1.9230769230769232E-2</v>
      </c>
      <c r="W557" s="2">
        <v>13</v>
      </c>
      <c r="Y557" s="30">
        <f>E557-D557+1</f>
        <v>8</v>
      </c>
      <c r="Z557" s="30"/>
      <c r="AA557" s="30">
        <f>(D557-C557)</f>
        <v>1</v>
      </c>
      <c r="AB557" s="30"/>
      <c r="AC557" s="4">
        <f>(S557-S556)/S556</f>
        <v>6.7307692307693656E-3</v>
      </c>
      <c r="AF557" s="40">
        <f>IF(E556&gt;D557,IF(E556&gt;E557,Y557,E556-D557+1),0)</f>
        <v>8</v>
      </c>
      <c r="AH557" s="40">
        <f t="shared" si="320"/>
        <v>1</v>
      </c>
      <c r="AI557" s="40">
        <f t="shared" si="322"/>
        <v>0</v>
      </c>
      <c r="AJ557" s="40">
        <f t="shared" si="323"/>
        <v>0</v>
      </c>
      <c r="AK557" s="40">
        <f t="shared" si="325"/>
        <v>0</v>
      </c>
      <c r="AL557" s="40">
        <f t="shared" si="326"/>
        <v>0</v>
      </c>
      <c r="AM557" s="40">
        <f t="shared" si="327"/>
        <v>1</v>
      </c>
      <c r="AN557" s="40">
        <f t="shared" si="328"/>
        <v>0</v>
      </c>
      <c r="AO557" s="40">
        <f t="shared" si="329"/>
        <v>0</v>
      </c>
      <c r="AP557" s="40">
        <f t="shared" si="330"/>
        <v>0</v>
      </c>
      <c r="AQ557" s="40">
        <f t="shared" si="332"/>
        <v>0</v>
      </c>
      <c r="AR557" s="40">
        <f t="shared" si="333"/>
        <v>0</v>
      </c>
      <c r="AS557" s="40">
        <f t="shared" si="334"/>
        <v>0</v>
      </c>
      <c r="AT557" s="40">
        <f t="shared" si="335"/>
        <v>0</v>
      </c>
      <c r="AU557" s="40">
        <f t="shared" si="336"/>
        <v>0</v>
      </c>
      <c r="AV557" s="40">
        <f t="shared" si="337"/>
        <v>0</v>
      </c>
      <c r="AW557" s="40">
        <f t="shared" si="338"/>
        <v>0</v>
      </c>
      <c r="AX557" s="40">
        <f t="shared" si="339"/>
        <v>0</v>
      </c>
      <c r="AY557" s="40">
        <f t="shared" si="340"/>
        <v>1</v>
      </c>
      <c r="AZ557" s="40">
        <f t="shared" si="341"/>
        <v>0</v>
      </c>
      <c r="BA557" s="40">
        <f t="shared" si="342"/>
        <v>0</v>
      </c>
      <c r="BB557" s="40">
        <f t="shared" si="343"/>
        <v>0</v>
      </c>
      <c r="BC557" s="40">
        <f t="shared" si="344"/>
        <v>0</v>
      </c>
      <c r="BD557" s="40">
        <f t="shared" si="345"/>
        <v>0</v>
      </c>
      <c r="BE557" s="40">
        <f t="shared" si="346"/>
        <v>0</v>
      </c>
      <c r="BF557" s="40">
        <f t="shared" si="347"/>
        <v>0</v>
      </c>
      <c r="BG557" s="40">
        <f t="shared" si="348"/>
        <v>0</v>
      </c>
      <c r="BH557" s="40">
        <f t="shared" si="349"/>
        <v>0</v>
      </c>
      <c r="BI557" s="40">
        <f t="shared" si="350"/>
        <v>0</v>
      </c>
      <c r="BJ557" s="40">
        <f t="shared" si="351"/>
        <v>0</v>
      </c>
      <c r="BK557" s="40">
        <f t="shared" si="352"/>
        <v>0</v>
      </c>
      <c r="BL557" s="40">
        <f t="shared" si="353"/>
        <v>0</v>
      </c>
      <c r="BM557" s="40">
        <f t="shared" si="355"/>
        <v>0</v>
      </c>
      <c r="BN557" s="40">
        <f t="shared" si="356"/>
        <v>0</v>
      </c>
      <c r="BO557" s="40">
        <f t="shared" si="357"/>
        <v>0</v>
      </c>
      <c r="BP557" s="40">
        <f t="shared" si="359"/>
        <v>0</v>
      </c>
      <c r="BQ557" s="40">
        <f t="shared" si="360"/>
        <v>0</v>
      </c>
      <c r="BR557" s="40">
        <f t="shared" si="361"/>
        <v>0</v>
      </c>
      <c r="BS557">
        <v>1</v>
      </c>
      <c r="BT557" s="63">
        <f t="shared" si="321"/>
        <v>5</v>
      </c>
      <c r="BV557" s="4">
        <f t="shared" si="358"/>
        <v>0.12973137973137971</v>
      </c>
    </row>
    <row r="558" spans="1:74">
      <c r="A558" s="25">
        <f t="shared" si="331"/>
        <v>554</v>
      </c>
      <c r="B558" s="26" t="s">
        <v>30</v>
      </c>
      <c r="C558" s="56">
        <v>41760</v>
      </c>
      <c r="D558" s="12">
        <v>41765</v>
      </c>
      <c r="E558" s="12">
        <v>41767</v>
      </c>
      <c r="F558" s="14">
        <v>1.3865000000000001</v>
      </c>
      <c r="G558" s="14">
        <v>1.389</v>
      </c>
      <c r="H558" s="14">
        <v>1.3957999999999999</v>
      </c>
      <c r="I558" s="14"/>
      <c r="J558" s="14"/>
      <c r="K558" s="5" t="s">
        <v>1</v>
      </c>
      <c r="L558" s="15"/>
      <c r="M558" s="16">
        <f>(G558-F558)*10000</f>
        <v>24.999999999999467</v>
      </c>
      <c r="N558" s="15"/>
      <c r="O558" s="16">
        <f>(H558-G558)*10000</f>
        <v>67.999999999999176</v>
      </c>
      <c r="P558" s="15"/>
      <c r="Q558" s="22">
        <f>((S557*U558)/M558)*O558</f>
        <v>68834496.362293154</v>
      </c>
      <c r="R558" s="15"/>
      <c r="S558" s="3">
        <f>Q558+S557</f>
        <v>1182333702.2229073</v>
      </c>
      <c r="U558" s="4">
        <f>$AE$4/W558</f>
        <v>2.2727272727272728E-2</v>
      </c>
      <c r="V558" s="4"/>
      <c r="W558" s="16">
        <v>11</v>
      </c>
      <c r="X558" s="15"/>
      <c r="Y558" s="30">
        <f>E558-D558+1</f>
        <v>3</v>
      </c>
      <c r="Z558" s="30"/>
      <c r="AA558" s="30">
        <f>(D558-C558)</f>
        <v>5</v>
      </c>
      <c r="AB558" s="30"/>
      <c r="AC558" s="4">
        <f>(S558-S557)/S557</f>
        <v>6.181818181818248E-2</v>
      </c>
      <c r="AF558" s="40">
        <f>IF(E557&gt;D558,IF(E557&gt;E558,Y558,E557-D558+1),0)</f>
        <v>3</v>
      </c>
      <c r="AH558" s="40">
        <f t="shared" si="320"/>
        <v>1</v>
      </c>
      <c r="AI558" s="40">
        <f t="shared" si="322"/>
        <v>1</v>
      </c>
      <c r="AJ558" s="40">
        <f t="shared" si="323"/>
        <v>0</v>
      </c>
      <c r="AK558" s="40">
        <f t="shared" si="325"/>
        <v>0</v>
      </c>
      <c r="AL558" s="40">
        <f t="shared" si="326"/>
        <v>0</v>
      </c>
      <c r="AM558" s="40">
        <f t="shared" si="327"/>
        <v>0</v>
      </c>
      <c r="AN558" s="40">
        <f t="shared" si="328"/>
        <v>1</v>
      </c>
      <c r="AO558" s="40">
        <f t="shared" si="329"/>
        <v>0</v>
      </c>
      <c r="AP558" s="40">
        <f t="shared" si="330"/>
        <v>0</v>
      </c>
      <c r="AQ558" s="40">
        <f t="shared" si="332"/>
        <v>0</v>
      </c>
      <c r="AR558" s="40">
        <f t="shared" si="333"/>
        <v>0</v>
      </c>
      <c r="AS558" s="40">
        <f t="shared" si="334"/>
        <v>0</v>
      </c>
      <c r="AT558" s="40">
        <f t="shared" si="335"/>
        <v>0</v>
      </c>
      <c r="AU558" s="40">
        <f t="shared" si="336"/>
        <v>0</v>
      </c>
      <c r="AV558" s="40">
        <f t="shared" si="337"/>
        <v>0</v>
      </c>
      <c r="AW558" s="40">
        <f t="shared" si="338"/>
        <v>0</v>
      </c>
      <c r="AX558" s="40">
        <f t="shared" si="339"/>
        <v>0</v>
      </c>
      <c r="AY558" s="40">
        <f t="shared" si="340"/>
        <v>0</v>
      </c>
      <c r="AZ558" s="40">
        <f t="shared" si="341"/>
        <v>1</v>
      </c>
      <c r="BA558" s="40">
        <f t="shared" si="342"/>
        <v>0</v>
      </c>
      <c r="BB558" s="40">
        <f t="shared" si="343"/>
        <v>0</v>
      </c>
      <c r="BC558" s="40">
        <f t="shared" si="344"/>
        <v>0</v>
      </c>
      <c r="BD558" s="40">
        <f t="shared" si="345"/>
        <v>0</v>
      </c>
      <c r="BE558" s="40">
        <f t="shared" si="346"/>
        <v>0</v>
      </c>
      <c r="BF558" s="40">
        <f t="shared" si="347"/>
        <v>0</v>
      </c>
      <c r="BG558" s="40">
        <f t="shared" si="348"/>
        <v>0</v>
      </c>
      <c r="BH558" s="40">
        <f t="shared" si="349"/>
        <v>0</v>
      </c>
      <c r="BI558" s="40">
        <f t="shared" si="350"/>
        <v>0</v>
      </c>
      <c r="BJ558" s="40">
        <f t="shared" si="351"/>
        <v>0</v>
      </c>
      <c r="BK558" s="40">
        <f t="shared" si="352"/>
        <v>0</v>
      </c>
      <c r="BL558" s="40">
        <f t="shared" si="353"/>
        <v>0</v>
      </c>
      <c r="BM558" s="40">
        <f t="shared" si="355"/>
        <v>0</v>
      </c>
      <c r="BN558" s="40">
        <f t="shared" si="356"/>
        <v>0</v>
      </c>
      <c r="BO558" s="40">
        <f t="shared" si="357"/>
        <v>0</v>
      </c>
      <c r="BP558" s="40">
        <f t="shared" si="359"/>
        <v>0</v>
      </c>
      <c r="BQ558" s="40">
        <f t="shared" si="360"/>
        <v>0</v>
      </c>
      <c r="BR558" s="40">
        <f t="shared" si="361"/>
        <v>0</v>
      </c>
      <c r="BS558">
        <v>1</v>
      </c>
      <c r="BT558" s="63">
        <f t="shared" si="321"/>
        <v>6</v>
      </c>
      <c r="BV558" s="4">
        <f t="shared" si="358"/>
        <v>0.15245865245865245</v>
      </c>
    </row>
    <row r="559" spans="1:74">
      <c r="A559" s="25">
        <f t="shared" si="331"/>
        <v>555</v>
      </c>
      <c r="B559" s="26" t="s">
        <v>38</v>
      </c>
      <c r="C559" s="56">
        <v>41767</v>
      </c>
      <c r="D559" s="52">
        <v>41768</v>
      </c>
      <c r="E559" s="52">
        <v>41789</v>
      </c>
      <c r="F559" s="36">
        <v>141.89600000000002</v>
      </c>
      <c r="G559" s="36"/>
      <c r="H559" s="36"/>
      <c r="I559" s="36">
        <v>140.57999999999998</v>
      </c>
      <c r="J559" s="36">
        <v>138.70000000000002</v>
      </c>
      <c r="K559" s="5" t="s">
        <v>2</v>
      </c>
      <c r="M559" s="16">
        <f>(F559-I559)*100</f>
        <v>131.60000000000309</v>
      </c>
      <c r="N559" s="15"/>
      <c r="O559" s="16">
        <f>(I559-J559)*100</f>
        <v>187.9999999999967</v>
      </c>
      <c r="Q559" s="22">
        <f>((S558*U559)/M559)*O559</f>
        <v>20107716.024198275</v>
      </c>
      <c r="R559" s="15"/>
      <c r="S559" s="3">
        <f>Q559+S558</f>
        <v>1202441418.2471056</v>
      </c>
      <c r="U559" s="4">
        <f>$AE$4/W559</f>
        <v>1.1904761904761904E-2</v>
      </c>
      <c r="W559" s="2">
        <v>21</v>
      </c>
      <c r="Y559" s="30">
        <f>E559-D559+1</f>
        <v>22</v>
      </c>
      <c r="Z559" s="30"/>
      <c r="AA559" s="30">
        <f>(D559-C559)</f>
        <v>1</v>
      </c>
      <c r="AB559" s="30"/>
      <c r="AC559" s="4">
        <f>(S559-S558)/S558</f>
        <v>1.700680272108775E-2</v>
      </c>
      <c r="AF559" s="40">
        <f>IF(E558&gt;D559,IF(E558&gt;E559,Y559,E558-D559+1),0)</f>
        <v>0</v>
      </c>
      <c r="AH559" s="40">
        <f t="shared" si="320"/>
        <v>0</v>
      </c>
      <c r="AI559" s="40">
        <f t="shared" si="322"/>
        <v>0</v>
      </c>
      <c r="AJ559" s="40">
        <f t="shared" si="323"/>
        <v>0</v>
      </c>
      <c r="AK559" s="40">
        <f t="shared" si="325"/>
        <v>0</v>
      </c>
      <c r="AL559" s="40">
        <f t="shared" si="326"/>
        <v>0</v>
      </c>
      <c r="AM559" s="40">
        <f t="shared" si="327"/>
        <v>0</v>
      </c>
      <c r="AN559" s="40">
        <f t="shared" si="328"/>
        <v>0</v>
      </c>
      <c r="AO559" s="40">
        <f t="shared" si="329"/>
        <v>1</v>
      </c>
      <c r="AP559" s="40">
        <f t="shared" si="330"/>
        <v>0</v>
      </c>
      <c r="AQ559" s="40">
        <f t="shared" si="332"/>
        <v>0</v>
      </c>
      <c r="AR559" s="40">
        <f t="shared" si="333"/>
        <v>0</v>
      </c>
      <c r="AS559" s="40">
        <f t="shared" si="334"/>
        <v>0</v>
      </c>
      <c r="AT559" s="40">
        <f t="shared" si="335"/>
        <v>0</v>
      </c>
      <c r="AU559" s="40">
        <f t="shared" si="336"/>
        <v>0</v>
      </c>
      <c r="AV559" s="40">
        <f t="shared" si="337"/>
        <v>0</v>
      </c>
      <c r="AW559" s="40">
        <f t="shared" si="338"/>
        <v>0</v>
      </c>
      <c r="AX559" s="40">
        <f t="shared" si="339"/>
        <v>0</v>
      </c>
      <c r="AY559" s="40">
        <f t="shared" si="340"/>
        <v>0</v>
      </c>
      <c r="AZ559" s="40">
        <f t="shared" si="341"/>
        <v>0</v>
      </c>
      <c r="BA559" s="40">
        <f t="shared" si="342"/>
        <v>1</v>
      </c>
      <c r="BB559" s="40">
        <f t="shared" si="343"/>
        <v>0</v>
      </c>
      <c r="BC559" s="40">
        <f t="shared" si="344"/>
        <v>0</v>
      </c>
      <c r="BD559" s="40">
        <f t="shared" si="345"/>
        <v>0</v>
      </c>
      <c r="BE559" s="40">
        <f t="shared" si="346"/>
        <v>0</v>
      </c>
      <c r="BF559" s="40">
        <f t="shared" si="347"/>
        <v>0</v>
      </c>
      <c r="BG559" s="40">
        <f t="shared" si="348"/>
        <v>0</v>
      </c>
      <c r="BH559" s="40">
        <f t="shared" si="349"/>
        <v>0</v>
      </c>
      <c r="BI559" s="40">
        <f t="shared" si="350"/>
        <v>0</v>
      </c>
      <c r="BJ559" s="40">
        <f t="shared" si="351"/>
        <v>0</v>
      </c>
      <c r="BK559" s="40">
        <f t="shared" si="352"/>
        <v>0</v>
      </c>
      <c r="BL559" s="40">
        <f t="shared" si="353"/>
        <v>0</v>
      </c>
      <c r="BM559" s="40">
        <f t="shared" si="355"/>
        <v>0</v>
      </c>
      <c r="BN559" s="40">
        <f t="shared" si="356"/>
        <v>0</v>
      </c>
      <c r="BO559" s="40">
        <f t="shared" si="357"/>
        <v>0</v>
      </c>
      <c r="BP559" s="40">
        <f t="shared" si="359"/>
        <v>0</v>
      </c>
      <c r="BQ559" s="40">
        <f t="shared" si="360"/>
        <v>0</v>
      </c>
      <c r="BR559" s="40">
        <f t="shared" si="361"/>
        <v>0</v>
      </c>
      <c r="BS559">
        <v>1</v>
      </c>
      <c r="BT559" s="63">
        <f t="shared" si="321"/>
        <v>4</v>
      </c>
      <c r="BV559" s="4">
        <f t="shared" si="358"/>
        <v>9.4627594627594624E-2</v>
      </c>
    </row>
    <row r="560" spans="1:74">
      <c r="A560" s="25">
        <f t="shared" si="331"/>
        <v>556</v>
      </c>
      <c r="B560" s="26" t="s">
        <v>39</v>
      </c>
      <c r="C560" s="56">
        <v>41767</v>
      </c>
      <c r="D560" s="12">
        <v>41768</v>
      </c>
      <c r="E560" s="12">
        <v>41772</v>
      </c>
      <c r="F560" s="14">
        <v>0.93371999999999999</v>
      </c>
      <c r="G560" s="14">
        <v>0.93740000000000001</v>
      </c>
      <c r="H560" s="14">
        <v>0.93371999999999999</v>
      </c>
      <c r="I560" s="14"/>
      <c r="J560" s="14"/>
      <c r="K560" s="5" t="s">
        <v>0</v>
      </c>
      <c r="M560" s="16">
        <f>(G560-F560)*10000</f>
        <v>36.800000000000168</v>
      </c>
      <c r="N560" s="15"/>
      <c r="O560" s="16">
        <f>(H560-G560)*10000</f>
        <v>-36.800000000000168</v>
      </c>
      <c r="Q560" s="22">
        <f>((S559*U560)/M560)*O560</f>
        <v>-23123873.427828956</v>
      </c>
      <c r="R560" s="15"/>
      <c r="S560" s="3">
        <f>Q560+S559</f>
        <v>1179317544.8192766</v>
      </c>
      <c r="U560" s="4">
        <f>$AE$4/W560</f>
        <v>1.9230769230769232E-2</v>
      </c>
      <c r="W560" s="2">
        <v>13</v>
      </c>
      <c r="Y560" s="30">
        <f>E560-D560+1</f>
        <v>5</v>
      </c>
      <c r="Z560" s="30"/>
      <c r="AA560" s="30">
        <f>(D560-C560)</f>
        <v>1</v>
      </c>
      <c r="AB560" s="30"/>
      <c r="AC560" s="4">
        <f>(S560-S559)/S559</f>
        <v>-1.9230769230769291E-2</v>
      </c>
      <c r="AF560" s="40">
        <f>IF(E559&gt;D560,IF(E559&gt;E560,Y560,E559-D560+1),0)</f>
        <v>5</v>
      </c>
      <c r="AH560" s="40">
        <f t="shared" si="320"/>
        <v>1</v>
      </c>
      <c r="AI560" s="40">
        <f t="shared" si="322"/>
        <v>0</v>
      </c>
      <c r="AJ560" s="40">
        <f t="shared" si="323"/>
        <v>0</v>
      </c>
      <c r="AK560" s="40">
        <f t="shared" si="325"/>
        <v>0</v>
      </c>
      <c r="AL560" s="40">
        <f t="shared" si="326"/>
        <v>0</v>
      </c>
      <c r="AM560" s="40">
        <f t="shared" si="327"/>
        <v>0</v>
      </c>
      <c r="AN560" s="40">
        <f t="shared" si="328"/>
        <v>0</v>
      </c>
      <c r="AO560" s="40">
        <f t="shared" si="329"/>
        <v>0</v>
      </c>
      <c r="AP560" s="40">
        <f t="shared" si="330"/>
        <v>1</v>
      </c>
      <c r="AQ560" s="40">
        <f t="shared" si="332"/>
        <v>0</v>
      </c>
      <c r="AR560" s="40">
        <f t="shared" si="333"/>
        <v>0</v>
      </c>
      <c r="AS560" s="40">
        <f t="shared" si="334"/>
        <v>0</v>
      </c>
      <c r="AT560" s="40">
        <f t="shared" si="335"/>
        <v>0</v>
      </c>
      <c r="AU560" s="40">
        <f t="shared" si="336"/>
        <v>0</v>
      </c>
      <c r="AV560" s="40">
        <f t="shared" si="337"/>
        <v>0</v>
      </c>
      <c r="AW560" s="40">
        <f t="shared" si="338"/>
        <v>0</v>
      </c>
      <c r="AX560" s="40">
        <f t="shared" si="339"/>
        <v>0</v>
      </c>
      <c r="AY560" s="40">
        <f t="shared" si="340"/>
        <v>0</v>
      </c>
      <c r="AZ560" s="40">
        <f t="shared" si="341"/>
        <v>0</v>
      </c>
      <c r="BA560" s="40">
        <f t="shared" si="342"/>
        <v>0</v>
      </c>
      <c r="BB560" s="40">
        <f t="shared" si="343"/>
        <v>1</v>
      </c>
      <c r="BC560" s="40">
        <f t="shared" si="344"/>
        <v>0</v>
      </c>
      <c r="BD560" s="40">
        <f t="shared" si="345"/>
        <v>0</v>
      </c>
      <c r="BE560" s="40">
        <f t="shared" si="346"/>
        <v>0</v>
      </c>
      <c r="BF560" s="40">
        <f t="shared" si="347"/>
        <v>0</v>
      </c>
      <c r="BG560" s="40">
        <f t="shared" si="348"/>
        <v>0</v>
      </c>
      <c r="BH560" s="40">
        <f t="shared" si="349"/>
        <v>0</v>
      </c>
      <c r="BI560" s="40">
        <f t="shared" si="350"/>
        <v>0</v>
      </c>
      <c r="BJ560" s="40">
        <f t="shared" si="351"/>
        <v>0</v>
      </c>
      <c r="BK560" s="40">
        <f t="shared" si="352"/>
        <v>0</v>
      </c>
      <c r="BL560" s="40">
        <f t="shared" si="353"/>
        <v>0</v>
      </c>
      <c r="BM560" s="40">
        <f t="shared" si="355"/>
        <v>0</v>
      </c>
      <c r="BN560" s="40">
        <f t="shared" si="356"/>
        <v>0</v>
      </c>
      <c r="BO560" s="40">
        <f t="shared" si="357"/>
        <v>0</v>
      </c>
      <c r="BP560" s="40">
        <f t="shared" si="359"/>
        <v>0</v>
      </c>
      <c r="BQ560" s="40">
        <f t="shared" si="360"/>
        <v>0</v>
      </c>
      <c r="BR560" s="40">
        <f t="shared" si="361"/>
        <v>0</v>
      </c>
      <c r="BS560">
        <v>1</v>
      </c>
      <c r="BT560" s="63">
        <f t="shared" si="321"/>
        <v>5</v>
      </c>
      <c r="BV560" s="4">
        <f t="shared" si="358"/>
        <v>0.11385836385836386</v>
      </c>
    </row>
    <row r="561" spans="1:74">
      <c r="A561" s="25">
        <f t="shared" si="331"/>
        <v>557</v>
      </c>
      <c r="B561" s="26" t="s">
        <v>30</v>
      </c>
      <c r="C561" s="56">
        <v>41768</v>
      </c>
      <c r="D561" s="12">
        <v>41772</v>
      </c>
      <c r="E561" s="12">
        <v>41789</v>
      </c>
      <c r="F561" s="14">
        <v>1.3841000000000001</v>
      </c>
      <c r="G561" s="14"/>
      <c r="H561" s="14"/>
      <c r="I561" s="14">
        <v>1.3743000000000001</v>
      </c>
      <c r="J561" s="14">
        <v>1.365</v>
      </c>
      <c r="K561" s="5" t="s">
        <v>2</v>
      </c>
      <c r="L561" s="15"/>
      <c r="M561" s="46">
        <f>(F561-I561)*10000</f>
        <v>98.000000000000313</v>
      </c>
      <c r="N561" s="47"/>
      <c r="O561" s="46">
        <f>(I561-J561)*10000</f>
        <v>93.000000000000853</v>
      </c>
      <c r="P561" s="15"/>
      <c r="Q561" s="22">
        <f>((S560*U561)/M561)*O561</f>
        <v>25435188.234738722</v>
      </c>
      <c r="R561" s="15"/>
      <c r="S561" s="3">
        <f>Q561+S560</f>
        <v>1204752733.0540154</v>
      </c>
      <c r="U561" s="4">
        <f>$AE$4/W561</f>
        <v>2.2727272727272728E-2</v>
      </c>
      <c r="V561" s="4"/>
      <c r="W561" s="16">
        <v>11</v>
      </c>
      <c r="X561" s="15"/>
      <c r="Y561" s="30">
        <f>E561-D561+1</f>
        <v>18</v>
      </c>
      <c r="Z561" s="30"/>
      <c r="AA561" s="30">
        <f>(D561-C561)</f>
        <v>4</v>
      </c>
      <c r="AB561" s="30"/>
      <c r="AC561" s="4">
        <f>(S561-S560)/S560</f>
        <v>2.1567717996289641E-2</v>
      </c>
      <c r="AF561" s="40">
        <f>IF(E560&gt;D561,IF(E560&gt;E561,Y561,E560-D561+1),0)</f>
        <v>0</v>
      </c>
      <c r="AH561" s="40">
        <f t="shared" si="320"/>
        <v>1</v>
      </c>
      <c r="AI561" s="40">
        <f t="shared" si="322"/>
        <v>1</v>
      </c>
      <c r="AJ561" s="40">
        <f t="shared" si="323"/>
        <v>0</v>
      </c>
      <c r="AK561" s="40">
        <f t="shared" si="325"/>
        <v>0</v>
      </c>
      <c r="AL561" s="40">
        <f t="shared" si="326"/>
        <v>0</v>
      </c>
      <c r="AM561" s="40">
        <f t="shared" si="327"/>
        <v>0</v>
      </c>
      <c r="AN561" s="40">
        <f t="shared" si="328"/>
        <v>0</v>
      </c>
      <c r="AO561" s="40">
        <f t="shared" si="329"/>
        <v>0</v>
      </c>
      <c r="AP561" s="40">
        <f t="shared" si="330"/>
        <v>0</v>
      </c>
      <c r="AQ561" s="40">
        <f t="shared" si="332"/>
        <v>1</v>
      </c>
      <c r="AR561" s="40">
        <f t="shared" si="333"/>
        <v>0</v>
      </c>
      <c r="AS561" s="40">
        <f t="shared" si="334"/>
        <v>0</v>
      </c>
      <c r="AT561" s="40">
        <f t="shared" si="335"/>
        <v>0</v>
      </c>
      <c r="AU561" s="40">
        <f t="shared" si="336"/>
        <v>0</v>
      </c>
      <c r="AV561" s="40">
        <f t="shared" si="337"/>
        <v>0</v>
      </c>
      <c r="AW561" s="40">
        <f t="shared" si="338"/>
        <v>0</v>
      </c>
      <c r="AX561" s="40">
        <f t="shared" si="339"/>
        <v>0</v>
      </c>
      <c r="AY561" s="40">
        <f t="shared" si="340"/>
        <v>0</v>
      </c>
      <c r="AZ561" s="40">
        <f t="shared" si="341"/>
        <v>0</v>
      </c>
      <c r="BA561" s="40">
        <f t="shared" si="342"/>
        <v>0</v>
      </c>
      <c r="BB561" s="40">
        <f t="shared" si="343"/>
        <v>0</v>
      </c>
      <c r="BC561" s="40">
        <f t="shared" si="344"/>
        <v>1</v>
      </c>
      <c r="BD561" s="40">
        <f t="shared" si="345"/>
        <v>0</v>
      </c>
      <c r="BE561" s="40">
        <f t="shared" si="346"/>
        <v>0</v>
      </c>
      <c r="BF561" s="40">
        <f t="shared" si="347"/>
        <v>0</v>
      </c>
      <c r="BG561" s="40">
        <f t="shared" si="348"/>
        <v>0</v>
      </c>
      <c r="BH561" s="40">
        <f t="shared" si="349"/>
        <v>0</v>
      </c>
      <c r="BI561" s="40">
        <f t="shared" si="350"/>
        <v>0</v>
      </c>
      <c r="BJ561" s="40">
        <f t="shared" si="351"/>
        <v>0</v>
      </c>
      <c r="BK561" s="40">
        <f t="shared" si="352"/>
        <v>0</v>
      </c>
      <c r="BL561" s="40">
        <f t="shared" si="353"/>
        <v>0</v>
      </c>
      <c r="BM561" s="40">
        <f t="shared" si="355"/>
        <v>0</v>
      </c>
      <c r="BN561" s="40">
        <f t="shared" si="356"/>
        <v>0</v>
      </c>
      <c r="BO561" s="40">
        <f t="shared" si="357"/>
        <v>0</v>
      </c>
      <c r="BP561" s="40">
        <f t="shared" si="359"/>
        <v>0</v>
      </c>
      <c r="BQ561" s="40">
        <f t="shared" si="360"/>
        <v>0</v>
      </c>
      <c r="BR561" s="40">
        <f t="shared" si="361"/>
        <v>0</v>
      </c>
      <c r="BS561">
        <v>1</v>
      </c>
      <c r="BT561" s="63">
        <f t="shared" si="321"/>
        <v>6</v>
      </c>
      <c r="BV561" s="4">
        <f t="shared" si="358"/>
        <v>0.13658563658563658</v>
      </c>
    </row>
    <row r="562" spans="1:74">
      <c r="A562" s="25">
        <f t="shared" si="331"/>
        <v>558</v>
      </c>
      <c r="B562" s="26" t="s">
        <v>32</v>
      </c>
      <c r="C562" s="56">
        <v>41774</v>
      </c>
      <c r="D562" s="12">
        <v>41775</v>
      </c>
      <c r="E562" s="12">
        <v>41795</v>
      </c>
      <c r="F562" s="14">
        <v>0.87019999999999997</v>
      </c>
      <c r="G562" s="14"/>
      <c r="H562" s="14"/>
      <c r="I562" s="14">
        <v>0.8639</v>
      </c>
      <c r="J562" s="14">
        <v>0.84860000000000002</v>
      </c>
      <c r="K562" s="5" t="s">
        <v>2</v>
      </c>
      <c r="M562" s="46">
        <f>(F562-I562)*10000</f>
        <v>62.999999999999723</v>
      </c>
      <c r="N562" s="47"/>
      <c r="O562" s="46">
        <f>(I562-J562)*10000</f>
        <v>152.9999999999998</v>
      </c>
      <c r="Q562" s="22">
        <f>((S561*U562)/M562)*O562</f>
        <v>56265924.345929466</v>
      </c>
      <c r="R562" s="15"/>
      <c r="S562" s="3">
        <f>Q562+S561</f>
        <v>1261018657.3999448</v>
      </c>
      <c r="U562" s="4">
        <f>$AE$4/W562</f>
        <v>1.9230769230769232E-2</v>
      </c>
      <c r="W562" s="2">
        <v>13</v>
      </c>
      <c r="Y562" s="30">
        <f>E562-D562+1</f>
        <v>21</v>
      </c>
      <c r="Z562" s="30"/>
      <c r="AA562" s="30">
        <f>(D562-C562)</f>
        <v>1</v>
      </c>
      <c r="AB562" s="30"/>
      <c r="AC562" s="4">
        <f>(S562-S561)/S561</f>
        <v>4.670329670329678E-2</v>
      </c>
      <c r="AF562" s="40">
        <f>IF(E561&gt;D562,IF(E561&gt;E562,Y562,E561-D562+1),0)</f>
        <v>15</v>
      </c>
      <c r="AH562" s="40">
        <f t="shared" si="320"/>
        <v>1</v>
      </c>
      <c r="AI562" s="40">
        <f t="shared" si="322"/>
        <v>0</v>
      </c>
      <c r="AJ562" s="40">
        <f t="shared" si="323"/>
        <v>1</v>
      </c>
      <c r="AK562" s="40">
        <f t="shared" si="325"/>
        <v>0</v>
      </c>
      <c r="AL562" s="40">
        <f t="shared" si="326"/>
        <v>0</v>
      </c>
      <c r="AM562" s="40">
        <f t="shared" si="327"/>
        <v>0</v>
      </c>
      <c r="AN562" s="40">
        <f t="shared" si="328"/>
        <v>0</v>
      </c>
      <c r="AO562" s="40">
        <f t="shared" si="329"/>
        <v>0</v>
      </c>
      <c r="AP562" s="40">
        <f t="shared" si="330"/>
        <v>0</v>
      </c>
      <c r="AQ562" s="40">
        <f t="shared" si="332"/>
        <v>0</v>
      </c>
      <c r="AR562" s="40">
        <f t="shared" si="333"/>
        <v>0</v>
      </c>
      <c r="AS562" s="40">
        <f t="shared" si="334"/>
        <v>0</v>
      </c>
      <c r="AT562" s="40">
        <f t="shared" si="335"/>
        <v>0</v>
      </c>
      <c r="AU562" s="40">
        <f t="shared" si="336"/>
        <v>0</v>
      </c>
      <c r="AV562" s="40">
        <f t="shared" si="337"/>
        <v>0</v>
      </c>
      <c r="AW562" s="40">
        <f t="shared" si="338"/>
        <v>0</v>
      </c>
      <c r="AX562" s="40">
        <f t="shared" si="339"/>
        <v>0</v>
      </c>
      <c r="AY562" s="40">
        <f t="shared" si="340"/>
        <v>0</v>
      </c>
      <c r="AZ562" s="40">
        <f t="shared" si="341"/>
        <v>0</v>
      </c>
      <c r="BA562" s="40">
        <f t="shared" si="342"/>
        <v>0</v>
      </c>
      <c r="BB562" s="40">
        <f t="shared" si="343"/>
        <v>0</v>
      </c>
      <c r="BC562" s="40">
        <f t="shared" si="344"/>
        <v>0</v>
      </c>
      <c r="BD562" s="40">
        <f t="shared" si="345"/>
        <v>0</v>
      </c>
      <c r="BE562" s="40">
        <f t="shared" si="346"/>
        <v>0</v>
      </c>
      <c r="BF562" s="40">
        <f t="shared" si="347"/>
        <v>0</v>
      </c>
      <c r="BG562" s="40">
        <f t="shared" si="348"/>
        <v>0</v>
      </c>
      <c r="BH562" s="40">
        <f t="shared" si="349"/>
        <v>0</v>
      </c>
      <c r="BI562" s="40">
        <f t="shared" si="350"/>
        <v>0</v>
      </c>
      <c r="BJ562" s="40">
        <f t="shared" si="351"/>
        <v>0</v>
      </c>
      <c r="BK562" s="40">
        <f t="shared" si="352"/>
        <v>0</v>
      </c>
      <c r="BL562" s="40">
        <f t="shared" si="353"/>
        <v>0</v>
      </c>
      <c r="BM562" s="40">
        <f t="shared" si="355"/>
        <v>0</v>
      </c>
      <c r="BN562" s="40">
        <f t="shared" si="356"/>
        <v>0</v>
      </c>
      <c r="BO562" s="40">
        <f t="shared" si="357"/>
        <v>0</v>
      </c>
      <c r="BP562" s="40">
        <f t="shared" si="359"/>
        <v>0</v>
      </c>
      <c r="BQ562" s="40">
        <f t="shared" si="360"/>
        <v>0</v>
      </c>
      <c r="BR562" s="40">
        <f t="shared" si="361"/>
        <v>0</v>
      </c>
      <c r="BS562">
        <v>1</v>
      </c>
      <c r="BT562" s="63">
        <f t="shared" si="321"/>
        <v>4</v>
      </c>
      <c r="BV562" s="4">
        <f t="shared" si="358"/>
        <v>7.3093573093573089E-2</v>
      </c>
    </row>
    <row r="563" spans="1:74">
      <c r="A563" s="25">
        <f t="shared" si="331"/>
        <v>559</v>
      </c>
      <c r="B563" s="26" t="s">
        <v>24</v>
      </c>
      <c r="C563" s="56">
        <v>41774</v>
      </c>
      <c r="D563" s="13">
        <v>41778</v>
      </c>
      <c r="E563" s="13">
        <v>41786</v>
      </c>
      <c r="F563" s="36">
        <v>95.63</v>
      </c>
      <c r="G563" s="36"/>
      <c r="H563" s="36"/>
      <c r="I563" s="36">
        <v>94.74</v>
      </c>
      <c r="J563" s="36">
        <v>94.3</v>
      </c>
      <c r="K563" s="5" t="s">
        <v>2</v>
      </c>
      <c r="L563" s="15"/>
      <c r="M563" s="16">
        <f>(F563-I563)*100</f>
        <v>89.000000000000057</v>
      </c>
      <c r="N563" s="15"/>
      <c r="O563" s="16">
        <f>(I563-J563)*100</f>
        <v>43.999999999999773</v>
      </c>
      <c r="P563" s="15"/>
      <c r="Q563" s="22">
        <f>((S562*U563)/M563)*O563</f>
        <v>15585623.855504846</v>
      </c>
      <c r="R563" s="15"/>
      <c r="S563" s="3">
        <f>Q563+S562</f>
        <v>1276604281.2554495</v>
      </c>
      <c r="U563" s="4">
        <f>$AE$4/W563</f>
        <v>2.5000000000000001E-2</v>
      </c>
      <c r="V563" s="4"/>
      <c r="W563" s="2">
        <v>10</v>
      </c>
      <c r="X563" s="3"/>
      <c r="Y563" s="30">
        <f>E563-D563+1</f>
        <v>9</v>
      </c>
      <c r="Z563" s="30"/>
      <c r="AA563" s="30">
        <f>(D563-C563)</f>
        <v>4</v>
      </c>
      <c r="AB563" s="30"/>
      <c r="AC563" s="4">
        <f>(S563-S562)/S562</f>
        <v>1.2359550561797607E-2</v>
      </c>
      <c r="AF563" s="40">
        <f>IF(E562&gt;D563,IF(E562&gt;E563,Y563,E562-D563+1),0)</f>
        <v>9</v>
      </c>
      <c r="AH563" s="40">
        <f t="shared" si="320"/>
        <v>1</v>
      </c>
      <c r="AI563" s="40">
        <f t="shared" si="322"/>
        <v>1</v>
      </c>
      <c r="AJ563" s="40">
        <f t="shared" si="323"/>
        <v>0</v>
      </c>
      <c r="AK563" s="40">
        <f t="shared" si="325"/>
        <v>1</v>
      </c>
      <c r="AL563" s="40">
        <f t="shared" si="326"/>
        <v>0</v>
      </c>
      <c r="AM563" s="40">
        <f t="shared" si="327"/>
        <v>0</v>
      </c>
      <c r="AN563" s="40">
        <f t="shared" si="328"/>
        <v>0</v>
      </c>
      <c r="AO563" s="40">
        <f t="shared" si="329"/>
        <v>0</v>
      </c>
      <c r="AP563" s="40">
        <f t="shared" si="330"/>
        <v>0</v>
      </c>
      <c r="AQ563" s="40">
        <f t="shared" si="332"/>
        <v>0</v>
      </c>
      <c r="AR563" s="40">
        <f t="shared" si="333"/>
        <v>0</v>
      </c>
      <c r="AS563" s="40">
        <f t="shared" si="334"/>
        <v>0</v>
      </c>
      <c r="AT563" s="40">
        <f t="shared" si="335"/>
        <v>0</v>
      </c>
      <c r="AU563" s="40">
        <f t="shared" si="336"/>
        <v>0</v>
      </c>
      <c r="AV563" s="40">
        <f t="shared" si="337"/>
        <v>0</v>
      </c>
      <c r="AW563" s="40">
        <f t="shared" si="338"/>
        <v>0</v>
      </c>
      <c r="AX563" s="40">
        <f t="shared" si="339"/>
        <v>0</v>
      </c>
      <c r="AY563" s="40">
        <f t="shared" si="340"/>
        <v>0</v>
      </c>
      <c r="AZ563" s="40">
        <f t="shared" si="341"/>
        <v>0</v>
      </c>
      <c r="BA563" s="40">
        <f t="shared" si="342"/>
        <v>0</v>
      </c>
      <c r="BB563" s="40">
        <f t="shared" si="343"/>
        <v>0</v>
      </c>
      <c r="BC563" s="40">
        <f t="shared" si="344"/>
        <v>0</v>
      </c>
      <c r="BD563" s="40">
        <f t="shared" si="345"/>
        <v>0</v>
      </c>
      <c r="BE563" s="40">
        <f t="shared" si="346"/>
        <v>0</v>
      </c>
      <c r="BF563" s="40">
        <f t="shared" si="347"/>
        <v>0</v>
      </c>
      <c r="BG563" s="40">
        <f t="shared" si="348"/>
        <v>0</v>
      </c>
      <c r="BH563" s="40">
        <f t="shared" si="349"/>
        <v>0</v>
      </c>
      <c r="BI563" s="40">
        <f t="shared" si="350"/>
        <v>0</v>
      </c>
      <c r="BJ563" s="40">
        <f t="shared" si="351"/>
        <v>0</v>
      </c>
      <c r="BK563" s="40">
        <f t="shared" si="352"/>
        <v>0</v>
      </c>
      <c r="BL563" s="40">
        <f t="shared" si="353"/>
        <v>0</v>
      </c>
      <c r="BM563" s="40">
        <f t="shared" si="355"/>
        <v>0</v>
      </c>
      <c r="BN563" s="40">
        <f t="shared" si="356"/>
        <v>0</v>
      </c>
      <c r="BO563" s="40">
        <f t="shared" si="357"/>
        <v>0</v>
      </c>
      <c r="BP563" s="40">
        <f t="shared" si="359"/>
        <v>0</v>
      </c>
      <c r="BQ563" s="40">
        <f t="shared" si="360"/>
        <v>0</v>
      </c>
      <c r="BR563" s="40">
        <f t="shared" si="361"/>
        <v>0</v>
      </c>
      <c r="BS563">
        <v>1</v>
      </c>
      <c r="BT563" s="63">
        <f t="shared" si="321"/>
        <v>5</v>
      </c>
      <c r="BV563" s="4">
        <f t="shared" si="358"/>
        <v>9.8093573093573083E-2</v>
      </c>
    </row>
    <row r="564" spans="1:74">
      <c r="A564" s="25">
        <f t="shared" si="331"/>
        <v>560</v>
      </c>
      <c r="B564" s="26" t="s">
        <v>33</v>
      </c>
      <c r="C564" s="56">
        <v>41775</v>
      </c>
      <c r="D564" s="12">
        <v>41778</v>
      </c>
      <c r="E564" s="12">
        <v>41781</v>
      </c>
      <c r="F564" s="36">
        <v>101.68</v>
      </c>
      <c r="G564" s="36"/>
      <c r="H564" s="36"/>
      <c r="I564" s="36">
        <v>101.34</v>
      </c>
      <c r="J564" s="36">
        <v>101.34</v>
      </c>
      <c r="K564" s="5" t="s">
        <v>17</v>
      </c>
      <c r="M564" s="16">
        <f>(F564-I564)*100</f>
        <v>34.000000000000341</v>
      </c>
      <c r="N564" s="15"/>
      <c r="O564" s="16">
        <f>(I564-J564)*100</f>
        <v>0</v>
      </c>
      <c r="Q564" s="22">
        <f>((S563*U564)/M564)*O564</f>
        <v>0</v>
      </c>
      <c r="R564" s="15"/>
      <c r="S564" s="3">
        <f>Q564+S563</f>
        <v>1276604281.2554495</v>
      </c>
      <c r="U564" s="4">
        <f>$AE$4/W564</f>
        <v>2.7777777777777776E-2</v>
      </c>
      <c r="W564" s="2">
        <v>9</v>
      </c>
      <c r="Y564" s="30">
        <f>E564-D564+1</f>
        <v>4</v>
      </c>
      <c r="Z564" s="30"/>
      <c r="AA564" s="30">
        <f>(D564-C564)</f>
        <v>3</v>
      </c>
      <c r="AB564" s="30"/>
      <c r="AC564" s="4">
        <f>(S564-S563)/S563</f>
        <v>0</v>
      </c>
      <c r="AF564" s="40">
        <f>IF(E563&gt;D564,IF(E563&gt;E564,Y564,E563-D564+1),0)</f>
        <v>4</v>
      </c>
      <c r="AH564" s="40">
        <f t="shared" si="320"/>
        <v>1</v>
      </c>
      <c r="AI564" s="40">
        <f t="shared" si="322"/>
        <v>1</v>
      </c>
      <c r="AJ564" s="40">
        <f t="shared" si="323"/>
        <v>1</v>
      </c>
      <c r="AK564" s="40">
        <f t="shared" si="325"/>
        <v>0</v>
      </c>
      <c r="AL564" s="40">
        <f t="shared" si="326"/>
        <v>1</v>
      </c>
      <c r="AM564" s="40">
        <f t="shared" si="327"/>
        <v>0</v>
      </c>
      <c r="AN564" s="40">
        <f t="shared" si="328"/>
        <v>0</v>
      </c>
      <c r="AO564" s="40">
        <f t="shared" si="329"/>
        <v>0</v>
      </c>
      <c r="AP564" s="40">
        <f t="shared" si="330"/>
        <v>0</v>
      </c>
      <c r="AQ564" s="40">
        <f t="shared" si="332"/>
        <v>0</v>
      </c>
      <c r="AR564" s="40">
        <f t="shared" si="333"/>
        <v>0</v>
      </c>
      <c r="AS564" s="40">
        <f t="shared" si="334"/>
        <v>0</v>
      </c>
      <c r="AT564" s="40">
        <f t="shared" si="335"/>
        <v>0</v>
      </c>
      <c r="AU564" s="40">
        <f t="shared" si="336"/>
        <v>0</v>
      </c>
      <c r="AV564" s="40">
        <f t="shared" si="337"/>
        <v>0</v>
      </c>
      <c r="AW564" s="40">
        <f t="shared" si="338"/>
        <v>0</v>
      </c>
      <c r="AX564" s="40">
        <f t="shared" si="339"/>
        <v>0</v>
      </c>
      <c r="AY564" s="40">
        <f t="shared" si="340"/>
        <v>0</v>
      </c>
      <c r="AZ564" s="40">
        <f t="shared" si="341"/>
        <v>0</v>
      </c>
      <c r="BA564" s="40">
        <f t="shared" si="342"/>
        <v>0</v>
      </c>
      <c r="BB564" s="40">
        <f t="shared" si="343"/>
        <v>0</v>
      </c>
      <c r="BC564" s="40">
        <f t="shared" si="344"/>
        <v>0</v>
      </c>
      <c r="BD564" s="40">
        <f t="shared" si="345"/>
        <v>0</v>
      </c>
      <c r="BE564" s="40">
        <f t="shared" si="346"/>
        <v>0</v>
      </c>
      <c r="BF564" s="40">
        <f t="shared" si="347"/>
        <v>0</v>
      </c>
      <c r="BG564" s="40">
        <f t="shared" si="348"/>
        <v>0</v>
      </c>
      <c r="BH564" s="40">
        <f t="shared" si="349"/>
        <v>0</v>
      </c>
      <c r="BI564" s="40">
        <f t="shared" si="350"/>
        <v>0</v>
      </c>
      <c r="BJ564" s="40">
        <f t="shared" si="351"/>
        <v>0</v>
      </c>
      <c r="BK564" s="40">
        <f t="shared" si="352"/>
        <v>0</v>
      </c>
      <c r="BL564" s="40">
        <f t="shared" si="353"/>
        <v>0</v>
      </c>
      <c r="BM564" s="40">
        <f t="shared" si="355"/>
        <v>0</v>
      </c>
      <c r="BN564" s="40">
        <f t="shared" si="356"/>
        <v>0</v>
      </c>
      <c r="BO564" s="40">
        <f t="shared" si="357"/>
        <v>0</v>
      </c>
      <c r="BP564" s="40">
        <f t="shared" si="359"/>
        <v>0</v>
      </c>
      <c r="BQ564" s="40">
        <f t="shared" si="360"/>
        <v>0</v>
      </c>
      <c r="BR564" s="40">
        <f t="shared" si="361"/>
        <v>0</v>
      </c>
      <c r="BS564">
        <v>1</v>
      </c>
      <c r="BT564" s="63">
        <f t="shared" si="321"/>
        <v>6</v>
      </c>
      <c r="BV564" s="4">
        <f t="shared" si="358"/>
        <v>0.12587135087135087</v>
      </c>
    </row>
    <row r="565" spans="1:74">
      <c r="A565" s="25">
        <f t="shared" si="331"/>
        <v>561</v>
      </c>
      <c r="B565" s="26" t="s">
        <v>20</v>
      </c>
      <c r="C565" s="56">
        <v>41778</v>
      </c>
      <c r="D565" s="12">
        <v>41779</v>
      </c>
      <c r="E565" s="12">
        <v>41780</v>
      </c>
      <c r="F565" s="14">
        <v>0.83819999999999995</v>
      </c>
      <c r="G565" s="14"/>
      <c r="H565" s="14"/>
      <c r="I565" s="14">
        <v>0.83069999999999999</v>
      </c>
      <c r="J565" s="14">
        <v>0.82609999999999995</v>
      </c>
      <c r="K565" s="5" t="s">
        <v>2</v>
      </c>
      <c r="L565" s="15"/>
      <c r="M565" s="16">
        <f>(F565-I565)*10000</f>
        <v>74.999999999999517</v>
      </c>
      <c r="N565" s="15"/>
      <c r="O565" s="16">
        <f>(I565-J565)*10000</f>
        <v>46.000000000000483</v>
      </c>
      <c r="P565" s="15"/>
      <c r="Q565" s="22">
        <f>((S564*U565)/M565)*O565</f>
        <v>27963712.827500794</v>
      </c>
      <c r="R565" s="15"/>
      <c r="S565" s="3">
        <f>Q565+S564</f>
        <v>1304567994.0829504</v>
      </c>
      <c r="U565" s="4">
        <f>$AE$4/W565</f>
        <v>3.5714285714285712E-2</v>
      </c>
      <c r="V565" s="4"/>
      <c r="W565" s="2">
        <v>7</v>
      </c>
      <c r="X565" s="3"/>
      <c r="Y565" s="30">
        <f>E565-D565+1</f>
        <v>2</v>
      </c>
      <c r="Z565" s="30"/>
      <c r="AA565" s="30">
        <f>(D565-C565)</f>
        <v>1</v>
      </c>
      <c r="AB565" s="30"/>
      <c r="AC565" s="4">
        <f>(S565-S564)/S564</f>
        <v>2.1904761904762295E-2</v>
      </c>
      <c r="AF565" s="40">
        <f>IF(E564&gt;D565,IF(E564&gt;E565,Y565,E564-D565+1),0)</f>
        <v>2</v>
      </c>
      <c r="AH565" s="40">
        <f t="shared" si="320"/>
        <v>1</v>
      </c>
      <c r="AI565" s="40">
        <f t="shared" si="322"/>
        <v>1</v>
      </c>
      <c r="AJ565" s="40">
        <f t="shared" si="323"/>
        <v>1</v>
      </c>
      <c r="AK565" s="40">
        <f t="shared" si="325"/>
        <v>1</v>
      </c>
      <c r="AL565" s="40">
        <f t="shared" si="326"/>
        <v>0</v>
      </c>
      <c r="AM565" s="40">
        <f t="shared" si="327"/>
        <v>1</v>
      </c>
      <c r="AN565" s="40">
        <f t="shared" si="328"/>
        <v>0</v>
      </c>
      <c r="AO565" s="40">
        <f t="shared" si="329"/>
        <v>0</v>
      </c>
      <c r="AP565" s="40">
        <f t="shared" si="330"/>
        <v>0</v>
      </c>
      <c r="AQ565" s="40">
        <f t="shared" si="332"/>
        <v>0</v>
      </c>
      <c r="AR565" s="40">
        <f t="shared" si="333"/>
        <v>0</v>
      </c>
      <c r="AS565" s="40">
        <f t="shared" si="334"/>
        <v>0</v>
      </c>
      <c r="AT565" s="40">
        <f t="shared" si="335"/>
        <v>0</v>
      </c>
      <c r="AU565" s="40">
        <f t="shared" si="336"/>
        <v>0</v>
      </c>
      <c r="AV565" s="40">
        <f t="shared" si="337"/>
        <v>0</v>
      </c>
      <c r="AW565" s="40">
        <f t="shared" si="338"/>
        <v>0</v>
      </c>
      <c r="AX565" s="40">
        <f t="shared" si="339"/>
        <v>0</v>
      </c>
      <c r="AY565" s="40">
        <f t="shared" si="340"/>
        <v>0</v>
      </c>
      <c r="AZ565" s="40">
        <f t="shared" si="341"/>
        <v>0</v>
      </c>
      <c r="BA565" s="40">
        <f t="shared" si="342"/>
        <v>0</v>
      </c>
      <c r="BB565" s="40">
        <f t="shared" si="343"/>
        <v>0</v>
      </c>
      <c r="BC565" s="40">
        <f t="shared" si="344"/>
        <v>0</v>
      </c>
      <c r="BD565" s="40">
        <f t="shared" si="345"/>
        <v>0</v>
      </c>
      <c r="BE565" s="40">
        <f t="shared" si="346"/>
        <v>0</v>
      </c>
      <c r="BF565" s="40">
        <f t="shared" si="347"/>
        <v>0</v>
      </c>
      <c r="BG565" s="40">
        <f t="shared" si="348"/>
        <v>0</v>
      </c>
      <c r="BH565" s="40">
        <f t="shared" si="349"/>
        <v>0</v>
      </c>
      <c r="BI565" s="40">
        <f t="shared" si="350"/>
        <v>0</v>
      </c>
      <c r="BJ565" s="40">
        <f t="shared" si="351"/>
        <v>0</v>
      </c>
      <c r="BK565" s="40">
        <f t="shared" si="352"/>
        <v>0</v>
      </c>
      <c r="BL565" s="40">
        <f t="shared" si="353"/>
        <v>0</v>
      </c>
      <c r="BM565" s="40">
        <f t="shared" si="355"/>
        <v>0</v>
      </c>
      <c r="BN565" s="40">
        <f t="shared" si="356"/>
        <v>0</v>
      </c>
      <c r="BO565" s="40">
        <f t="shared" si="357"/>
        <v>0</v>
      </c>
      <c r="BP565" s="40">
        <f t="shared" si="359"/>
        <v>0</v>
      </c>
      <c r="BQ565" s="40">
        <f t="shared" si="360"/>
        <v>0</v>
      </c>
      <c r="BR565" s="40">
        <f t="shared" si="361"/>
        <v>0</v>
      </c>
      <c r="BS565">
        <v>1</v>
      </c>
      <c r="BT565" s="63">
        <f t="shared" si="321"/>
        <v>7</v>
      </c>
      <c r="BV565" s="4">
        <f t="shared" si="358"/>
        <v>0.16158563658563657</v>
      </c>
    </row>
    <row r="566" spans="1:74">
      <c r="A566" s="25">
        <f t="shared" si="331"/>
        <v>562</v>
      </c>
      <c r="B566" s="26" t="s">
        <v>39</v>
      </c>
      <c r="C566" s="56">
        <v>41779</v>
      </c>
      <c r="D566" s="12">
        <v>41780</v>
      </c>
      <c r="E566" s="12">
        <v>41789</v>
      </c>
      <c r="F566" s="14">
        <v>0.93153999999999992</v>
      </c>
      <c r="G566" s="14"/>
      <c r="H566" s="14"/>
      <c r="I566" s="14">
        <v>0.92420000000000002</v>
      </c>
      <c r="J566" s="14">
        <v>0.93153999999999992</v>
      </c>
      <c r="K566" s="5" t="s">
        <v>0</v>
      </c>
      <c r="M566" s="46">
        <f>(F566-I566)*10000</f>
        <v>73.399999999999025</v>
      </c>
      <c r="N566" s="47"/>
      <c r="O566" s="46">
        <f>(I566-J566)*10000</f>
        <v>-73.399999999999025</v>
      </c>
      <c r="Q566" s="22">
        <f>((S565*U566)/M566)*O566</f>
        <v>-25087846.040056739</v>
      </c>
      <c r="R566" s="15"/>
      <c r="S566" s="3">
        <f>Q566+S565</f>
        <v>1279480148.0428936</v>
      </c>
      <c r="U566" s="4">
        <f>$AE$4/W566</f>
        <v>1.9230769230769232E-2</v>
      </c>
      <c r="W566" s="2">
        <v>13</v>
      </c>
      <c r="Y566" s="30">
        <f>E566-D566+1</f>
        <v>10</v>
      </c>
      <c r="Z566" s="30"/>
      <c r="AA566" s="30">
        <f>(D566-C566)</f>
        <v>1</v>
      </c>
      <c r="AB566" s="30"/>
      <c r="AC566" s="4">
        <f>(S566-S565)/S565</f>
        <v>-1.9230769230769208E-2</v>
      </c>
      <c r="AF566" s="40">
        <f>IF(E565&gt;D566,IF(E565&gt;E566,Y566,E565-D566+1),0)</f>
        <v>0</v>
      </c>
      <c r="AH566" s="40">
        <f t="shared" si="320"/>
        <v>1</v>
      </c>
      <c r="AI566" s="40">
        <f t="shared" si="322"/>
        <v>1</v>
      </c>
      <c r="AJ566" s="40">
        <f t="shared" si="323"/>
        <v>1</v>
      </c>
      <c r="AK566" s="40">
        <f t="shared" si="325"/>
        <v>1</v>
      </c>
      <c r="AL566" s="40">
        <f t="shared" si="326"/>
        <v>1</v>
      </c>
      <c r="AM566" s="40">
        <f t="shared" si="327"/>
        <v>0</v>
      </c>
      <c r="AN566" s="40">
        <f t="shared" si="328"/>
        <v>1</v>
      </c>
      <c r="AO566" s="40">
        <f t="shared" si="329"/>
        <v>0</v>
      </c>
      <c r="AP566" s="40">
        <f t="shared" si="330"/>
        <v>0</v>
      </c>
      <c r="AQ566" s="40">
        <f t="shared" si="332"/>
        <v>0</v>
      </c>
      <c r="AR566" s="40">
        <f t="shared" si="333"/>
        <v>0</v>
      </c>
      <c r="AS566" s="40">
        <f t="shared" si="334"/>
        <v>0</v>
      </c>
      <c r="AT566" s="40">
        <f t="shared" si="335"/>
        <v>0</v>
      </c>
      <c r="AU566" s="40">
        <f t="shared" si="336"/>
        <v>0</v>
      </c>
      <c r="AV566" s="40">
        <f t="shared" si="337"/>
        <v>0</v>
      </c>
      <c r="AW566" s="40">
        <f t="shared" si="338"/>
        <v>0</v>
      </c>
      <c r="AX566" s="40">
        <f t="shared" si="339"/>
        <v>0</v>
      </c>
      <c r="AY566" s="40">
        <f t="shared" si="340"/>
        <v>0</v>
      </c>
      <c r="AZ566" s="40">
        <f t="shared" si="341"/>
        <v>0</v>
      </c>
      <c r="BA566" s="40">
        <f t="shared" si="342"/>
        <v>0</v>
      </c>
      <c r="BB566" s="40">
        <f t="shared" si="343"/>
        <v>0</v>
      </c>
      <c r="BC566" s="40">
        <f t="shared" si="344"/>
        <v>0</v>
      </c>
      <c r="BD566" s="40">
        <f t="shared" si="345"/>
        <v>0</v>
      </c>
      <c r="BE566" s="40">
        <f t="shared" si="346"/>
        <v>0</v>
      </c>
      <c r="BF566" s="40">
        <f t="shared" si="347"/>
        <v>0</v>
      </c>
      <c r="BG566" s="40">
        <f t="shared" si="348"/>
        <v>0</v>
      </c>
      <c r="BH566" s="40">
        <f t="shared" si="349"/>
        <v>0</v>
      </c>
      <c r="BI566" s="40">
        <f t="shared" si="350"/>
        <v>0</v>
      </c>
      <c r="BJ566" s="40">
        <f t="shared" si="351"/>
        <v>0</v>
      </c>
      <c r="BK566" s="40">
        <f t="shared" si="352"/>
        <v>0</v>
      </c>
      <c r="BL566" s="40">
        <f t="shared" si="353"/>
        <v>0</v>
      </c>
      <c r="BM566" s="40">
        <f t="shared" si="355"/>
        <v>0</v>
      </c>
      <c r="BN566" s="40">
        <f t="shared" si="356"/>
        <v>0</v>
      </c>
      <c r="BO566" s="40">
        <f t="shared" si="357"/>
        <v>0</v>
      </c>
      <c r="BP566" s="40">
        <f t="shared" si="359"/>
        <v>0</v>
      </c>
      <c r="BQ566" s="40">
        <f t="shared" si="360"/>
        <v>0</v>
      </c>
      <c r="BR566" s="40">
        <f t="shared" si="361"/>
        <v>0</v>
      </c>
      <c r="BS566">
        <v>1</v>
      </c>
      <c r="BT566" s="63">
        <f t="shared" si="321"/>
        <v>8</v>
      </c>
      <c r="BV566" s="4">
        <f t="shared" si="358"/>
        <v>0.18081640581640579</v>
      </c>
    </row>
    <row r="567" spans="1:74">
      <c r="A567" s="25">
        <f t="shared" si="331"/>
        <v>563</v>
      </c>
      <c r="B567" s="26" t="s">
        <v>34</v>
      </c>
      <c r="C567" s="56">
        <v>41786</v>
      </c>
      <c r="D567" s="12">
        <v>41787</v>
      </c>
      <c r="E567" s="12">
        <v>41794</v>
      </c>
      <c r="F567" s="14">
        <v>1.0793200000000001</v>
      </c>
      <c r="G567" s="14">
        <v>1.0841799999999999</v>
      </c>
      <c r="H567" s="14">
        <v>1.1032299999999999</v>
      </c>
      <c r="I567" s="14"/>
      <c r="J567" s="14"/>
      <c r="K567" s="5" t="s">
        <v>1</v>
      </c>
      <c r="M567" s="16">
        <f>(G567-F567)*10000</f>
        <v>48.599999999998644</v>
      </c>
      <c r="N567" s="15"/>
      <c r="O567" s="16">
        <f>(H567-G567)*10000</f>
        <v>190.50000000000011</v>
      </c>
      <c r="Q567" s="22">
        <f>((S566*U567)/M567)*O567</f>
        <v>179115937.8322885</v>
      </c>
      <c r="R567" s="15"/>
      <c r="S567" s="3">
        <f>Q567+S566</f>
        <v>1458596085.8751822</v>
      </c>
      <c r="U567" s="4">
        <f>$AE$4/W567</f>
        <v>3.5714285714285712E-2</v>
      </c>
      <c r="W567" s="2">
        <v>7</v>
      </c>
      <c r="Y567" s="30">
        <f>E567-D567+1</f>
        <v>8</v>
      </c>
      <c r="Z567" s="30"/>
      <c r="AA567" s="30">
        <f>(D567-C567)</f>
        <v>1</v>
      </c>
      <c r="AB567" s="30"/>
      <c r="AC567" s="4">
        <f>(S567-S566)/S566</f>
        <v>0.13999118165785232</v>
      </c>
      <c r="AF567" s="40">
        <f>IF(E566&gt;D567,IF(E566&gt;E567,Y567,E566-D567+1),0)</f>
        <v>3</v>
      </c>
      <c r="AH567" s="40">
        <f t="shared" si="320"/>
        <v>1</v>
      </c>
      <c r="AI567" s="40">
        <f t="shared" si="322"/>
        <v>0</v>
      </c>
      <c r="AJ567" s="40">
        <f t="shared" si="323"/>
        <v>0</v>
      </c>
      <c r="AK567" s="40">
        <f t="shared" si="325"/>
        <v>0</v>
      </c>
      <c r="AL567" s="40">
        <f t="shared" si="326"/>
        <v>1</v>
      </c>
      <c r="AM567" s="40">
        <f t="shared" si="327"/>
        <v>1</v>
      </c>
      <c r="AN567" s="40">
        <f t="shared" si="328"/>
        <v>0</v>
      </c>
      <c r="AO567" s="40">
        <f t="shared" si="329"/>
        <v>1</v>
      </c>
      <c r="AP567" s="40">
        <f t="shared" si="330"/>
        <v>0</v>
      </c>
      <c r="AQ567" s="40">
        <f t="shared" si="332"/>
        <v>0</v>
      </c>
      <c r="AR567" s="40">
        <f t="shared" si="333"/>
        <v>0</v>
      </c>
      <c r="AS567" s="40">
        <f t="shared" si="334"/>
        <v>0</v>
      </c>
      <c r="AT567" s="40">
        <f t="shared" si="335"/>
        <v>0</v>
      </c>
      <c r="AU567" s="40">
        <f t="shared" si="336"/>
        <v>0</v>
      </c>
      <c r="AV567" s="40">
        <f t="shared" si="337"/>
        <v>0</v>
      </c>
      <c r="AW567" s="40">
        <f t="shared" si="338"/>
        <v>0</v>
      </c>
      <c r="AX567" s="40">
        <f t="shared" si="339"/>
        <v>0</v>
      </c>
      <c r="AY567" s="40">
        <f t="shared" si="340"/>
        <v>0</v>
      </c>
      <c r="AZ567" s="40">
        <f t="shared" si="341"/>
        <v>0</v>
      </c>
      <c r="BA567" s="40">
        <f t="shared" si="342"/>
        <v>0</v>
      </c>
      <c r="BB567" s="40">
        <f t="shared" si="343"/>
        <v>0</v>
      </c>
      <c r="BC567" s="40">
        <f t="shared" si="344"/>
        <v>0</v>
      </c>
      <c r="BD567" s="40">
        <f t="shared" si="345"/>
        <v>0</v>
      </c>
      <c r="BE567" s="40">
        <f t="shared" si="346"/>
        <v>0</v>
      </c>
      <c r="BF567" s="40">
        <f t="shared" si="347"/>
        <v>0</v>
      </c>
      <c r="BG567" s="40">
        <f t="shared" si="348"/>
        <v>0</v>
      </c>
      <c r="BH567" s="40">
        <f t="shared" si="349"/>
        <v>0</v>
      </c>
      <c r="BI567" s="40">
        <f t="shared" si="350"/>
        <v>0</v>
      </c>
      <c r="BJ567" s="40">
        <f t="shared" si="351"/>
        <v>0</v>
      </c>
      <c r="BK567" s="40">
        <f t="shared" si="352"/>
        <v>0</v>
      </c>
      <c r="BL567" s="40">
        <f t="shared" si="353"/>
        <v>0</v>
      </c>
      <c r="BM567" s="40">
        <f t="shared" si="355"/>
        <v>0</v>
      </c>
      <c r="BN567" s="40">
        <f t="shared" si="356"/>
        <v>0</v>
      </c>
      <c r="BO567" s="40">
        <f t="shared" si="357"/>
        <v>0</v>
      </c>
      <c r="BP567" s="40">
        <f t="shared" si="359"/>
        <v>0</v>
      </c>
      <c r="BQ567" s="40">
        <f t="shared" si="360"/>
        <v>0</v>
      </c>
      <c r="BR567" s="40">
        <f t="shared" si="361"/>
        <v>0</v>
      </c>
      <c r="BS567">
        <v>1</v>
      </c>
      <c r="BT567" s="63">
        <f t="shared" si="321"/>
        <v>6</v>
      </c>
      <c r="BV567" s="4">
        <f t="shared" si="358"/>
        <v>0.12803862803862803</v>
      </c>
    </row>
    <row r="568" spans="1:74">
      <c r="A568" s="25">
        <f t="shared" si="331"/>
        <v>564</v>
      </c>
      <c r="B568" s="26" t="s">
        <v>38</v>
      </c>
      <c r="C568" s="56">
        <v>41789</v>
      </c>
      <c r="D568" s="52">
        <v>41792</v>
      </c>
      <c r="E568" s="52">
        <v>41800</v>
      </c>
      <c r="F568" s="36">
        <v>138.536</v>
      </c>
      <c r="G568" s="36">
        <v>138.81</v>
      </c>
      <c r="H568" s="36">
        <v>138.97999999999999</v>
      </c>
      <c r="I568" s="36"/>
      <c r="J568" s="36"/>
      <c r="K568" s="5" t="s">
        <v>2</v>
      </c>
      <c r="M568" s="16">
        <f>(G568-F568)*100</f>
        <v>27.400000000000091</v>
      </c>
      <c r="N568" s="15"/>
      <c r="O568" s="16">
        <f>(H568-G568)*100</f>
        <v>16.999999999998749</v>
      </c>
      <c r="Q568" s="22">
        <f>((S567*U568)/M568)*O568</f>
        <v>10773433.029143287</v>
      </c>
      <c r="R568" s="15"/>
      <c r="S568" s="3">
        <f>Q568+S567</f>
        <v>1469369518.9043255</v>
      </c>
      <c r="U568" s="4">
        <f>$AE$4/W568</f>
        <v>1.1904761904761904E-2</v>
      </c>
      <c r="W568" s="2">
        <v>21</v>
      </c>
      <c r="Y568" s="30">
        <f>E568-D568+1</f>
        <v>9</v>
      </c>
      <c r="Z568" s="30"/>
      <c r="AA568" s="30">
        <f>(D568-C568)</f>
        <v>3</v>
      </c>
      <c r="AB568" s="30"/>
      <c r="AC568" s="4">
        <f>(S568-S567)/S567</f>
        <v>7.3861661452896965E-3</v>
      </c>
      <c r="AF568" s="40">
        <f>IF(E567&gt;D568,IF(E567&gt;E568,Y568,E567-D568+1),0)</f>
        <v>3</v>
      </c>
      <c r="AH568" s="40">
        <f t="shared" si="320"/>
        <v>1</v>
      </c>
      <c r="AI568" s="40">
        <f t="shared" si="322"/>
        <v>0</v>
      </c>
      <c r="AJ568" s="40">
        <f t="shared" si="323"/>
        <v>0</v>
      </c>
      <c r="AK568" s="40">
        <f t="shared" si="325"/>
        <v>0</v>
      </c>
      <c r="AL568" s="40">
        <f t="shared" si="326"/>
        <v>0</v>
      </c>
      <c r="AM568" s="40">
        <f t="shared" si="327"/>
        <v>1</v>
      </c>
      <c r="AN568" s="40">
        <f t="shared" si="328"/>
        <v>0</v>
      </c>
      <c r="AO568" s="40">
        <f t="shared" si="329"/>
        <v>0</v>
      </c>
      <c r="AP568" s="40">
        <f t="shared" si="330"/>
        <v>0</v>
      </c>
      <c r="AQ568" s="40">
        <f t="shared" si="332"/>
        <v>0</v>
      </c>
      <c r="AR568" s="40">
        <f t="shared" si="333"/>
        <v>0</v>
      </c>
      <c r="AS568" s="40">
        <f t="shared" si="334"/>
        <v>0</v>
      </c>
      <c r="AT568" s="40">
        <f t="shared" si="335"/>
        <v>0</v>
      </c>
      <c r="AU568" s="40">
        <f t="shared" si="336"/>
        <v>0</v>
      </c>
      <c r="AV568" s="40">
        <f t="shared" si="337"/>
        <v>0</v>
      </c>
      <c r="AW568" s="40">
        <f t="shared" si="338"/>
        <v>0</v>
      </c>
      <c r="AX568" s="40">
        <f t="shared" si="339"/>
        <v>0</v>
      </c>
      <c r="AY568" s="40">
        <f t="shared" si="340"/>
        <v>0</v>
      </c>
      <c r="AZ568" s="40">
        <f t="shared" si="341"/>
        <v>0</v>
      </c>
      <c r="BA568" s="40">
        <f t="shared" si="342"/>
        <v>0</v>
      </c>
      <c r="BB568" s="40">
        <f t="shared" si="343"/>
        <v>0</v>
      </c>
      <c r="BC568" s="40">
        <f t="shared" si="344"/>
        <v>0</v>
      </c>
      <c r="BD568" s="40">
        <f t="shared" si="345"/>
        <v>0</v>
      </c>
      <c r="BE568" s="40">
        <f t="shared" si="346"/>
        <v>0</v>
      </c>
      <c r="BF568" s="40">
        <f t="shared" si="347"/>
        <v>0</v>
      </c>
      <c r="BG568" s="40">
        <f t="shared" si="348"/>
        <v>0</v>
      </c>
      <c r="BH568" s="40">
        <f t="shared" si="349"/>
        <v>0</v>
      </c>
      <c r="BI568" s="40">
        <f t="shared" si="350"/>
        <v>0</v>
      </c>
      <c r="BJ568" s="40">
        <f t="shared" si="351"/>
        <v>0</v>
      </c>
      <c r="BK568" s="40">
        <f t="shared" si="352"/>
        <v>0</v>
      </c>
      <c r="BL568" s="40">
        <f t="shared" si="353"/>
        <v>0</v>
      </c>
      <c r="BM568" s="40">
        <f t="shared" si="355"/>
        <v>0</v>
      </c>
      <c r="BN568" s="40">
        <f t="shared" si="356"/>
        <v>0</v>
      </c>
      <c r="BO568" s="40">
        <f t="shared" si="357"/>
        <v>0</v>
      </c>
      <c r="BP568" s="40">
        <f t="shared" si="359"/>
        <v>0</v>
      </c>
      <c r="BQ568" s="40">
        <f t="shared" si="360"/>
        <v>0</v>
      </c>
      <c r="BR568" s="40">
        <f t="shared" si="361"/>
        <v>0</v>
      </c>
      <c r="BS568">
        <v>1</v>
      </c>
      <c r="BT568" s="63">
        <f t="shared" si="321"/>
        <v>4</v>
      </c>
      <c r="BV568" s="4">
        <f t="shared" si="358"/>
        <v>8.608058608058608E-2</v>
      </c>
    </row>
    <row r="569" spans="1:74">
      <c r="A569" s="25">
        <f t="shared" si="331"/>
        <v>565</v>
      </c>
      <c r="B569" s="26" t="s">
        <v>29</v>
      </c>
      <c r="C569" s="56">
        <v>41792</v>
      </c>
      <c r="D569" s="12">
        <v>41793</v>
      </c>
      <c r="E569" s="12">
        <v>41794</v>
      </c>
      <c r="F569" s="14">
        <v>0.8145</v>
      </c>
      <c r="G569" s="14"/>
      <c r="H569" s="14"/>
      <c r="I569" s="14">
        <v>0.81069999999999998</v>
      </c>
      <c r="J569" s="14">
        <v>0.80740000000000001</v>
      </c>
      <c r="K569" s="5" t="s">
        <v>1</v>
      </c>
      <c r="L569" s="15"/>
      <c r="M569" s="16">
        <f>(F569-I569)*10000</f>
        <v>38.000000000000256</v>
      </c>
      <c r="N569" s="15"/>
      <c r="O569" s="16">
        <f>(I569-J569)*10000</f>
        <v>32.999999999999694</v>
      </c>
      <c r="P569" s="15"/>
      <c r="Q569" s="22">
        <f>((S568*U569)/M569)*O569</f>
        <v>31900785.607790768</v>
      </c>
      <c r="R569" s="15"/>
      <c r="S569" s="3">
        <f>Q569+S568</f>
        <v>1501270304.5121162</v>
      </c>
      <c r="U569" s="4">
        <f>$AE$4/W569</f>
        <v>2.5000000000000001E-2</v>
      </c>
      <c r="V569" s="4"/>
      <c r="W569" s="2">
        <v>10</v>
      </c>
      <c r="X569" s="3"/>
      <c r="Y569" s="30">
        <f>E569-D569+1</f>
        <v>2</v>
      </c>
      <c r="Z569" s="30"/>
      <c r="AA569" s="30">
        <f>(D569-C569)</f>
        <v>1</v>
      </c>
      <c r="AB569" s="30"/>
      <c r="AC569" s="4">
        <f>(S569-S568)/S568</f>
        <v>2.1710526315789087E-2</v>
      </c>
      <c r="AF569" s="40">
        <f>IF(E568&gt;D569,IF(E568&gt;E569,Y569,E568-D569+1),0)</f>
        <v>2</v>
      </c>
      <c r="AH569" s="40">
        <f t="shared" si="320"/>
        <v>1</v>
      </c>
      <c r="AI569" s="40">
        <f t="shared" si="322"/>
        <v>1</v>
      </c>
      <c r="AJ569" s="40">
        <f t="shared" si="323"/>
        <v>0</v>
      </c>
      <c r="AK569" s="40">
        <f t="shared" si="325"/>
        <v>0</v>
      </c>
      <c r="AL569" s="40">
        <f t="shared" si="326"/>
        <v>0</v>
      </c>
      <c r="AM569" s="40">
        <f t="shared" si="327"/>
        <v>0</v>
      </c>
      <c r="AN569" s="40">
        <f t="shared" si="328"/>
        <v>1</v>
      </c>
      <c r="AO569" s="40">
        <f t="shared" si="329"/>
        <v>0</v>
      </c>
      <c r="AP569" s="40">
        <f t="shared" si="330"/>
        <v>0</v>
      </c>
      <c r="AQ569" s="40">
        <f t="shared" si="332"/>
        <v>0</v>
      </c>
      <c r="AR569" s="40">
        <f t="shared" si="333"/>
        <v>0</v>
      </c>
      <c r="AS569" s="40">
        <f t="shared" si="334"/>
        <v>0</v>
      </c>
      <c r="AT569" s="40">
        <f t="shared" si="335"/>
        <v>0</v>
      </c>
      <c r="AU569" s="40">
        <f t="shared" si="336"/>
        <v>0</v>
      </c>
      <c r="AV569" s="40">
        <f t="shared" si="337"/>
        <v>0</v>
      </c>
      <c r="AW569" s="40">
        <f t="shared" si="338"/>
        <v>0</v>
      </c>
      <c r="AX569" s="40">
        <f t="shared" si="339"/>
        <v>0</v>
      </c>
      <c r="AY569" s="40">
        <f t="shared" si="340"/>
        <v>0</v>
      </c>
      <c r="AZ569" s="40">
        <f t="shared" si="341"/>
        <v>0</v>
      </c>
      <c r="BA569" s="40">
        <f t="shared" si="342"/>
        <v>0</v>
      </c>
      <c r="BB569" s="40">
        <f t="shared" si="343"/>
        <v>0</v>
      </c>
      <c r="BC569" s="40">
        <f t="shared" si="344"/>
        <v>0</v>
      </c>
      <c r="BD569" s="40">
        <f t="shared" si="345"/>
        <v>0</v>
      </c>
      <c r="BE569" s="40">
        <f t="shared" si="346"/>
        <v>0</v>
      </c>
      <c r="BF569" s="40">
        <f t="shared" si="347"/>
        <v>0</v>
      </c>
      <c r="BG569" s="40">
        <f t="shared" si="348"/>
        <v>0</v>
      </c>
      <c r="BH569" s="40">
        <f t="shared" si="349"/>
        <v>0</v>
      </c>
      <c r="BI569" s="40">
        <f t="shared" si="350"/>
        <v>0</v>
      </c>
      <c r="BJ569" s="40">
        <f t="shared" si="351"/>
        <v>0</v>
      </c>
      <c r="BK569" s="40">
        <f t="shared" si="352"/>
        <v>0</v>
      </c>
      <c r="BL569" s="40">
        <f t="shared" si="353"/>
        <v>0</v>
      </c>
      <c r="BM569" s="40">
        <f t="shared" si="355"/>
        <v>0</v>
      </c>
      <c r="BN569" s="40">
        <f t="shared" si="356"/>
        <v>0</v>
      </c>
      <c r="BO569" s="40">
        <f t="shared" si="357"/>
        <v>0</v>
      </c>
      <c r="BP569" s="40">
        <f t="shared" si="359"/>
        <v>0</v>
      </c>
      <c r="BQ569" s="40">
        <f t="shared" si="360"/>
        <v>0</v>
      </c>
      <c r="BR569" s="40">
        <f t="shared" si="361"/>
        <v>0</v>
      </c>
      <c r="BS569">
        <v>1</v>
      </c>
      <c r="BT569" s="63">
        <f t="shared" si="321"/>
        <v>5</v>
      </c>
      <c r="BV569" s="4">
        <f t="shared" si="358"/>
        <v>0.11108058608058607</v>
      </c>
    </row>
    <row r="570" spans="1:74">
      <c r="A570" s="25">
        <f t="shared" si="331"/>
        <v>566</v>
      </c>
      <c r="B570" s="26" t="s">
        <v>32</v>
      </c>
      <c r="C570" s="56">
        <v>41795</v>
      </c>
      <c r="D570" s="12">
        <v>41796</v>
      </c>
      <c r="E570" s="12">
        <v>41814</v>
      </c>
      <c r="F570" s="14">
        <v>0.84099999999999997</v>
      </c>
      <c r="G570" s="14">
        <v>0.85</v>
      </c>
      <c r="H570" s="14">
        <v>0.86950000000000005</v>
      </c>
      <c r="I570" s="14"/>
      <c r="J570" s="14"/>
      <c r="K570" s="5" t="s">
        <v>2</v>
      </c>
      <c r="M570" s="16">
        <f>(G570-F570)*10000</f>
        <v>90.000000000000085</v>
      </c>
      <c r="N570" s="15"/>
      <c r="O570" s="16">
        <f>(H570-G570)*10000</f>
        <v>195.00000000000074</v>
      </c>
      <c r="Q570" s="22">
        <f>((S569*U570)/M570)*O570</f>
        <v>62552929.354671679</v>
      </c>
      <c r="R570" s="15"/>
      <c r="S570" s="3">
        <f>Q570+S569</f>
        <v>1563823233.8667879</v>
      </c>
      <c r="U570" s="4">
        <f>$AE$4/W570</f>
        <v>1.9230769230769232E-2</v>
      </c>
      <c r="W570" s="2">
        <v>13</v>
      </c>
      <c r="Y570" s="30">
        <f>E570-D570+1</f>
        <v>19</v>
      </c>
      <c r="Z570" s="30"/>
      <c r="AA570" s="30">
        <f>(D570-C570)</f>
        <v>1</v>
      </c>
      <c r="AB570" s="30"/>
      <c r="AC570" s="4">
        <f>(S570-S569)/S569</f>
        <v>4.1666666666666803E-2</v>
      </c>
      <c r="AF570" s="40">
        <f>IF(E569&gt;D570,IF(E569&gt;E570,Y570,E569-D570+1),0)</f>
        <v>0</v>
      </c>
      <c r="AH570" s="40">
        <f t="shared" si="320"/>
        <v>0</v>
      </c>
      <c r="AI570" s="40">
        <f t="shared" si="322"/>
        <v>1</v>
      </c>
      <c r="AJ570" s="40">
        <f t="shared" si="323"/>
        <v>0</v>
      </c>
      <c r="AK570" s="40">
        <f t="shared" si="325"/>
        <v>0</v>
      </c>
      <c r="AL570" s="40">
        <f t="shared" si="326"/>
        <v>0</v>
      </c>
      <c r="AM570" s="40">
        <f t="shared" si="327"/>
        <v>0</v>
      </c>
      <c r="AN570" s="40">
        <f t="shared" si="328"/>
        <v>0</v>
      </c>
      <c r="AO570" s="40">
        <f t="shared" si="329"/>
        <v>0</v>
      </c>
      <c r="AP570" s="40">
        <f t="shared" si="330"/>
        <v>0</v>
      </c>
      <c r="AQ570" s="40">
        <f t="shared" si="332"/>
        <v>0</v>
      </c>
      <c r="AR570" s="40">
        <f t="shared" si="333"/>
        <v>0</v>
      </c>
      <c r="AS570" s="40">
        <f t="shared" si="334"/>
        <v>0</v>
      </c>
      <c r="AT570" s="40">
        <f t="shared" si="335"/>
        <v>0</v>
      </c>
      <c r="AU570" s="40">
        <f t="shared" si="336"/>
        <v>0</v>
      </c>
      <c r="AV570" s="40">
        <f t="shared" si="337"/>
        <v>0</v>
      </c>
      <c r="AW570" s="40">
        <f t="shared" si="338"/>
        <v>0</v>
      </c>
      <c r="AX570" s="40">
        <f t="shared" si="339"/>
        <v>0</v>
      </c>
      <c r="AY570" s="40">
        <f t="shared" si="340"/>
        <v>0</v>
      </c>
      <c r="AZ570" s="40">
        <f t="shared" si="341"/>
        <v>0</v>
      </c>
      <c r="BA570" s="40">
        <f t="shared" si="342"/>
        <v>0</v>
      </c>
      <c r="BB570" s="40">
        <f t="shared" si="343"/>
        <v>0</v>
      </c>
      <c r="BC570" s="40">
        <f t="shared" si="344"/>
        <v>0</v>
      </c>
      <c r="BD570" s="40">
        <f t="shared" si="345"/>
        <v>0</v>
      </c>
      <c r="BE570" s="40">
        <f t="shared" si="346"/>
        <v>0</v>
      </c>
      <c r="BF570" s="40">
        <f t="shared" si="347"/>
        <v>0</v>
      </c>
      <c r="BG570" s="40">
        <f t="shared" si="348"/>
        <v>0</v>
      </c>
      <c r="BH570" s="40">
        <f t="shared" si="349"/>
        <v>0</v>
      </c>
      <c r="BI570" s="40">
        <f t="shared" si="350"/>
        <v>0</v>
      </c>
      <c r="BJ570" s="40">
        <f t="shared" si="351"/>
        <v>0</v>
      </c>
      <c r="BK570" s="40">
        <f t="shared" si="352"/>
        <v>0</v>
      </c>
      <c r="BL570" s="40">
        <f t="shared" si="353"/>
        <v>0</v>
      </c>
      <c r="BM570" s="40">
        <f t="shared" si="355"/>
        <v>0</v>
      </c>
      <c r="BN570" s="40">
        <f t="shared" si="356"/>
        <v>0</v>
      </c>
      <c r="BO570" s="40">
        <f t="shared" si="357"/>
        <v>0</v>
      </c>
      <c r="BP570" s="40">
        <f t="shared" si="359"/>
        <v>0</v>
      </c>
      <c r="BQ570" s="40">
        <f t="shared" si="360"/>
        <v>0</v>
      </c>
      <c r="BR570" s="40">
        <f t="shared" si="361"/>
        <v>0</v>
      </c>
      <c r="BS570">
        <v>1</v>
      </c>
      <c r="BT570" s="63">
        <f t="shared" si="321"/>
        <v>3</v>
      </c>
      <c r="BV570" s="4">
        <f t="shared" si="358"/>
        <v>5.0366300366300368E-2</v>
      </c>
    </row>
    <row r="571" spans="1:74">
      <c r="A571" s="25">
        <f t="shared" si="331"/>
        <v>567</v>
      </c>
      <c r="B571" s="26" t="s">
        <v>31</v>
      </c>
      <c r="C571" s="56">
        <v>41799</v>
      </c>
      <c r="D571" s="12">
        <v>41800</v>
      </c>
      <c r="E571" s="12">
        <v>41801</v>
      </c>
      <c r="F571" s="14">
        <v>1.7988999999999999</v>
      </c>
      <c r="G571" s="14"/>
      <c r="H571" s="14"/>
      <c r="I571" s="14">
        <v>1.7943</v>
      </c>
      <c r="J571" s="14">
        <v>1.7851999999999999</v>
      </c>
      <c r="K571" s="5" t="s">
        <v>1</v>
      </c>
      <c r="M571" s="46">
        <f>(F571-I571)*10000</f>
        <v>45.999999999999375</v>
      </c>
      <c r="N571" s="47"/>
      <c r="O571" s="46">
        <f>(I571-J571)*10000</f>
        <v>91.00000000000108</v>
      </c>
      <c r="Q571" s="22">
        <f>((S570*U571)/M571)*O571</f>
        <v>85934730.846546695</v>
      </c>
      <c r="R571" s="15"/>
      <c r="S571" s="3">
        <f>Q571+S570</f>
        <v>1649757964.7133346</v>
      </c>
      <c r="U571" s="4">
        <f>$AE$4/W571</f>
        <v>2.7777777777777776E-2</v>
      </c>
      <c r="V571"/>
      <c r="W571" s="2">
        <v>9</v>
      </c>
      <c r="Y571" s="30">
        <f>E571-D571+1</f>
        <v>2</v>
      </c>
      <c r="Z571" s="30"/>
      <c r="AA571" s="30">
        <f>(D571-C571)</f>
        <v>1</v>
      </c>
      <c r="AB571" s="30"/>
      <c r="AC571" s="4">
        <f>(S571-S570)/S570</f>
        <v>5.4951690821257414E-2</v>
      </c>
      <c r="AF571" s="40">
        <f>IF(E570&gt;D571,IF(E570&gt;E571,Y571,E570-D571+1),0)</f>
        <v>2</v>
      </c>
      <c r="AH571" s="40">
        <f t="shared" si="320"/>
        <v>1</v>
      </c>
      <c r="AI571" s="40">
        <f t="shared" si="322"/>
        <v>0</v>
      </c>
      <c r="AJ571" s="40">
        <f t="shared" si="323"/>
        <v>1</v>
      </c>
      <c r="AK571" s="40">
        <f t="shared" si="325"/>
        <v>0</v>
      </c>
      <c r="AL571" s="40">
        <f t="shared" si="326"/>
        <v>0</v>
      </c>
      <c r="AM571" s="40">
        <f t="shared" si="327"/>
        <v>0</v>
      </c>
      <c r="AN571" s="40">
        <f t="shared" si="328"/>
        <v>0</v>
      </c>
      <c r="AO571" s="40">
        <f t="shared" si="329"/>
        <v>0</v>
      </c>
      <c r="AP571" s="40">
        <f t="shared" si="330"/>
        <v>0</v>
      </c>
      <c r="AQ571" s="40">
        <f t="shared" si="332"/>
        <v>0</v>
      </c>
      <c r="AR571" s="40">
        <f t="shared" si="333"/>
        <v>0</v>
      </c>
      <c r="AS571" s="40">
        <f t="shared" si="334"/>
        <v>0</v>
      </c>
      <c r="AT571" s="40">
        <f t="shared" si="335"/>
        <v>0</v>
      </c>
      <c r="AU571" s="40">
        <f t="shared" si="336"/>
        <v>0</v>
      </c>
      <c r="AV571" s="40">
        <f t="shared" si="337"/>
        <v>0</v>
      </c>
      <c r="AW571" s="40">
        <f t="shared" si="338"/>
        <v>0</v>
      </c>
      <c r="AX571" s="40">
        <f t="shared" si="339"/>
        <v>0</v>
      </c>
      <c r="AY571" s="40">
        <f t="shared" si="340"/>
        <v>0</v>
      </c>
      <c r="AZ571" s="40">
        <f t="shared" si="341"/>
        <v>0</v>
      </c>
      <c r="BA571" s="40">
        <f t="shared" si="342"/>
        <v>0</v>
      </c>
      <c r="BB571" s="40">
        <f t="shared" si="343"/>
        <v>0</v>
      </c>
      <c r="BC571" s="40">
        <f t="shared" si="344"/>
        <v>0</v>
      </c>
      <c r="BD571" s="40">
        <f t="shared" si="345"/>
        <v>0</v>
      </c>
      <c r="BE571" s="40">
        <f t="shared" si="346"/>
        <v>0</v>
      </c>
      <c r="BF571" s="40">
        <f t="shared" si="347"/>
        <v>0</v>
      </c>
      <c r="BG571" s="40">
        <f t="shared" si="348"/>
        <v>0</v>
      </c>
      <c r="BH571" s="40">
        <f t="shared" si="349"/>
        <v>0</v>
      </c>
      <c r="BI571" s="40">
        <f t="shared" si="350"/>
        <v>0</v>
      </c>
      <c r="BJ571" s="40">
        <f t="shared" si="351"/>
        <v>0</v>
      </c>
      <c r="BK571" s="40">
        <f t="shared" si="352"/>
        <v>0</v>
      </c>
      <c r="BL571" s="40">
        <f t="shared" si="353"/>
        <v>0</v>
      </c>
      <c r="BM571" s="40">
        <f t="shared" si="355"/>
        <v>0</v>
      </c>
      <c r="BN571" s="40">
        <f t="shared" si="356"/>
        <v>0</v>
      </c>
      <c r="BO571" s="40">
        <f t="shared" si="357"/>
        <v>0</v>
      </c>
      <c r="BP571" s="40">
        <f t="shared" si="359"/>
        <v>0</v>
      </c>
      <c r="BQ571" s="40">
        <f t="shared" si="360"/>
        <v>0</v>
      </c>
      <c r="BR571" s="40">
        <f t="shared" si="361"/>
        <v>0</v>
      </c>
      <c r="BS571">
        <v>1</v>
      </c>
      <c r="BT571" s="63">
        <f t="shared" si="321"/>
        <v>4</v>
      </c>
      <c r="BV571" s="4">
        <f t="shared" si="358"/>
        <v>7.8144078144078144E-2</v>
      </c>
    </row>
    <row r="572" spans="1:74">
      <c r="A572" s="25">
        <f t="shared" si="331"/>
        <v>568</v>
      </c>
      <c r="B572" s="26" t="s">
        <v>35</v>
      </c>
      <c r="C572" s="56">
        <v>41799</v>
      </c>
      <c r="D572" s="13">
        <v>41800</v>
      </c>
      <c r="E572" s="13">
        <v>41803</v>
      </c>
      <c r="F572" s="36">
        <v>114.815</v>
      </c>
      <c r="G572" s="36"/>
      <c r="H572" s="36"/>
      <c r="I572" s="36">
        <v>114.271</v>
      </c>
      <c r="J572" s="36">
        <v>113.583</v>
      </c>
      <c r="K572" s="5" t="s">
        <v>2</v>
      </c>
      <c r="M572" s="16">
        <f>(F572-I572)*100</f>
        <v>54.399999999999693</v>
      </c>
      <c r="N572" s="15"/>
      <c r="O572" s="16">
        <f>(I572-J572)*100</f>
        <v>68.800000000000239</v>
      </c>
      <c r="Q572" s="22">
        <f>((S571*U572)/M572)*O572</f>
        <v>65201831.32598716</v>
      </c>
      <c r="R572" s="15"/>
      <c r="S572" s="3">
        <f>Q572+S571</f>
        <v>1714959796.0393217</v>
      </c>
      <c r="U572" s="4">
        <f>$AE$4/W572</f>
        <v>3.125E-2</v>
      </c>
      <c r="W572" s="2">
        <v>8</v>
      </c>
      <c r="Y572" s="30">
        <f>E572-D572+1</f>
        <v>4</v>
      </c>
      <c r="Z572" s="30"/>
      <c r="AA572" s="30">
        <f>(D572-C572)</f>
        <v>1</v>
      </c>
      <c r="AB572" s="30"/>
      <c r="AC572" s="4">
        <f>(S572-S571)/S571</f>
        <v>3.9522058823529736E-2</v>
      </c>
      <c r="AF572" s="40">
        <f>IF(E571&gt;D572,IF(E571&gt;E572,Y572,E571-D572+1),0)</f>
        <v>2</v>
      </c>
      <c r="AH572" s="40">
        <f t="shared" si="320"/>
        <v>1</v>
      </c>
      <c r="AI572" s="40">
        <f t="shared" si="322"/>
        <v>1</v>
      </c>
      <c r="AJ572" s="40">
        <f t="shared" si="323"/>
        <v>0</v>
      </c>
      <c r="AK572" s="40">
        <f t="shared" si="325"/>
        <v>1</v>
      </c>
      <c r="AL572" s="40">
        <f t="shared" si="326"/>
        <v>0</v>
      </c>
      <c r="AM572" s="40">
        <f t="shared" si="327"/>
        <v>0</v>
      </c>
      <c r="AN572" s="40">
        <f t="shared" si="328"/>
        <v>0</v>
      </c>
      <c r="AO572" s="40">
        <f t="shared" si="329"/>
        <v>0</v>
      </c>
      <c r="AP572" s="40">
        <f t="shared" si="330"/>
        <v>0</v>
      </c>
      <c r="AQ572" s="40">
        <f t="shared" si="332"/>
        <v>0</v>
      </c>
      <c r="AR572" s="40">
        <f t="shared" si="333"/>
        <v>0</v>
      </c>
      <c r="AS572" s="40">
        <f t="shared" si="334"/>
        <v>0</v>
      </c>
      <c r="AT572" s="40">
        <f t="shared" si="335"/>
        <v>0</v>
      </c>
      <c r="AU572" s="40">
        <f t="shared" si="336"/>
        <v>0</v>
      </c>
      <c r="AV572" s="40">
        <f t="shared" si="337"/>
        <v>0</v>
      </c>
      <c r="AW572" s="40">
        <f t="shared" si="338"/>
        <v>0</v>
      </c>
      <c r="AX572" s="40">
        <f t="shared" si="339"/>
        <v>0</v>
      </c>
      <c r="AY572" s="40">
        <f t="shared" si="340"/>
        <v>0</v>
      </c>
      <c r="AZ572" s="40">
        <f t="shared" si="341"/>
        <v>0</v>
      </c>
      <c r="BA572" s="40">
        <f t="shared" si="342"/>
        <v>0</v>
      </c>
      <c r="BB572" s="40">
        <f t="shared" si="343"/>
        <v>0</v>
      </c>
      <c r="BC572" s="40">
        <f t="shared" si="344"/>
        <v>0</v>
      </c>
      <c r="BD572" s="40">
        <f t="shared" si="345"/>
        <v>0</v>
      </c>
      <c r="BE572" s="40">
        <f t="shared" si="346"/>
        <v>0</v>
      </c>
      <c r="BF572" s="40">
        <f t="shared" si="347"/>
        <v>0</v>
      </c>
      <c r="BG572" s="40">
        <f t="shared" si="348"/>
        <v>0</v>
      </c>
      <c r="BH572" s="40">
        <f t="shared" si="349"/>
        <v>0</v>
      </c>
      <c r="BI572" s="40">
        <f t="shared" si="350"/>
        <v>0</v>
      </c>
      <c r="BJ572" s="40">
        <f t="shared" si="351"/>
        <v>0</v>
      </c>
      <c r="BK572" s="40">
        <f t="shared" si="352"/>
        <v>0</v>
      </c>
      <c r="BL572" s="40">
        <f t="shared" si="353"/>
        <v>0</v>
      </c>
      <c r="BM572" s="40">
        <f t="shared" si="355"/>
        <v>0</v>
      </c>
      <c r="BN572" s="40">
        <f t="shared" si="356"/>
        <v>0</v>
      </c>
      <c r="BO572" s="40">
        <f t="shared" si="357"/>
        <v>0</v>
      </c>
      <c r="BP572" s="40">
        <f t="shared" si="359"/>
        <v>0</v>
      </c>
      <c r="BQ572" s="40">
        <f t="shared" si="360"/>
        <v>0</v>
      </c>
      <c r="BR572" s="40">
        <f t="shared" si="361"/>
        <v>0</v>
      </c>
      <c r="BS572">
        <v>1</v>
      </c>
      <c r="BT572" s="63">
        <f t="shared" si="321"/>
        <v>5</v>
      </c>
      <c r="BV572" s="4">
        <f t="shared" si="358"/>
        <v>0.10939407814407814</v>
      </c>
    </row>
    <row r="573" spans="1:74">
      <c r="A573" s="25">
        <f t="shared" si="331"/>
        <v>569</v>
      </c>
      <c r="B573" s="26" t="s">
        <v>30</v>
      </c>
      <c r="C573" s="56">
        <v>41800</v>
      </c>
      <c r="D573" s="12">
        <v>41801</v>
      </c>
      <c r="E573" s="12">
        <v>41808</v>
      </c>
      <c r="F573" s="14">
        <v>1.3597999999999999</v>
      </c>
      <c r="G573" s="14"/>
      <c r="H573" s="14"/>
      <c r="I573" s="14">
        <v>1.3531</v>
      </c>
      <c r="J573" s="14">
        <v>1.3597999999999999</v>
      </c>
      <c r="K573" s="5" t="s">
        <v>0</v>
      </c>
      <c r="L573" s="15"/>
      <c r="M573" s="46">
        <f>(F573-I573)*10000</f>
        <v>66.999999999999289</v>
      </c>
      <c r="N573" s="47"/>
      <c r="O573" s="46">
        <f>(I573-J573)*10000</f>
        <v>-66.999999999999289</v>
      </c>
      <c r="P573" s="15"/>
      <c r="Q573" s="22">
        <f>((S572*U573)/M573)*O573</f>
        <v>-38976359.000893675</v>
      </c>
      <c r="R573" s="15"/>
      <c r="S573" s="3">
        <f>Q573+S572</f>
        <v>1675983437.0384281</v>
      </c>
      <c r="U573" s="4">
        <f>$AE$4/W573</f>
        <v>2.2727272727272728E-2</v>
      </c>
      <c r="V573" s="4"/>
      <c r="W573" s="16">
        <v>11</v>
      </c>
      <c r="X573" s="15"/>
      <c r="Y573" s="30">
        <f>E573-D573+1</f>
        <v>8</v>
      </c>
      <c r="Z573" s="30"/>
      <c r="AA573" s="30">
        <f>(D573-C573)</f>
        <v>1</v>
      </c>
      <c r="AB573" s="30"/>
      <c r="AC573" s="4">
        <f>(S573-S572)/S572</f>
        <v>-2.2727272727272679E-2</v>
      </c>
      <c r="AF573" s="40">
        <f>IF(E572&gt;D573,IF(E572&gt;E573,Y573,E572-D573+1),0)</f>
        <v>3</v>
      </c>
      <c r="AH573" s="40">
        <f t="shared" si="320"/>
        <v>1</v>
      </c>
      <c r="AI573" s="40">
        <f t="shared" si="322"/>
        <v>1</v>
      </c>
      <c r="AJ573" s="40">
        <f t="shared" si="323"/>
        <v>1</v>
      </c>
      <c r="AK573" s="40">
        <f t="shared" si="325"/>
        <v>0</v>
      </c>
      <c r="AL573" s="40">
        <f t="shared" si="326"/>
        <v>0</v>
      </c>
      <c r="AM573" s="40">
        <f t="shared" si="327"/>
        <v>0</v>
      </c>
      <c r="AN573" s="40">
        <f t="shared" si="328"/>
        <v>0</v>
      </c>
      <c r="AO573" s="40">
        <f t="shared" si="329"/>
        <v>0</v>
      </c>
      <c r="AP573" s="40">
        <f t="shared" si="330"/>
        <v>0</v>
      </c>
      <c r="AQ573" s="40">
        <f t="shared" si="332"/>
        <v>0</v>
      </c>
      <c r="AR573" s="40">
        <f t="shared" si="333"/>
        <v>0</v>
      </c>
      <c r="AS573" s="40">
        <f t="shared" si="334"/>
        <v>0</v>
      </c>
      <c r="AT573" s="40">
        <f t="shared" si="335"/>
        <v>0</v>
      </c>
      <c r="AU573" s="40">
        <f t="shared" si="336"/>
        <v>0</v>
      </c>
      <c r="AV573" s="40">
        <f t="shared" si="337"/>
        <v>0</v>
      </c>
      <c r="AW573" s="40">
        <f t="shared" si="338"/>
        <v>0</v>
      </c>
      <c r="AX573" s="40">
        <f t="shared" si="339"/>
        <v>0</v>
      </c>
      <c r="AY573" s="40">
        <f t="shared" si="340"/>
        <v>0</v>
      </c>
      <c r="AZ573" s="40">
        <f t="shared" si="341"/>
        <v>0</v>
      </c>
      <c r="BA573" s="40">
        <f t="shared" si="342"/>
        <v>0</v>
      </c>
      <c r="BB573" s="40">
        <f t="shared" si="343"/>
        <v>0</v>
      </c>
      <c r="BC573" s="40">
        <f t="shared" si="344"/>
        <v>0</v>
      </c>
      <c r="BD573" s="40">
        <f t="shared" si="345"/>
        <v>0</v>
      </c>
      <c r="BE573" s="40">
        <f t="shared" si="346"/>
        <v>0</v>
      </c>
      <c r="BF573" s="40">
        <f t="shared" si="347"/>
        <v>0</v>
      </c>
      <c r="BG573" s="40">
        <f t="shared" si="348"/>
        <v>0</v>
      </c>
      <c r="BH573" s="40">
        <f t="shared" si="349"/>
        <v>0</v>
      </c>
      <c r="BI573" s="40">
        <f t="shared" si="350"/>
        <v>0</v>
      </c>
      <c r="BJ573" s="40">
        <f t="shared" si="351"/>
        <v>0</v>
      </c>
      <c r="BK573" s="40">
        <f t="shared" si="352"/>
        <v>0</v>
      </c>
      <c r="BL573" s="40">
        <f t="shared" si="353"/>
        <v>0</v>
      </c>
      <c r="BM573" s="40">
        <f t="shared" si="355"/>
        <v>0</v>
      </c>
      <c r="BN573" s="40">
        <f t="shared" si="356"/>
        <v>0</v>
      </c>
      <c r="BO573" s="40">
        <f t="shared" si="357"/>
        <v>0</v>
      </c>
      <c r="BP573" s="40">
        <f t="shared" si="359"/>
        <v>0</v>
      </c>
      <c r="BQ573" s="40">
        <f t="shared" si="360"/>
        <v>0</v>
      </c>
      <c r="BR573" s="40">
        <f t="shared" si="361"/>
        <v>0</v>
      </c>
      <c r="BS573">
        <v>1</v>
      </c>
      <c r="BT573" s="63">
        <f t="shared" si="321"/>
        <v>5</v>
      </c>
      <c r="BV573" s="4">
        <f t="shared" si="358"/>
        <v>0.12021658896658896</v>
      </c>
    </row>
    <row r="574" spans="1:74">
      <c r="A574" s="25">
        <f t="shared" si="331"/>
        <v>570</v>
      </c>
      <c r="B574" s="26" t="s">
        <v>36</v>
      </c>
      <c r="C574" s="56">
        <v>41800</v>
      </c>
      <c r="D574" s="12">
        <v>41801</v>
      </c>
      <c r="E574" s="12">
        <v>41802</v>
      </c>
      <c r="F574" s="36">
        <v>172.26100000000002</v>
      </c>
      <c r="G574" s="36"/>
      <c r="H574" s="36"/>
      <c r="I574" s="36">
        <v>171.178</v>
      </c>
      <c r="J574" s="36">
        <v>172.26100000000002</v>
      </c>
      <c r="K574" s="5" t="s">
        <v>0</v>
      </c>
      <c r="M574" s="16">
        <f>(F574-I574)*100</f>
        <v>108.30000000000268</v>
      </c>
      <c r="N574" s="15"/>
      <c r="O574" s="16">
        <f>(I574-J574)*100</f>
        <v>-108.30000000000268</v>
      </c>
      <c r="Q574" s="22">
        <f>((S573*U574)/M574)*O574</f>
        <v>-46555095.473289669</v>
      </c>
      <c r="R574" s="15"/>
      <c r="S574" s="3">
        <f>Q574+S573</f>
        <v>1629428341.5651383</v>
      </c>
      <c r="U574" s="4">
        <f>$AE$4/W574</f>
        <v>2.7777777777777776E-2</v>
      </c>
      <c r="W574" s="2">
        <v>9</v>
      </c>
      <c r="Y574" s="30">
        <f>E574-D574+1</f>
        <v>2</v>
      </c>
      <c r="Z574" s="30"/>
      <c r="AA574" s="30">
        <f>(D574-C574)</f>
        <v>1</v>
      </c>
      <c r="AB574" s="30"/>
      <c r="AC574" s="4">
        <f>(S574-S573)/S573</f>
        <v>-2.7777777777777814E-2</v>
      </c>
      <c r="AF574" s="40">
        <f>IF(E573&gt;D574,IF(E573&gt;E574,Y574,E573-D574+1),0)</f>
        <v>2</v>
      </c>
      <c r="AH574" s="40">
        <f t="shared" si="320"/>
        <v>1</v>
      </c>
      <c r="AI574" s="40">
        <f t="shared" si="322"/>
        <v>1</v>
      </c>
      <c r="AJ574" s="40">
        <f t="shared" si="323"/>
        <v>1</v>
      </c>
      <c r="AK574" s="40">
        <f t="shared" si="325"/>
        <v>1</v>
      </c>
      <c r="AL574" s="40">
        <f t="shared" si="326"/>
        <v>0</v>
      </c>
      <c r="AM574" s="40">
        <f t="shared" si="327"/>
        <v>0</v>
      </c>
      <c r="AN574" s="40">
        <f t="shared" si="328"/>
        <v>0</v>
      </c>
      <c r="AO574" s="40">
        <f t="shared" si="329"/>
        <v>0</v>
      </c>
      <c r="AP574" s="40">
        <f t="shared" si="330"/>
        <v>0</v>
      </c>
      <c r="AQ574" s="40">
        <f t="shared" si="332"/>
        <v>0</v>
      </c>
      <c r="AR574" s="40">
        <f t="shared" si="333"/>
        <v>0</v>
      </c>
      <c r="AS574" s="40">
        <f t="shared" si="334"/>
        <v>0</v>
      </c>
      <c r="AT574" s="40">
        <f t="shared" si="335"/>
        <v>0</v>
      </c>
      <c r="AU574" s="40">
        <f t="shared" si="336"/>
        <v>0</v>
      </c>
      <c r="AV574" s="40">
        <f t="shared" si="337"/>
        <v>0</v>
      </c>
      <c r="AW574" s="40">
        <f t="shared" si="338"/>
        <v>0</v>
      </c>
      <c r="AX574" s="40">
        <f t="shared" si="339"/>
        <v>0</v>
      </c>
      <c r="AY574" s="40">
        <f t="shared" si="340"/>
        <v>0</v>
      </c>
      <c r="AZ574" s="40">
        <f t="shared" si="341"/>
        <v>0</v>
      </c>
      <c r="BA574" s="40">
        <f t="shared" si="342"/>
        <v>0</v>
      </c>
      <c r="BB574" s="40">
        <f t="shared" si="343"/>
        <v>0</v>
      </c>
      <c r="BC574" s="40">
        <f t="shared" si="344"/>
        <v>0</v>
      </c>
      <c r="BD574" s="40">
        <f t="shared" si="345"/>
        <v>0</v>
      </c>
      <c r="BE574" s="40">
        <f t="shared" si="346"/>
        <v>0</v>
      </c>
      <c r="BF574" s="40">
        <f t="shared" si="347"/>
        <v>0</v>
      </c>
      <c r="BG574" s="40">
        <f t="shared" si="348"/>
        <v>0</v>
      </c>
      <c r="BH574" s="40">
        <f t="shared" si="349"/>
        <v>0</v>
      </c>
      <c r="BI574" s="40">
        <f t="shared" si="350"/>
        <v>0</v>
      </c>
      <c r="BJ574" s="40">
        <f t="shared" si="351"/>
        <v>0</v>
      </c>
      <c r="BK574" s="40">
        <f t="shared" si="352"/>
        <v>0</v>
      </c>
      <c r="BL574" s="40">
        <f t="shared" si="353"/>
        <v>0</v>
      </c>
      <c r="BM574" s="40">
        <f t="shared" si="355"/>
        <v>0</v>
      </c>
      <c r="BN574" s="40">
        <f t="shared" si="356"/>
        <v>0</v>
      </c>
      <c r="BO574" s="40">
        <f t="shared" si="357"/>
        <v>0</v>
      </c>
      <c r="BP574" s="40">
        <f t="shared" si="359"/>
        <v>0</v>
      </c>
      <c r="BQ574" s="40">
        <f t="shared" si="360"/>
        <v>0</v>
      </c>
      <c r="BR574" s="40">
        <f t="shared" si="361"/>
        <v>0</v>
      </c>
      <c r="BS574">
        <v>1</v>
      </c>
      <c r="BT574" s="63">
        <f t="shared" si="321"/>
        <v>6</v>
      </c>
      <c r="BV574" s="4">
        <f t="shared" si="358"/>
        <v>0.14799436674436675</v>
      </c>
    </row>
    <row r="575" spans="1:74">
      <c r="A575" s="25">
        <f t="shared" si="331"/>
        <v>571</v>
      </c>
      <c r="B575" s="26" t="s">
        <v>38</v>
      </c>
      <c r="C575" s="56">
        <v>41800</v>
      </c>
      <c r="D575" s="52">
        <v>41801</v>
      </c>
      <c r="E575" s="52">
        <v>41821</v>
      </c>
      <c r="F575" s="36">
        <v>138.95000000000002</v>
      </c>
      <c r="G575" s="36"/>
      <c r="H575" s="36"/>
      <c r="I575" s="36">
        <v>138.506</v>
      </c>
      <c r="J575" s="36">
        <v>138.95000000000002</v>
      </c>
      <c r="K575" s="5" t="s">
        <v>0</v>
      </c>
      <c r="M575" s="16">
        <f>(F575-I575)*100</f>
        <v>44.400000000001683</v>
      </c>
      <c r="N575" s="15"/>
      <c r="O575" s="16">
        <f>(I575-J575)*100</f>
        <v>-44.400000000001683</v>
      </c>
      <c r="Q575" s="22">
        <f>((S574*U575)/M575)*O575</f>
        <v>-19397956.447204027</v>
      </c>
      <c r="R575" s="15"/>
      <c r="S575" s="3">
        <f>Q575+S574</f>
        <v>1610030385.1179342</v>
      </c>
      <c r="U575" s="4">
        <f>$AE$4/W575</f>
        <v>1.1904761904761904E-2</v>
      </c>
      <c r="W575" s="2">
        <v>21</v>
      </c>
      <c r="Y575" s="30">
        <f>E575-D575+1</f>
        <v>21</v>
      </c>
      <c r="Z575" s="30"/>
      <c r="AA575" s="30">
        <f>(D575-C575)</f>
        <v>1</v>
      </c>
      <c r="AB575" s="30"/>
      <c r="AC575" s="4">
        <f>(S575-S574)/S574</f>
        <v>-1.1904761904761958E-2</v>
      </c>
      <c r="AF575" s="40">
        <f>IF(E574&gt;D575,IF(E574&gt;E575,Y575,E574-D575+1),0)</f>
        <v>2</v>
      </c>
      <c r="AH575" s="40">
        <f t="shared" si="320"/>
        <v>1</v>
      </c>
      <c r="AI575" s="40">
        <f t="shared" si="322"/>
        <v>1</v>
      </c>
      <c r="AJ575" s="40">
        <f t="shared" si="323"/>
        <v>1</v>
      </c>
      <c r="AK575" s="40">
        <f t="shared" si="325"/>
        <v>1</v>
      </c>
      <c r="AL575" s="40">
        <f t="shared" si="326"/>
        <v>1</v>
      </c>
      <c r="AM575" s="40">
        <f t="shared" si="327"/>
        <v>0</v>
      </c>
      <c r="AN575" s="40">
        <f t="shared" si="328"/>
        <v>0</v>
      </c>
      <c r="AO575" s="40">
        <f t="shared" si="329"/>
        <v>0</v>
      </c>
      <c r="AP575" s="40">
        <f t="shared" si="330"/>
        <v>0</v>
      </c>
      <c r="AQ575" s="40">
        <f t="shared" si="332"/>
        <v>0</v>
      </c>
      <c r="AR575" s="40">
        <f t="shared" si="333"/>
        <v>0</v>
      </c>
      <c r="AS575" s="40">
        <f t="shared" si="334"/>
        <v>0</v>
      </c>
      <c r="AT575" s="40">
        <f t="shared" si="335"/>
        <v>0</v>
      </c>
      <c r="AU575" s="40">
        <f t="shared" si="336"/>
        <v>0</v>
      </c>
      <c r="AV575" s="40">
        <f t="shared" si="337"/>
        <v>0</v>
      </c>
      <c r="AW575" s="40">
        <f t="shared" si="338"/>
        <v>0</v>
      </c>
      <c r="AX575" s="40">
        <f t="shared" si="339"/>
        <v>0</v>
      </c>
      <c r="AY575" s="40">
        <f t="shared" si="340"/>
        <v>0</v>
      </c>
      <c r="AZ575" s="40">
        <f t="shared" si="341"/>
        <v>0</v>
      </c>
      <c r="BA575" s="40">
        <f t="shared" si="342"/>
        <v>0</v>
      </c>
      <c r="BB575" s="40">
        <f t="shared" si="343"/>
        <v>0</v>
      </c>
      <c r="BC575" s="40">
        <f t="shared" si="344"/>
        <v>0</v>
      </c>
      <c r="BD575" s="40">
        <f t="shared" si="345"/>
        <v>0</v>
      </c>
      <c r="BE575" s="40">
        <f t="shared" si="346"/>
        <v>0</v>
      </c>
      <c r="BF575" s="40">
        <f t="shared" si="347"/>
        <v>0</v>
      </c>
      <c r="BG575" s="40">
        <f t="shared" si="348"/>
        <v>0</v>
      </c>
      <c r="BH575" s="40">
        <f t="shared" si="349"/>
        <v>0</v>
      </c>
      <c r="BI575" s="40">
        <f t="shared" si="350"/>
        <v>0</v>
      </c>
      <c r="BJ575" s="40">
        <f t="shared" si="351"/>
        <v>0</v>
      </c>
      <c r="BK575" s="40">
        <f t="shared" si="352"/>
        <v>0</v>
      </c>
      <c r="BL575" s="40">
        <f t="shared" si="353"/>
        <v>0</v>
      </c>
      <c r="BM575" s="40">
        <f t="shared" si="355"/>
        <v>0</v>
      </c>
      <c r="BN575" s="40">
        <f t="shared" si="356"/>
        <v>0</v>
      </c>
      <c r="BO575" s="40">
        <f t="shared" si="357"/>
        <v>0</v>
      </c>
      <c r="BP575" s="40">
        <f t="shared" si="359"/>
        <v>0</v>
      </c>
      <c r="BQ575" s="40">
        <f t="shared" si="360"/>
        <v>0</v>
      </c>
      <c r="BR575" s="40">
        <f t="shared" si="361"/>
        <v>0</v>
      </c>
      <c r="BS575">
        <v>1</v>
      </c>
      <c r="BT575" s="63">
        <f t="shared" si="321"/>
        <v>7</v>
      </c>
      <c r="BV575" s="4">
        <f t="shared" si="358"/>
        <v>0.15989912864912864</v>
      </c>
    </row>
    <row r="576" spans="1:74">
      <c r="A576" s="25">
        <f t="shared" si="331"/>
        <v>572</v>
      </c>
      <c r="B576" s="26" t="s">
        <v>24</v>
      </c>
      <c r="C576" s="56">
        <v>41806</v>
      </c>
      <c r="D576" s="13">
        <v>41807</v>
      </c>
      <c r="E576" s="13">
        <v>41808</v>
      </c>
      <c r="F576" s="36">
        <v>95.77</v>
      </c>
      <c r="G576" s="36"/>
      <c r="H576" s="36"/>
      <c r="I576" s="36">
        <v>95.5</v>
      </c>
      <c r="J576" s="36">
        <v>95.77</v>
      </c>
      <c r="K576" s="5" t="s">
        <v>0</v>
      </c>
      <c r="L576" s="15"/>
      <c r="M576" s="16">
        <f>(F576-I576)*100</f>
        <v>26.999999999999602</v>
      </c>
      <c r="N576" s="15"/>
      <c r="O576" s="16">
        <f>(I576-J576)*100</f>
        <v>-26.999999999999602</v>
      </c>
      <c r="P576" s="15"/>
      <c r="Q576" s="22">
        <f>((S575*U576)/M576)*O576</f>
        <v>-40250759.627948359</v>
      </c>
      <c r="R576" s="15"/>
      <c r="S576" s="3">
        <f>Q576+S575</f>
        <v>1569779625.4899859</v>
      </c>
      <c r="U576" s="4">
        <f>$AE$4/W576</f>
        <v>2.5000000000000001E-2</v>
      </c>
      <c r="V576" s="4"/>
      <c r="W576" s="2">
        <v>10</v>
      </c>
      <c r="X576" s="3"/>
      <c r="Y576" s="30">
        <f>E576-D576+1</f>
        <v>2</v>
      </c>
      <c r="Z576" s="30"/>
      <c r="AA576" s="30">
        <f>(D576-C576)</f>
        <v>1</v>
      </c>
      <c r="AB576" s="30"/>
      <c r="AC576" s="4">
        <f>(S576-S575)/S575</f>
        <v>-2.4999999999999956E-2</v>
      </c>
      <c r="AF576" s="40">
        <f>IF(E575&gt;D576,IF(E575&gt;E576,Y576,E575-D576+1),0)</f>
        <v>2</v>
      </c>
      <c r="AH576" s="40">
        <f t="shared" si="320"/>
        <v>1</v>
      </c>
      <c r="AI576" s="40">
        <f t="shared" si="322"/>
        <v>0</v>
      </c>
      <c r="AJ576" s="40">
        <f t="shared" si="323"/>
        <v>1</v>
      </c>
      <c r="AK576" s="40">
        <f t="shared" si="325"/>
        <v>0</v>
      </c>
      <c r="AL576" s="40">
        <f t="shared" si="326"/>
        <v>0</v>
      </c>
      <c r="AM576" s="40">
        <f t="shared" si="327"/>
        <v>1</v>
      </c>
      <c r="AN576" s="40">
        <f t="shared" si="328"/>
        <v>0</v>
      </c>
      <c r="AO576" s="40">
        <f t="shared" si="329"/>
        <v>0</v>
      </c>
      <c r="AP576" s="40">
        <f t="shared" si="330"/>
        <v>0</v>
      </c>
      <c r="AQ576" s="40">
        <f t="shared" si="332"/>
        <v>0</v>
      </c>
      <c r="AR576" s="40">
        <f t="shared" si="333"/>
        <v>0</v>
      </c>
      <c r="AS576" s="40">
        <f t="shared" si="334"/>
        <v>0</v>
      </c>
      <c r="AT576" s="40">
        <f t="shared" si="335"/>
        <v>0</v>
      </c>
      <c r="AU576" s="40">
        <f t="shared" si="336"/>
        <v>0</v>
      </c>
      <c r="AV576" s="40">
        <f t="shared" si="337"/>
        <v>0</v>
      </c>
      <c r="AW576" s="40">
        <f t="shared" si="338"/>
        <v>0</v>
      </c>
      <c r="AX576" s="40">
        <f t="shared" si="339"/>
        <v>0</v>
      </c>
      <c r="AY576" s="40">
        <f t="shared" si="340"/>
        <v>0</v>
      </c>
      <c r="AZ576" s="40">
        <f t="shared" si="341"/>
        <v>0</v>
      </c>
      <c r="BA576" s="40">
        <f t="shared" si="342"/>
        <v>0</v>
      </c>
      <c r="BB576" s="40">
        <f t="shared" si="343"/>
        <v>0</v>
      </c>
      <c r="BC576" s="40">
        <f t="shared" si="344"/>
        <v>0</v>
      </c>
      <c r="BD576" s="40">
        <f t="shared" si="345"/>
        <v>0</v>
      </c>
      <c r="BE576" s="40">
        <f t="shared" si="346"/>
        <v>0</v>
      </c>
      <c r="BF576" s="40">
        <f t="shared" si="347"/>
        <v>0</v>
      </c>
      <c r="BG576" s="40">
        <f t="shared" si="348"/>
        <v>0</v>
      </c>
      <c r="BH576" s="40">
        <f t="shared" si="349"/>
        <v>0</v>
      </c>
      <c r="BI576" s="40">
        <f t="shared" si="350"/>
        <v>0</v>
      </c>
      <c r="BJ576" s="40">
        <f t="shared" si="351"/>
        <v>0</v>
      </c>
      <c r="BK576" s="40">
        <f t="shared" si="352"/>
        <v>0</v>
      </c>
      <c r="BL576" s="40">
        <f t="shared" si="353"/>
        <v>0</v>
      </c>
      <c r="BM576" s="40">
        <f t="shared" si="355"/>
        <v>0</v>
      </c>
      <c r="BN576" s="40">
        <f t="shared" si="356"/>
        <v>0</v>
      </c>
      <c r="BO576" s="40">
        <f t="shared" si="357"/>
        <v>0</v>
      </c>
      <c r="BP576" s="40">
        <f t="shared" si="359"/>
        <v>0</v>
      </c>
      <c r="BQ576" s="40">
        <f t="shared" si="360"/>
        <v>0</v>
      </c>
      <c r="BR576" s="40">
        <f t="shared" si="361"/>
        <v>0</v>
      </c>
      <c r="BS576">
        <v>1</v>
      </c>
      <c r="BT576" s="63">
        <f t="shared" si="321"/>
        <v>5</v>
      </c>
      <c r="BV576" s="4">
        <f t="shared" si="358"/>
        <v>9.8093573093573083E-2</v>
      </c>
    </row>
    <row r="577" spans="1:74">
      <c r="A577" s="25">
        <f t="shared" si="331"/>
        <v>573</v>
      </c>
      <c r="B577" s="26" t="s">
        <v>29</v>
      </c>
      <c r="C577" s="56">
        <v>41808</v>
      </c>
      <c r="D577" s="12">
        <v>41809</v>
      </c>
      <c r="E577" s="12">
        <v>41822</v>
      </c>
      <c r="F577" s="14">
        <v>0.79649999999999999</v>
      </c>
      <c r="G577" s="14">
        <v>0.80230000000000001</v>
      </c>
      <c r="H577" s="14">
        <v>0.79649999999999999</v>
      </c>
      <c r="I577" s="14"/>
      <c r="J577" s="14"/>
      <c r="K577" s="5" t="s">
        <v>0</v>
      </c>
      <c r="L577" s="15"/>
      <c r="M577" s="16">
        <f>(G577-F577)*10000</f>
        <v>58.00000000000027</v>
      </c>
      <c r="N577" s="15"/>
      <c r="O577" s="16">
        <f>(H577-G577)*10000</f>
        <v>-58.00000000000027</v>
      </c>
      <c r="P577" s="15"/>
      <c r="Q577" s="22">
        <f>((S576*U577)/M577)*O577</f>
        <v>-39244490.637249649</v>
      </c>
      <c r="R577" s="15"/>
      <c r="S577" s="3">
        <f>Q577+S576</f>
        <v>1530535134.8527362</v>
      </c>
      <c r="U577" s="4">
        <f>$AE$4/W577</f>
        <v>2.5000000000000001E-2</v>
      </c>
      <c r="V577" s="4"/>
      <c r="W577" s="2">
        <v>10</v>
      </c>
      <c r="X577" s="3"/>
      <c r="Y577" s="30">
        <f>E577-D577+1</f>
        <v>14</v>
      </c>
      <c r="Z577" s="30"/>
      <c r="AA577" s="30">
        <f>(D577-C577)</f>
        <v>1</v>
      </c>
      <c r="AB577" s="30"/>
      <c r="AC577" s="4">
        <f>(S577-S576)/S576</f>
        <v>-2.500000000000004E-2</v>
      </c>
      <c r="AF577" s="40">
        <f>IF(E576&gt;D577,IF(E576&gt;E577,Y577,E576-D577+1),0)</f>
        <v>0</v>
      </c>
      <c r="AH577" s="40">
        <f t="shared" si="320"/>
        <v>0</v>
      </c>
      <c r="AI577" s="40">
        <f t="shared" si="322"/>
        <v>1</v>
      </c>
      <c r="AJ577" s="40">
        <f t="shared" si="323"/>
        <v>0</v>
      </c>
      <c r="AK577" s="40">
        <f t="shared" si="325"/>
        <v>0</v>
      </c>
      <c r="AL577" s="40">
        <f t="shared" si="326"/>
        <v>0</v>
      </c>
      <c r="AM577" s="40">
        <f t="shared" si="327"/>
        <v>0</v>
      </c>
      <c r="AN577" s="40">
        <f t="shared" si="328"/>
        <v>1</v>
      </c>
      <c r="AO577" s="40">
        <f t="shared" si="329"/>
        <v>0</v>
      </c>
      <c r="AP577" s="40">
        <f t="shared" si="330"/>
        <v>0</v>
      </c>
      <c r="AQ577" s="40">
        <f t="shared" si="332"/>
        <v>0</v>
      </c>
      <c r="AR577" s="40">
        <f t="shared" si="333"/>
        <v>0</v>
      </c>
      <c r="AS577" s="40">
        <f t="shared" si="334"/>
        <v>0</v>
      </c>
      <c r="AT577" s="40">
        <f t="shared" si="335"/>
        <v>0</v>
      </c>
      <c r="AU577" s="40">
        <f t="shared" si="336"/>
        <v>0</v>
      </c>
      <c r="AV577" s="40">
        <f t="shared" si="337"/>
        <v>0</v>
      </c>
      <c r="AW577" s="40">
        <f t="shared" si="338"/>
        <v>0</v>
      </c>
      <c r="AX577" s="40">
        <f t="shared" si="339"/>
        <v>0</v>
      </c>
      <c r="AY577" s="40">
        <f t="shared" si="340"/>
        <v>0</v>
      </c>
      <c r="AZ577" s="40">
        <f t="shared" si="341"/>
        <v>0</v>
      </c>
      <c r="BA577" s="40">
        <f t="shared" si="342"/>
        <v>0</v>
      </c>
      <c r="BB577" s="40">
        <f t="shared" si="343"/>
        <v>0</v>
      </c>
      <c r="BC577" s="40">
        <f t="shared" si="344"/>
        <v>0</v>
      </c>
      <c r="BD577" s="40">
        <f t="shared" si="345"/>
        <v>0</v>
      </c>
      <c r="BE577" s="40">
        <f t="shared" si="346"/>
        <v>0</v>
      </c>
      <c r="BF577" s="40">
        <f t="shared" si="347"/>
        <v>0</v>
      </c>
      <c r="BG577" s="40">
        <f t="shared" si="348"/>
        <v>0</v>
      </c>
      <c r="BH577" s="40">
        <f t="shared" si="349"/>
        <v>0</v>
      </c>
      <c r="BI577" s="40">
        <f t="shared" si="350"/>
        <v>0</v>
      </c>
      <c r="BJ577" s="40">
        <f t="shared" si="351"/>
        <v>0</v>
      </c>
      <c r="BK577" s="40">
        <f t="shared" si="352"/>
        <v>0</v>
      </c>
      <c r="BL577" s="40">
        <f t="shared" si="353"/>
        <v>0</v>
      </c>
      <c r="BM577" s="40">
        <f t="shared" si="355"/>
        <v>0</v>
      </c>
      <c r="BN577" s="40">
        <f t="shared" si="356"/>
        <v>0</v>
      </c>
      <c r="BO577" s="40">
        <f t="shared" si="357"/>
        <v>0</v>
      </c>
      <c r="BP577" s="40">
        <f t="shared" si="359"/>
        <v>0</v>
      </c>
      <c r="BQ577" s="40">
        <f t="shared" si="360"/>
        <v>0</v>
      </c>
      <c r="BR577" s="40">
        <f t="shared" si="361"/>
        <v>0</v>
      </c>
      <c r="BS577">
        <v>1</v>
      </c>
      <c r="BT577" s="63">
        <f t="shared" si="321"/>
        <v>4</v>
      </c>
      <c r="BV577" s="4">
        <f t="shared" si="358"/>
        <v>7.5366300366300376E-2</v>
      </c>
    </row>
    <row r="578" spans="1:74">
      <c r="A578" s="25">
        <f t="shared" si="331"/>
        <v>574</v>
      </c>
      <c r="B578" s="26" t="s">
        <v>33</v>
      </c>
      <c r="C578" s="56">
        <v>41813</v>
      </c>
      <c r="D578" s="12">
        <v>41815</v>
      </c>
      <c r="E578" s="12">
        <v>41822</v>
      </c>
      <c r="F578" s="36">
        <v>102.14</v>
      </c>
      <c r="G578" s="36"/>
      <c r="H578" s="36"/>
      <c r="I578" s="36">
        <v>101.79</v>
      </c>
      <c r="J578" s="36">
        <v>101.79</v>
      </c>
      <c r="K578" s="5" t="s">
        <v>17</v>
      </c>
      <c r="M578" s="16">
        <f>(F578-I578)*100</f>
        <v>34.999999999999432</v>
      </c>
      <c r="N578" s="15"/>
      <c r="O578" s="16">
        <f>(I578-J578)*100</f>
        <v>0</v>
      </c>
      <c r="Q578" s="22">
        <f>((S577*U578)/M578)*O578</f>
        <v>0</v>
      </c>
      <c r="R578" s="15"/>
      <c r="S578" s="3">
        <f>Q578+S577</f>
        <v>1530535134.8527362</v>
      </c>
      <c r="U578" s="4">
        <f>$AE$4/W578</f>
        <v>2.7777777777777776E-2</v>
      </c>
      <c r="W578" s="2">
        <v>9</v>
      </c>
      <c r="Y578" s="30">
        <f>E578-D578+1</f>
        <v>8</v>
      </c>
      <c r="Z578" s="30"/>
      <c r="AA578" s="30">
        <f>(D578-C578)</f>
        <v>2</v>
      </c>
      <c r="AB578" s="30"/>
      <c r="AC578" s="4">
        <f>(S578-S577)/S577</f>
        <v>0</v>
      </c>
      <c r="AF578" s="40">
        <f>IF(E577&gt;D578,IF(E577&gt;E578,Y578,E577-D578+1),0)</f>
        <v>8</v>
      </c>
      <c r="AH578" s="40">
        <f t="shared" si="320"/>
        <v>1</v>
      </c>
      <c r="AI578" s="40">
        <f t="shared" si="322"/>
        <v>0</v>
      </c>
      <c r="AJ578" s="40">
        <f t="shared" si="323"/>
        <v>1</v>
      </c>
      <c r="AK578" s="40">
        <f t="shared" si="325"/>
        <v>0</v>
      </c>
      <c r="AL578" s="40">
        <f t="shared" si="326"/>
        <v>0</v>
      </c>
      <c r="AM578" s="40">
        <f t="shared" si="327"/>
        <v>0</v>
      </c>
      <c r="AN578" s="40">
        <f t="shared" si="328"/>
        <v>0</v>
      </c>
      <c r="AO578" s="40">
        <f t="shared" si="329"/>
        <v>0</v>
      </c>
      <c r="AP578" s="40">
        <f t="shared" si="330"/>
        <v>0</v>
      </c>
      <c r="AQ578" s="40">
        <f t="shared" si="332"/>
        <v>0</v>
      </c>
      <c r="AR578" s="40">
        <f t="shared" si="333"/>
        <v>0</v>
      </c>
      <c r="AS578" s="40">
        <f t="shared" si="334"/>
        <v>0</v>
      </c>
      <c r="AT578" s="40">
        <f t="shared" si="335"/>
        <v>0</v>
      </c>
      <c r="AU578" s="40">
        <f t="shared" si="336"/>
        <v>0</v>
      </c>
      <c r="AV578" s="40">
        <f t="shared" si="337"/>
        <v>0</v>
      </c>
      <c r="AW578" s="40">
        <f t="shared" si="338"/>
        <v>0</v>
      </c>
      <c r="AX578" s="40">
        <f t="shared" si="339"/>
        <v>0</v>
      </c>
      <c r="AY578" s="40">
        <f t="shared" si="340"/>
        <v>0</v>
      </c>
      <c r="AZ578" s="40">
        <f t="shared" si="341"/>
        <v>0</v>
      </c>
      <c r="BA578" s="40">
        <f t="shared" si="342"/>
        <v>0</v>
      </c>
      <c r="BB578" s="40">
        <f t="shared" si="343"/>
        <v>0</v>
      </c>
      <c r="BC578" s="40">
        <f t="shared" si="344"/>
        <v>0</v>
      </c>
      <c r="BD578" s="40">
        <f t="shared" si="345"/>
        <v>0</v>
      </c>
      <c r="BE578" s="40">
        <f t="shared" si="346"/>
        <v>0</v>
      </c>
      <c r="BF578" s="40">
        <f t="shared" si="347"/>
        <v>0</v>
      </c>
      <c r="BG578" s="40">
        <f t="shared" si="348"/>
        <v>0</v>
      </c>
      <c r="BH578" s="40">
        <f t="shared" si="349"/>
        <v>0</v>
      </c>
      <c r="BI578" s="40">
        <f t="shared" si="350"/>
        <v>0</v>
      </c>
      <c r="BJ578" s="40">
        <f t="shared" si="351"/>
        <v>0</v>
      </c>
      <c r="BK578" s="40">
        <f t="shared" si="352"/>
        <v>0</v>
      </c>
      <c r="BL578" s="40">
        <f t="shared" si="353"/>
        <v>0</v>
      </c>
      <c r="BM578" s="40">
        <f t="shared" si="355"/>
        <v>0</v>
      </c>
      <c r="BN578" s="40">
        <f t="shared" si="356"/>
        <v>0</v>
      </c>
      <c r="BO578" s="40">
        <f t="shared" si="357"/>
        <v>0</v>
      </c>
      <c r="BP578" s="40">
        <f t="shared" si="359"/>
        <v>0</v>
      </c>
      <c r="BQ578" s="40">
        <f t="shared" si="360"/>
        <v>0</v>
      </c>
      <c r="BR578" s="40">
        <f t="shared" si="361"/>
        <v>0</v>
      </c>
      <c r="BS578">
        <v>1</v>
      </c>
      <c r="BT578" s="63">
        <f t="shared" si="321"/>
        <v>4</v>
      </c>
      <c r="BV578" s="4">
        <f t="shared" si="358"/>
        <v>8.3913308913308921E-2</v>
      </c>
    </row>
    <row r="579" spans="1:74">
      <c r="A579" s="25">
        <f t="shared" si="331"/>
        <v>575</v>
      </c>
      <c r="B579" s="26" t="s">
        <v>34</v>
      </c>
      <c r="C579" s="56">
        <v>41814</v>
      </c>
      <c r="D579" s="12">
        <v>41815</v>
      </c>
      <c r="E579" s="12">
        <v>41820</v>
      </c>
      <c r="F579" s="14">
        <v>1.08243</v>
      </c>
      <c r="G579" s="14"/>
      <c r="H579" s="14"/>
      <c r="I579" s="14">
        <v>1.0783100000000001</v>
      </c>
      <c r="J579" s="14">
        <v>1.0781000000000001</v>
      </c>
      <c r="K579" s="5" t="s">
        <v>2</v>
      </c>
      <c r="M579" s="46">
        <f>(F579-I579)*10000</f>
        <v>41.199999999999015</v>
      </c>
      <c r="N579" s="47"/>
      <c r="O579" s="46">
        <f>(I579-J579)*10000</f>
        <v>2.1000000000004349</v>
      </c>
      <c r="Q579" s="22">
        <f>((S578*U579)/M579)*O579</f>
        <v>2786168.328009265</v>
      </c>
      <c r="R579" s="15"/>
      <c r="S579" s="3">
        <f>Q579+S578</f>
        <v>1533321303.1807456</v>
      </c>
      <c r="U579" s="4">
        <f>$AE$4/W579</f>
        <v>3.5714285714285712E-2</v>
      </c>
      <c r="W579" s="2">
        <v>7</v>
      </c>
      <c r="Y579" s="30">
        <f>E579-D579+1</f>
        <v>6</v>
      </c>
      <c r="Z579" s="30"/>
      <c r="AA579" s="30">
        <f>(D579-C579)</f>
        <v>1</v>
      </c>
      <c r="AB579" s="30"/>
      <c r="AC579" s="4">
        <f>(S579-S578)/S578</f>
        <v>1.82038834951505E-3</v>
      </c>
      <c r="AF579" s="40">
        <f>IF(E578&gt;D579,IF(E578&gt;E579,Y579,E578-D579+1),0)</f>
        <v>6</v>
      </c>
      <c r="AH579" s="40">
        <f t="shared" si="320"/>
        <v>1</v>
      </c>
      <c r="AI579" s="40">
        <f t="shared" si="322"/>
        <v>1</v>
      </c>
      <c r="AJ579" s="40">
        <f t="shared" si="323"/>
        <v>0</v>
      </c>
      <c r="AK579" s="40">
        <f t="shared" si="325"/>
        <v>1</v>
      </c>
      <c r="AL579" s="40">
        <f t="shared" si="326"/>
        <v>0</v>
      </c>
      <c r="AM579" s="40">
        <f t="shared" si="327"/>
        <v>0</v>
      </c>
      <c r="AN579" s="40">
        <f t="shared" si="328"/>
        <v>0</v>
      </c>
      <c r="AO579" s="40">
        <f t="shared" si="329"/>
        <v>0</v>
      </c>
      <c r="AP579" s="40">
        <f t="shared" si="330"/>
        <v>0</v>
      </c>
      <c r="AQ579" s="40">
        <f t="shared" si="332"/>
        <v>0</v>
      </c>
      <c r="AR579" s="40">
        <f t="shared" si="333"/>
        <v>0</v>
      </c>
      <c r="AS579" s="40">
        <f t="shared" si="334"/>
        <v>0</v>
      </c>
      <c r="AT579" s="40">
        <f t="shared" si="335"/>
        <v>0</v>
      </c>
      <c r="AU579" s="40">
        <f t="shared" si="336"/>
        <v>0</v>
      </c>
      <c r="AV579" s="40">
        <f t="shared" si="337"/>
        <v>0</v>
      </c>
      <c r="AW579" s="40">
        <f t="shared" si="338"/>
        <v>0</v>
      </c>
      <c r="AX579" s="40">
        <f t="shared" si="339"/>
        <v>0</v>
      </c>
      <c r="AY579" s="40">
        <f t="shared" si="340"/>
        <v>0</v>
      </c>
      <c r="AZ579" s="40">
        <f t="shared" si="341"/>
        <v>0</v>
      </c>
      <c r="BA579" s="40">
        <f t="shared" si="342"/>
        <v>0</v>
      </c>
      <c r="BB579" s="40">
        <f t="shared" si="343"/>
        <v>0</v>
      </c>
      <c r="BC579" s="40">
        <f t="shared" si="344"/>
        <v>0</v>
      </c>
      <c r="BD579" s="40">
        <f t="shared" si="345"/>
        <v>0</v>
      </c>
      <c r="BE579" s="40">
        <f t="shared" si="346"/>
        <v>0</v>
      </c>
      <c r="BF579" s="40">
        <f t="shared" si="347"/>
        <v>0</v>
      </c>
      <c r="BG579" s="40">
        <f t="shared" si="348"/>
        <v>0</v>
      </c>
      <c r="BH579" s="40">
        <f t="shared" si="349"/>
        <v>0</v>
      </c>
      <c r="BI579" s="40">
        <f t="shared" si="350"/>
        <v>0</v>
      </c>
      <c r="BJ579" s="40">
        <f t="shared" si="351"/>
        <v>0</v>
      </c>
      <c r="BK579" s="40">
        <f t="shared" si="352"/>
        <v>0</v>
      </c>
      <c r="BL579" s="40">
        <f t="shared" si="353"/>
        <v>0</v>
      </c>
      <c r="BM579" s="40">
        <f t="shared" si="355"/>
        <v>0</v>
      </c>
      <c r="BN579" s="40">
        <f t="shared" si="356"/>
        <v>0</v>
      </c>
      <c r="BO579" s="40">
        <f t="shared" si="357"/>
        <v>0</v>
      </c>
      <c r="BP579" s="40">
        <f t="shared" si="359"/>
        <v>0</v>
      </c>
      <c r="BQ579" s="40">
        <f t="shared" si="360"/>
        <v>0</v>
      </c>
      <c r="BR579" s="40">
        <f t="shared" si="361"/>
        <v>0</v>
      </c>
      <c r="BS579">
        <v>1</v>
      </c>
      <c r="BT579" s="63">
        <f t="shared" si="321"/>
        <v>5</v>
      </c>
      <c r="BV579" s="4">
        <f t="shared" si="358"/>
        <v>0.11962759462759462</v>
      </c>
    </row>
    <row r="580" spans="1:74">
      <c r="A580" s="25">
        <f t="shared" si="331"/>
        <v>576</v>
      </c>
      <c r="B580" s="26" t="s">
        <v>39</v>
      </c>
      <c r="C580" s="56">
        <v>41815</v>
      </c>
      <c r="D580" s="12">
        <v>41816</v>
      </c>
      <c r="E580" s="12">
        <v>41822</v>
      </c>
      <c r="F580" s="14">
        <v>0.93724000000000007</v>
      </c>
      <c r="G580" s="14">
        <v>0.94069999999999998</v>
      </c>
      <c r="H580" s="14">
        <v>0.94296999999999997</v>
      </c>
      <c r="I580" s="14"/>
      <c r="J580" s="14"/>
      <c r="K580" s="5" t="s">
        <v>2</v>
      </c>
      <c r="M580" s="16">
        <f>(G580-F580)*10000</f>
        <v>34.599999999999078</v>
      </c>
      <c r="N580" s="15"/>
      <c r="O580" s="16">
        <f>(H580-G580)*10000</f>
        <v>22.699999999999942</v>
      </c>
      <c r="Q580" s="22">
        <f>((S579*U580)/M580)*O580</f>
        <v>19345483.316031441</v>
      </c>
      <c r="R580" s="15"/>
      <c r="S580" s="3">
        <f>Q580+S579</f>
        <v>1552666786.4967771</v>
      </c>
      <c r="U580" s="4">
        <f>$AE$4/W580</f>
        <v>1.9230769230769232E-2</v>
      </c>
      <c r="W580" s="2">
        <v>13</v>
      </c>
      <c r="Y580" s="30">
        <f>E580-D580+1</f>
        <v>7</v>
      </c>
      <c r="Z580" s="30"/>
      <c r="AA580" s="30">
        <f>(D580-C580)</f>
        <v>1</v>
      </c>
      <c r="AB580" s="30"/>
      <c r="AC580" s="4">
        <f>(S580-S579)/S579</f>
        <v>1.2616718541574349E-2</v>
      </c>
      <c r="AF580" s="40">
        <f>IF(E579&gt;D580,IF(E579&gt;E580,Y580,E579-D580+1),0)</f>
        <v>5</v>
      </c>
      <c r="AH580" s="40">
        <f t="shared" si="320"/>
        <v>1</v>
      </c>
      <c r="AI580" s="40">
        <f t="shared" si="322"/>
        <v>1</v>
      </c>
      <c r="AJ580" s="40">
        <f t="shared" si="323"/>
        <v>1</v>
      </c>
      <c r="AK580" s="40">
        <f t="shared" si="325"/>
        <v>0</v>
      </c>
      <c r="AL580" s="40">
        <f t="shared" si="326"/>
        <v>1</v>
      </c>
      <c r="AM580" s="40">
        <f t="shared" si="327"/>
        <v>0</v>
      </c>
      <c r="AN580" s="40">
        <f t="shared" si="328"/>
        <v>0</v>
      </c>
      <c r="AO580" s="40">
        <f t="shared" si="329"/>
        <v>0</v>
      </c>
      <c r="AP580" s="40">
        <f t="shared" si="330"/>
        <v>0</v>
      </c>
      <c r="AQ580" s="40">
        <f t="shared" si="332"/>
        <v>0</v>
      </c>
      <c r="AR580" s="40">
        <f t="shared" si="333"/>
        <v>0</v>
      </c>
      <c r="AS580" s="40">
        <f t="shared" si="334"/>
        <v>0</v>
      </c>
      <c r="AT580" s="40">
        <f t="shared" si="335"/>
        <v>0</v>
      </c>
      <c r="AU580" s="40">
        <f t="shared" si="336"/>
        <v>0</v>
      </c>
      <c r="AV580" s="40">
        <f t="shared" si="337"/>
        <v>0</v>
      </c>
      <c r="AW580" s="40">
        <f t="shared" si="338"/>
        <v>0</v>
      </c>
      <c r="AX580" s="40">
        <f t="shared" si="339"/>
        <v>0</v>
      </c>
      <c r="AY580" s="40">
        <f t="shared" si="340"/>
        <v>0</v>
      </c>
      <c r="AZ580" s="40">
        <f t="shared" si="341"/>
        <v>0</v>
      </c>
      <c r="BA580" s="40">
        <f t="shared" si="342"/>
        <v>0</v>
      </c>
      <c r="BB580" s="40">
        <f t="shared" si="343"/>
        <v>0</v>
      </c>
      <c r="BC580" s="40">
        <f t="shared" si="344"/>
        <v>0</v>
      </c>
      <c r="BD580" s="40">
        <f t="shared" si="345"/>
        <v>0</v>
      </c>
      <c r="BE580" s="40">
        <f t="shared" si="346"/>
        <v>0</v>
      </c>
      <c r="BF580" s="40">
        <f t="shared" si="347"/>
        <v>0</v>
      </c>
      <c r="BG580" s="40">
        <f t="shared" si="348"/>
        <v>0</v>
      </c>
      <c r="BH580" s="40">
        <f t="shared" si="349"/>
        <v>0</v>
      </c>
      <c r="BI580" s="40">
        <f t="shared" si="350"/>
        <v>0</v>
      </c>
      <c r="BJ580" s="40">
        <f t="shared" si="351"/>
        <v>0</v>
      </c>
      <c r="BK580" s="40">
        <f t="shared" si="352"/>
        <v>0</v>
      </c>
      <c r="BL580" s="40">
        <f t="shared" si="353"/>
        <v>0</v>
      </c>
      <c r="BM580" s="40">
        <f t="shared" si="355"/>
        <v>0</v>
      </c>
      <c r="BN580" s="40">
        <f t="shared" si="356"/>
        <v>0</v>
      </c>
      <c r="BO580" s="40">
        <f t="shared" si="357"/>
        <v>0</v>
      </c>
      <c r="BP580" s="40">
        <f t="shared" si="359"/>
        <v>0</v>
      </c>
      <c r="BQ580" s="40">
        <f t="shared" si="360"/>
        <v>0</v>
      </c>
      <c r="BR580" s="40">
        <f t="shared" si="361"/>
        <v>0</v>
      </c>
      <c r="BS580">
        <v>1</v>
      </c>
      <c r="BT580" s="63">
        <f t="shared" si="321"/>
        <v>6</v>
      </c>
      <c r="BV580" s="4">
        <f t="shared" si="358"/>
        <v>0.13885836385836386</v>
      </c>
    </row>
    <row r="581" spans="1:74">
      <c r="A581" s="25">
        <f t="shared" si="331"/>
        <v>577</v>
      </c>
      <c r="B581" s="26" t="s">
        <v>30</v>
      </c>
      <c r="C581" s="56">
        <v>41817</v>
      </c>
      <c r="D581" s="12">
        <v>41820</v>
      </c>
      <c r="E581" s="12">
        <v>41822</v>
      </c>
      <c r="F581" s="14">
        <v>1.3612</v>
      </c>
      <c r="G581" s="14">
        <v>1.3652</v>
      </c>
      <c r="H581" s="14">
        <v>1.3652</v>
      </c>
      <c r="I581" s="14"/>
      <c r="J581" s="14"/>
      <c r="K581" s="5" t="s">
        <v>17</v>
      </c>
      <c r="L581" s="15"/>
      <c r="M581" s="16">
        <f>(G581-F581)*10000</f>
        <v>40.000000000000036</v>
      </c>
      <c r="N581" s="15"/>
      <c r="O581" s="16">
        <f>(H581-G581)*10000</f>
        <v>0</v>
      </c>
      <c r="P581" s="15"/>
      <c r="Q581" s="22">
        <f>((S580*U581)/M581)*O581</f>
        <v>0</v>
      </c>
      <c r="R581" s="15"/>
      <c r="S581" s="3">
        <f>Q581+S580</f>
        <v>1552666786.4967771</v>
      </c>
      <c r="U581" s="4">
        <f>$AE$4/W581</f>
        <v>2.2727272727272728E-2</v>
      </c>
      <c r="V581" s="4"/>
      <c r="W581" s="16">
        <v>11</v>
      </c>
      <c r="X581" s="15"/>
      <c r="Y581" s="30">
        <f>E581-D581+1</f>
        <v>3</v>
      </c>
      <c r="Z581" s="30"/>
      <c r="AA581" s="30">
        <f>(D581-C581)</f>
        <v>3</v>
      </c>
      <c r="AB581" s="30"/>
      <c r="AC581" s="4">
        <f>(S581-S580)/S580</f>
        <v>0</v>
      </c>
      <c r="AF581" s="40">
        <f>IF(E580&gt;D581,IF(E580&gt;E581,Y581,E580-D581+1),0)</f>
        <v>3</v>
      </c>
      <c r="AH581" s="40">
        <f t="shared" si="320"/>
        <v>1</v>
      </c>
      <c r="AI581" s="40">
        <f t="shared" si="322"/>
        <v>1</v>
      </c>
      <c r="AJ581" s="40">
        <f t="shared" si="323"/>
        <v>1</v>
      </c>
      <c r="AK581" s="40">
        <f t="shared" si="325"/>
        <v>1</v>
      </c>
      <c r="AL581" s="40">
        <f t="shared" si="326"/>
        <v>0</v>
      </c>
      <c r="AM581" s="40">
        <f t="shared" si="327"/>
        <v>1</v>
      </c>
      <c r="AN581" s="40">
        <f t="shared" si="328"/>
        <v>0</v>
      </c>
      <c r="AO581" s="40">
        <f t="shared" si="329"/>
        <v>0</v>
      </c>
      <c r="AP581" s="40">
        <f t="shared" si="330"/>
        <v>0</v>
      </c>
      <c r="AQ581" s="40">
        <f t="shared" si="332"/>
        <v>0</v>
      </c>
      <c r="AR581" s="40">
        <f t="shared" si="333"/>
        <v>0</v>
      </c>
      <c r="AS581" s="40">
        <f t="shared" si="334"/>
        <v>0</v>
      </c>
      <c r="AT581" s="40">
        <f t="shared" si="335"/>
        <v>0</v>
      </c>
      <c r="AU581" s="40">
        <f t="shared" si="336"/>
        <v>0</v>
      </c>
      <c r="AV581" s="40">
        <f t="shared" si="337"/>
        <v>0</v>
      </c>
      <c r="AW581" s="40">
        <f t="shared" si="338"/>
        <v>0</v>
      </c>
      <c r="AX581" s="40">
        <f t="shared" si="339"/>
        <v>0</v>
      </c>
      <c r="AY581" s="40">
        <f t="shared" si="340"/>
        <v>0</v>
      </c>
      <c r="AZ581" s="40">
        <f t="shared" si="341"/>
        <v>0</v>
      </c>
      <c r="BA581" s="40">
        <f t="shared" si="342"/>
        <v>0</v>
      </c>
      <c r="BB581" s="40">
        <f t="shared" si="343"/>
        <v>0</v>
      </c>
      <c r="BC581" s="40">
        <f t="shared" si="344"/>
        <v>0</v>
      </c>
      <c r="BD581" s="40">
        <f t="shared" si="345"/>
        <v>0</v>
      </c>
      <c r="BE581" s="40">
        <f t="shared" si="346"/>
        <v>0</v>
      </c>
      <c r="BF581" s="40">
        <f t="shared" si="347"/>
        <v>0</v>
      </c>
      <c r="BG581" s="40">
        <f t="shared" si="348"/>
        <v>0</v>
      </c>
      <c r="BH581" s="40">
        <f t="shared" si="349"/>
        <v>0</v>
      </c>
      <c r="BI581" s="40">
        <f t="shared" si="350"/>
        <v>0</v>
      </c>
      <c r="BJ581" s="40">
        <f t="shared" si="351"/>
        <v>0</v>
      </c>
      <c r="BK581" s="40">
        <f t="shared" si="352"/>
        <v>0</v>
      </c>
      <c r="BL581" s="40">
        <f t="shared" si="353"/>
        <v>0</v>
      </c>
      <c r="BM581" s="40">
        <f t="shared" si="355"/>
        <v>0</v>
      </c>
      <c r="BN581" s="40">
        <f t="shared" si="356"/>
        <v>0</v>
      </c>
      <c r="BO581" s="40">
        <f t="shared" si="357"/>
        <v>0</v>
      </c>
      <c r="BP581" s="40">
        <f t="shared" si="359"/>
        <v>0</v>
      </c>
      <c r="BQ581" s="40">
        <f t="shared" si="360"/>
        <v>0</v>
      </c>
      <c r="BR581" s="40">
        <f t="shared" si="361"/>
        <v>0</v>
      </c>
      <c r="BS581">
        <v>1</v>
      </c>
      <c r="BT581" s="63">
        <f t="shared" si="321"/>
        <v>7</v>
      </c>
      <c r="BV581" s="4">
        <f t="shared" si="358"/>
        <v>0.1615856365856366</v>
      </c>
    </row>
    <row r="582" spans="1:74">
      <c r="A582" s="25">
        <f t="shared" si="331"/>
        <v>578</v>
      </c>
      <c r="B582" s="26" t="s">
        <v>31</v>
      </c>
      <c r="C582" s="56">
        <v>41822</v>
      </c>
      <c r="D582" s="12">
        <v>41823</v>
      </c>
      <c r="E582" s="12">
        <v>41828</v>
      </c>
      <c r="F582" s="14">
        <v>1.8069</v>
      </c>
      <c r="G582" s="14">
        <v>1.8199000000000001</v>
      </c>
      <c r="H582" s="14">
        <v>1.8209</v>
      </c>
      <c r="I582" s="14"/>
      <c r="J582" s="14"/>
      <c r="K582" s="5" t="s">
        <v>2</v>
      </c>
      <c r="M582" s="16">
        <f>(G582-F582)*10000</f>
        <v>130.00000000000122</v>
      </c>
      <c r="N582" s="15"/>
      <c r="O582" s="16">
        <f>(H582-G582)*10000</f>
        <v>9.9999999999988987</v>
      </c>
      <c r="Q582" s="22">
        <f>((S581*U582)/M582)*O582</f>
        <v>3317664.0737106651</v>
      </c>
      <c r="R582" s="15"/>
      <c r="S582" s="3">
        <f>Q582+S581</f>
        <v>1555984450.5704877</v>
      </c>
      <c r="U582" s="4">
        <f>$AE$4/W582</f>
        <v>2.7777777777777776E-2</v>
      </c>
      <c r="V582"/>
      <c r="W582" s="2">
        <v>9</v>
      </c>
      <c r="Y582" s="30">
        <f>E582-D582+1</f>
        <v>6</v>
      </c>
      <c r="Z582" s="30"/>
      <c r="AA582" s="30">
        <f>(D582-C582)</f>
        <v>1</v>
      </c>
      <c r="AB582" s="30"/>
      <c r="AC582" s="4">
        <f>(S582-S581)/S581</f>
        <v>2.1367521367518906E-3</v>
      </c>
      <c r="AF582" s="40">
        <f>IF(E581&gt;D582,IF(E581&gt;E582,Y582,E581-D582+1),0)</f>
        <v>0</v>
      </c>
      <c r="AH582" s="40">
        <f t="shared" si="320"/>
        <v>0</v>
      </c>
      <c r="AI582" s="40">
        <f t="shared" si="322"/>
        <v>0</v>
      </c>
      <c r="AJ582" s="40">
        <f t="shared" si="323"/>
        <v>0</v>
      </c>
      <c r="AK582" s="40">
        <f t="shared" si="325"/>
        <v>0</v>
      </c>
      <c r="AL582" s="40">
        <f t="shared" si="326"/>
        <v>0</v>
      </c>
      <c r="AM582" s="40">
        <f t="shared" si="327"/>
        <v>0</v>
      </c>
      <c r="AN582" s="40">
        <f t="shared" si="328"/>
        <v>0</v>
      </c>
      <c r="AO582" s="40">
        <f t="shared" si="329"/>
        <v>0</v>
      </c>
      <c r="AP582" s="40">
        <f t="shared" si="330"/>
        <v>0</v>
      </c>
      <c r="AQ582" s="40">
        <f t="shared" si="332"/>
        <v>0</v>
      </c>
      <c r="AR582" s="40">
        <f t="shared" si="333"/>
        <v>0</v>
      </c>
      <c r="AS582" s="40">
        <f t="shared" si="334"/>
        <v>0</v>
      </c>
      <c r="AT582" s="40">
        <f t="shared" si="335"/>
        <v>0</v>
      </c>
      <c r="AU582" s="40">
        <f t="shared" si="336"/>
        <v>0</v>
      </c>
      <c r="AV582" s="40">
        <f t="shared" si="337"/>
        <v>0</v>
      </c>
      <c r="AW582" s="40">
        <f t="shared" si="338"/>
        <v>0</v>
      </c>
      <c r="AX582" s="40">
        <f t="shared" si="339"/>
        <v>0</v>
      </c>
      <c r="AY582" s="40">
        <f t="shared" si="340"/>
        <v>0</v>
      </c>
      <c r="AZ582" s="40">
        <f t="shared" si="341"/>
        <v>0</v>
      </c>
      <c r="BA582" s="40">
        <f t="shared" si="342"/>
        <v>0</v>
      </c>
      <c r="BB582" s="40">
        <f t="shared" si="343"/>
        <v>0</v>
      </c>
      <c r="BC582" s="40">
        <f t="shared" si="344"/>
        <v>0</v>
      </c>
      <c r="BD582" s="40">
        <f t="shared" si="345"/>
        <v>0</v>
      </c>
      <c r="BE582" s="40">
        <f t="shared" si="346"/>
        <v>0</v>
      </c>
      <c r="BF582" s="40">
        <f t="shared" si="347"/>
        <v>0</v>
      </c>
      <c r="BG582" s="40">
        <f t="shared" si="348"/>
        <v>0</v>
      </c>
      <c r="BH582" s="40">
        <f t="shared" si="349"/>
        <v>0</v>
      </c>
      <c r="BI582" s="40">
        <f t="shared" si="350"/>
        <v>0</v>
      </c>
      <c r="BJ582" s="40">
        <f t="shared" si="351"/>
        <v>0</v>
      </c>
      <c r="BK582" s="40">
        <f t="shared" si="352"/>
        <v>0</v>
      </c>
      <c r="BL582" s="40">
        <f t="shared" si="353"/>
        <v>0</v>
      </c>
      <c r="BM582" s="40">
        <f t="shared" si="355"/>
        <v>0</v>
      </c>
      <c r="BN582" s="40">
        <f t="shared" si="356"/>
        <v>0</v>
      </c>
      <c r="BO582" s="40">
        <f t="shared" si="357"/>
        <v>0</v>
      </c>
      <c r="BP582" s="40">
        <f t="shared" si="359"/>
        <v>0</v>
      </c>
      <c r="BQ582" s="40">
        <f t="shared" si="360"/>
        <v>0</v>
      </c>
      <c r="BR582" s="40">
        <f t="shared" si="361"/>
        <v>0</v>
      </c>
      <c r="BS582">
        <v>1</v>
      </c>
      <c r="BT582" s="63">
        <f t="shared" si="321"/>
        <v>2</v>
      </c>
      <c r="BV582" s="4">
        <f t="shared" si="358"/>
        <v>4.7008547008547008E-2</v>
      </c>
    </row>
    <row r="583" spans="1:74">
      <c r="A583" s="25">
        <f t="shared" si="331"/>
        <v>579</v>
      </c>
      <c r="B583" s="26" t="s">
        <v>30</v>
      </c>
      <c r="C583" s="56">
        <v>41823</v>
      </c>
      <c r="D583" s="12">
        <v>41824</v>
      </c>
      <c r="E583" s="12">
        <v>41849</v>
      </c>
      <c r="F583" s="14">
        <v>1.3661000000000001</v>
      </c>
      <c r="G583" s="14"/>
      <c r="H583" s="14"/>
      <c r="I583" s="14">
        <v>1.3593</v>
      </c>
      <c r="J583" s="14">
        <v>1.3411999999999999</v>
      </c>
      <c r="K583" s="5" t="s">
        <v>1</v>
      </c>
      <c r="L583" s="15"/>
      <c r="M583" s="46">
        <f>(F583-I583)*10000</f>
        <v>68.000000000001393</v>
      </c>
      <c r="N583" s="47"/>
      <c r="O583" s="46">
        <f>(I583-J583)*10000</f>
        <v>181.00000000000006</v>
      </c>
      <c r="P583" s="15"/>
      <c r="Q583" s="22">
        <f>((S582*U583)/M583)*O583</f>
        <v>94128738.487049669</v>
      </c>
      <c r="R583" s="15"/>
      <c r="S583" s="3">
        <f>Q583+S582</f>
        <v>1650113189.0575373</v>
      </c>
      <c r="U583" s="4">
        <f>$AE$4/W583</f>
        <v>2.2727272727272728E-2</v>
      </c>
      <c r="V583" s="4"/>
      <c r="W583" s="16">
        <v>11</v>
      </c>
      <c r="X583" s="15"/>
      <c r="Y583" s="30">
        <f>E583-D583+1</f>
        <v>26</v>
      </c>
      <c r="Z583" s="30"/>
      <c r="AA583" s="30">
        <f>(D583-C583)</f>
        <v>1</v>
      </c>
      <c r="AB583" s="30"/>
      <c r="AC583" s="4">
        <f>(S583-S582)/S582</f>
        <v>6.0494652406415834E-2</v>
      </c>
      <c r="AF583" s="40">
        <f>IF(E582&gt;D583,IF(E582&gt;E583,Y583,E582-D583+1),0)</f>
        <v>5</v>
      </c>
      <c r="AH583" s="40">
        <f t="shared" ref="AH583:AH646" si="362">IF(E582&gt;=D583,1,0)</f>
        <v>1</v>
      </c>
      <c r="AI583" s="40">
        <f t="shared" si="322"/>
        <v>0</v>
      </c>
      <c r="AJ583" s="40">
        <f t="shared" si="323"/>
        <v>0</v>
      </c>
      <c r="AK583" s="40">
        <f t="shared" si="325"/>
        <v>0</v>
      </c>
      <c r="AL583" s="40">
        <f t="shared" si="326"/>
        <v>0</v>
      </c>
      <c r="AM583" s="40">
        <f t="shared" si="327"/>
        <v>0</v>
      </c>
      <c r="AN583" s="40">
        <f t="shared" si="328"/>
        <v>0</v>
      </c>
      <c r="AO583" s="40">
        <f t="shared" si="329"/>
        <v>0</v>
      </c>
      <c r="AP583" s="40">
        <f t="shared" si="330"/>
        <v>0</v>
      </c>
      <c r="AQ583" s="40">
        <f t="shared" si="332"/>
        <v>0</v>
      </c>
      <c r="AR583" s="40">
        <f t="shared" si="333"/>
        <v>0</v>
      </c>
      <c r="AS583" s="40">
        <f t="shared" si="334"/>
        <v>0</v>
      </c>
      <c r="AT583" s="40">
        <f t="shared" si="335"/>
        <v>0</v>
      </c>
      <c r="AU583" s="40">
        <f t="shared" si="336"/>
        <v>0</v>
      </c>
      <c r="AV583" s="40">
        <f t="shared" si="337"/>
        <v>0</v>
      </c>
      <c r="AW583" s="40">
        <f t="shared" si="338"/>
        <v>0</v>
      </c>
      <c r="AX583" s="40">
        <f t="shared" si="339"/>
        <v>0</v>
      </c>
      <c r="AY583" s="40">
        <f t="shared" si="340"/>
        <v>0</v>
      </c>
      <c r="AZ583" s="40">
        <f t="shared" si="341"/>
        <v>0</v>
      </c>
      <c r="BA583" s="40">
        <f t="shared" si="342"/>
        <v>0</v>
      </c>
      <c r="BB583" s="40">
        <f t="shared" si="343"/>
        <v>0</v>
      </c>
      <c r="BC583" s="40">
        <f t="shared" si="344"/>
        <v>0</v>
      </c>
      <c r="BD583" s="40">
        <f t="shared" si="345"/>
        <v>0</v>
      </c>
      <c r="BE583" s="40">
        <f t="shared" si="346"/>
        <v>0</v>
      </c>
      <c r="BF583" s="40">
        <f t="shared" si="347"/>
        <v>0</v>
      </c>
      <c r="BG583" s="40">
        <f t="shared" si="348"/>
        <v>0</v>
      </c>
      <c r="BH583" s="40">
        <f t="shared" si="349"/>
        <v>0</v>
      </c>
      <c r="BI583" s="40">
        <f t="shared" si="350"/>
        <v>0</v>
      </c>
      <c r="BJ583" s="40">
        <f t="shared" si="351"/>
        <v>0</v>
      </c>
      <c r="BK583" s="40">
        <f t="shared" si="352"/>
        <v>0</v>
      </c>
      <c r="BL583" s="40">
        <f t="shared" si="353"/>
        <v>0</v>
      </c>
      <c r="BM583" s="40">
        <f t="shared" si="355"/>
        <v>0</v>
      </c>
      <c r="BN583" s="40">
        <f t="shared" si="356"/>
        <v>0</v>
      </c>
      <c r="BO583" s="40">
        <f t="shared" si="357"/>
        <v>0</v>
      </c>
      <c r="BP583" s="40">
        <f t="shared" si="359"/>
        <v>0</v>
      </c>
      <c r="BQ583" s="40">
        <f t="shared" si="360"/>
        <v>0</v>
      </c>
      <c r="BR583" s="40">
        <f t="shared" si="361"/>
        <v>0</v>
      </c>
      <c r="BS583">
        <v>1</v>
      </c>
      <c r="BT583" s="63">
        <f t="shared" ref="BT583:BT646" si="363">SUM(AH583:BS583)+1</f>
        <v>3</v>
      </c>
      <c r="BV583" s="4">
        <f t="shared" si="358"/>
        <v>6.9735819735819743E-2</v>
      </c>
    </row>
    <row r="584" spans="1:74">
      <c r="A584" s="25">
        <f t="shared" si="331"/>
        <v>580</v>
      </c>
      <c r="B584" s="26" t="s">
        <v>29</v>
      </c>
      <c r="C584" s="56">
        <v>41828</v>
      </c>
      <c r="D584" s="12">
        <v>41830</v>
      </c>
      <c r="E584" s="12">
        <v>41835</v>
      </c>
      <c r="F584" s="14">
        <v>0.79220000000000002</v>
      </c>
      <c r="G584" s="14">
        <v>0.79649999999999999</v>
      </c>
      <c r="H584" s="14">
        <v>0.79220000000000002</v>
      </c>
      <c r="I584" s="14"/>
      <c r="J584" s="14"/>
      <c r="K584" s="5" t="s">
        <v>0</v>
      </c>
      <c r="L584" s="15"/>
      <c r="M584" s="16">
        <f>(G584-F584)*10000</f>
        <v>42.999999999999702</v>
      </c>
      <c r="N584" s="15"/>
      <c r="O584" s="16">
        <f>(H584-G584)*10000</f>
        <v>-42.999999999999702</v>
      </c>
      <c r="P584" s="15"/>
      <c r="Q584" s="22">
        <f>((S583*U584)/M584)*O584</f>
        <v>-41252829.726438433</v>
      </c>
      <c r="R584" s="15"/>
      <c r="S584" s="3">
        <f>Q584+S583</f>
        <v>1608860359.3310988</v>
      </c>
      <c r="U584" s="4">
        <f>$AE$4/W584</f>
        <v>2.5000000000000001E-2</v>
      </c>
      <c r="V584" s="4"/>
      <c r="W584" s="2">
        <v>10</v>
      </c>
      <c r="X584" s="3"/>
      <c r="Y584" s="30">
        <f>E584-D584+1</f>
        <v>6</v>
      </c>
      <c r="Z584" s="30"/>
      <c r="AA584" s="30">
        <f>(D584-C584)</f>
        <v>2</v>
      </c>
      <c r="AB584" s="30"/>
      <c r="AC584" s="4">
        <f>(S584-S583)/S583</f>
        <v>-2.5000000000000053E-2</v>
      </c>
      <c r="AF584" s="40">
        <f>IF(E583&gt;D584,IF(E583&gt;E584,Y584,E583-D584+1),0)</f>
        <v>6</v>
      </c>
      <c r="AH584" s="40">
        <f t="shared" si="362"/>
        <v>1</v>
      </c>
      <c r="AI584" s="40">
        <f t="shared" ref="AI584:AI647" si="364">IF(E582&gt;=D584,1,0)</f>
        <v>0</v>
      </c>
      <c r="AJ584" s="40">
        <f t="shared" si="323"/>
        <v>0</v>
      </c>
      <c r="AK584" s="40">
        <f t="shared" si="325"/>
        <v>0</v>
      </c>
      <c r="AL584" s="40">
        <f t="shared" si="326"/>
        <v>0</v>
      </c>
      <c r="AM584" s="40">
        <f t="shared" si="327"/>
        <v>0</v>
      </c>
      <c r="AN584" s="40">
        <f t="shared" si="328"/>
        <v>0</v>
      </c>
      <c r="AO584" s="40">
        <f t="shared" si="329"/>
        <v>0</v>
      </c>
      <c r="AP584" s="40">
        <f t="shared" si="330"/>
        <v>0</v>
      </c>
      <c r="AQ584" s="40">
        <f t="shared" si="332"/>
        <v>0</v>
      </c>
      <c r="AR584" s="40">
        <f t="shared" si="333"/>
        <v>0</v>
      </c>
      <c r="AS584" s="40">
        <f t="shared" si="334"/>
        <v>0</v>
      </c>
      <c r="AT584" s="40">
        <f t="shared" si="335"/>
        <v>0</v>
      </c>
      <c r="AU584" s="40">
        <f t="shared" si="336"/>
        <v>0</v>
      </c>
      <c r="AV584" s="40">
        <f t="shared" si="337"/>
        <v>0</v>
      </c>
      <c r="AW584" s="40">
        <f t="shared" si="338"/>
        <v>0</v>
      </c>
      <c r="AX584" s="40">
        <f t="shared" si="339"/>
        <v>0</v>
      </c>
      <c r="AY584" s="40">
        <f t="shared" si="340"/>
        <v>0</v>
      </c>
      <c r="AZ584" s="40">
        <f t="shared" si="341"/>
        <v>0</v>
      </c>
      <c r="BA584" s="40">
        <f t="shared" si="342"/>
        <v>0</v>
      </c>
      <c r="BB584" s="40">
        <f t="shared" si="343"/>
        <v>0</v>
      </c>
      <c r="BC584" s="40">
        <f t="shared" si="344"/>
        <v>0</v>
      </c>
      <c r="BD584" s="40">
        <f t="shared" si="345"/>
        <v>0</v>
      </c>
      <c r="BE584" s="40">
        <f t="shared" si="346"/>
        <v>0</v>
      </c>
      <c r="BF584" s="40">
        <f t="shared" si="347"/>
        <v>0</v>
      </c>
      <c r="BG584" s="40">
        <f t="shared" si="348"/>
        <v>0</v>
      </c>
      <c r="BH584" s="40">
        <f t="shared" si="349"/>
        <v>0</v>
      </c>
      <c r="BI584" s="40">
        <f t="shared" si="350"/>
        <v>0</v>
      </c>
      <c r="BJ584" s="40">
        <f t="shared" si="351"/>
        <v>0</v>
      </c>
      <c r="BK584" s="40">
        <f t="shared" si="352"/>
        <v>0</v>
      </c>
      <c r="BL584" s="40">
        <f t="shared" si="353"/>
        <v>0</v>
      </c>
      <c r="BM584" s="40">
        <f t="shared" si="355"/>
        <v>0</v>
      </c>
      <c r="BN584" s="40">
        <f t="shared" si="356"/>
        <v>0</v>
      </c>
      <c r="BO584" s="40">
        <f t="shared" si="357"/>
        <v>0</v>
      </c>
      <c r="BP584" s="40">
        <f t="shared" si="359"/>
        <v>0</v>
      </c>
      <c r="BQ584" s="40">
        <f t="shared" si="360"/>
        <v>0</v>
      </c>
      <c r="BR584" s="40">
        <f t="shared" si="361"/>
        <v>0</v>
      </c>
      <c r="BS584">
        <v>1</v>
      </c>
      <c r="BT584" s="63">
        <f t="shared" si="363"/>
        <v>3</v>
      </c>
      <c r="BV584" s="4">
        <f t="shared" si="358"/>
        <v>6.6958041958041961E-2</v>
      </c>
    </row>
    <row r="585" spans="1:74">
      <c r="A585" s="25">
        <f t="shared" si="331"/>
        <v>581</v>
      </c>
      <c r="B585" s="26" t="s">
        <v>20</v>
      </c>
      <c r="C585" s="56">
        <v>41831</v>
      </c>
      <c r="D585" s="12">
        <v>41834</v>
      </c>
      <c r="E585" s="12">
        <v>41836</v>
      </c>
      <c r="F585" s="14">
        <v>0.84160000000000001</v>
      </c>
      <c r="G585" s="14"/>
      <c r="H585" s="14"/>
      <c r="I585" s="14">
        <v>0.83599999999999997</v>
      </c>
      <c r="J585" s="14">
        <v>0.84160000000000001</v>
      </c>
      <c r="K585" s="5" t="s">
        <v>0</v>
      </c>
      <c r="L585" s="15"/>
      <c r="M585" s="16">
        <f>(F585-I585)*10000</f>
        <v>56.000000000000497</v>
      </c>
      <c r="N585" s="15"/>
      <c r="O585" s="16">
        <f>(I585-J585)*10000</f>
        <v>-56.000000000000497</v>
      </c>
      <c r="P585" s="15"/>
      <c r="Q585" s="22">
        <f>((S584*U585)/M585)*O585</f>
        <v>-57459298.547539242</v>
      </c>
      <c r="R585" s="15"/>
      <c r="S585" s="3">
        <f>Q585+S584</f>
        <v>1551401060.7835596</v>
      </c>
      <c r="U585" s="4">
        <f>$AE$4/W585</f>
        <v>3.5714285714285712E-2</v>
      </c>
      <c r="V585" s="4"/>
      <c r="W585" s="2">
        <v>7</v>
      </c>
      <c r="X585" s="3"/>
      <c r="Y585" s="30">
        <f>E585-D585+1</f>
        <v>3</v>
      </c>
      <c r="Z585" s="30"/>
      <c r="AA585" s="30">
        <f>(D585-C585)</f>
        <v>3</v>
      </c>
      <c r="AB585" s="30"/>
      <c r="AC585" s="4">
        <f>(S585-S584)/S584</f>
        <v>-3.5714285714285712E-2</v>
      </c>
      <c r="AF585" s="40">
        <f>IF(E584&gt;D585,IF(E584&gt;E585,Y585,E584-D585+1),0)</f>
        <v>2</v>
      </c>
      <c r="AH585" s="40">
        <f t="shared" si="362"/>
        <v>1</v>
      </c>
      <c r="AI585" s="40">
        <f t="shared" si="364"/>
        <v>1</v>
      </c>
      <c r="AJ585" s="40">
        <f t="shared" ref="AJ585:AJ648" si="365">IF(E582&gt;=D585,1,0)</f>
        <v>0</v>
      </c>
      <c r="AK585" s="40">
        <f t="shared" si="325"/>
        <v>0</v>
      </c>
      <c r="AL585" s="40">
        <f t="shared" si="326"/>
        <v>0</v>
      </c>
      <c r="AM585" s="40">
        <f t="shared" si="327"/>
        <v>0</v>
      </c>
      <c r="AN585" s="40">
        <f t="shared" si="328"/>
        <v>0</v>
      </c>
      <c r="AO585" s="40">
        <f t="shared" si="329"/>
        <v>0</v>
      </c>
      <c r="AP585" s="40">
        <f t="shared" si="330"/>
        <v>0</v>
      </c>
      <c r="AQ585" s="40">
        <f t="shared" si="332"/>
        <v>0</v>
      </c>
      <c r="AR585" s="40">
        <f t="shared" si="333"/>
        <v>0</v>
      </c>
      <c r="AS585" s="40">
        <f t="shared" si="334"/>
        <v>0</v>
      </c>
      <c r="AT585" s="40">
        <f t="shared" si="335"/>
        <v>0</v>
      </c>
      <c r="AU585" s="40">
        <f t="shared" si="336"/>
        <v>0</v>
      </c>
      <c r="AV585" s="40">
        <f t="shared" si="337"/>
        <v>0</v>
      </c>
      <c r="AW585" s="40">
        <f t="shared" si="338"/>
        <v>0</v>
      </c>
      <c r="AX585" s="40">
        <f t="shared" si="339"/>
        <v>0</v>
      </c>
      <c r="AY585" s="40">
        <f t="shared" si="340"/>
        <v>0</v>
      </c>
      <c r="AZ585" s="40">
        <f t="shared" si="341"/>
        <v>0</v>
      </c>
      <c r="BA585" s="40">
        <f t="shared" si="342"/>
        <v>0</v>
      </c>
      <c r="BB585" s="40">
        <f t="shared" si="343"/>
        <v>0</v>
      </c>
      <c r="BC585" s="40">
        <f t="shared" si="344"/>
        <v>0</v>
      </c>
      <c r="BD585" s="40">
        <f t="shared" si="345"/>
        <v>0</v>
      </c>
      <c r="BE585" s="40">
        <f t="shared" si="346"/>
        <v>0</v>
      </c>
      <c r="BF585" s="40">
        <f t="shared" si="347"/>
        <v>0</v>
      </c>
      <c r="BG585" s="40">
        <f t="shared" si="348"/>
        <v>0</v>
      </c>
      <c r="BH585" s="40">
        <f t="shared" si="349"/>
        <v>0</v>
      </c>
      <c r="BI585" s="40">
        <f t="shared" si="350"/>
        <v>0</v>
      </c>
      <c r="BJ585" s="40">
        <f t="shared" si="351"/>
        <v>0</v>
      </c>
      <c r="BK585" s="40">
        <f t="shared" si="352"/>
        <v>0</v>
      </c>
      <c r="BL585" s="40">
        <f t="shared" si="353"/>
        <v>0</v>
      </c>
      <c r="BM585" s="40">
        <f t="shared" si="355"/>
        <v>0</v>
      </c>
      <c r="BN585" s="40">
        <f t="shared" si="356"/>
        <v>0</v>
      </c>
      <c r="BO585" s="40">
        <f t="shared" si="357"/>
        <v>0</v>
      </c>
      <c r="BP585" s="40">
        <f t="shared" si="359"/>
        <v>0</v>
      </c>
      <c r="BQ585" s="40">
        <f t="shared" si="360"/>
        <v>0</v>
      </c>
      <c r="BR585" s="40">
        <f t="shared" si="361"/>
        <v>0</v>
      </c>
      <c r="BS585">
        <v>1</v>
      </c>
      <c r="BT585" s="63">
        <f t="shared" si="363"/>
        <v>4</v>
      </c>
      <c r="BV585" s="4">
        <f t="shared" si="358"/>
        <v>0.10267232767232767</v>
      </c>
    </row>
    <row r="586" spans="1:74">
      <c r="A586" s="25">
        <f t="shared" si="331"/>
        <v>582</v>
      </c>
      <c r="B586" s="26" t="s">
        <v>32</v>
      </c>
      <c r="C586" s="56">
        <v>41835</v>
      </c>
      <c r="D586" s="12">
        <v>41836</v>
      </c>
      <c r="E586" s="12">
        <v>41852</v>
      </c>
      <c r="F586" s="14">
        <v>0.88239999999999996</v>
      </c>
      <c r="G586" s="14"/>
      <c r="H586" s="14"/>
      <c r="I586" s="14">
        <v>0.87619999999999998</v>
      </c>
      <c r="J586" s="14">
        <v>0.84630000000000005</v>
      </c>
      <c r="K586" s="5" t="s">
        <v>1</v>
      </c>
      <c r="M586" s="46">
        <f>(F586-I586)*10000</f>
        <v>61.999999999999829</v>
      </c>
      <c r="N586" s="47"/>
      <c r="O586" s="46">
        <f>(I586-J586)*10000</f>
        <v>298.99999999999926</v>
      </c>
      <c r="Q586" s="22">
        <f>((S585*U586)/M586)*O586</f>
        <v>143879937.08879793</v>
      </c>
      <c r="R586" s="15"/>
      <c r="S586" s="3">
        <f>Q586+S585</f>
        <v>1695280997.8723574</v>
      </c>
      <c r="U586" s="4">
        <f>$AE$4/W586</f>
        <v>1.9230769230769232E-2</v>
      </c>
      <c r="W586" s="2">
        <v>13</v>
      </c>
      <c r="Y586" s="30">
        <f>E586-D586+1</f>
        <v>17</v>
      </c>
      <c r="Z586" s="30"/>
      <c r="AA586" s="30">
        <f>(D586-C586)</f>
        <v>1</v>
      </c>
      <c r="AB586" s="30"/>
      <c r="AC586" s="4">
        <f>(S586-S585)/S585</f>
        <v>9.2741935483870927E-2</v>
      </c>
      <c r="AF586" s="40">
        <f>IF(E585&gt;D586,IF(E585&gt;E586,Y586,E585-D586+1),0)</f>
        <v>0</v>
      </c>
      <c r="AH586" s="40">
        <f t="shared" si="362"/>
        <v>1</v>
      </c>
      <c r="AI586" s="40">
        <f t="shared" si="364"/>
        <v>0</v>
      </c>
      <c r="AJ586" s="40">
        <f t="shared" si="365"/>
        <v>1</v>
      </c>
      <c r="AK586" s="40">
        <f t="shared" ref="AK586:AK649" si="366">IF(E582&gt;=D586,1,0)</f>
        <v>0</v>
      </c>
      <c r="AL586" s="40">
        <f t="shared" si="326"/>
        <v>0</v>
      </c>
      <c r="AM586" s="40">
        <f t="shared" si="327"/>
        <v>0</v>
      </c>
      <c r="AN586" s="40">
        <f t="shared" si="328"/>
        <v>0</v>
      </c>
      <c r="AO586" s="40">
        <f t="shared" si="329"/>
        <v>0</v>
      </c>
      <c r="AP586" s="40">
        <f t="shared" si="330"/>
        <v>0</v>
      </c>
      <c r="AQ586" s="40">
        <f t="shared" si="332"/>
        <v>0</v>
      </c>
      <c r="AR586" s="40">
        <f t="shared" si="333"/>
        <v>0</v>
      </c>
      <c r="AS586" s="40">
        <f t="shared" si="334"/>
        <v>0</v>
      </c>
      <c r="AT586" s="40">
        <f t="shared" si="335"/>
        <v>0</v>
      </c>
      <c r="AU586" s="40">
        <f t="shared" si="336"/>
        <v>0</v>
      </c>
      <c r="AV586" s="40">
        <f t="shared" si="337"/>
        <v>0</v>
      </c>
      <c r="AW586" s="40">
        <f t="shared" si="338"/>
        <v>0</v>
      </c>
      <c r="AX586" s="40">
        <f t="shared" si="339"/>
        <v>0</v>
      </c>
      <c r="AY586" s="40">
        <f t="shared" si="340"/>
        <v>0</v>
      </c>
      <c r="AZ586" s="40">
        <f t="shared" si="341"/>
        <v>0</v>
      </c>
      <c r="BA586" s="40">
        <f t="shared" si="342"/>
        <v>0</v>
      </c>
      <c r="BB586" s="40">
        <f t="shared" si="343"/>
        <v>0</v>
      </c>
      <c r="BC586" s="40">
        <f t="shared" si="344"/>
        <v>0</v>
      </c>
      <c r="BD586" s="40">
        <f t="shared" si="345"/>
        <v>0</v>
      </c>
      <c r="BE586" s="40">
        <f t="shared" si="346"/>
        <v>0</v>
      </c>
      <c r="BF586" s="40">
        <f t="shared" si="347"/>
        <v>0</v>
      </c>
      <c r="BG586" s="40">
        <f t="shared" si="348"/>
        <v>0</v>
      </c>
      <c r="BH586" s="40">
        <f t="shared" si="349"/>
        <v>0</v>
      </c>
      <c r="BI586" s="40">
        <f t="shared" si="350"/>
        <v>0</v>
      </c>
      <c r="BJ586" s="40">
        <f t="shared" si="351"/>
        <v>0</v>
      </c>
      <c r="BK586" s="40">
        <f t="shared" si="352"/>
        <v>0</v>
      </c>
      <c r="BL586" s="40">
        <f t="shared" si="353"/>
        <v>0</v>
      </c>
      <c r="BM586" s="40">
        <f t="shared" si="355"/>
        <v>0</v>
      </c>
      <c r="BN586" s="40">
        <f t="shared" si="356"/>
        <v>0</v>
      </c>
      <c r="BO586" s="40">
        <f t="shared" si="357"/>
        <v>0</v>
      </c>
      <c r="BP586" s="40">
        <f t="shared" si="359"/>
        <v>0</v>
      </c>
      <c r="BQ586" s="40">
        <f t="shared" si="360"/>
        <v>0</v>
      </c>
      <c r="BR586" s="40">
        <f t="shared" si="361"/>
        <v>0</v>
      </c>
      <c r="BS586">
        <v>1</v>
      </c>
      <c r="BT586" s="63">
        <f t="shared" si="363"/>
        <v>4</v>
      </c>
      <c r="BV586" s="4">
        <f t="shared" si="358"/>
        <v>9.6903096903096911E-2</v>
      </c>
    </row>
    <row r="587" spans="1:74">
      <c r="A587" s="25">
        <f t="shared" si="331"/>
        <v>583</v>
      </c>
      <c r="B587" s="26" t="s">
        <v>31</v>
      </c>
      <c r="C587" s="56">
        <v>41842</v>
      </c>
      <c r="D587" s="12">
        <v>41843</v>
      </c>
      <c r="E587" s="12">
        <v>41865</v>
      </c>
      <c r="F587" s="14">
        <v>1.8220000000000001</v>
      </c>
      <c r="G587" s="14"/>
      <c r="H587" s="14"/>
      <c r="I587" s="14">
        <v>1.8112999999999999</v>
      </c>
      <c r="J587" s="14">
        <v>1.7922</v>
      </c>
      <c r="K587" s="5" t="s">
        <v>1</v>
      </c>
      <c r="M587" s="46">
        <f>(F587-I587)*10000</f>
        <v>107.00000000000153</v>
      </c>
      <c r="N587" s="47"/>
      <c r="O587" s="46">
        <f>(I587-J587)*10000</f>
        <v>190.99999999999895</v>
      </c>
      <c r="Q587" s="22">
        <f>((S586*U587)/M587)*O587</f>
        <v>84059883.33167544</v>
      </c>
      <c r="R587" s="15"/>
      <c r="S587" s="3">
        <f>Q587+S586</f>
        <v>1779340881.2040329</v>
      </c>
      <c r="U587" s="4">
        <f>$AE$4/W587</f>
        <v>2.7777777777777776E-2</v>
      </c>
      <c r="V587"/>
      <c r="W587" s="2">
        <v>9</v>
      </c>
      <c r="Y587" s="30">
        <f>E587-D587+1</f>
        <v>23</v>
      </c>
      <c r="Z587" s="30"/>
      <c r="AA587" s="30">
        <f>(D587-C587)</f>
        <v>1</v>
      </c>
      <c r="AB587" s="30"/>
      <c r="AC587" s="4">
        <f>(S587-S586)/S586</f>
        <v>4.9584631360331359E-2</v>
      </c>
      <c r="AF587" s="40">
        <f>IF(E586&gt;D587,IF(E586&gt;E587,Y587,E586-D587+1),0)</f>
        <v>10</v>
      </c>
      <c r="AH587" s="40">
        <f t="shared" si="362"/>
        <v>1</v>
      </c>
      <c r="AI587" s="40">
        <f t="shared" si="364"/>
        <v>0</v>
      </c>
      <c r="AJ587" s="40">
        <f t="shared" si="365"/>
        <v>0</v>
      </c>
      <c r="AK587" s="40">
        <f t="shared" si="366"/>
        <v>1</v>
      </c>
      <c r="AL587" s="40">
        <f t="shared" ref="AL587:AL650" si="367">IF(E582&gt;=D587,1,0)</f>
        <v>0</v>
      </c>
      <c r="AM587" s="40">
        <f t="shared" si="327"/>
        <v>0</v>
      </c>
      <c r="AN587" s="40">
        <f t="shared" si="328"/>
        <v>0</v>
      </c>
      <c r="AO587" s="40">
        <f t="shared" si="329"/>
        <v>0</v>
      </c>
      <c r="AP587" s="40">
        <f t="shared" si="330"/>
        <v>0</v>
      </c>
      <c r="AQ587" s="40">
        <f t="shared" si="332"/>
        <v>0</v>
      </c>
      <c r="AR587" s="40">
        <f t="shared" si="333"/>
        <v>0</v>
      </c>
      <c r="AS587" s="40">
        <f t="shared" si="334"/>
        <v>0</v>
      </c>
      <c r="AT587" s="40">
        <f t="shared" si="335"/>
        <v>0</v>
      </c>
      <c r="AU587" s="40">
        <f t="shared" si="336"/>
        <v>0</v>
      </c>
      <c r="AV587" s="40">
        <f t="shared" si="337"/>
        <v>0</v>
      </c>
      <c r="AW587" s="40">
        <f t="shared" si="338"/>
        <v>0</v>
      </c>
      <c r="AX587" s="40">
        <f t="shared" si="339"/>
        <v>0</v>
      </c>
      <c r="AY587" s="40">
        <f t="shared" si="340"/>
        <v>0</v>
      </c>
      <c r="AZ587" s="40">
        <f t="shared" si="341"/>
        <v>0</v>
      </c>
      <c r="BA587" s="40">
        <f t="shared" si="342"/>
        <v>0</v>
      </c>
      <c r="BB587" s="40">
        <f t="shared" si="343"/>
        <v>0</v>
      </c>
      <c r="BC587" s="40">
        <f t="shared" si="344"/>
        <v>0</v>
      </c>
      <c r="BD587" s="40">
        <f t="shared" si="345"/>
        <v>0</v>
      </c>
      <c r="BE587" s="40">
        <f t="shared" si="346"/>
        <v>0</v>
      </c>
      <c r="BF587" s="40">
        <f t="shared" si="347"/>
        <v>0</v>
      </c>
      <c r="BG587" s="40">
        <f t="shared" si="348"/>
        <v>0</v>
      </c>
      <c r="BH587" s="40">
        <f t="shared" si="349"/>
        <v>0</v>
      </c>
      <c r="BI587" s="40">
        <f t="shared" si="350"/>
        <v>0</v>
      </c>
      <c r="BJ587" s="40">
        <f t="shared" si="351"/>
        <v>0</v>
      </c>
      <c r="BK587" s="40">
        <f t="shared" si="352"/>
        <v>0</v>
      </c>
      <c r="BL587" s="40">
        <f t="shared" si="353"/>
        <v>0</v>
      </c>
      <c r="BM587" s="40">
        <f t="shared" si="355"/>
        <v>0</v>
      </c>
      <c r="BN587" s="40">
        <f t="shared" si="356"/>
        <v>0</v>
      </c>
      <c r="BO587" s="40">
        <f t="shared" si="357"/>
        <v>0</v>
      </c>
      <c r="BP587" s="40">
        <f t="shared" si="359"/>
        <v>0</v>
      </c>
      <c r="BQ587" s="40">
        <f t="shared" si="360"/>
        <v>0</v>
      </c>
      <c r="BR587" s="40">
        <f t="shared" si="361"/>
        <v>0</v>
      </c>
      <c r="BS587">
        <v>1</v>
      </c>
      <c r="BT587" s="63">
        <f t="shared" si="363"/>
        <v>4</v>
      </c>
      <c r="BV587" s="4">
        <f t="shared" si="358"/>
        <v>8.8966588966588961E-2</v>
      </c>
    </row>
    <row r="588" spans="1:74">
      <c r="A588" s="25">
        <f t="shared" si="331"/>
        <v>584</v>
      </c>
      <c r="B588" s="26" t="s">
        <v>33</v>
      </c>
      <c r="C588" s="56">
        <v>41845</v>
      </c>
      <c r="D588" s="12">
        <v>41849</v>
      </c>
      <c r="E588" s="12">
        <v>41857</v>
      </c>
      <c r="F588" s="36">
        <v>101.7</v>
      </c>
      <c r="G588" s="36">
        <v>101.95</v>
      </c>
      <c r="H588" s="36">
        <v>102.09</v>
      </c>
      <c r="I588" s="36"/>
      <c r="J588" s="36"/>
      <c r="K588" s="5" t="s">
        <v>2</v>
      </c>
      <c r="M588" s="16">
        <f>(G588-F588)*100</f>
        <v>25</v>
      </c>
      <c r="N588" s="15"/>
      <c r="O588" s="16">
        <f>(H588-G588)*100</f>
        <v>14.000000000000057</v>
      </c>
      <c r="Q588" s="22">
        <f>((S587*U588)/M588)*O588</f>
        <v>27678635.929840621</v>
      </c>
      <c r="R588" s="15"/>
      <c r="S588" s="3">
        <f>Q588+S587</f>
        <v>1807019517.1338735</v>
      </c>
      <c r="U588" s="4">
        <f>$AE$4/W588</f>
        <v>2.7777777777777776E-2</v>
      </c>
      <c r="W588" s="2">
        <v>9</v>
      </c>
      <c r="Y588" s="30">
        <f>E588-D588+1</f>
        <v>9</v>
      </c>
      <c r="Z588" s="30"/>
      <c r="AA588" s="30">
        <f>(D588-C588)</f>
        <v>4</v>
      </c>
      <c r="AB588" s="30"/>
      <c r="AC588" s="4">
        <f>(S588-S587)/S587</f>
        <v>1.5555555555555585E-2</v>
      </c>
      <c r="AF588" s="40">
        <f>IF(E587&gt;D588,IF(E587&gt;E588,Y588,E587-D588+1),0)</f>
        <v>9</v>
      </c>
      <c r="AH588" s="40">
        <f t="shared" si="362"/>
        <v>1</v>
      </c>
      <c r="AI588" s="40">
        <f t="shared" si="364"/>
        <v>1</v>
      </c>
      <c r="AJ588" s="40">
        <f t="shared" si="365"/>
        <v>0</v>
      </c>
      <c r="AK588" s="40">
        <f t="shared" si="366"/>
        <v>0</v>
      </c>
      <c r="AL588" s="40">
        <f t="shared" si="367"/>
        <v>1</v>
      </c>
      <c r="AM588" s="40">
        <f t="shared" ref="AM588:AM651" si="368">IF(E582&gt;=D588,1,0)</f>
        <v>0</v>
      </c>
      <c r="AN588" s="40">
        <f t="shared" si="328"/>
        <v>0</v>
      </c>
      <c r="AO588" s="40">
        <f t="shared" si="329"/>
        <v>0</v>
      </c>
      <c r="AP588" s="40">
        <f t="shared" si="330"/>
        <v>0</v>
      </c>
      <c r="AQ588" s="40">
        <f t="shared" si="332"/>
        <v>0</v>
      </c>
      <c r="AR588" s="40">
        <f t="shared" si="333"/>
        <v>0</v>
      </c>
      <c r="AS588" s="40">
        <f t="shared" si="334"/>
        <v>0</v>
      </c>
      <c r="AT588" s="40">
        <f t="shared" si="335"/>
        <v>0</v>
      </c>
      <c r="AU588" s="40">
        <f t="shared" si="336"/>
        <v>0</v>
      </c>
      <c r="AV588" s="40">
        <f t="shared" si="337"/>
        <v>0</v>
      </c>
      <c r="AW588" s="40">
        <f t="shared" si="338"/>
        <v>0</v>
      </c>
      <c r="AX588" s="40">
        <f t="shared" si="339"/>
        <v>0</v>
      </c>
      <c r="AY588" s="40">
        <f t="shared" si="340"/>
        <v>0</v>
      </c>
      <c r="AZ588" s="40">
        <f t="shared" si="341"/>
        <v>0</v>
      </c>
      <c r="BA588" s="40">
        <f t="shared" si="342"/>
        <v>0</v>
      </c>
      <c r="BB588" s="40">
        <f t="shared" si="343"/>
        <v>0</v>
      </c>
      <c r="BC588" s="40">
        <f t="shared" si="344"/>
        <v>0</v>
      </c>
      <c r="BD588" s="40">
        <f t="shared" si="345"/>
        <v>0</v>
      </c>
      <c r="BE588" s="40">
        <f t="shared" si="346"/>
        <v>0</v>
      </c>
      <c r="BF588" s="40">
        <f t="shared" si="347"/>
        <v>0</v>
      </c>
      <c r="BG588" s="40">
        <f t="shared" si="348"/>
        <v>0</v>
      </c>
      <c r="BH588" s="40">
        <f t="shared" si="349"/>
        <v>0</v>
      </c>
      <c r="BI588" s="40">
        <f t="shared" si="350"/>
        <v>0</v>
      </c>
      <c r="BJ588" s="40">
        <f t="shared" si="351"/>
        <v>0</v>
      </c>
      <c r="BK588" s="40">
        <f t="shared" si="352"/>
        <v>0</v>
      </c>
      <c r="BL588" s="40">
        <f t="shared" si="353"/>
        <v>0</v>
      </c>
      <c r="BM588" s="40">
        <f t="shared" si="355"/>
        <v>0</v>
      </c>
      <c r="BN588" s="40">
        <f t="shared" si="356"/>
        <v>0</v>
      </c>
      <c r="BO588" s="40">
        <f t="shared" si="357"/>
        <v>0</v>
      </c>
      <c r="BP588" s="40">
        <f t="shared" si="359"/>
        <v>0</v>
      </c>
      <c r="BQ588" s="40">
        <f t="shared" si="360"/>
        <v>0</v>
      </c>
      <c r="BR588" s="40">
        <f t="shared" si="361"/>
        <v>0</v>
      </c>
      <c r="BS588">
        <v>1</v>
      </c>
      <c r="BT588" s="63">
        <f t="shared" si="363"/>
        <v>5</v>
      </c>
      <c r="BV588" s="4">
        <f t="shared" si="358"/>
        <v>0.11674436674436675</v>
      </c>
    </row>
    <row r="589" spans="1:74">
      <c r="A589" s="25">
        <f t="shared" si="331"/>
        <v>585</v>
      </c>
      <c r="B589" s="26" t="s">
        <v>38</v>
      </c>
      <c r="C589" s="56">
        <v>41849</v>
      </c>
      <c r="D589" s="52">
        <v>41850</v>
      </c>
      <c r="E589" s="52">
        <v>41850</v>
      </c>
      <c r="F589" s="36">
        <v>136.72899999999998</v>
      </c>
      <c r="G589" s="36">
        <v>137.036</v>
      </c>
      <c r="H589" s="36">
        <v>137.73599999999999</v>
      </c>
      <c r="I589" s="36"/>
      <c r="J589" s="36"/>
      <c r="K589" s="5" t="s">
        <v>1</v>
      </c>
      <c r="M589" s="16">
        <f>(G589-F589)*100</f>
        <v>30.700000000001637</v>
      </c>
      <c r="N589" s="15"/>
      <c r="O589" s="16">
        <f>(H589-G589)*100</f>
        <v>69.999999999998863</v>
      </c>
      <c r="Q589" s="22">
        <f>((S588*U589)/M589)*O589</f>
        <v>49050475.492229842</v>
      </c>
      <c r="R589" s="15"/>
      <c r="S589" s="3">
        <f>Q589+S588</f>
        <v>1856069992.6261034</v>
      </c>
      <c r="U589" s="4">
        <f>$AE$4/W589</f>
        <v>1.1904761904761904E-2</v>
      </c>
      <c r="W589" s="2">
        <v>21</v>
      </c>
      <c r="Y589" s="30">
        <f>E589-D589+1</f>
        <v>1</v>
      </c>
      <c r="Z589" s="30"/>
      <c r="AA589" s="30">
        <f>(D589-C589)</f>
        <v>1</v>
      </c>
      <c r="AB589" s="30"/>
      <c r="AC589" s="4">
        <f>(S589-S588)/S588</f>
        <v>2.7144408251898268E-2</v>
      </c>
      <c r="AF589" s="40">
        <f>IF(E588&gt;D589,IF(E588&gt;E589,Y589,E588-D589+1),0)</f>
        <v>1</v>
      </c>
      <c r="AH589" s="40">
        <f t="shared" si="362"/>
        <v>1</v>
      </c>
      <c r="AI589" s="40">
        <f t="shared" si="364"/>
        <v>1</v>
      </c>
      <c r="AJ589" s="40">
        <f t="shared" si="365"/>
        <v>1</v>
      </c>
      <c r="AK589" s="40">
        <f t="shared" si="366"/>
        <v>0</v>
      </c>
      <c r="AL589" s="40">
        <f t="shared" si="367"/>
        <v>0</v>
      </c>
      <c r="AM589" s="40">
        <f t="shared" si="368"/>
        <v>0</v>
      </c>
      <c r="AN589" s="40">
        <f t="shared" ref="AN589:AN652" si="369">IF(E582&gt;=D589,1,0)</f>
        <v>0</v>
      </c>
      <c r="AO589" s="40">
        <f t="shared" si="329"/>
        <v>0</v>
      </c>
      <c r="AP589" s="40">
        <f t="shared" si="330"/>
        <v>0</v>
      </c>
      <c r="AQ589" s="40">
        <f t="shared" si="332"/>
        <v>0</v>
      </c>
      <c r="AR589" s="40">
        <f t="shared" si="333"/>
        <v>0</v>
      </c>
      <c r="AS589" s="40">
        <f t="shared" si="334"/>
        <v>0</v>
      </c>
      <c r="AT589" s="40">
        <f t="shared" si="335"/>
        <v>0</v>
      </c>
      <c r="AU589" s="40">
        <f t="shared" si="336"/>
        <v>0</v>
      </c>
      <c r="AV589" s="40">
        <f t="shared" si="337"/>
        <v>0</v>
      </c>
      <c r="AW589" s="40">
        <f t="shared" si="338"/>
        <v>0</v>
      </c>
      <c r="AX589" s="40">
        <f t="shared" si="339"/>
        <v>0</v>
      </c>
      <c r="AY589" s="40">
        <f t="shared" si="340"/>
        <v>0</v>
      </c>
      <c r="AZ589" s="40">
        <f t="shared" si="341"/>
        <v>0</v>
      </c>
      <c r="BA589" s="40">
        <f t="shared" si="342"/>
        <v>0</v>
      </c>
      <c r="BB589" s="40">
        <f t="shared" si="343"/>
        <v>0</v>
      </c>
      <c r="BC589" s="40">
        <f t="shared" si="344"/>
        <v>0</v>
      </c>
      <c r="BD589" s="40">
        <f t="shared" si="345"/>
        <v>0</v>
      </c>
      <c r="BE589" s="40">
        <f t="shared" si="346"/>
        <v>0</v>
      </c>
      <c r="BF589" s="40">
        <f t="shared" si="347"/>
        <v>0</v>
      </c>
      <c r="BG589" s="40">
        <f t="shared" si="348"/>
        <v>0</v>
      </c>
      <c r="BH589" s="40">
        <f t="shared" si="349"/>
        <v>0</v>
      </c>
      <c r="BI589" s="40">
        <f t="shared" si="350"/>
        <v>0</v>
      </c>
      <c r="BJ589" s="40">
        <f t="shared" si="351"/>
        <v>0</v>
      </c>
      <c r="BK589" s="40">
        <f t="shared" si="352"/>
        <v>0</v>
      </c>
      <c r="BL589" s="40">
        <f t="shared" si="353"/>
        <v>0</v>
      </c>
      <c r="BM589" s="40">
        <f t="shared" si="355"/>
        <v>0</v>
      </c>
      <c r="BN589" s="40">
        <f t="shared" si="356"/>
        <v>0</v>
      </c>
      <c r="BO589" s="40">
        <f t="shared" si="357"/>
        <v>0</v>
      </c>
      <c r="BP589" s="40">
        <f t="shared" si="359"/>
        <v>0</v>
      </c>
      <c r="BQ589" s="40">
        <f t="shared" si="360"/>
        <v>0</v>
      </c>
      <c r="BR589" s="40">
        <f t="shared" si="361"/>
        <v>0</v>
      </c>
      <c r="BS589">
        <v>1</v>
      </c>
      <c r="BT589" s="63">
        <f t="shared" si="363"/>
        <v>5</v>
      </c>
      <c r="BV589" s="4">
        <f t="shared" si="358"/>
        <v>0.10592185592185592</v>
      </c>
    </row>
    <row r="590" spans="1:74">
      <c r="A590" s="25">
        <f t="shared" si="331"/>
        <v>586</v>
      </c>
      <c r="B590" s="26" t="s">
        <v>39</v>
      </c>
      <c r="C590" s="56">
        <v>41850</v>
      </c>
      <c r="D590" s="12">
        <v>41851</v>
      </c>
      <c r="E590" s="12">
        <v>41857</v>
      </c>
      <c r="F590" s="14">
        <v>0.93681999999999999</v>
      </c>
      <c r="G590" s="14"/>
      <c r="H590" s="14"/>
      <c r="I590" s="14">
        <v>0.93259999999999998</v>
      </c>
      <c r="J590" s="14">
        <v>0.93681999999999999</v>
      </c>
      <c r="K590" s="5" t="s">
        <v>0</v>
      </c>
      <c r="M590" s="46">
        <f>(F590-I590)*10000</f>
        <v>42.200000000000017</v>
      </c>
      <c r="N590" s="47"/>
      <c r="O590" s="46">
        <f>(I590-J590)*10000</f>
        <v>-42.200000000000017</v>
      </c>
      <c r="Q590" s="22">
        <f>((S589*U590)/M590)*O590</f>
        <v>-35693653.704348147</v>
      </c>
      <c r="R590" s="15"/>
      <c r="S590" s="3">
        <f>Q590+S589</f>
        <v>1820376338.9217553</v>
      </c>
      <c r="U590" s="4">
        <f>$AE$4/W590</f>
        <v>1.9230769230769232E-2</v>
      </c>
      <c r="W590" s="2">
        <v>13</v>
      </c>
      <c r="Y590" s="30">
        <f>E590-D590+1</f>
        <v>7</v>
      </c>
      <c r="Z590" s="30"/>
      <c r="AA590" s="30">
        <f>(D590-C590)</f>
        <v>1</v>
      </c>
      <c r="AB590" s="30"/>
      <c r="AC590" s="4">
        <f>(S590-S589)/S589</f>
        <v>-1.9230769230769201E-2</v>
      </c>
      <c r="AF590" s="40">
        <f>IF(E589&gt;D590,IF(E589&gt;E590,Y590,E589-D590+1),0)</f>
        <v>0</v>
      </c>
      <c r="AH590" s="40">
        <f t="shared" si="362"/>
        <v>0</v>
      </c>
      <c r="AI590" s="40">
        <f t="shared" si="364"/>
        <v>1</v>
      </c>
      <c r="AJ590" s="40">
        <f t="shared" si="365"/>
        <v>1</v>
      </c>
      <c r="AK590" s="40">
        <f t="shared" si="366"/>
        <v>1</v>
      </c>
      <c r="AL590" s="40">
        <f t="shared" si="367"/>
        <v>0</v>
      </c>
      <c r="AM590" s="40">
        <f t="shared" si="368"/>
        <v>0</v>
      </c>
      <c r="AN590" s="40">
        <f t="shared" si="369"/>
        <v>0</v>
      </c>
      <c r="AO590" s="40">
        <f t="shared" ref="AO590:AO653" si="370">IF(E582&gt;=D590,1,0)</f>
        <v>0</v>
      </c>
      <c r="AP590" s="40">
        <f t="shared" si="330"/>
        <v>0</v>
      </c>
      <c r="AQ590" s="40">
        <f t="shared" si="332"/>
        <v>0</v>
      </c>
      <c r="AR590" s="40">
        <f t="shared" si="333"/>
        <v>0</v>
      </c>
      <c r="AS590" s="40">
        <f t="shared" si="334"/>
        <v>0</v>
      </c>
      <c r="AT590" s="40">
        <f t="shared" si="335"/>
        <v>0</v>
      </c>
      <c r="AU590" s="40">
        <f t="shared" si="336"/>
        <v>0</v>
      </c>
      <c r="AV590" s="40">
        <f t="shared" si="337"/>
        <v>0</v>
      </c>
      <c r="AW590" s="40">
        <f t="shared" si="338"/>
        <v>0</v>
      </c>
      <c r="AX590" s="40">
        <f t="shared" si="339"/>
        <v>0</v>
      </c>
      <c r="AY590" s="40">
        <f t="shared" si="340"/>
        <v>0</v>
      </c>
      <c r="AZ590" s="40">
        <f t="shared" si="341"/>
        <v>0</v>
      </c>
      <c r="BA590" s="40">
        <f t="shared" si="342"/>
        <v>0</v>
      </c>
      <c r="BB590" s="40">
        <f t="shared" si="343"/>
        <v>0</v>
      </c>
      <c r="BC590" s="40">
        <f t="shared" si="344"/>
        <v>0</v>
      </c>
      <c r="BD590" s="40">
        <f t="shared" si="345"/>
        <v>0</v>
      </c>
      <c r="BE590" s="40">
        <f t="shared" si="346"/>
        <v>0</v>
      </c>
      <c r="BF590" s="40">
        <f t="shared" si="347"/>
        <v>0</v>
      </c>
      <c r="BG590" s="40">
        <f t="shared" si="348"/>
        <v>0</v>
      </c>
      <c r="BH590" s="40">
        <f t="shared" si="349"/>
        <v>0</v>
      </c>
      <c r="BI590" s="40">
        <f t="shared" si="350"/>
        <v>0</v>
      </c>
      <c r="BJ590" s="40">
        <f t="shared" si="351"/>
        <v>0</v>
      </c>
      <c r="BK590" s="40">
        <f t="shared" si="352"/>
        <v>0</v>
      </c>
      <c r="BL590" s="40">
        <f t="shared" si="353"/>
        <v>0</v>
      </c>
      <c r="BM590" s="40">
        <f t="shared" si="355"/>
        <v>0</v>
      </c>
      <c r="BN590" s="40">
        <f t="shared" si="356"/>
        <v>0</v>
      </c>
      <c r="BO590" s="40">
        <f t="shared" si="357"/>
        <v>0</v>
      </c>
      <c r="BP590" s="40">
        <f t="shared" si="359"/>
        <v>0</v>
      </c>
      <c r="BQ590" s="40">
        <f t="shared" si="360"/>
        <v>0</v>
      </c>
      <c r="BR590" s="40">
        <f t="shared" si="361"/>
        <v>0</v>
      </c>
      <c r="BS590">
        <v>1</v>
      </c>
      <c r="BT590" s="63">
        <f t="shared" si="363"/>
        <v>5</v>
      </c>
      <c r="BV590" s="4">
        <f t="shared" si="358"/>
        <v>0.11324786324786325</v>
      </c>
    </row>
    <row r="591" spans="1:74">
      <c r="A591" s="25">
        <f t="shared" si="331"/>
        <v>587</v>
      </c>
      <c r="B591" s="26" t="s">
        <v>24</v>
      </c>
      <c r="C591" s="56">
        <v>41851</v>
      </c>
      <c r="D591" s="13">
        <v>41852</v>
      </c>
      <c r="E591" s="13">
        <v>41856</v>
      </c>
      <c r="F591" s="36">
        <v>95.78</v>
      </c>
      <c r="G591" s="36"/>
      <c r="H591" s="36"/>
      <c r="I591" s="36">
        <v>95.5</v>
      </c>
      <c r="J591" s="36">
        <v>95.78</v>
      </c>
      <c r="K591" s="5" t="s">
        <v>0</v>
      </c>
      <c r="L591" s="15"/>
      <c r="M591" s="16">
        <f>(F591-I591)*100</f>
        <v>28.000000000000114</v>
      </c>
      <c r="N591" s="15"/>
      <c r="O591" s="16">
        <f>(I591-J591)*100</f>
        <v>-28.000000000000114</v>
      </c>
      <c r="P591" s="15"/>
      <c r="Q591" s="22">
        <f>((S590*U591)/M591)*O591</f>
        <v>-45509408.473043889</v>
      </c>
      <c r="R591" s="15"/>
      <c r="S591" s="3">
        <f>Q591+S590</f>
        <v>1774866930.4487114</v>
      </c>
      <c r="U591" s="4">
        <f>$AE$4/W591</f>
        <v>2.5000000000000001E-2</v>
      </c>
      <c r="V591" s="4"/>
      <c r="W591" s="2">
        <v>10</v>
      </c>
      <c r="X591" s="3"/>
      <c r="Y591" s="30">
        <f>E591-D591+1</f>
        <v>5</v>
      </c>
      <c r="Z591" s="30"/>
      <c r="AA591" s="30">
        <f>(D591-C591)</f>
        <v>1</v>
      </c>
      <c r="AB591" s="30"/>
      <c r="AC591" s="4">
        <f>(S591-S590)/S590</f>
        <v>-2.5000000000000019E-2</v>
      </c>
      <c r="AF591" s="40">
        <f>IF(E590&gt;D591,IF(E590&gt;E591,Y591,E590-D591+1),0)</f>
        <v>5</v>
      </c>
      <c r="AH591" s="40">
        <f t="shared" si="362"/>
        <v>1</v>
      </c>
      <c r="AI591" s="40">
        <f t="shared" si="364"/>
        <v>0</v>
      </c>
      <c r="AJ591" s="40">
        <f t="shared" si="365"/>
        <v>1</v>
      </c>
      <c r="AK591" s="40">
        <f t="shared" si="366"/>
        <v>1</v>
      </c>
      <c r="AL591" s="40">
        <f t="shared" si="367"/>
        <v>1</v>
      </c>
      <c r="AM591" s="40">
        <f t="shared" si="368"/>
        <v>0</v>
      </c>
      <c r="AN591" s="40">
        <f t="shared" si="369"/>
        <v>0</v>
      </c>
      <c r="AO591" s="40">
        <f t="shared" si="370"/>
        <v>0</v>
      </c>
      <c r="AP591" s="40">
        <f t="shared" ref="AP591:AP654" si="371">IF(E582&gt;=D591,1,0)</f>
        <v>0</v>
      </c>
      <c r="AQ591" s="40">
        <f t="shared" si="332"/>
        <v>0</v>
      </c>
      <c r="AR591" s="40">
        <f t="shared" si="333"/>
        <v>0</v>
      </c>
      <c r="AS591" s="40">
        <f t="shared" si="334"/>
        <v>0</v>
      </c>
      <c r="AT591" s="40">
        <f t="shared" si="335"/>
        <v>0</v>
      </c>
      <c r="AU591" s="40">
        <f t="shared" si="336"/>
        <v>0</v>
      </c>
      <c r="AV591" s="40">
        <f t="shared" si="337"/>
        <v>0</v>
      </c>
      <c r="AW591" s="40">
        <f t="shared" si="338"/>
        <v>0</v>
      </c>
      <c r="AX591" s="40">
        <f t="shared" si="339"/>
        <v>0</v>
      </c>
      <c r="AY591" s="40">
        <f t="shared" si="340"/>
        <v>0</v>
      </c>
      <c r="AZ591" s="40">
        <f t="shared" si="341"/>
        <v>0</v>
      </c>
      <c r="BA591" s="40">
        <f t="shared" si="342"/>
        <v>0</v>
      </c>
      <c r="BB591" s="40">
        <f t="shared" si="343"/>
        <v>0</v>
      </c>
      <c r="BC591" s="40">
        <f t="shared" si="344"/>
        <v>0</v>
      </c>
      <c r="BD591" s="40">
        <f t="shared" si="345"/>
        <v>0</v>
      </c>
      <c r="BE591" s="40">
        <f t="shared" si="346"/>
        <v>0</v>
      </c>
      <c r="BF591" s="40">
        <f t="shared" si="347"/>
        <v>0</v>
      </c>
      <c r="BG591" s="40">
        <f t="shared" si="348"/>
        <v>0</v>
      </c>
      <c r="BH591" s="40">
        <f t="shared" si="349"/>
        <v>0</v>
      </c>
      <c r="BI591" s="40">
        <f t="shared" si="350"/>
        <v>0</v>
      </c>
      <c r="BJ591" s="40">
        <f t="shared" si="351"/>
        <v>0</v>
      </c>
      <c r="BK591" s="40">
        <f t="shared" si="352"/>
        <v>0</v>
      </c>
      <c r="BL591" s="40">
        <f t="shared" si="353"/>
        <v>0</v>
      </c>
      <c r="BM591" s="40">
        <f t="shared" si="355"/>
        <v>0</v>
      </c>
      <c r="BN591" s="40">
        <f t="shared" si="356"/>
        <v>0</v>
      </c>
      <c r="BO591" s="40">
        <f t="shared" si="357"/>
        <v>0</v>
      </c>
      <c r="BP591" s="40">
        <f t="shared" si="359"/>
        <v>0</v>
      </c>
      <c r="BQ591" s="40">
        <f t="shared" si="360"/>
        <v>0</v>
      </c>
      <c r="BR591" s="40">
        <f t="shared" si="361"/>
        <v>0</v>
      </c>
      <c r="BS591">
        <v>1</v>
      </c>
      <c r="BT591" s="63">
        <f t="shared" si="363"/>
        <v>6</v>
      </c>
      <c r="BV591" s="4">
        <f t="shared" si="358"/>
        <v>0.13824786324786326</v>
      </c>
    </row>
    <row r="592" spans="1:74">
      <c r="A592" s="25">
        <f t="shared" ref="A592:A655" si="372">A591+1</f>
        <v>588</v>
      </c>
      <c r="B592" s="26" t="s">
        <v>34</v>
      </c>
      <c r="C592" s="56">
        <v>41852</v>
      </c>
      <c r="D592" s="12">
        <v>41856</v>
      </c>
      <c r="E592" s="12">
        <v>41858</v>
      </c>
      <c r="F592" s="14">
        <v>1.09226</v>
      </c>
      <c r="G592" s="14">
        <v>1.09663</v>
      </c>
      <c r="H592" s="14">
        <v>1.09782</v>
      </c>
      <c r="I592" s="14"/>
      <c r="J592" s="14"/>
      <c r="K592" s="5" t="s">
        <v>2</v>
      </c>
      <c r="M592" s="16">
        <f>(G592-F592)*10000</f>
        <v>43.699999999999847</v>
      </c>
      <c r="N592" s="15"/>
      <c r="O592" s="16">
        <f>(H592-G592)*10000</f>
        <v>11.900000000000244</v>
      </c>
      <c r="Q592" s="22">
        <f>((S591*U592)/M592)*O592</f>
        <v>17261291.657682389</v>
      </c>
      <c r="R592" s="15"/>
      <c r="S592" s="3">
        <f>Q592+S591</f>
        <v>1792128222.1063938</v>
      </c>
      <c r="U592" s="4">
        <f>$AE$4/W592</f>
        <v>3.5714285714285712E-2</v>
      </c>
      <c r="W592" s="2">
        <v>7</v>
      </c>
      <c r="Y592" s="30">
        <f>E592-D592+1</f>
        <v>3</v>
      </c>
      <c r="Z592" s="30"/>
      <c r="AA592" s="30">
        <f>(D592-C592)</f>
        <v>4</v>
      </c>
      <c r="AB592" s="30"/>
      <c r="AC592" s="4">
        <f>(S592-S591)/S591</f>
        <v>9.7254004576661536E-3</v>
      </c>
      <c r="AF592" s="40">
        <f>IF(E591&gt;D592,IF(E591&gt;E592,Y592,E591-D592+1),0)</f>
        <v>0</v>
      </c>
      <c r="AH592" s="40">
        <f t="shared" si="362"/>
        <v>1</v>
      </c>
      <c r="AI592" s="40">
        <f t="shared" si="364"/>
        <v>1</v>
      </c>
      <c r="AJ592" s="40">
        <f t="shared" si="365"/>
        <v>0</v>
      </c>
      <c r="AK592" s="40">
        <f t="shared" si="366"/>
        <v>1</v>
      </c>
      <c r="AL592" s="40">
        <f t="shared" si="367"/>
        <v>1</v>
      </c>
      <c r="AM592" s="40">
        <f t="shared" si="368"/>
        <v>0</v>
      </c>
      <c r="AN592" s="40">
        <f t="shared" si="369"/>
        <v>0</v>
      </c>
      <c r="AO592" s="40">
        <f t="shared" si="370"/>
        <v>0</v>
      </c>
      <c r="AP592" s="40">
        <f t="shared" si="371"/>
        <v>0</v>
      </c>
      <c r="AQ592" s="40">
        <f t="shared" ref="AQ592:AQ655" si="373">IF(E582&gt;=D592,1,0)</f>
        <v>0</v>
      </c>
      <c r="AR592" s="40">
        <f t="shared" si="333"/>
        <v>0</v>
      </c>
      <c r="AS592" s="40">
        <f t="shared" si="334"/>
        <v>0</v>
      </c>
      <c r="AT592" s="40">
        <f t="shared" si="335"/>
        <v>0</v>
      </c>
      <c r="AU592" s="40">
        <f t="shared" si="336"/>
        <v>0</v>
      </c>
      <c r="AV592" s="40">
        <f t="shared" si="337"/>
        <v>0</v>
      </c>
      <c r="AW592" s="40">
        <f t="shared" si="338"/>
        <v>0</v>
      </c>
      <c r="AX592" s="40">
        <f t="shared" si="339"/>
        <v>0</v>
      </c>
      <c r="AY592" s="40">
        <f t="shared" si="340"/>
        <v>0</v>
      </c>
      <c r="AZ592" s="40">
        <f t="shared" si="341"/>
        <v>0</v>
      </c>
      <c r="BA592" s="40">
        <f t="shared" si="342"/>
        <v>0</v>
      </c>
      <c r="BB592" s="40">
        <f t="shared" si="343"/>
        <v>0</v>
      </c>
      <c r="BC592" s="40">
        <f t="shared" si="344"/>
        <v>0</v>
      </c>
      <c r="BD592" s="40">
        <f t="shared" si="345"/>
        <v>0</v>
      </c>
      <c r="BE592" s="40">
        <f t="shared" si="346"/>
        <v>0</v>
      </c>
      <c r="BF592" s="40">
        <f t="shared" si="347"/>
        <v>0</v>
      </c>
      <c r="BG592" s="40">
        <f t="shared" si="348"/>
        <v>0</v>
      </c>
      <c r="BH592" s="40">
        <f t="shared" si="349"/>
        <v>0</v>
      </c>
      <c r="BI592" s="40">
        <f t="shared" si="350"/>
        <v>0</v>
      </c>
      <c r="BJ592" s="40">
        <f t="shared" si="351"/>
        <v>0</v>
      </c>
      <c r="BK592" s="40">
        <f t="shared" si="352"/>
        <v>0</v>
      </c>
      <c r="BL592" s="40">
        <f t="shared" si="353"/>
        <v>0</v>
      </c>
      <c r="BM592" s="40">
        <f t="shared" si="355"/>
        <v>0</v>
      </c>
      <c r="BN592" s="40">
        <f t="shared" si="356"/>
        <v>0</v>
      </c>
      <c r="BO592" s="40">
        <f t="shared" si="357"/>
        <v>0</v>
      </c>
      <c r="BP592" s="40">
        <f t="shared" si="359"/>
        <v>0</v>
      </c>
      <c r="BQ592" s="40">
        <f t="shared" si="360"/>
        <v>0</v>
      </c>
      <c r="BR592" s="40">
        <f t="shared" si="361"/>
        <v>0</v>
      </c>
      <c r="BS592">
        <v>1</v>
      </c>
      <c r="BT592" s="63">
        <f t="shared" si="363"/>
        <v>6</v>
      </c>
      <c r="BV592" s="4">
        <f t="shared" si="358"/>
        <v>0.15473137973137974</v>
      </c>
    </row>
    <row r="593" spans="1:74">
      <c r="A593" s="25">
        <f t="shared" si="372"/>
        <v>589</v>
      </c>
      <c r="B593" s="26" t="s">
        <v>35</v>
      </c>
      <c r="C593" s="56">
        <v>41855</v>
      </c>
      <c r="D593" s="13">
        <v>41856</v>
      </c>
      <c r="E593" s="13">
        <v>41858</v>
      </c>
      <c r="F593" s="36">
        <v>113.26299999999999</v>
      </c>
      <c r="G593" s="36"/>
      <c r="H593" s="36"/>
      <c r="I593" s="36">
        <v>113.05500000000001</v>
      </c>
      <c r="J593" s="36">
        <v>112.502</v>
      </c>
      <c r="K593" s="5" t="s">
        <v>2</v>
      </c>
      <c r="M593" s="16">
        <f>(F593-I593)*100</f>
        <v>20.79999999999842</v>
      </c>
      <c r="N593" s="15"/>
      <c r="O593" s="16">
        <f>(I593-J593)*100</f>
        <v>55.300000000001148</v>
      </c>
      <c r="Q593" s="22">
        <f>((S592*U593)/M593)*O593</f>
        <v>148895268.45326498</v>
      </c>
      <c r="R593" s="15"/>
      <c r="S593" s="3">
        <f>Q593+S592</f>
        <v>1941023490.5596588</v>
      </c>
      <c r="U593" s="4">
        <f>$AE$4/W593</f>
        <v>3.125E-2</v>
      </c>
      <c r="W593" s="2">
        <v>8</v>
      </c>
      <c r="Y593" s="30">
        <f>E593-D593+1</f>
        <v>3</v>
      </c>
      <c r="Z593" s="30"/>
      <c r="AA593" s="30">
        <f>(D593-C593)</f>
        <v>1</v>
      </c>
      <c r="AB593" s="30"/>
      <c r="AC593" s="4">
        <f>(S593-S592)/S592</f>
        <v>8.3082932692315717E-2</v>
      </c>
      <c r="AF593" s="40">
        <f>IF(E592&gt;D593,IF(E592&gt;E593,Y593,E592-D593+1),0)</f>
        <v>3</v>
      </c>
      <c r="AH593" s="40">
        <f t="shared" si="362"/>
        <v>1</v>
      </c>
      <c r="AI593" s="40">
        <f t="shared" si="364"/>
        <v>1</v>
      </c>
      <c r="AJ593" s="40">
        <f t="shared" si="365"/>
        <v>1</v>
      </c>
      <c r="AK593" s="40">
        <f t="shared" si="366"/>
        <v>0</v>
      </c>
      <c r="AL593" s="40">
        <f t="shared" si="367"/>
        <v>1</v>
      </c>
      <c r="AM593" s="40">
        <f t="shared" si="368"/>
        <v>1</v>
      </c>
      <c r="AN593" s="40">
        <f t="shared" si="369"/>
        <v>0</v>
      </c>
      <c r="AO593" s="40">
        <f t="shared" si="370"/>
        <v>0</v>
      </c>
      <c r="AP593" s="40">
        <f t="shared" si="371"/>
        <v>0</v>
      </c>
      <c r="AQ593" s="40">
        <f t="shared" si="373"/>
        <v>0</v>
      </c>
      <c r="AR593" s="40">
        <f t="shared" ref="AR593:AR656" si="374">IF(E582&gt;=D593,1,0)</f>
        <v>0</v>
      </c>
      <c r="AS593" s="40">
        <f t="shared" si="334"/>
        <v>0</v>
      </c>
      <c r="AT593" s="40">
        <f t="shared" si="335"/>
        <v>0</v>
      </c>
      <c r="AU593" s="40">
        <f t="shared" si="336"/>
        <v>0</v>
      </c>
      <c r="AV593" s="40">
        <f t="shared" si="337"/>
        <v>0</v>
      </c>
      <c r="AW593" s="40">
        <f t="shared" si="338"/>
        <v>0</v>
      </c>
      <c r="AX593" s="40">
        <f t="shared" si="339"/>
        <v>0</v>
      </c>
      <c r="AY593" s="40">
        <f t="shared" si="340"/>
        <v>0</v>
      </c>
      <c r="AZ593" s="40">
        <f t="shared" si="341"/>
        <v>0</v>
      </c>
      <c r="BA593" s="40">
        <f t="shared" si="342"/>
        <v>0</v>
      </c>
      <c r="BB593" s="40">
        <f t="shared" si="343"/>
        <v>0</v>
      </c>
      <c r="BC593" s="40">
        <f t="shared" si="344"/>
        <v>0</v>
      </c>
      <c r="BD593" s="40">
        <f t="shared" si="345"/>
        <v>0</v>
      </c>
      <c r="BE593" s="40">
        <f t="shared" si="346"/>
        <v>0</v>
      </c>
      <c r="BF593" s="40">
        <f t="shared" si="347"/>
        <v>0</v>
      </c>
      <c r="BG593" s="40">
        <f t="shared" si="348"/>
        <v>0</v>
      </c>
      <c r="BH593" s="40">
        <f t="shared" si="349"/>
        <v>0</v>
      </c>
      <c r="BI593" s="40">
        <f t="shared" si="350"/>
        <v>0</v>
      </c>
      <c r="BJ593" s="40">
        <f t="shared" si="351"/>
        <v>0</v>
      </c>
      <c r="BK593" s="40">
        <f t="shared" si="352"/>
        <v>0</v>
      </c>
      <c r="BL593" s="40">
        <f t="shared" si="353"/>
        <v>0</v>
      </c>
      <c r="BM593" s="40">
        <f t="shared" si="355"/>
        <v>0</v>
      </c>
      <c r="BN593" s="40">
        <f t="shared" si="356"/>
        <v>0</v>
      </c>
      <c r="BO593" s="40">
        <f t="shared" si="357"/>
        <v>0</v>
      </c>
      <c r="BP593" s="40">
        <f t="shared" si="359"/>
        <v>0</v>
      </c>
      <c r="BQ593" s="40">
        <f t="shared" si="360"/>
        <v>0</v>
      </c>
      <c r="BR593" s="40">
        <f t="shared" si="361"/>
        <v>0</v>
      </c>
      <c r="BS593">
        <v>1</v>
      </c>
      <c r="BT593" s="63">
        <f t="shared" si="363"/>
        <v>7</v>
      </c>
      <c r="BV593" s="4">
        <f t="shared" si="358"/>
        <v>0.18598137973137974</v>
      </c>
    </row>
    <row r="594" spans="1:74">
      <c r="A594" s="25">
        <f t="shared" si="372"/>
        <v>590</v>
      </c>
      <c r="B594" s="26" t="s">
        <v>30</v>
      </c>
      <c r="C594" s="56">
        <v>41856</v>
      </c>
      <c r="D594" s="12">
        <v>41857</v>
      </c>
      <c r="E594" s="12">
        <v>41859</v>
      </c>
      <c r="F594" s="14">
        <v>1.3421000000000001</v>
      </c>
      <c r="G594" s="14"/>
      <c r="H594" s="14"/>
      <c r="I594" s="14">
        <v>1.3355999999999999</v>
      </c>
      <c r="J594" s="14">
        <v>1.3421000000000001</v>
      </c>
      <c r="K594" s="5" t="s">
        <v>0</v>
      </c>
      <c r="L594" s="15"/>
      <c r="M594" s="46">
        <f>(F594-I594)*10000</f>
        <v>65.00000000000172</v>
      </c>
      <c r="N594" s="47"/>
      <c r="O594" s="46">
        <f>(I594-J594)*10000</f>
        <v>-65.00000000000172</v>
      </c>
      <c r="P594" s="15"/>
      <c r="Q594" s="22">
        <f>((S593*U594)/M594)*O594</f>
        <v>-44114170.239992246</v>
      </c>
      <c r="R594" s="15"/>
      <c r="S594" s="3">
        <f>Q594+S593</f>
        <v>1896909320.3196666</v>
      </c>
      <c r="U594" s="4">
        <f>$AE$4/W594</f>
        <v>2.2727272727272728E-2</v>
      </c>
      <c r="V594" s="4"/>
      <c r="W594" s="16">
        <v>11</v>
      </c>
      <c r="X594" s="15"/>
      <c r="Y594" s="30">
        <f>E594-D594+1</f>
        <v>3</v>
      </c>
      <c r="Z594" s="30"/>
      <c r="AA594" s="30">
        <f>(D594-C594)</f>
        <v>1</v>
      </c>
      <c r="AB594" s="30"/>
      <c r="AC594" s="4">
        <f>(S594-S593)/S593</f>
        <v>-2.2727272727272676E-2</v>
      </c>
      <c r="AF594" s="40">
        <f>IF(E593&gt;D594,IF(E593&gt;E594,Y594,E593-D594+1),0)</f>
        <v>2</v>
      </c>
      <c r="AH594" s="40">
        <f t="shared" si="362"/>
        <v>1</v>
      </c>
      <c r="AI594" s="40">
        <f t="shared" si="364"/>
        <v>1</v>
      </c>
      <c r="AJ594" s="40">
        <f t="shared" si="365"/>
        <v>0</v>
      </c>
      <c r="AK594" s="40">
        <f t="shared" si="366"/>
        <v>1</v>
      </c>
      <c r="AL594" s="40">
        <f t="shared" si="367"/>
        <v>0</v>
      </c>
      <c r="AM594" s="40">
        <f t="shared" si="368"/>
        <v>1</v>
      </c>
      <c r="AN594" s="40">
        <f t="shared" si="369"/>
        <v>1</v>
      </c>
      <c r="AO594" s="40">
        <f t="shared" si="370"/>
        <v>0</v>
      </c>
      <c r="AP594" s="40">
        <f t="shared" si="371"/>
        <v>0</v>
      </c>
      <c r="AQ594" s="40">
        <f t="shared" si="373"/>
        <v>0</v>
      </c>
      <c r="AR594" s="40">
        <f t="shared" si="374"/>
        <v>0</v>
      </c>
      <c r="AS594" s="40">
        <f t="shared" ref="AS594:AS657" si="375">IF(E582&gt;=D594,1,0)</f>
        <v>0</v>
      </c>
      <c r="AT594" s="40">
        <f t="shared" si="335"/>
        <v>0</v>
      </c>
      <c r="AU594" s="40">
        <f t="shared" si="336"/>
        <v>0</v>
      </c>
      <c r="AV594" s="40">
        <f t="shared" si="337"/>
        <v>0</v>
      </c>
      <c r="AW594" s="40">
        <f t="shared" si="338"/>
        <v>0</v>
      </c>
      <c r="AX594" s="40">
        <f t="shared" si="339"/>
        <v>0</v>
      </c>
      <c r="AY594" s="40">
        <f t="shared" si="340"/>
        <v>0</v>
      </c>
      <c r="AZ594" s="40">
        <f t="shared" si="341"/>
        <v>0</v>
      </c>
      <c r="BA594" s="40">
        <f t="shared" si="342"/>
        <v>0</v>
      </c>
      <c r="BB594" s="40">
        <f t="shared" si="343"/>
        <v>0</v>
      </c>
      <c r="BC594" s="40">
        <f t="shared" si="344"/>
        <v>0</v>
      </c>
      <c r="BD594" s="40">
        <f t="shared" si="345"/>
        <v>0</v>
      </c>
      <c r="BE594" s="40">
        <f t="shared" si="346"/>
        <v>0</v>
      </c>
      <c r="BF594" s="40">
        <f t="shared" si="347"/>
        <v>0</v>
      </c>
      <c r="BG594" s="40">
        <f t="shared" si="348"/>
        <v>0</v>
      </c>
      <c r="BH594" s="40">
        <f t="shared" si="349"/>
        <v>0</v>
      </c>
      <c r="BI594" s="40">
        <f t="shared" si="350"/>
        <v>0</v>
      </c>
      <c r="BJ594" s="40">
        <f t="shared" si="351"/>
        <v>0</v>
      </c>
      <c r="BK594" s="40">
        <f t="shared" si="352"/>
        <v>0</v>
      </c>
      <c r="BL594" s="40">
        <f t="shared" si="353"/>
        <v>0</v>
      </c>
      <c r="BM594" s="40">
        <f t="shared" si="355"/>
        <v>0</v>
      </c>
      <c r="BN594" s="40">
        <f t="shared" si="356"/>
        <v>0</v>
      </c>
      <c r="BO594" s="40">
        <f t="shared" si="357"/>
        <v>0</v>
      </c>
      <c r="BP594" s="40">
        <f t="shared" si="359"/>
        <v>0</v>
      </c>
      <c r="BQ594" s="40">
        <f t="shared" si="360"/>
        <v>0</v>
      </c>
      <c r="BR594" s="40">
        <f t="shared" si="361"/>
        <v>0</v>
      </c>
      <c r="BS594">
        <v>1</v>
      </c>
      <c r="BT594" s="63">
        <f t="shared" si="363"/>
        <v>7</v>
      </c>
      <c r="BV594" s="4">
        <f t="shared" si="358"/>
        <v>0.18370865245865245</v>
      </c>
    </row>
    <row r="595" spans="1:74">
      <c r="A595" s="25">
        <f t="shared" si="372"/>
        <v>591</v>
      </c>
      <c r="B595" s="26" t="s">
        <v>28</v>
      </c>
      <c r="C595" s="56">
        <v>41852</v>
      </c>
      <c r="D595" s="12">
        <v>41859</v>
      </c>
      <c r="E595" s="12">
        <v>41863</v>
      </c>
      <c r="F595" s="14">
        <v>1.4593</v>
      </c>
      <c r="G595" s="14">
        <v>1.4689000000000001</v>
      </c>
      <c r="H595" s="14">
        <v>1.4593</v>
      </c>
      <c r="I595" s="14"/>
      <c r="J595" s="14"/>
      <c r="K595" s="5" t="s">
        <v>0</v>
      </c>
      <c r="L595" s="15"/>
      <c r="M595" s="16">
        <f>(G595-F595)*10000</f>
        <v>96.000000000000526</v>
      </c>
      <c r="N595" s="15"/>
      <c r="O595" s="16">
        <f>(H595-G595)*10000</f>
        <v>-96.000000000000526</v>
      </c>
      <c r="P595" s="15"/>
      <c r="Q595" s="22">
        <f>((S594*U595)/M595)*O595</f>
        <v>-67746761.439988092</v>
      </c>
      <c r="R595" s="15"/>
      <c r="S595" s="3">
        <f>Q595+S594</f>
        <v>1829162558.8796785</v>
      </c>
      <c r="U595" s="4">
        <f>$AE$4/W595</f>
        <v>3.5714285714285712E-2</v>
      </c>
      <c r="V595" s="4"/>
      <c r="W595" s="2">
        <v>7</v>
      </c>
      <c r="X595" s="3"/>
      <c r="Y595" s="30">
        <f>E595-D595+1</f>
        <v>5</v>
      </c>
      <c r="Z595" s="30"/>
      <c r="AA595" s="30">
        <f>(D595-C595)</f>
        <v>7</v>
      </c>
      <c r="AB595" s="30"/>
      <c r="AC595" s="4">
        <f>(S595-S594)/S594</f>
        <v>-3.571428571428574E-2</v>
      </c>
      <c r="AF595" s="40">
        <f>IF(E594&gt;D595,IF(E594&gt;E595,Y595,E594-D595+1),0)</f>
        <v>0</v>
      </c>
      <c r="AH595" s="40">
        <f t="shared" si="362"/>
        <v>1</v>
      </c>
      <c r="AI595" s="40">
        <f t="shared" si="364"/>
        <v>0</v>
      </c>
      <c r="AJ595" s="40">
        <f t="shared" si="365"/>
        <v>0</v>
      </c>
      <c r="AK595" s="40">
        <f t="shared" si="366"/>
        <v>0</v>
      </c>
      <c r="AL595" s="40">
        <f t="shared" si="367"/>
        <v>0</v>
      </c>
      <c r="AM595" s="40">
        <f t="shared" si="368"/>
        <v>0</v>
      </c>
      <c r="AN595" s="40">
        <f t="shared" si="369"/>
        <v>0</v>
      </c>
      <c r="AO595" s="40">
        <f t="shared" si="370"/>
        <v>1</v>
      </c>
      <c r="AP595" s="40">
        <f t="shared" si="371"/>
        <v>0</v>
      </c>
      <c r="AQ595" s="40">
        <f t="shared" si="373"/>
        <v>0</v>
      </c>
      <c r="AR595" s="40">
        <f t="shared" si="374"/>
        <v>0</v>
      </c>
      <c r="AS595" s="40">
        <f t="shared" si="375"/>
        <v>0</v>
      </c>
      <c r="AT595" s="40">
        <f t="shared" ref="AT595:AT658" si="376">IF(E582&gt;=D595,1,0)</f>
        <v>0</v>
      </c>
      <c r="AU595" s="40">
        <f t="shared" si="336"/>
        <v>0</v>
      </c>
      <c r="AV595" s="40">
        <f t="shared" si="337"/>
        <v>0</v>
      </c>
      <c r="AW595" s="40">
        <f t="shared" si="338"/>
        <v>0</v>
      </c>
      <c r="AX595" s="40">
        <f t="shared" si="339"/>
        <v>0</v>
      </c>
      <c r="AY595" s="40">
        <f t="shared" si="340"/>
        <v>0</v>
      </c>
      <c r="AZ595" s="40">
        <f t="shared" si="341"/>
        <v>0</v>
      </c>
      <c r="BA595" s="40">
        <f t="shared" si="342"/>
        <v>0</v>
      </c>
      <c r="BB595" s="40">
        <f t="shared" si="343"/>
        <v>0</v>
      </c>
      <c r="BC595" s="40">
        <f t="shared" si="344"/>
        <v>0</v>
      </c>
      <c r="BD595" s="40">
        <f t="shared" si="345"/>
        <v>0</v>
      </c>
      <c r="BE595" s="40">
        <f t="shared" si="346"/>
        <v>0</v>
      </c>
      <c r="BF595" s="40">
        <f t="shared" si="347"/>
        <v>0</v>
      </c>
      <c r="BG595" s="40">
        <f t="shared" si="348"/>
        <v>0</v>
      </c>
      <c r="BH595" s="40">
        <f t="shared" si="349"/>
        <v>0</v>
      </c>
      <c r="BI595" s="40">
        <f t="shared" si="350"/>
        <v>0</v>
      </c>
      <c r="BJ595" s="40">
        <f t="shared" si="351"/>
        <v>0</v>
      </c>
      <c r="BK595" s="40">
        <f t="shared" si="352"/>
        <v>0</v>
      </c>
      <c r="BL595" s="40">
        <f t="shared" si="353"/>
        <v>0</v>
      </c>
      <c r="BM595" s="40">
        <f t="shared" si="355"/>
        <v>0</v>
      </c>
      <c r="BN595" s="40">
        <f t="shared" si="356"/>
        <v>0</v>
      </c>
      <c r="BO595" s="40">
        <f t="shared" si="357"/>
        <v>0</v>
      </c>
      <c r="BP595" s="40">
        <f t="shared" si="359"/>
        <v>0</v>
      </c>
      <c r="BQ595" s="40">
        <f t="shared" si="360"/>
        <v>0</v>
      </c>
      <c r="BR595" s="40">
        <f t="shared" si="361"/>
        <v>0</v>
      </c>
      <c r="BS595">
        <v>1</v>
      </c>
      <c r="BT595" s="63">
        <f t="shared" si="363"/>
        <v>4</v>
      </c>
      <c r="BV595" s="4">
        <f t="shared" si="358"/>
        <v>0.10545010545010546</v>
      </c>
    </row>
    <row r="596" spans="1:74">
      <c r="A596" s="25">
        <f t="shared" si="372"/>
        <v>592</v>
      </c>
      <c r="B596" s="26" t="s">
        <v>24</v>
      </c>
      <c r="C596" s="56">
        <v>41864</v>
      </c>
      <c r="D596" s="13">
        <v>41865</v>
      </c>
      <c r="E596" s="13">
        <v>41876</v>
      </c>
      <c r="F596" s="36">
        <v>94.88</v>
      </c>
      <c r="G596" s="36">
        <v>95.37</v>
      </c>
      <c r="H596" s="36">
        <v>96.87</v>
      </c>
      <c r="I596" s="36"/>
      <c r="J596" s="36"/>
      <c r="K596" s="5" t="s">
        <v>1</v>
      </c>
      <c r="L596" s="15"/>
      <c r="M596" s="16">
        <f>(G596-F596)*100</f>
        <v>49.000000000000909</v>
      </c>
      <c r="N596" s="15"/>
      <c r="O596" s="16">
        <f>(H596-G596)*100</f>
        <v>150</v>
      </c>
      <c r="P596" s="15"/>
      <c r="Q596" s="22">
        <f>((S595*U596)/M596)*O596</f>
        <v>139986930.52650341</v>
      </c>
      <c r="R596" s="15"/>
      <c r="S596" s="3">
        <f>Q596+S595</f>
        <v>1969149489.4061818</v>
      </c>
      <c r="U596" s="4">
        <f>$AE$4/W596</f>
        <v>2.5000000000000001E-2</v>
      </c>
      <c r="V596" s="4"/>
      <c r="W596" s="2">
        <v>10</v>
      </c>
      <c r="X596" s="3"/>
      <c r="Y596" s="30">
        <f>E596-D596+1</f>
        <v>12</v>
      </c>
      <c r="Z596" s="30"/>
      <c r="AA596" s="30">
        <f>(D596-C596)</f>
        <v>1</v>
      </c>
      <c r="AB596" s="30"/>
      <c r="AC596" s="4">
        <f>(S596-S595)/S595</f>
        <v>7.653061224489649E-2</v>
      </c>
      <c r="AF596" s="40">
        <f>IF(E595&gt;D596,IF(E595&gt;E596,Y596,E595-D596+1),0)</f>
        <v>0</v>
      </c>
      <c r="AH596" s="40">
        <f t="shared" si="362"/>
        <v>0</v>
      </c>
      <c r="AI596" s="40">
        <f t="shared" si="364"/>
        <v>0</v>
      </c>
      <c r="AJ596" s="40">
        <f t="shared" si="365"/>
        <v>0</v>
      </c>
      <c r="AK596" s="40">
        <f t="shared" si="366"/>
        <v>0</v>
      </c>
      <c r="AL596" s="40">
        <f t="shared" si="367"/>
        <v>0</v>
      </c>
      <c r="AM596" s="40">
        <f t="shared" si="368"/>
        <v>0</v>
      </c>
      <c r="AN596" s="40">
        <f t="shared" si="369"/>
        <v>0</v>
      </c>
      <c r="AO596" s="40">
        <f t="shared" si="370"/>
        <v>0</v>
      </c>
      <c r="AP596" s="40">
        <f t="shared" si="371"/>
        <v>1</v>
      </c>
      <c r="AQ596" s="40">
        <f t="shared" si="373"/>
        <v>0</v>
      </c>
      <c r="AR596" s="40">
        <f t="shared" si="374"/>
        <v>0</v>
      </c>
      <c r="AS596" s="40">
        <f t="shared" si="375"/>
        <v>0</v>
      </c>
      <c r="AT596" s="40">
        <f t="shared" si="376"/>
        <v>0</v>
      </c>
      <c r="AU596" s="40">
        <f t="shared" ref="AU596:AU659" si="377">IF(E582&gt;=D596,1,0)</f>
        <v>0</v>
      </c>
      <c r="AV596" s="40">
        <f t="shared" si="337"/>
        <v>0</v>
      </c>
      <c r="AW596" s="40">
        <f t="shared" si="338"/>
        <v>0</v>
      </c>
      <c r="AX596" s="40">
        <f t="shared" si="339"/>
        <v>0</v>
      </c>
      <c r="AY596" s="40">
        <f t="shared" si="340"/>
        <v>0</v>
      </c>
      <c r="AZ596" s="40">
        <f t="shared" si="341"/>
        <v>0</v>
      </c>
      <c r="BA596" s="40">
        <f t="shared" si="342"/>
        <v>0</v>
      </c>
      <c r="BB596" s="40">
        <f t="shared" si="343"/>
        <v>0</v>
      </c>
      <c r="BC596" s="40">
        <f t="shared" si="344"/>
        <v>0</v>
      </c>
      <c r="BD596" s="40">
        <f t="shared" si="345"/>
        <v>0</v>
      </c>
      <c r="BE596" s="40">
        <f t="shared" si="346"/>
        <v>0</v>
      </c>
      <c r="BF596" s="40">
        <f t="shared" si="347"/>
        <v>0</v>
      </c>
      <c r="BG596" s="40">
        <f t="shared" si="348"/>
        <v>0</v>
      </c>
      <c r="BH596" s="40">
        <f t="shared" si="349"/>
        <v>0</v>
      </c>
      <c r="BI596" s="40">
        <f t="shared" si="350"/>
        <v>0</v>
      </c>
      <c r="BJ596" s="40">
        <f t="shared" si="351"/>
        <v>0</v>
      </c>
      <c r="BK596" s="40">
        <f t="shared" si="352"/>
        <v>0</v>
      </c>
      <c r="BL596" s="40">
        <f t="shared" si="353"/>
        <v>0</v>
      </c>
      <c r="BM596" s="40">
        <f t="shared" si="355"/>
        <v>0</v>
      </c>
      <c r="BN596" s="40">
        <f t="shared" si="356"/>
        <v>0</v>
      </c>
      <c r="BO596" s="40">
        <f t="shared" si="357"/>
        <v>0</v>
      </c>
      <c r="BP596" s="40">
        <f t="shared" si="359"/>
        <v>0</v>
      </c>
      <c r="BQ596" s="40">
        <f t="shared" si="360"/>
        <v>0</v>
      </c>
      <c r="BR596" s="40">
        <f t="shared" si="361"/>
        <v>0</v>
      </c>
      <c r="BS596">
        <v>1</v>
      </c>
      <c r="BT596" s="63">
        <f t="shared" si="363"/>
        <v>3</v>
      </c>
      <c r="BV596" s="4">
        <f t="shared" si="358"/>
        <v>7.2008547008547003E-2</v>
      </c>
    </row>
    <row r="597" spans="1:74">
      <c r="A597" s="25">
        <f t="shared" si="372"/>
        <v>593</v>
      </c>
      <c r="B597" s="26" t="s">
        <v>32</v>
      </c>
      <c r="C597" s="56">
        <v>41865</v>
      </c>
      <c r="D597" s="12">
        <v>41866</v>
      </c>
      <c r="E597" s="12">
        <v>41870</v>
      </c>
      <c r="F597" s="14">
        <v>0.84470000000000001</v>
      </c>
      <c r="G597" s="14">
        <v>0.85009999999999997</v>
      </c>
      <c r="H597" s="14">
        <v>0.84470000000000001</v>
      </c>
      <c r="I597" s="14"/>
      <c r="J597" s="14"/>
      <c r="K597" s="5" t="s">
        <v>0</v>
      </c>
      <c r="M597" s="16">
        <f>(G597-F597)*10000</f>
        <v>53.999999999999602</v>
      </c>
      <c r="N597" s="15"/>
      <c r="O597" s="16">
        <f>(H597-G597)*10000</f>
        <v>-53.999999999999602</v>
      </c>
      <c r="Q597" s="22">
        <f>((S596*U597)/M597)*O597</f>
        <v>-37868259.411657348</v>
      </c>
      <c r="R597" s="15"/>
      <c r="S597" s="3">
        <f>Q597+S596</f>
        <v>1931281229.9945245</v>
      </c>
      <c r="U597" s="4">
        <f>$AE$4/W597</f>
        <v>1.9230769230769232E-2</v>
      </c>
      <c r="W597" s="2">
        <v>13</v>
      </c>
      <c r="Y597" s="30">
        <f>E597-D597+1</f>
        <v>5</v>
      </c>
      <c r="Z597" s="30"/>
      <c r="AA597" s="30">
        <f>(D597-C597)</f>
        <v>1</v>
      </c>
      <c r="AB597" s="30"/>
      <c r="AC597" s="4">
        <f>(S597-S596)/S596</f>
        <v>-1.9230769230769225E-2</v>
      </c>
      <c r="AF597" s="40">
        <f>IF(E596&gt;D597,IF(E596&gt;E597,Y597,E596-D597+1),0)</f>
        <v>5</v>
      </c>
      <c r="AH597" s="40">
        <f t="shared" si="362"/>
        <v>1</v>
      </c>
      <c r="AI597" s="40">
        <f t="shared" si="364"/>
        <v>0</v>
      </c>
      <c r="AJ597" s="40">
        <f t="shared" si="365"/>
        <v>0</v>
      </c>
      <c r="AK597" s="40">
        <f t="shared" si="366"/>
        <v>0</v>
      </c>
      <c r="AL597" s="40">
        <f t="shared" si="367"/>
        <v>0</v>
      </c>
      <c r="AM597" s="40">
        <f t="shared" si="368"/>
        <v>0</v>
      </c>
      <c r="AN597" s="40">
        <f t="shared" si="369"/>
        <v>0</v>
      </c>
      <c r="AO597" s="40">
        <f t="shared" si="370"/>
        <v>0</v>
      </c>
      <c r="AP597" s="40">
        <f t="shared" si="371"/>
        <v>0</v>
      </c>
      <c r="AQ597" s="40">
        <f t="shared" si="373"/>
        <v>0</v>
      </c>
      <c r="AR597" s="40">
        <f t="shared" si="374"/>
        <v>0</v>
      </c>
      <c r="AS597" s="40">
        <f t="shared" si="375"/>
        <v>0</v>
      </c>
      <c r="AT597" s="40">
        <f t="shared" si="376"/>
        <v>0</v>
      </c>
      <c r="AU597" s="40">
        <f t="shared" si="377"/>
        <v>0</v>
      </c>
      <c r="AV597" s="40">
        <f t="shared" ref="AV597:AV660" si="378">IF(E582&gt;=D597,1,0)</f>
        <v>0</v>
      </c>
      <c r="AW597" s="40">
        <f t="shared" si="338"/>
        <v>0</v>
      </c>
      <c r="AX597" s="40">
        <f t="shared" si="339"/>
        <v>0</v>
      </c>
      <c r="AY597" s="40">
        <f t="shared" si="340"/>
        <v>0</v>
      </c>
      <c r="AZ597" s="40">
        <f t="shared" si="341"/>
        <v>0</v>
      </c>
      <c r="BA597" s="40">
        <f t="shared" si="342"/>
        <v>0</v>
      </c>
      <c r="BB597" s="40">
        <f t="shared" si="343"/>
        <v>0</v>
      </c>
      <c r="BC597" s="40">
        <f t="shared" si="344"/>
        <v>0</v>
      </c>
      <c r="BD597" s="40">
        <f t="shared" si="345"/>
        <v>0</v>
      </c>
      <c r="BE597" s="40">
        <f t="shared" si="346"/>
        <v>0</v>
      </c>
      <c r="BF597" s="40">
        <f t="shared" si="347"/>
        <v>0</v>
      </c>
      <c r="BG597" s="40">
        <f t="shared" si="348"/>
        <v>0</v>
      </c>
      <c r="BH597" s="40">
        <f t="shared" si="349"/>
        <v>0</v>
      </c>
      <c r="BI597" s="40">
        <f t="shared" si="350"/>
        <v>0</v>
      </c>
      <c r="BJ597" s="40">
        <f t="shared" si="351"/>
        <v>0</v>
      </c>
      <c r="BK597" s="40">
        <f t="shared" si="352"/>
        <v>0</v>
      </c>
      <c r="BL597" s="40">
        <f t="shared" si="353"/>
        <v>0</v>
      </c>
      <c r="BM597" s="40">
        <f t="shared" si="355"/>
        <v>0</v>
      </c>
      <c r="BN597" s="40">
        <f t="shared" si="356"/>
        <v>0</v>
      </c>
      <c r="BO597" s="40">
        <f t="shared" si="357"/>
        <v>0</v>
      </c>
      <c r="BP597" s="40">
        <f t="shared" si="359"/>
        <v>0</v>
      </c>
      <c r="BQ597" s="40">
        <f t="shared" si="360"/>
        <v>0</v>
      </c>
      <c r="BR597" s="40">
        <f t="shared" si="361"/>
        <v>0</v>
      </c>
      <c r="BS597">
        <v>1</v>
      </c>
      <c r="BT597" s="63">
        <f t="shared" si="363"/>
        <v>3</v>
      </c>
      <c r="BV597" s="4">
        <f t="shared" si="358"/>
        <v>6.3461538461538458E-2</v>
      </c>
    </row>
    <row r="598" spans="1:74">
      <c r="A598" s="25">
        <f t="shared" si="372"/>
        <v>594</v>
      </c>
      <c r="B598" s="26" t="s">
        <v>30</v>
      </c>
      <c r="C598" s="56">
        <v>41869</v>
      </c>
      <c r="D598" s="12">
        <v>41870</v>
      </c>
      <c r="E598" s="12">
        <v>41873</v>
      </c>
      <c r="F598" s="14">
        <v>1.3395999999999999</v>
      </c>
      <c r="G598" s="14"/>
      <c r="H598" s="14"/>
      <c r="I598" s="14">
        <v>1.335</v>
      </c>
      <c r="J598" s="14">
        <v>1.3229</v>
      </c>
      <c r="K598" s="5" t="s">
        <v>1</v>
      </c>
      <c r="L598" s="15"/>
      <c r="M598" s="46">
        <f>(F598-I598)*10000</f>
        <v>45.999999999999375</v>
      </c>
      <c r="N598" s="47"/>
      <c r="O598" s="46">
        <f>(I598-J598)*10000</f>
        <v>121</v>
      </c>
      <c r="P598" s="15"/>
      <c r="Q598" s="22">
        <f>((S597*U598)/M598)*O598</f>
        <v>115457030.05402206</v>
      </c>
      <c r="R598" s="15"/>
      <c r="S598" s="3">
        <f>Q598+S597</f>
        <v>2046738260.0485466</v>
      </c>
      <c r="U598" s="4">
        <f>$AE$4/W598</f>
        <v>2.2727272727272728E-2</v>
      </c>
      <c r="V598" s="4"/>
      <c r="W598" s="16">
        <v>11</v>
      </c>
      <c r="X598" s="15"/>
      <c r="Y598" s="30">
        <f>E598-D598+1</f>
        <v>4</v>
      </c>
      <c r="Z598" s="30"/>
      <c r="AA598" s="30">
        <f>(D598-C598)</f>
        <v>1</v>
      </c>
      <c r="AB598" s="30"/>
      <c r="AC598" s="4">
        <f>(S598-S597)/S597</f>
        <v>5.9782608695652995E-2</v>
      </c>
      <c r="AF598" s="40">
        <f>IF(E597&gt;D598,IF(E597&gt;E598,Y598,E597-D598+1),0)</f>
        <v>0</v>
      </c>
      <c r="AH598" s="40">
        <f t="shared" si="362"/>
        <v>1</v>
      </c>
      <c r="AI598" s="40">
        <f t="shared" si="364"/>
        <v>1</v>
      </c>
      <c r="AJ598" s="40">
        <f t="shared" si="365"/>
        <v>0</v>
      </c>
      <c r="AK598" s="40">
        <f t="shared" si="366"/>
        <v>0</v>
      </c>
      <c r="AL598" s="40">
        <f t="shared" si="367"/>
        <v>0</v>
      </c>
      <c r="AM598" s="40">
        <f t="shared" si="368"/>
        <v>0</v>
      </c>
      <c r="AN598" s="40">
        <f t="shared" si="369"/>
        <v>0</v>
      </c>
      <c r="AO598" s="40">
        <f t="shared" si="370"/>
        <v>0</v>
      </c>
      <c r="AP598" s="40">
        <f t="shared" si="371"/>
        <v>0</v>
      </c>
      <c r="AQ598" s="40">
        <f t="shared" si="373"/>
        <v>0</v>
      </c>
      <c r="AR598" s="40">
        <f t="shared" si="374"/>
        <v>0</v>
      </c>
      <c r="AS598" s="40">
        <f t="shared" si="375"/>
        <v>0</v>
      </c>
      <c r="AT598" s="40">
        <f t="shared" si="376"/>
        <v>0</v>
      </c>
      <c r="AU598" s="40">
        <f t="shared" si="377"/>
        <v>0</v>
      </c>
      <c r="AV598" s="40">
        <f t="shared" si="378"/>
        <v>0</v>
      </c>
      <c r="AW598" s="40">
        <f t="shared" ref="AW598:AW661" si="379">IF(E582&gt;=D598,1,0)</f>
        <v>0</v>
      </c>
      <c r="AX598" s="40">
        <f t="shared" si="339"/>
        <v>0</v>
      </c>
      <c r="AY598" s="40">
        <f t="shared" si="340"/>
        <v>0</v>
      </c>
      <c r="AZ598" s="40">
        <f t="shared" si="341"/>
        <v>0</v>
      </c>
      <c r="BA598" s="40">
        <f t="shared" si="342"/>
        <v>0</v>
      </c>
      <c r="BB598" s="40">
        <f t="shared" si="343"/>
        <v>0</v>
      </c>
      <c r="BC598" s="40">
        <f t="shared" si="344"/>
        <v>0</v>
      </c>
      <c r="BD598" s="40">
        <f t="shared" si="345"/>
        <v>0</v>
      </c>
      <c r="BE598" s="40">
        <f t="shared" si="346"/>
        <v>0</v>
      </c>
      <c r="BF598" s="40">
        <f t="shared" si="347"/>
        <v>0</v>
      </c>
      <c r="BG598" s="40">
        <f t="shared" si="348"/>
        <v>0</v>
      </c>
      <c r="BH598" s="40">
        <f t="shared" si="349"/>
        <v>0</v>
      </c>
      <c r="BI598" s="40">
        <f t="shared" si="350"/>
        <v>0</v>
      </c>
      <c r="BJ598" s="40">
        <f t="shared" si="351"/>
        <v>0</v>
      </c>
      <c r="BK598" s="40">
        <f t="shared" si="352"/>
        <v>0</v>
      </c>
      <c r="BL598" s="40">
        <f t="shared" si="353"/>
        <v>0</v>
      </c>
      <c r="BM598" s="40">
        <f t="shared" si="355"/>
        <v>0</v>
      </c>
      <c r="BN598" s="40">
        <f t="shared" si="356"/>
        <v>0</v>
      </c>
      <c r="BO598" s="40">
        <f t="shared" si="357"/>
        <v>0</v>
      </c>
      <c r="BP598" s="40">
        <f t="shared" si="359"/>
        <v>0</v>
      </c>
      <c r="BQ598" s="40">
        <f t="shared" si="360"/>
        <v>0</v>
      </c>
      <c r="BR598" s="40">
        <f t="shared" si="361"/>
        <v>0</v>
      </c>
      <c r="BS598">
        <v>1</v>
      </c>
      <c r="BT598" s="63">
        <f t="shared" si="363"/>
        <v>4</v>
      </c>
      <c r="BV598" s="4">
        <f t="shared" si="358"/>
        <v>8.6188811188811193E-2</v>
      </c>
    </row>
    <row r="599" spans="1:74">
      <c r="A599" s="25">
        <f t="shared" si="372"/>
        <v>595</v>
      </c>
      <c r="B599" s="26" t="s">
        <v>28</v>
      </c>
      <c r="C599" s="56">
        <v>41871</v>
      </c>
      <c r="D599" s="12">
        <v>41873</v>
      </c>
      <c r="E599" s="12">
        <v>41876</v>
      </c>
      <c r="F599" s="14">
        <v>1.4577</v>
      </c>
      <c r="G599" s="14"/>
      <c r="H599" s="14"/>
      <c r="I599" s="14">
        <v>1.4508000000000001</v>
      </c>
      <c r="J599" s="14">
        <v>1.4454</v>
      </c>
      <c r="K599" s="5" t="s">
        <v>1</v>
      </c>
      <c r="L599" s="15"/>
      <c r="M599" s="16">
        <f>(F599-I599)*10000</f>
        <v>68.999999999999062</v>
      </c>
      <c r="N599" s="15"/>
      <c r="O599" s="16">
        <f>(I599-J599)*10000</f>
        <v>54.000000000000711</v>
      </c>
      <c r="P599" s="15"/>
      <c r="Q599" s="22">
        <f>((S598*U599)/M599)*O599</f>
        <v>57206970.001358412</v>
      </c>
      <c r="R599" s="15"/>
      <c r="S599" s="3">
        <f>Q599+S598</f>
        <v>2103945230.0499051</v>
      </c>
      <c r="U599" s="4">
        <f>$AE$4/W599</f>
        <v>3.5714285714285712E-2</v>
      </c>
      <c r="V599" s="4"/>
      <c r="W599" s="2">
        <v>7</v>
      </c>
      <c r="X599" s="3"/>
      <c r="Y599" s="30">
        <f>E599-D599+1</f>
        <v>4</v>
      </c>
      <c r="Z599" s="30"/>
      <c r="AA599" s="30">
        <f>(D599-C599)</f>
        <v>2</v>
      </c>
      <c r="AB599" s="30"/>
      <c r="AC599" s="4">
        <f>(S599-S598)/S598</f>
        <v>2.7950310559007003E-2</v>
      </c>
      <c r="AF599" s="40">
        <f>IF(E598&gt;D599,IF(E598&gt;E599,Y599,E598-D599+1),0)</f>
        <v>0</v>
      </c>
      <c r="AH599" s="40">
        <f t="shared" si="362"/>
        <v>1</v>
      </c>
      <c r="AI599" s="40">
        <f t="shared" si="364"/>
        <v>0</v>
      </c>
      <c r="AJ599" s="40">
        <f t="shared" si="365"/>
        <v>1</v>
      </c>
      <c r="AK599" s="40">
        <f t="shared" si="366"/>
        <v>0</v>
      </c>
      <c r="AL599" s="40">
        <f t="shared" si="367"/>
        <v>0</v>
      </c>
      <c r="AM599" s="40">
        <f t="shared" si="368"/>
        <v>0</v>
      </c>
      <c r="AN599" s="40">
        <f t="shared" si="369"/>
        <v>0</v>
      </c>
      <c r="AO599" s="40">
        <f t="shared" si="370"/>
        <v>0</v>
      </c>
      <c r="AP599" s="40">
        <f t="shared" si="371"/>
        <v>0</v>
      </c>
      <c r="AQ599" s="40">
        <f t="shared" si="373"/>
        <v>0</v>
      </c>
      <c r="AR599" s="40">
        <f t="shared" si="374"/>
        <v>0</v>
      </c>
      <c r="AS599" s="40">
        <f t="shared" si="375"/>
        <v>0</v>
      </c>
      <c r="AT599" s="40">
        <f t="shared" si="376"/>
        <v>0</v>
      </c>
      <c r="AU599" s="40">
        <f t="shared" si="377"/>
        <v>0</v>
      </c>
      <c r="AV599" s="40">
        <f t="shared" si="378"/>
        <v>0</v>
      </c>
      <c r="AW599" s="40">
        <f t="shared" si="379"/>
        <v>0</v>
      </c>
      <c r="AX599" s="40">
        <f t="shared" ref="AX599:AX662" si="380">IF(E582&gt;=D599,1,0)</f>
        <v>0</v>
      </c>
      <c r="AY599" s="40">
        <f t="shared" si="340"/>
        <v>0</v>
      </c>
      <c r="AZ599" s="40">
        <f t="shared" si="341"/>
        <v>0</v>
      </c>
      <c r="BA599" s="40">
        <f t="shared" si="342"/>
        <v>0</v>
      </c>
      <c r="BB599" s="40">
        <f t="shared" si="343"/>
        <v>0</v>
      </c>
      <c r="BC599" s="40">
        <f t="shared" si="344"/>
        <v>0</v>
      </c>
      <c r="BD599" s="40">
        <f t="shared" si="345"/>
        <v>0</v>
      </c>
      <c r="BE599" s="40">
        <f t="shared" si="346"/>
        <v>0</v>
      </c>
      <c r="BF599" s="40">
        <f t="shared" si="347"/>
        <v>0</v>
      </c>
      <c r="BG599" s="40">
        <f t="shared" si="348"/>
        <v>0</v>
      </c>
      <c r="BH599" s="40">
        <f t="shared" si="349"/>
        <v>0</v>
      </c>
      <c r="BI599" s="40">
        <f t="shared" si="350"/>
        <v>0</v>
      </c>
      <c r="BJ599" s="40">
        <f t="shared" si="351"/>
        <v>0</v>
      </c>
      <c r="BK599" s="40">
        <f t="shared" si="352"/>
        <v>0</v>
      </c>
      <c r="BL599" s="40">
        <f t="shared" si="353"/>
        <v>0</v>
      </c>
      <c r="BM599" s="40">
        <f t="shared" si="355"/>
        <v>0</v>
      </c>
      <c r="BN599" s="40">
        <f t="shared" si="356"/>
        <v>0</v>
      </c>
      <c r="BO599" s="40">
        <f t="shared" si="357"/>
        <v>0</v>
      </c>
      <c r="BP599" s="40">
        <f t="shared" si="359"/>
        <v>0</v>
      </c>
      <c r="BQ599" s="40">
        <f t="shared" si="360"/>
        <v>0</v>
      </c>
      <c r="BR599" s="40">
        <f t="shared" si="361"/>
        <v>0</v>
      </c>
      <c r="BS599">
        <v>1</v>
      </c>
      <c r="BT599" s="63">
        <f t="shared" si="363"/>
        <v>4</v>
      </c>
      <c r="BV599" s="4">
        <f t="shared" si="358"/>
        <v>0.10267232767232767</v>
      </c>
    </row>
    <row r="600" spans="1:74">
      <c r="A600" s="25">
        <f t="shared" si="372"/>
        <v>596</v>
      </c>
      <c r="B600" s="26" t="s">
        <v>33</v>
      </c>
      <c r="C600" s="56">
        <v>41873</v>
      </c>
      <c r="D600" s="12">
        <v>41876</v>
      </c>
      <c r="E600" s="12">
        <v>41911</v>
      </c>
      <c r="F600" s="36">
        <v>103.48</v>
      </c>
      <c r="G600" s="36">
        <v>104.21</v>
      </c>
      <c r="H600" s="36">
        <v>109.59</v>
      </c>
      <c r="I600" s="36"/>
      <c r="J600" s="36"/>
      <c r="K600" s="5" t="s">
        <v>1</v>
      </c>
      <c r="M600" s="16">
        <f>(G600-F600)*100</f>
        <v>72.999999999998977</v>
      </c>
      <c r="N600" s="15"/>
      <c r="O600" s="16">
        <f>(H600-G600)*100</f>
        <v>538.00000000000091</v>
      </c>
      <c r="Q600" s="22">
        <f>((S599*U600)/M600)*O600</f>
        <v>430716337.04979706</v>
      </c>
      <c r="R600" s="15"/>
      <c r="S600" s="3">
        <f>Q600+S599</f>
        <v>2534661567.0997019</v>
      </c>
      <c r="U600" s="4">
        <f>$AE$4/W600</f>
        <v>2.7777777777777776E-2</v>
      </c>
      <c r="W600" s="2">
        <v>9</v>
      </c>
      <c r="Y600" s="30">
        <f>E600-D600+1</f>
        <v>36</v>
      </c>
      <c r="Z600" s="30"/>
      <c r="AA600" s="30">
        <f>(D600-C600)</f>
        <v>3</v>
      </c>
      <c r="AB600" s="30"/>
      <c r="AC600" s="4">
        <f>(S600-S599)/S599</f>
        <v>0.20471841704718727</v>
      </c>
      <c r="AF600" s="40">
        <f>IF(E599&gt;D600,IF(E599&gt;E600,Y600,E599-D600+1),0)</f>
        <v>0</v>
      </c>
      <c r="AH600" s="40">
        <f t="shared" si="362"/>
        <v>1</v>
      </c>
      <c r="AI600" s="40">
        <f t="shared" si="364"/>
        <v>0</v>
      </c>
      <c r="AJ600" s="40">
        <f t="shared" si="365"/>
        <v>0</v>
      </c>
      <c r="AK600" s="40">
        <f t="shared" si="366"/>
        <v>1</v>
      </c>
      <c r="AL600" s="40">
        <f t="shared" si="367"/>
        <v>0</v>
      </c>
      <c r="AM600" s="40">
        <f t="shared" si="368"/>
        <v>0</v>
      </c>
      <c r="AN600" s="40">
        <f t="shared" si="369"/>
        <v>0</v>
      </c>
      <c r="AO600" s="40">
        <f t="shared" si="370"/>
        <v>0</v>
      </c>
      <c r="AP600" s="40">
        <f t="shared" si="371"/>
        <v>0</v>
      </c>
      <c r="AQ600" s="40">
        <f t="shared" si="373"/>
        <v>0</v>
      </c>
      <c r="AR600" s="40">
        <f t="shared" si="374"/>
        <v>0</v>
      </c>
      <c r="AS600" s="40">
        <f t="shared" si="375"/>
        <v>0</v>
      </c>
      <c r="AT600" s="40">
        <f t="shared" si="376"/>
        <v>0</v>
      </c>
      <c r="AU600" s="40">
        <f t="shared" si="377"/>
        <v>0</v>
      </c>
      <c r="AV600" s="40">
        <f t="shared" si="378"/>
        <v>0</v>
      </c>
      <c r="AW600" s="40">
        <f t="shared" si="379"/>
        <v>0</v>
      </c>
      <c r="AX600" s="40">
        <f t="shared" si="380"/>
        <v>0</v>
      </c>
      <c r="AY600" s="40">
        <f t="shared" ref="AY600:AY663" si="381">IF(E582&gt;=D600,1,0)</f>
        <v>0</v>
      </c>
      <c r="AZ600" s="40">
        <f t="shared" si="341"/>
        <v>0</v>
      </c>
      <c r="BA600" s="40">
        <f t="shared" si="342"/>
        <v>0</v>
      </c>
      <c r="BB600" s="40">
        <f t="shared" si="343"/>
        <v>0</v>
      </c>
      <c r="BC600" s="40">
        <f t="shared" si="344"/>
        <v>0</v>
      </c>
      <c r="BD600" s="40">
        <f t="shared" si="345"/>
        <v>0</v>
      </c>
      <c r="BE600" s="40">
        <f t="shared" si="346"/>
        <v>0</v>
      </c>
      <c r="BF600" s="40">
        <f t="shared" si="347"/>
        <v>0</v>
      </c>
      <c r="BG600" s="40">
        <f t="shared" si="348"/>
        <v>0</v>
      </c>
      <c r="BH600" s="40">
        <f t="shared" si="349"/>
        <v>0</v>
      </c>
      <c r="BI600" s="40">
        <f t="shared" si="350"/>
        <v>0</v>
      </c>
      <c r="BJ600" s="40">
        <f t="shared" si="351"/>
        <v>0</v>
      </c>
      <c r="BK600" s="40">
        <f t="shared" si="352"/>
        <v>0</v>
      </c>
      <c r="BL600" s="40">
        <f t="shared" si="353"/>
        <v>0</v>
      </c>
      <c r="BM600" s="40">
        <f t="shared" si="355"/>
        <v>0</v>
      </c>
      <c r="BN600" s="40">
        <f t="shared" si="356"/>
        <v>0</v>
      </c>
      <c r="BO600" s="40">
        <f t="shared" si="357"/>
        <v>0</v>
      </c>
      <c r="BP600" s="40">
        <f t="shared" si="359"/>
        <v>0</v>
      </c>
      <c r="BQ600" s="40">
        <f t="shared" si="360"/>
        <v>0</v>
      </c>
      <c r="BR600" s="40">
        <f t="shared" si="361"/>
        <v>0</v>
      </c>
      <c r="BS600">
        <v>1</v>
      </c>
      <c r="BT600" s="63">
        <f t="shared" si="363"/>
        <v>4</v>
      </c>
      <c r="BV600" s="4">
        <f t="shared" si="358"/>
        <v>0.10772283272283271</v>
      </c>
    </row>
    <row r="601" spans="1:74">
      <c r="A601" s="25">
        <f t="shared" si="372"/>
        <v>597</v>
      </c>
      <c r="B601" s="26" t="s">
        <v>30</v>
      </c>
      <c r="C601" s="56">
        <v>41880</v>
      </c>
      <c r="D601" s="12">
        <v>41883</v>
      </c>
      <c r="E601" s="12">
        <v>41886</v>
      </c>
      <c r="F601" s="14">
        <v>1.3191999999999999</v>
      </c>
      <c r="G601" s="14"/>
      <c r="H601" s="14"/>
      <c r="I601" s="14">
        <v>1.3130999999999999</v>
      </c>
      <c r="J601" s="14">
        <v>1.2966</v>
      </c>
      <c r="K601" s="5" t="s">
        <v>1</v>
      </c>
      <c r="L601" s="15"/>
      <c r="M601" s="46">
        <f>(F601-I601)*10000</f>
        <v>60.999999999999943</v>
      </c>
      <c r="N601" s="47"/>
      <c r="O601" s="46">
        <f>(I601-J601)*10000</f>
        <v>164.9999999999996</v>
      </c>
      <c r="P601" s="15"/>
      <c r="Q601" s="22">
        <f>((S600*U601)/M601)*O601</f>
        <v>155819358.63317814</v>
      </c>
      <c r="R601" s="15"/>
      <c r="S601" s="3">
        <f>Q601+S600</f>
        <v>2690480925.7328801</v>
      </c>
      <c r="U601" s="4">
        <f>$AE$4/W601</f>
        <v>2.2727272727272728E-2</v>
      </c>
      <c r="V601" s="4"/>
      <c r="W601" s="16">
        <v>11</v>
      </c>
      <c r="X601" s="15"/>
      <c r="Y601" s="30">
        <f>E601-D601+1</f>
        <v>4</v>
      </c>
      <c r="Z601" s="30"/>
      <c r="AA601" s="30">
        <f>(D601-C601)</f>
        <v>3</v>
      </c>
      <c r="AB601" s="30"/>
      <c r="AC601" s="4">
        <f>(S601-S600)/S600</f>
        <v>6.147540983606551E-2</v>
      </c>
      <c r="AF601" s="40">
        <f>IF(E600&gt;D601,IF(E600&gt;E601,Y601,E600-D601+1),0)</f>
        <v>4</v>
      </c>
      <c r="AH601" s="40">
        <f t="shared" si="362"/>
        <v>1</v>
      </c>
      <c r="AI601" s="40">
        <f t="shared" si="364"/>
        <v>0</v>
      </c>
      <c r="AJ601" s="40">
        <f t="shared" si="365"/>
        <v>0</v>
      </c>
      <c r="AK601" s="40">
        <f t="shared" si="366"/>
        <v>0</v>
      </c>
      <c r="AL601" s="40">
        <f t="shared" si="367"/>
        <v>0</v>
      </c>
      <c r="AM601" s="40">
        <f t="shared" si="368"/>
        <v>0</v>
      </c>
      <c r="AN601" s="40">
        <f t="shared" si="369"/>
        <v>0</v>
      </c>
      <c r="AO601" s="40">
        <f t="shared" si="370"/>
        <v>0</v>
      </c>
      <c r="AP601" s="40">
        <f t="shared" si="371"/>
        <v>0</v>
      </c>
      <c r="AQ601" s="40">
        <f t="shared" si="373"/>
        <v>0</v>
      </c>
      <c r="AR601" s="40">
        <f t="shared" si="374"/>
        <v>0</v>
      </c>
      <c r="AS601" s="40">
        <f t="shared" si="375"/>
        <v>0</v>
      </c>
      <c r="AT601" s="40">
        <f t="shared" si="376"/>
        <v>0</v>
      </c>
      <c r="AU601" s="40">
        <f t="shared" si="377"/>
        <v>0</v>
      </c>
      <c r="AV601" s="40">
        <f t="shared" si="378"/>
        <v>0</v>
      </c>
      <c r="AW601" s="40">
        <f t="shared" si="379"/>
        <v>0</v>
      </c>
      <c r="AX601" s="40">
        <f t="shared" si="380"/>
        <v>0</v>
      </c>
      <c r="AY601" s="40">
        <f t="shared" si="381"/>
        <v>0</v>
      </c>
      <c r="AZ601" s="40">
        <f t="shared" ref="AZ601:AZ664" si="382">IF(E582&gt;=D601,1,0)</f>
        <v>0</v>
      </c>
      <c r="BA601" s="40">
        <f t="shared" si="342"/>
        <v>0</v>
      </c>
      <c r="BB601" s="40">
        <f t="shared" si="343"/>
        <v>0</v>
      </c>
      <c r="BC601" s="40">
        <f t="shared" si="344"/>
        <v>0</v>
      </c>
      <c r="BD601" s="40">
        <f t="shared" si="345"/>
        <v>0</v>
      </c>
      <c r="BE601" s="40">
        <f t="shared" si="346"/>
        <v>0</v>
      </c>
      <c r="BF601" s="40">
        <f t="shared" si="347"/>
        <v>0</v>
      </c>
      <c r="BG601" s="40">
        <f t="shared" si="348"/>
        <v>0</v>
      </c>
      <c r="BH601" s="40">
        <f t="shared" si="349"/>
        <v>0</v>
      </c>
      <c r="BI601" s="40">
        <f t="shared" si="350"/>
        <v>0</v>
      </c>
      <c r="BJ601" s="40">
        <f t="shared" si="351"/>
        <v>0</v>
      </c>
      <c r="BK601" s="40">
        <f t="shared" si="352"/>
        <v>0</v>
      </c>
      <c r="BL601" s="40">
        <f t="shared" si="353"/>
        <v>0</v>
      </c>
      <c r="BM601" s="40">
        <f t="shared" si="355"/>
        <v>0</v>
      </c>
      <c r="BN601" s="40">
        <f t="shared" si="356"/>
        <v>0</v>
      </c>
      <c r="BO601" s="40">
        <f t="shared" si="357"/>
        <v>0</v>
      </c>
      <c r="BP601" s="40">
        <f t="shared" si="359"/>
        <v>0</v>
      </c>
      <c r="BQ601" s="40">
        <f t="shared" si="360"/>
        <v>0</v>
      </c>
      <c r="BR601" s="40">
        <f t="shared" si="361"/>
        <v>0</v>
      </c>
      <c r="BS601">
        <v>1</v>
      </c>
      <c r="BT601" s="63">
        <f t="shared" si="363"/>
        <v>3</v>
      </c>
      <c r="BV601" s="4">
        <f t="shared" si="358"/>
        <v>6.9735819735819743E-2</v>
      </c>
    </row>
    <row r="602" spans="1:74">
      <c r="A602" s="25">
        <f t="shared" si="372"/>
        <v>598</v>
      </c>
      <c r="B602" s="26" t="s">
        <v>29</v>
      </c>
      <c r="C602" s="56">
        <v>41884</v>
      </c>
      <c r="D602" s="12">
        <v>41885</v>
      </c>
      <c r="E602" s="12">
        <v>41893</v>
      </c>
      <c r="F602" s="14">
        <v>0.78979999999999995</v>
      </c>
      <c r="G602" s="14">
        <v>0.79810000000000003</v>
      </c>
      <c r="H602" s="14">
        <v>0.79810000000000003</v>
      </c>
      <c r="I602" s="14"/>
      <c r="J602" s="14"/>
      <c r="K602" s="5" t="s">
        <v>17</v>
      </c>
      <c r="L602" s="15"/>
      <c r="M602" s="16">
        <f>(G602-F602)*10000</f>
        <v>83.000000000000853</v>
      </c>
      <c r="N602" s="15"/>
      <c r="O602" s="16">
        <f>(H602-G602)*10000</f>
        <v>0</v>
      </c>
      <c r="P602" s="15"/>
      <c r="Q602" s="22">
        <f>((S601*U602)/M602)*O602</f>
        <v>0</v>
      </c>
      <c r="R602" s="15"/>
      <c r="S602" s="3">
        <f>Q602+S601</f>
        <v>2690480925.7328801</v>
      </c>
      <c r="U602" s="4">
        <f>$AE$4/W602</f>
        <v>2.5000000000000001E-2</v>
      </c>
      <c r="V602" s="4"/>
      <c r="W602" s="2">
        <v>10</v>
      </c>
      <c r="X602" s="3"/>
      <c r="Y602" s="30">
        <f>E602-D602+1</f>
        <v>9</v>
      </c>
      <c r="Z602" s="30"/>
      <c r="AA602" s="30">
        <f>(D602-C602)</f>
        <v>1</v>
      </c>
      <c r="AB602" s="30"/>
      <c r="AC602" s="4">
        <f>(S602-S601)/S601</f>
        <v>0</v>
      </c>
      <c r="AF602" s="40">
        <f>IF(E601&gt;D602,IF(E601&gt;E602,Y602,E601-D602+1),0)</f>
        <v>2</v>
      </c>
      <c r="AH602" s="40">
        <f t="shared" si="362"/>
        <v>1</v>
      </c>
      <c r="AI602" s="40">
        <f t="shared" si="364"/>
        <v>1</v>
      </c>
      <c r="AJ602" s="40">
        <f t="shared" si="365"/>
        <v>0</v>
      </c>
      <c r="AK602" s="40">
        <f t="shared" si="366"/>
        <v>0</v>
      </c>
      <c r="AL602" s="40">
        <f t="shared" si="367"/>
        <v>0</v>
      </c>
      <c r="AM602" s="40">
        <f t="shared" si="368"/>
        <v>0</v>
      </c>
      <c r="AN602" s="40">
        <f t="shared" si="369"/>
        <v>0</v>
      </c>
      <c r="AO602" s="40">
        <f t="shared" si="370"/>
        <v>0</v>
      </c>
      <c r="AP602" s="40">
        <f t="shared" si="371"/>
        <v>0</v>
      </c>
      <c r="AQ602" s="40">
        <f t="shared" si="373"/>
        <v>0</v>
      </c>
      <c r="AR602" s="40">
        <f t="shared" si="374"/>
        <v>0</v>
      </c>
      <c r="AS602" s="40">
        <f t="shared" si="375"/>
        <v>0</v>
      </c>
      <c r="AT602" s="40">
        <f t="shared" si="376"/>
        <v>0</v>
      </c>
      <c r="AU602" s="40">
        <f t="shared" si="377"/>
        <v>0</v>
      </c>
      <c r="AV602" s="40">
        <f t="shared" si="378"/>
        <v>0</v>
      </c>
      <c r="AW602" s="40">
        <f t="shared" si="379"/>
        <v>0</v>
      </c>
      <c r="AX602" s="40">
        <f t="shared" si="380"/>
        <v>0</v>
      </c>
      <c r="AY602" s="40">
        <f t="shared" si="381"/>
        <v>0</v>
      </c>
      <c r="AZ602" s="40">
        <f t="shared" si="382"/>
        <v>0</v>
      </c>
      <c r="BA602" s="40">
        <f t="shared" ref="BA602:BA665" si="383">IF(E582&gt;=D602,1,0)</f>
        <v>0</v>
      </c>
      <c r="BB602" s="40">
        <f t="shared" si="343"/>
        <v>0</v>
      </c>
      <c r="BC602" s="40">
        <f t="shared" si="344"/>
        <v>0</v>
      </c>
      <c r="BD602" s="40">
        <f t="shared" si="345"/>
        <v>0</v>
      </c>
      <c r="BE602" s="40">
        <f t="shared" si="346"/>
        <v>0</v>
      </c>
      <c r="BF602" s="40">
        <f t="shared" si="347"/>
        <v>0</v>
      </c>
      <c r="BG602" s="40">
        <f t="shared" si="348"/>
        <v>0</v>
      </c>
      <c r="BH602" s="40">
        <f t="shared" si="349"/>
        <v>0</v>
      </c>
      <c r="BI602" s="40">
        <f t="shared" si="350"/>
        <v>0</v>
      </c>
      <c r="BJ602" s="40">
        <f t="shared" si="351"/>
        <v>0</v>
      </c>
      <c r="BK602" s="40">
        <f t="shared" si="352"/>
        <v>0</v>
      </c>
      <c r="BL602" s="40">
        <f t="shared" si="353"/>
        <v>0</v>
      </c>
      <c r="BM602" s="40">
        <f t="shared" si="355"/>
        <v>0</v>
      </c>
      <c r="BN602" s="40">
        <f t="shared" si="356"/>
        <v>0</v>
      </c>
      <c r="BO602" s="40">
        <f t="shared" si="357"/>
        <v>0</v>
      </c>
      <c r="BP602" s="40">
        <f t="shared" si="359"/>
        <v>0</v>
      </c>
      <c r="BQ602" s="40">
        <f t="shared" si="360"/>
        <v>0</v>
      </c>
      <c r="BR602" s="40">
        <f t="shared" si="361"/>
        <v>0</v>
      </c>
      <c r="BS602">
        <v>1</v>
      </c>
      <c r="BT602" s="63">
        <f t="shared" si="363"/>
        <v>4</v>
      </c>
      <c r="BV602" s="4">
        <f t="shared" si="358"/>
        <v>9.4735819735819737E-2</v>
      </c>
    </row>
    <row r="603" spans="1:74">
      <c r="A603" s="25">
        <f t="shared" si="372"/>
        <v>599</v>
      </c>
      <c r="B603" s="26" t="s">
        <v>38</v>
      </c>
      <c r="C603" s="56">
        <v>41884</v>
      </c>
      <c r="D603" s="52">
        <v>41885</v>
      </c>
      <c r="E603" s="52">
        <v>41886</v>
      </c>
      <c r="F603" s="36">
        <v>137.38</v>
      </c>
      <c r="G603" s="36">
        <v>138.035</v>
      </c>
      <c r="H603" s="36">
        <v>137.38</v>
      </c>
      <c r="I603" s="36"/>
      <c r="J603" s="36"/>
      <c r="K603" s="5" t="s">
        <v>0</v>
      </c>
      <c r="M603" s="16">
        <f>(G603-F603)*100</f>
        <v>65.500000000000114</v>
      </c>
      <c r="N603" s="15"/>
      <c r="O603" s="16">
        <f>(H603-G603)*100</f>
        <v>-65.500000000000114</v>
      </c>
      <c r="Q603" s="22">
        <f>((S602*U603)/M603)*O603</f>
        <v>-32029534.830153331</v>
      </c>
      <c r="R603" s="15"/>
      <c r="S603" s="3">
        <f>Q603+S602</f>
        <v>2658451390.9027267</v>
      </c>
      <c r="U603" s="4">
        <f>$AE$4/W603</f>
        <v>1.1904761904761904E-2</v>
      </c>
      <c r="W603" s="2">
        <v>21</v>
      </c>
      <c r="Y603" s="30">
        <f>E603-D603+1</f>
        <v>2</v>
      </c>
      <c r="Z603" s="30"/>
      <c r="AA603" s="30">
        <f>(D603-C603)</f>
        <v>1</v>
      </c>
      <c r="AB603" s="30"/>
      <c r="AC603" s="4">
        <f>(S603-S602)/S602</f>
        <v>-1.1904761904761953E-2</v>
      </c>
      <c r="AF603" s="40">
        <f>IF(E602&gt;D603,IF(E602&gt;E603,Y603,E602-D603+1),0)</f>
        <v>2</v>
      </c>
      <c r="AH603" s="40">
        <f t="shared" si="362"/>
        <v>1</v>
      </c>
      <c r="AI603" s="40">
        <f t="shared" si="364"/>
        <v>1</v>
      </c>
      <c r="AJ603" s="40">
        <f t="shared" si="365"/>
        <v>1</v>
      </c>
      <c r="AK603" s="40">
        <f t="shared" si="366"/>
        <v>0</v>
      </c>
      <c r="AL603" s="40">
        <f t="shared" si="367"/>
        <v>0</v>
      </c>
      <c r="AM603" s="40">
        <f t="shared" si="368"/>
        <v>0</v>
      </c>
      <c r="AN603" s="40">
        <f t="shared" si="369"/>
        <v>0</v>
      </c>
      <c r="AO603" s="40">
        <f t="shared" si="370"/>
        <v>0</v>
      </c>
      <c r="AP603" s="40">
        <f t="shared" si="371"/>
        <v>0</v>
      </c>
      <c r="AQ603" s="40">
        <f t="shared" si="373"/>
        <v>0</v>
      </c>
      <c r="AR603" s="40">
        <f t="shared" si="374"/>
        <v>0</v>
      </c>
      <c r="AS603" s="40">
        <f t="shared" si="375"/>
        <v>0</v>
      </c>
      <c r="AT603" s="40">
        <f t="shared" si="376"/>
        <v>0</v>
      </c>
      <c r="AU603" s="40">
        <f t="shared" si="377"/>
        <v>0</v>
      </c>
      <c r="AV603" s="40">
        <f t="shared" si="378"/>
        <v>0</v>
      </c>
      <c r="AW603" s="40">
        <f t="shared" si="379"/>
        <v>0</v>
      </c>
      <c r="AX603" s="40">
        <f t="shared" si="380"/>
        <v>0</v>
      </c>
      <c r="AY603" s="40">
        <f t="shared" si="381"/>
        <v>0</v>
      </c>
      <c r="AZ603" s="40">
        <f t="shared" si="382"/>
        <v>0</v>
      </c>
      <c r="BA603" s="40">
        <f t="shared" si="383"/>
        <v>0</v>
      </c>
      <c r="BB603" s="40">
        <f t="shared" ref="BB603:BB666" si="384">IF(E582&gt;=D603,1,0)</f>
        <v>0</v>
      </c>
      <c r="BC603" s="40">
        <f t="shared" si="344"/>
        <v>0</v>
      </c>
      <c r="BD603" s="40">
        <f t="shared" si="345"/>
        <v>0</v>
      </c>
      <c r="BE603" s="40">
        <f t="shared" si="346"/>
        <v>0</v>
      </c>
      <c r="BF603" s="40">
        <f t="shared" si="347"/>
        <v>0</v>
      </c>
      <c r="BG603" s="40">
        <f t="shared" si="348"/>
        <v>0</v>
      </c>
      <c r="BH603" s="40">
        <f t="shared" si="349"/>
        <v>0</v>
      </c>
      <c r="BI603" s="40">
        <f t="shared" si="350"/>
        <v>0</v>
      </c>
      <c r="BJ603" s="40">
        <f t="shared" si="351"/>
        <v>0</v>
      </c>
      <c r="BK603" s="40">
        <f t="shared" si="352"/>
        <v>0</v>
      </c>
      <c r="BL603" s="40">
        <f t="shared" si="353"/>
        <v>0</v>
      </c>
      <c r="BM603" s="40">
        <f t="shared" si="355"/>
        <v>0</v>
      </c>
      <c r="BN603" s="40">
        <f t="shared" si="356"/>
        <v>0</v>
      </c>
      <c r="BO603" s="40">
        <f t="shared" si="357"/>
        <v>0</v>
      </c>
      <c r="BP603" s="40">
        <f t="shared" si="359"/>
        <v>0</v>
      </c>
      <c r="BQ603" s="40">
        <f t="shared" si="360"/>
        <v>0</v>
      </c>
      <c r="BR603" s="40">
        <f t="shared" si="361"/>
        <v>0</v>
      </c>
      <c r="BS603">
        <v>1</v>
      </c>
      <c r="BT603" s="63">
        <f t="shared" si="363"/>
        <v>5</v>
      </c>
      <c r="BV603" s="4">
        <f t="shared" si="358"/>
        <v>0.10664058164058164</v>
      </c>
    </row>
    <row r="604" spans="1:74">
      <c r="A604" s="25">
        <f t="shared" si="372"/>
        <v>600</v>
      </c>
      <c r="B604" s="26" t="s">
        <v>36</v>
      </c>
      <c r="C604" s="56">
        <v>41879</v>
      </c>
      <c r="D604" s="12">
        <v>41887</v>
      </c>
      <c r="E604" s="12">
        <v>41891</v>
      </c>
      <c r="F604" s="36">
        <v>172.21900000000002</v>
      </c>
      <c r="G604" s="36"/>
      <c r="H604" s="36"/>
      <c r="I604" s="36">
        <v>171.50299999999999</v>
      </c>
      <c r="J604" s="36">
        <v>171.50300000000001</v>
      </c>
      <c r="K604" s="5" t="s">
        <v>17</v>
      </c>
      <c r="M604" s="16">
        <f>(F604-I604)*100</f>
        <v>71.600000000003661</v>
      </c>
      <c r="N604" s="15"/>
      <c r="O604" s="16">
        <f>(I604-J604)*100</f>
        <v>-2.8421709430404007E-12</v>
      </c>
      <c r="Q604" s="22">
        <f>((S603*U604)/M604)*O604</f>
        <v>-2.9313211113860495E-6</v>
      </c>
      <c r="R604" s="15"/>
      <c r="S604" s="3">
        <f>Q604+S603</f>
        <v>2658451390.9027238</v>
      </c>
      <c r="U604" s="4">
        <f>$AE$4/W604</f>
        <v>2.7777777777777776E-2</v>
      </c>
      <c r="W604" s="2">
        <v>9</v>
      </c>
      <c r="Y604" s="30">
        <f>E604-D604+1</f>
        <v>5</v>
      </c>
      <c r="Z604" s="30"/>
      <c r="AA604" s="30">
        <f>(D604-C604)</f>
        <v>8</v>
      </c>
      <c r="AB604" s="30"/>
      <c r="AC604" s="4">
        <f>(S604-S603)/S603</f>
        <v>-1.0761990830485851E-15</v>
      </c>
      <c r="AF604" s="40">
        <f>IF(E603&gt;D604,IF(E603&gt;E604,Y604,E603-D604+1),0)</f>
        <v>0</v>
      </c>
      <c r="AH604" s="40">
        <f t="shared" si="362"/>
        <v>0</v>
      </c>
      <c r="AI604" s="40">
        <f t="shared" si="364"/>
        <v>1</v>
      </c>
      <c r="AJ604" s="40">
        <f t="shared" si="365"/>
        <v>0</v>
      </c>
      <c r="AK604" s="40">
        <f t="shared" si="366"/>
        <v>1</v>
      </c>
      <c r="AL604" s="40">
        <f t="shared" si="367"/>
        <v>0</v>
      </c>
      <c r="AM604" s="40">
        <f t="shared" si="368"/>
        <v>0</v>
      </c>
      <c r="AN604" s="40">
        <f t="shared" si="369"/>
        <v>0</v>
      </c>
      <c r="AO604" s="40">
        <f t="shared" si="370"/>
        <v>0</v>
      </c>
      <c r="AP604" s="40">
        <f t="shared" si="371"/>
        <v>0</v>
      </c>
      <c r="AQ604" s="40">
        <f t="shared" si="373"/>
        <v>0</v>
      </c>
      <c r="AR604" s="40">
        <f t="shared" si="374"/>
        <v>0</v>
      </c>
      <c r="AS604" s="40">
        <f t="shared" si="375"/>
        <v>0</v>
      </c>
      <c r="AT604" s="40">
        <f t="shared" si="376"/>
        <v>0</v>
      </c>
      <c r="AU604" s="40">
        <f t="shared" si="377"/>
        <v>0</v>
      </c>
      <c r="AV604" s="40">
        <f t="shared" si="378"/>
        <v>0</v>
      </c>
      <c r="AW604" s="40">
        <f t="shared" si="379"/>
        <v>0</v>
      </c>
      <c r="AX604" s="40">
        <f t="shared" si="380"/>
        <v>0</v>
      </c>
      <c r="AY604" s="40">
        <f t="shared" si="381"/>
        <v>0</v>
      </c>
      <c r="AZ604" s="40">
        <f t="shared" si="382"/>
        <v>0</v>
      </c>
      <c r="BA604" s="40">
        <f t="shared" si="383"/>
        <v>0</v>
      </c>
      <c r="BB604" s="40">
        <f t="shared" si="384"/>
        <v>0</v>
      </c>
      <c r="BC604" s="40">
        <f t="shared" ref="BC604:BC667" si="385">IF(E582&gt;=D604,1,0)</f>
        <v>0</v>
      </c>
      <c r="BD604" s="40">
        <f t="shared" si="345"/>
        <v>0</v>
      </c>
      <c r="BE604" s="40">
        <f t="shared" si="346"/>
        <v>0</v>
      </c>
      <c r="BF604" s="40">
        <f t="shared" si="347"/>
        <v>0</v>
      </c>
      <c r="BG604" s="40">
        <f t="shared" si="348"/>
        <v>0</v>
      </c>
      <c r="BH604" s="40">
        <f t="shared" si="349"/>
        <v>0</v>
      </c>
      <c r="BI604" s="40">
        <f t="shared" si="350"/>
        <v>0</v>
      </c>
      <c r="BJ604" s="40">
        <f t="shared" si="351"/>
        <v>0</v>
      </c>
      <c r="BK604" s="40">
        <f t="shared" si="352"/>
        <v>0</v>
      </c>
      <c r="BL604" s="40">
        <f t="shared" si="353"/>
        <v>0</v>
      </c>
      <c r="BM604" s="40">
        <f t="shared" si="355"/>
        <v>0</v>
      </c>
      <c r="BN604" s="40">
        <f t="shared" si="356"/>
        <v>0</v>
      </c>
      <c r="BO604" s="40">
        <f t="shared" si="357"/>
        <v>0</v>
      </c>
      <c r="BP604" s="40">
        <f t="shared" si="359"/>
        <v>0</v>
      </c>
      <c r="BQ604" s="40">
        <f t="shared" si="360"/>
        <v>0</v>
      </c>
      <c r="BR604" s="40">
        <f t="shared" si="361"/>
        <v>0</v>
      </c>
      <c r="BS604">
        <v>1</v>
      </c>
      <c r="BT604" s="63">
        <f t="shared" si="363"/>
        <v>4</v>
      </c>
      <c r="BV604" s="4">
        <f t="shared" si="358"/>
        <v>9.9786324786324779E-2</v>
      </c>
    </row>
    <row r="605" spans="1:74">
      <c r="A605" s="25">
        <f t="shared" si="372"/>
        <v>601</v>
      </c>
      <c r="B605" s="26" t="s">
        <v>38</v>
      </c>
      <c r="C605" s="56">
        <v>41886</v>
      </c>
      <c r="D605" s="52">
        <v>41887</v>
      </c>
      <c r="E605" s="52">
        <v>41892</v>
      </c>
      <c r="F605" s="36">
        <v>137.54000000000002</v>
      </c>
      <c r="G605" s="36"/>
      <c r="H605" s="36"/>
      <c r="I605" s="36">
        <v>136.01999999999998</v>
      </c>
      <c r="J605" s="36">
        <v>137.54000000000002</v>
      </c>
      <c r="K605" s="5" t="s">
        <v>0</v>
      </c>
      <c r="M605" s="16">
        <f>(F605-I605)*100</f>
        <v>152.00000000000387</v>
      </c>
      <c r="N605" s="15"/>
      <c r="O605" s="16">
        <f>(I605-J605)*100</f>
        <v>-152.00000000000387</v>
      </c>
      <c r="Q605" s="22">
        <f>((S604*U605)/M605)*O605</f>
        <v>-31648230.844080042</v>
      </c>
      <c r="R605" s="15"/>
      <c r="S605" s="3">
        <f>Q605+S604</f>
        <v>2626803160.0586438</v>
      </c>
      <c r="U605" s="4">
        <f>$AE$4/W605</f>
        <v>1.1904761904761904E-2</v>
      </c>
      <c r="W605" s="2">
        <v>21</v>
      </c>
      <c r="Y605" s="30">
        <f>E605-D605+1</f>
        <v>6</v>
      </c>
      <c r="Z605" s="30"/>
      <c r="AA605" s="30">
        <f>(D605-C605)</f>
        <v>1</v>
      </c>
      <c r="AB605" s="30"/>
      <c r="AC605" s="4">
        <f>(S605-S604)/S604</f>
        <v>-1.1904761904761876E-2</v>
      </c>
      <c r="AF605" s="40">
        <f>IF(E604&gt;D605,IF(E604&gt;E605,Y605,E604-D605+1),0)</f>
        <v>5</v>
      </c>
      <c r="AH605" s="40">
        <f t="shared" si="362"/>
        <v>1</v>
      </c>
      <c r="AI605" s="40">
        <f t="shared" si="364"/>
        <v>0</v>
      </c>
      <c r="AJ605" s="40">
        <f t="shared" si="365"/>
        <v>1</v>
      </c>
      <c r="AK605" s="40">
        <f t="shared" si="366"/>
        <v>0</v>
      </c>
      <c r="AL605" s="40">
        <f t="shared" si="367"/>
        <v>1</v>
      </c>
      <c r="AM605" s="40">
        <f t="shared" si="368"/>
        <v>0</v>
      </c>
      <c r="AN605" s="40">
        <f t="shared" si="369"/>
        <v>0</v>
      </c>
      <c r="AO605" s="40">
        <f t="shared" si="370"/>
        <v>0</v>
      </c>
      <c r="AP605" s="40">
        <f t="shared" si="371"/>
        <v>0</v>
      </c>
      <c r="AQ605" s="40">
        <f t="shared" si="373"/>
        <v>0</v>
      </c>
      <c r="AR605" s="40">
        <f t="shared" si="374"/>
        <v>0</v>
      </c>
      <c r="AS605" s="40">
        <f t="shared" si="375"/>
        <v>0</v>
      </c>
      <c r="AT605" s="40">
        <f t="shared" si="376"/>
        <v>0</v>
      </c>
      <c r="AU605" s="40">
        <f t="shared" si="377"/>
        <v>0</v>
      </c>
      <c r="AV605" s="40">
        <f t="shared" si="378"/>
        <v>0</v>
      </c>
      <c r="AW605" s="40">
        <f t="shared" si="379"/>
        <v>0</v>
      </c>
      <c r="AX605" s="40">
        <f t="shared" si="380"/>
        <v>0</v>
      </c>
      <c r="AY605" s="40">
        <f t="shared" si="381"/>
        <v>0</v>
      </c>
      <c r="AZ605" s="40">
        <f t="shared" si="382"/>
        <v>0</v>
      </c>
      <c r="BA605" s="40">
        <f t="shared" si="383"/>
        <v>0</v>
      </c>
      <c r="BB605" s="40">
        <f t="shared" si="384"/>
        <v>0</v>
      </c>
      <c r="BC605" s="40">
        <f t="shared" si="385"/>
        <v>0</v>
      </c>
      <c r="BD605" s="40">
        <f t="shared" ref="BD605:BD668" si="386">IF(E582&gt;=D605,1,0)</f>
        <v>0</v>
      </c>
      <c r="BE605" s="40">
        <f t="shared" si="346"/>
        <v>0</v>
      </c>
      <c r="BF605" s="40">
        <f t="shared" si="347"/>
        <v>0</v>
      </c>
      <c r="BG605" s="40">
        <f t="shared" si="348"/>
        <v>0</v>
      </c>
      <c r="BH605" s="40">
        <f t="shared" si="349"/>
        <v>0</v>
      </c>
      <c r="BI605" s="40">
        <f t="shared" si="350"/>
        <v>0</v>
      </c>
      <c r="BJ605" s="40">
        <f t="shared" si="351"/>
        <v>0</v>
      </c>
      <c r="BK605" s="40">
        <f t="shared" si="352"/>
        <v>0</v>
      </c>
      <c r="BL605" s="40">
        <f t="shared" si="353"/>
        <v>0</v>
      </c>
      <c r="BM605" s="40">
        <f t="shared" si="355"/>
        <v>0</v>
      </c>
      <c r="BN605" s="40">
        <f t="shared" si="356"/>
        <v>0</v>
      </c>
      <c r="BO605" s="40">
        <f t="shared" si="357"/>
        <v>0</v>
      </c>
      <c r="BP605" s="40">
        <f t="shared" si="359"/>
        <v>0</v>
      </c>
      <c r="BQ605" s="40">
        <f t="shared" si="360"/>
        <v>0</v>
      </c>
      <c r="BR605" s="40">
        <f t="shared" si="361"/>
        <v>0</v>
      </c>
      <c r="BS605">
        <v>1</v>
      </c>
      <c r="BT605" s="63">
        <f t="shared" si="363"/>
        <v>5</v>
      </c>
      <c r="BV605" s="4">
        <f t="shared" si="358"/>
        <v>0.11169108669108668</v>
      </c>
    </row>
    <row r="606" spans="1:74">
      <c r="A606" s="25">
        <f t="shared" si="372"/>
        <v>602</v>
      </c>
      <c r="B606" s="26" t="s">
        <v>39</v>
      </c>
      <c r="C606" s="56">
        <v>41890</v>
      </c>
      <c r="D606" s="12">
        <v>41891</v>
      </c>
      <c r="E606" s="12">
        <v>41911</v>
      </c>
      <c r="F606" s="14">
        <v>0.93545</v>
      </c>
      <c r="G606" s="14"/>
      <c r="H606" s="14"/>
      <c r="I606" s="14">
        <v>0.92786000000000002</v>
      </c>
      <c r="J606" s="14">
        <v>0.87220999999999993</v>
      </c>
      <c r="K606" s="5" t="s">
        <v>1</v>
      </c>
      <c r="M606" s="46">
        <f>(F606-I606)*10000</f>
        <v>75.899999999999864</v>
      </c>
      <c r="N606" s="47"/>
      <c r="O606" s="46">
        <f>(I606-J606)*10000</f>
        <v>556.50000000000091</v>
      </c>
      <c r="Q606" s="22">
        <f>((S605*U606)/M606)*O606</f>
        <v>370380044.23143828</v>
      </c>
      <c r="R606" s="15"/>
      <c r="S606" s="3">
        <f>Q606+S605</f>
        <v>2997183204.290082</v>
      </c>
      <c r="U606" s="4">
        <f>$AE$4/W606</f>
        <v>1.9230769230769232E-2</v>
      </c>
      <c r="W606" s="2">
        <v>13</v>
      </c>
      <c r="Y606" s="30">
        <f>E606-D606+1</f>
        <v>21</v>
      </c>
      <c r="Z606" s="30"/>
      <c r="AA606" s="30">
        <f>(D606-C606)</f>
        <v>1</v>
      </c>
      <c r="AB606" s="30"/>
      <c r="AC606" s="4">
        <f>(S606-S605)/S605</f>
        <v>0.14100030404378278</v>
      </c>
      <c r="AF606" s="40">
        <f>IF(E605&gt;D606,IF(E605&gt;E606,Y606,E605-D606+1),0)</f>
        <v>2</v>
      </c>
      <c r="AH606" s="40">
        <f t="shared" si="362"/>
        <v>1</v>
      </c>
      <c r="AI606" s="40">
        <f t="shared" si="364"/>
        <v>1</v>
      </c>
      <c r="AJ606" s="40">
        <f t="shared" si="365"/>
        <v>0</v>
      </c>
      <c r="AK606" s="40">
        <f t="shared" si="366"/>
        <v>1</v>
      </c>
      <c r="AL606" s="40">
        <f t="shared" si="367"/>
        <v>0</v>
      </c>
      <c r="AM606" s="40">
        <f t="shared" si="368"/>
        <v>1</v>
      </c>
      <c r="AN606" s="40">
        <f t="shared" si="369"/>
        <v>0</v>
      </c>
      <c r="AO606" s="40">
        <f t="shared" si="370"/>
        <v>0</v>
      </c>
      <c r="AP606" s="40">
        <f t="shared" si="371"/>
        <v>0</v>
      </c>
      <c r="AQ606" s="40">
        <f t="shared" si="373"/>
        <v>0</v>
      </c>
      <c r="AR606" s="40">
        <f t="shared" si="374"/>
        <v>0</v>
      </c>
      <c r="AS606" s="40">
        <f t="shared" si="375"/>
        <v>0</v>
      </c>
      <c r="AT606" s="40">
        <f t="shared" si="376"/>
        <v>0</v>
      </c>
      <c r="AU606" s="40">
        <f t="shared" si="377"/>
        <v>0</v>
      </c>
      <c r="AV606" s="40">
        <f t="shared" si="378"/>
        <v>0</v>
      </c>
      <c r="AW606" s="40">
        <f t="shared" si="379"/>
        <v>0</v>
      </c>
      <c r="AX606" s="40">
        <f t="shared" si="380"/>
        <v>0</v>
      </c>
      <c r="AY606" s="40">
        <f t="shared" si="381"/>
        <v>0</v>
      </c>
      <c r="AZ606" s="40">
        <f t="shared" si="382"/>
        <v>0</v>
      </c>
      <c r="BA606" s="40">
        <f t="shared" si="383"/>
        <v>0</v>
      </c>
      <c r="BB606" s="40">
        <f t="shared" si="384"/>
        <v>0</v>
      </c>
      <c r="BC606" s="40">
        <f t="shared" si="385"/>
        <v>0</v>
      </c>
      <c r="BD606" s="40">
        <f t="shared" si="386"/>
        <v>0</v>
      </c>
      <c r="BE606" s="40">
        <f t="shared" ref="BE606:BE669" si="387">IF(E582&gt;=D606,1,0)</f>
        <v>0</v>
      </c>
      <c r="BF606" s="40">
        <f t="shared" si="347"/>
        <v>0</v>
      </c>
      <c r="BG606" s="40">
        <f t="shared" si="348"/>
        <v>0</v>
      </c>
      <c r="BH606" s="40">
        <f t="shared" si="349"/>
        <v>0</v>
      </c>
      <c r="BI606" s="40">
        <f t="shared" si="350"/>
        <v>0</v>
      </c>
      <c r="BJ606" s="40">
        <f t="shared" si="351"/>
        <v>0</v>
      </c>
      <c r="BK606" s="40">
        <f t="shared" si="352"/>
        <v>0</v>
      </c>
      <c r="BL606" s="40">
        <f t="shared" si="353"/>
        <v>0</v>
      </c>
      <c r="BM606" s="40">
        <f t="shared" si="355"/>
        <v>0</v>
      </c>
      <c r="BN606" s="40">
        <f t="shared" si="356"/>
        <v>0</v>
      </c>
      <c r="BO606" s="40">
        <f t="shared" si="357"/>
        <v>0</v>
      </c>
      <c r="BP606" s="40">
        <f t="shared" si="359"/>
        <v>0</v>
      </c>
      <c r="BQ606" s="40">
        <f t="shared" si="360"/>
        <v>0</v>
      </c>
      <c r="BR606" s="40">
        <f t="shared" si="361"/>
        <v>0</v>
      </c>
      <c r="BS606">
        <v>1</v>
      </c>
      <c r="BT606" s="63">
        <f t="shared" si="363"/>
        <v>6</v>
      </c>
      <c r="BV606" s="4">
        <f t="shared" si="358"/>
        <v>0.1309218559218559</v>
      </c>
    </row>
    <row r="607" spans="1:74">
      <c r="A607" s="25">
        <f t="shared" si="372"/>
        <v>603</v>
      </c>
      <c r="B607" s="26" t="s">
        <v>24</v>
      </c>
      <c r="C607" s="56">
        <v>41891</v>
      </c>
      <c r="D607" s="13">
        <v>41892</v>
      </c>
      <c r="E607" s="13">
        <v>41898</v>
      </c>
      <c r="F607" s="36">
        <v>98.44</v>
      </c>
      <c r="G607" s="36"/>
      <c r="H607" s="36"/>
      <c r="I607" s="36">
        <v>97.63</v>
      </c>
      <c r="J607" s="36">
        <v>97.42</v>
      </c>
      <c r="K607" s="5" t="s">
        <v>2</v>
      </c>
      <c r="L607" s="15"/>
      <c r="M607" s="16">
        <f>(F607-I607)*100</f>
        <v>81.000000000000227</v>
      </c>
      <c r="N607" s="15"/>
      <c r="O607" s="16">
        <f>(I607-J607)*100</f>
        <v>20.999999999999375</v>
      </c>
      <c r="P607" s="15"/>
      <c r="Q607" s="22">
        <f>((S606*U607)/M607)*O607</f>
        <v>19426187.435212862</v>
      </c>
      <c r="R607" s="15"/>
      <c r="S607" s="3">
        <f>Q607+S606</f>
        <v>3016609391.7252951</v>
      </c>
      <c r="U607" s="4">
        <f>$AE$4/W607</f>
        <v>2.5000000000000001E-2</v>
      </c>
      <c r="V607" s="4"/>
      <c r="W607" s="2">
        <v>10</v>
      </c>
      <c r="X607" s="3"/>
      <c r="Y607" s="30">
        <f>E607-D607+1</f>
        <v>7</v>
      </c>
      <c r="Z607" s="30"/>
      <c r="AA607" s="30">
        <f>(D607-C607)</f>
        <v>1</v>
      </c>
      <c r="AB607" s="30"/>
      <c r="AC607" s="4">
        <f>(S607-S606)/S606</f>
        <v>6.481481481481346E-3</v>
      </c>
      <c r="AF607" s="40">
        <f>IF(E606&gt;D607,IF(E606&gt;E607,Y607,E606-D607+1),0)</f>
        <v>7</v>
      </c>
      <c r="AH607" s="40">
        <f t="shared" si="362"/>
        <v>1</v>
      </c>
      <c r="AI607" s="40">
        <f t="shared" si="364"/>
        <v>1</v>
      </c>
      <c r="AJ607" s="40">
        <f t="shared" si="365"/>
        <v>0</v>
      </c>
      <c r="AK607" s="40">
        <f t="shared" si="366"/>
        <v>0</v>
      </c>
      <c r="AL607" s="40">
        <f t="shared" si="367"/>
        <v>1</v>
      </c>
      <c r="AM607" s="40">
        <f t="shared" si="368"/>
        <v>0</v>
      </c>
      <c r="AN607" s="40">
        <f t="shared" si="369"/>
        <v>1</v>
      </c>
      <c r="AO607" s="40">
        <f t="shared" si="370"/>
        <v>0</v>
      </c>
      <c r="AP607" s="40">
        <f t="shared" si="371"/>
        <v>0</v>
      </c>
      <c r="AQ607" s="40">
        <f t="shared" si="373"/>
        <v>0</v>
      </c>
      <c r="AR607" s="40">
        <f t="shared" si="374"/>
        <v>0</v>
      </c>
      <c r="AS607" s="40">
        <f t="shared" si="375"/>
        <v>0</v>
      </c>
      <c r="AT607" s="40">
        <f t="shared" si="376"/>
        <v>0</v>
      </c>
      <c r="AU607" s="40">
        <f t="shared" si="377"/>
        <v>0</v>
      </c>
      <c r="AV607" s="40">
        <f t="shared" si="378"/>
        <v>0</v>
      </c>
      <c r="AW607" s="40">
        <f t="shared" si="379"/>
        <v>0</v>
      </c>
      <c r="AX607" s="40">
        <f t="shared" si="380"/>
        <v>0</v>
      </c>
      <c r="AY607" s="40">
        <f t="shared" si="381"/>
        <v>0</v>
      </c>
      <c r="AZ607" s="40">
        <f t="shared" si="382"/>
        <v>0</v>
      </c>
      <c r="BA607" s="40">
        <f t="shared" si="383"/>
        <v>0</v>
      </c>
      <c r="BB607" s="40">
        <f t="shared" si="384"/>
        <v>0</v>
      </c>
      <c r="BC607" s="40">
        <f t="shared" si="385"/>
        <v>0</v>
      </c>
      <c r="BD607" s="40">
        <f t="shared" si="386"/>
        <v>0</v>
      </c>
      <c r="BE607" s="40">
        <f t="shared" si="387"/>
        <v>0</v>
      </c>
      <c r="BF607" s="40">
        <f t="shared" ref="BF607:BF670" si="388">IF(E582&gt;=D607,1,0)</f>
        <v>0</v>
      </c>
      <c r="BG607" s="40">
        <f t="shared" si="348"/>
        <v>0</v>
      </c>
      <c r="BH607" s="40">
        <f t="shared" si="349"/>
        <v>0</v>
      </c>
      <c r="BI607" s="40">
        <f t="shared" si="350"/>
        <v>0</v>
      </c>
      <c r="BJ607" s="40">
        <f t="shared" si="351"/>
        <v>0</v>
      </c>
      <c r="BK607" s="40">
        <f t="shared" si="352"/>
        <v>0</v>
      </c>
      <c r="BL607" s="40">
        <f t="shared" si="353"/>
        <v>0</v>
      </c>
      <c r="BM607" s="40">
        <f t="shared" si="355"/>
        <v>0</v>
      </c>
      <c r="BN607" s="40">
        <f t="shared" si="356"/>
        <v>0</v>
      </c>
      <c r="BO607" s="40">
        <f t="shared" si="357"/>
        <v>0</v>
      </c>
      <c r="BP607" s="40">
        <f t="shared" si="359"/>
        <v>0</v>
      </c>
      <c r="BQ607" s="40">
        <f t="shared" si="360"/>
        <v>0</v>
      </c>
      <c r="BR607" s="40">
        <f t="shared" si="361"/>
        <v>0</v>
      </c>
      <c r="BS607">
        <v>1</v>
      </c>
      <c r="BT607" s="63">
        <f t="shared" si="363"/>
        <v>6</v>
      </c>
      <c r="BV607" s="4">
        <f t="shared" si="358"/>
        <v>0.12814407814407813</v>
      </c>
    </row>
    <row r="608" spans="1:74">
      <c r="A608" s="25">
        <f t="shared" si="372"/>
        <v>604</v>
      </c>
      <c r="B608" s="26" t="s">
        <v>35</v>
      </c>
      <c r="C608" s="56">
        <v>41891</v>
      </c>
      <c r="D608" s="13">
        <v>41892</v>
      </c>
      <c r="E608" s="13">
        <v>41906</v>
      </c>
      <c r="F608" s="36">
        <v>113.292</v>
      </c>
      <c r="G608" s="36">
        <v>113.828</v>
      </c>
      <c r="H608" s="36">
        <v>115.16300000000001</v>
      </c>
      <c r="I608" s="36"/>
      <c r="J608" s="36"/>
      <c r="K608" s="5" t="s">
        <v>2</v>
      </c>
      <c r="M608" s="16">
        <f>(G608-F608)*100</f>
        <v>53.600000000000136</v>
      </c>
      <c r="N608" s="15"/>
      <c r="O608" s="16">
        <f>(H608-G608)*100</f>
        <v>133.5000000000008</v>
      </c>
      <c r="Q608" s="22">
        <f>((S607*U608)/M608)*O608</f>
        <v>234793233.32283598</v>
      </c>
      <c r="R608" s="15"/>
      <c r="S608" s="3">
        <f>Q608+S607</f>
        <v>3251402625.048131</v>
      </c>
      <c r="U608" s="4">
        <f>$AE$4/W608</f>
        <v>3.125E-2</v>
      </c>
      <c r="W608" s="2">
        <v>8</v>
      </c>
      <c r="Y608" s="30">
        <f>E608-D608+1</f>
        <v>15</v>
      </c>
      <c r="Z608" s="30"/>
      <c r="AA608" s="30">
        <f>(D608-C608)</f>
        <v>1</v>
      </c>
      <c r="AB608" s="30"/>
      <c r="AC608" s="4">
        <f>(S608-S607)/S607</f>
        <v>7.7833488805970394E-2</v>
      </c>
      <c r="AF608" s="40">
        <f>IF(E607&gt;D608,IF(E607&gt;E608,Y608,E607-D608+1),0)</f>
        <v>7</v>
      </c>
      <c r="AH608" s="40">
        <f t="shared" si="362"/>
        <v>1</v>
      </c>
      <c r="AI608" s="40">
        <f t="shared" si="364"/>
        <v>1</v>
      </c>
      <c r="AJ608" s="40">
        <f t="shared" si="365"/>
        <v>1</v>
      </c>
      <c r="AK608" s="40">
        <f t="shared" si="366"/>
        <v>0</v>
      </c>
      <c r="AL608" s="40">
        <f t="shared" si="367"/>
        <v>0</v>
      </c>
      <c r="AM608" s="40">
        <f t="shared" si="368"/>
        <v>1</v>
      </c>
      <c r="AN608" s="40">
        <f t="shared" si="369"/>
        <v>0</v>
      </c>
      <c r="AO608" s="40">
        <f t="shared" si="370"/>
        <v>1</v>
      </c>
      <c r="AP608" s="40">
        <f t="shared" si="371"/>
        <v>0</v>
      </c>
      <c r="AQ608" s="40">
        <f t="shared" si="373"/>
        <v>0</v>
      </c>
      <c r="AR608" s="40">
        <f t="shared" si="374"/>
        <v>0</v>
      </c>
      <c r="AS608" s="40">
        <f t="shared" si="375"/>
        <v>0</v>
      </c>
      <c r="AT608" s="40">
        <f t="shared" si="376"/>
        <v>0</v>
      </c>
      <c r="AU608" s="40">
        <f t="shared" si="377"/>
        <v>0</v>
      </c>
      <c r="AV608" s="40">
        <f t="shared" si="378"/>
        <v>0</v>
      </c>
      <c r="AW608" s="40">
        <f t="shared" si="379"/>
        <v>0</v>
      </c>
      <c r="AX608" s="40">
        <f t="shared" si="380"/>
        <v>0</v>
      </c>
      <c r="AY608" s="40">
        <f t="shared" si="381"/>
        <v>0</v>
      </c>
      <c r="AZ608" s="40">
        <f t="shared" si="382"/>
        <v>0</v>
      </c>
      <c r="BA608" s="40">
        <f t="shared" si="383"/>
        <v>0</v>
      </c>
      <c r="BB608" s="40">
        <f t="shared" si="384"/>
        <v>0</v>
      </c>
      <c r="BC608" s="40">
        <f t="shared" si="385"/>
        <v>0</v>
      </c>
      <c r="BD608" s="40">
        <f t="shared" si="386"/>
        <v>0</v>
      </c>
      <c r="BE608" s="40">
        <f t="shared" si="387"/>
        <v>0</v>
      </c>
      <c r="BF608" s="40">
        <f t="shared" si="388"/>
        <v>0</v>
      </c>
      <c r="BG608" s="40">
        <f t="shared" ref="BG608:BG671" si="389">IF(E582&gt;=D608,1,0)</f>
        <v>0</v>
      </c>
      <c r="BH608" s="40">
        <f t="shared" si="349"/>
        <v>0</v>
      </c>
      <c r="BI608" s="40">
        <f t="shared" si="350"/>
        <v>0</v>
      </c>
      <c r="BJ608" s="40">
        <f t="shared" si="351"/>
        <v>0</v>
      </c>
      <c r="BK608" s="40">
        <f t="shared" si="352"/>
        <v>0</v>
      </c>
      <c r="BL608" s="40">
        <f t="shared" si="353"/>
        <v>0</v>
      </c>
      <c r="BM608" s="40">
        <f t="shared" si="355"/>
        <v>0</v>
      </c>
      <c r="BN608" s="40">
        <f t="shared" si="356"/>
        <v>0</v>
      </c>
      <c r="BO608" s="40">
        <f t="shared" si="357"/>
        <v>0</v>
      </c>
      <c r="BP608" s="40">
        <f t="shared" si="359"/>
        <v>0</v>
      </c>
      <c r="BQ608" s="40">
        <f t="shared" si="360"/>
        <v>0</v>
      </c>
      <c r="BR608" s="40">
        <f t="shared" si="361"/>
        <v>0</v>
      </c>
      <c r="BS608">
        <v>1</v>
      </c>
      <c r="BT608" s="63">
        <f t="shared" si="363"/>
        <v>7</v>
      </c>
      <c r="BV608" s="4">
        <f t="shared" si="358"/>
        <v>0.15939407814407813</v>
      </c>
    </row>
    <row r="609" spans="1:74">
      <c r="A609" s="25">
        <f t="shared" si="372"/>
        <v>605</v>
      </c>
      <c r="B609" s="26" t="s">
        <v>29</v>
      </c>
      <c r="C609" s="56">
        <v>41892</v>
      </c>
      <c r="D609" s="12">
        <v>41893</v>
      </c>
      <c r="E609" s="12">
        <v>41907</v>
      </c>
      <c r="F609" s="14">
        <v>0.80679999999999996</v>
      </c>
      <c r="G609" s="14"/>
      <c r="H609" s="14"/>
      <c r="I609" s="14">
        <v>0.79449999999999998</v>
      </c>
      <c r="J609" s="14">
        <v>0.77880000000000005</v>
      </c>
      <c r="K609" s="5" t="s">
        <v>1</v>
      </c>
      <c r="L609" s="15"/>
      <c r="M609" s="16">
        <f>(F609-I609)*10000</f>
        <v>122.99999999999977</v>
      </c>
      <c r="N609" s="15"/>
      <c r="O609" s="16">
        <f>(I609-J609)*10000</f>
        <v>156.99999999999937</v>
      </c>
      <c r="P609" s="15"/>
      <c r="Q609" s="22">
        <f>((S608*U609)/M609)*O609</f>
        <v>103754108.15702349</v>
      </c>
      <c r="R609" s="15"/>
      <c r="S609" s="3">
        <f>Q609+S608</f>
        <v>3355156733.2051544</v>
      </c>
      <c r="U609" s="4">
        <f>$AE$4/W609</f>
        <v>2.5000000000000001E-2</v>
      </c>
      <c r="V609" s="4"/>
      <c r="W609" s="2">
        <v>10</v>
      </c>
      <c r="X609" s="3"/>
      <c r="Y609" s="30">
        <f>E609-D609+1</f>
        <v>15</v>
      </c>
      <c r="Z609" s="30"/>
      <c r="AA609" s="30">
        <f>(D609-C609)</f>
        <v>1</v>
      </c>
      <c r="AB609" s="30"/>
      <c r="AC609" s="4">
        <f>(S609-S608)/S608</f>
        <v>3.1910569105690977E-2</v>
      </c>
      <c r="AF609" s="40">
        <f>IF(E608&gt;D609,IF(E608&gt;E609,Y609,E608-D609+1),0)</f>
        <v>14</v>
      </c>
      <c r="AH609" s="40">
        <f t="shared" si="362"/>
        <v>1</v>
      </c>
      <c r="AI609" s="40">
        <f t="shared" si="364"/>
        <v>1</v>
      </c>
      <c r="AJ609" s="40">
        <f t="shared" si="365"/>
        <v>1</v>
      </c>
      <c r="AK609" s="40">
        <f t="shared" si="366"/>
        <v>0</v>
      </c>
      <c r="AL609" s="40">
        <f t="shared" si="367"/>
        <v>0</v>
      </c>
      <c r="AM609" s="40">
        <f t="shared" si="368"/>
        <v>0</v>
      </c>
      <c r="AN609" s="40">
        <f t="shared" si="369"/>
        <v>1</v>
      </c>
      <c r="AO609" s="40">
        <f t="shared" si="370"/>
        <v>0</v>
      </c>
      <c r="AP609" s="40">
        <f t="shared" si="371"/>
        <v>1</v>
      </c>
      <c r="AQ609" s="40">
        <f t="shared" si="373"/>
        <v>0</v>
      </c>
      <c r="AR609" s="40">
        <f t="shared" si="374"/>
        <v>0</v>
      </c>
      <c r="AS609" s="40">
        <f t="shared" si="375"/>
        <v>0</v>
      </c>
      <c r="AT609" s="40">
        <f t="shared" si="376"/>
        <v>0</v>
      </c>
      <c r="AU609" s="40">
        <f t="shared" si="377"/>
        <v>0</v>
      </c>
      <c r="AV609" s="40">
        <f t="shared" si="378"/>
        <v>0</v>
      </c>
      <c r="AW609" s="40">
        <f t="shared" si="379"/>
        <v>0</v>
      </c>
      <c r="AX609" s="40">
        <f t="shared" si="380"/>
        <v>0</v>
      </c>
      <c r="AY609" s="40">
        <f t="shared" si="381"/>
        <v>0</v>
      </c>
      <c r="AZ609" s="40">
        <f t="shared" si="382"/>
        <v>0</v>
      </c>
      <c r="BA609" s="40">
        <f t="shared" si="383"/>
        <v>0</v>
      </c>
      <c r="BB609" s="40">
        <f t="shared" si="384"/>
        <v>0</v>
      </c>
      <c r="BC609" s="40">
        <f t="shared" si="385"/>
        <v>0</v>
      </c>
      <c r="BD609" s="40">
        <f t="shared" si="386"/>
        <v>0</v>
      </c>
      <c r="BE609" s="40">
        <f t="shared" si="387"/>
        <v>0</v>
      </c>
      <c r="BF609" s="40">
        <f t="shared" si="388"/>
        <v>0</v>
      </c>
      <c r="BG609" s="40">
        <f t="shared" si="389"/>
        <v>0</v>
      </c>
      <c r="BH609" s="40">
        <f t="shared" ref="BH609:BH672" si="390">IF(E582&gt;=D609,1,0)</f>
        <v>0</v>
      </c>
      <c r="BI609" s="40">
        <f t="shared" si="350"/>
        <v>0</v>
      </c>
      <c r="BJ609" s="40">
        <f t="shared" si="351"/>
        <v>0</v>
      </c>
      <c r="BK609" s="40">
        <f t="shared" si="352"/>
        <v>0</v>
      </c>
      <c r="BL609" s="40">
        <f t="shared" si="353"/>
        <v>0</v>
      </c>
      <c r="BM609" s="40">
        <f t="shared" si="355"/>
        <v>0</v>
      </c>
      <c r="BN609" s="40">
        <f t="shared" si="356"/>
        <v>0</v>
      </c>
      <c r="BO609" s="40">
        <f t="shared" si="357"/>
        <v>0</v>
      </c>
      <c r="BP609" s="40">
        <f t="shared" si="359"/>
        <v>0</v>
      </c>
      <c r="BQ609" s="40">
        <f t="shared" si="360"/>
        <v>0</v>
      </c>
      <c r="BR609" s="40">
        <f t="shared" si="361"/>
        <v>0</v>
      </c>
      <c r="BS609">
        <v>1</v>
      </c>
      <c r="BT609" s="63">
        <f t="shared" si="363"/>
        <v>7</v>
      </c>
      <c r="BV609" s="4">
        <f t="shared" si="358"/>
        <v>0.17248931623931621</v>
      </c>
    </row>
    <row r="610" spans="1:74">
      <c r="A610" s="25">
        <f t="shared" si="372"/>
        <v>606</v>
      </c>
      <c r="B610" s="26" t="s">
        <v>36</v>
      </c>
      <c r="C610" s="56">
        <v>41892</v>
      </c>
      <c r="D610" s="12">
        <v>41893</v>
      </c>
      <c r="E610" s="12">
        <v>41912</v>
      </c>
      <c r="F610" s="36">
        <v>171.047</v>
      </c>
      <c r="G610" s="36">
        <v>173.41200000000001</v>
      </c>
      <c r="H610" s="36">
        <v>177.369</v>
      </c>
      <c r="I610" s="36"/>
      <c r="J610" s="36"/>
      <c r="K610" s="5" t="s">
        <v>2</v>
      </c>
      <c r="M610" s="16">
        <f>(G610-F610)*100</f>
        <v>236.50000000000091</v>
      </c>
      <c r="N610" s="15"/>
      <c r="O610" s="16">
        <f>(H610-G610)*100</f>
        <v>395.69999999999936</v>
      </c>
      <c r="Q610" s="22">
        <f>((S609*U610)/M610)*O610</f>
        <v>155935578.96749732</v>
      </c>
      <c r="R610" s="15"/>
      <c r="S610" s="3">
        <f>Q610+S609</f>
        <v>3511092312.1726518</v>
      </c>
      <c r="U610" s="4">
        <f>$AE$4/W610</f>
        <v>2.7777777777777776E-2</v>
      </c>
      <c r="W610" s="2">
        <v>9</v>
      </c>
      <c r="Y610" s="30">
        <f>E610-D610+1</f>
        <v>20</v>
      </c>
      <c r="Z610" s="30"/>
      <c r="AA610" s="30">
        <f>(D610-C610)</f>
        <v>1</v>
      </c>
      <c r="AB610" s="30"/>
      <c r="AC610" s="4">
        <f>(S610-S609)/S609</f>
        <v>4.647639182522878E-2</v>
      </c>
      <c r="AF610" s="40">
        <f>IF(E609&gt;D610,IF(E609&gt;E610,Y610,E609-D610+1),0)</f>
        <v>15</v>
      </c>
      <c r="AH610" s="40">
        <f t="shared" si="362"/>
        <v>1</v>
      </c>
      <c r="AI610" s="40">
        <f t="shared" si="364"/>
        <v>1</v>
      </c>
      <c r="AJ610" s="40">
        <f t="shared" si="365"/>
        <v>1</v>
      </c>
      <c r="AK610" s="40">
        <f t="shared" si="366"/>
        <v>1</v>
      </c>
      <c r="AL610" s="40">
        <f t="shared" si="367"/>
        <v>0</v>
      </c>
      <c r="AM610" s="40">
        <f t="shared" si="368"/>
        <v>0</v>
      </c>
      <c r="AN610" s="40">
        <f t="shared" si="369"/>
        <v>0</v>
      </c>
      <c r="AO610" s="40">
        <f t="shared" si="370"/>
        <v>1</v>
      </c>
      <c r="AP610" s="40">
        <f t="shared" si="371"/>
        <v>0</v>
      </c>
      <c r="AQ610" s="40">
        <f t="shared" si="373"/>
        <v>1</v>
      </c>
      <c r="AR610" s="40">
        <f t="shared" si="374"/>
        <v>0</v>
      </c>
      <c r="AS610" s="40">
        <f t="shared" si="375"/>
        <v>0</v>
      </c>
      <c r="AT610" s="40">
        <f t="shared" si="376"/>
        <v>0</v>
      </c>
      <c r="AU610" s="40">
        <f t="shared" si="377"/>
        <v>0</v>
      </c>
      <c r="AV610" s="40">
        <f t="shared" si="378"/>
        <v>0</v>
      </c>
      <c r="AW610" s="40">
        <f t="shared" si="379"/>
        <v>0</v>
      </c>
      <c r="AX610" s="40">
        <f t="shared" si="380"/>
        <v>0</v>
      </c>
      <c r="AY610" s="40">
        <f t="shared" si="381"/>
        <v>0</v>
      </c>
      <c r="AZ610" s="40">
        <f t="shared" si="382"/>
        <v>0</v>
      </c>
      <c r="BA610" s="40">
        <f t="shared" si="383"/>
        <v>0</v>
      </c>
      <c r="BB610" s="40">
        <f t="shared" si="384"/>
        <v>0</v>
      </c>
      <c r="BC610" s="40">
        <f t="shared" si="385"/>
        <v>0</v>
      </c>
      <c r="BD610" s="40">
        <f t="shared" si="386"/>
        <v>0</v>
      </c>
      <c r="BE610" s="40">
        <f t="shared" si="387"/>
        <v>0</v>
      </c>
      <c r="BF610" s="40">
        <f t="shared" si="388"/>
        <v>0</v>
      </c>
      <c r="BG610" s="40">
        <f t="shared" si="389"/>
        <v>0</v>
      </c>
      <c r="BH610" s="40">
        <f t="shared" si="390"/>
        <v>0</v>
      </c>
      <c r="BI610" s="40">
        <f t="shared" ref="BI610:BI673" si="391">IF(E582&gt;=D610,1,0)</f>
        <v>0</v>
      </c>
      <c r="BJ610" s="40">
        <f t="shared" si="351"/>
        <v>0</v>
      </c>
      <c r="BK610" s="40">
        <f t="shared" si="352"/>
        <v>0</v>
      </c>
      <c r="BL610" s="40">
        <f t="shared" si="353"/>
        <v>0</v>
      </c>
      <c r="BM610" s="40">
        <f t="shared" si="355"/>
        <v>0</v>
      </c>
      <c r="BN610" s="40">
        <f t="shared" si="356"/>
        <v>0</v>
      </c>
      <c r="BO610" s="40">
        <f t="shared" si="357"/>
        <v>0</v>
      </c>
      <c r="BP610" s="40">
        <f t="shared" si="359"/>
        <v>0</v>
      </c>
      <c r="BQ610" s="40">
        <f t="shared" si="360"/>
        <v>0</v>
      </c>
      <c r="BR610" s="40">
        <f t="shared" si="361"/>
        <v>0</v>
      </c>
      <c r="BS610">
        <v>1</v>
      </c>
      <c r="BT610" s="63">
        <f t="shared" si="363"/>
        <v>8</v>
      </c>
      <c r="BV610" s="4">
        <f t="shared" si="358"/>
        <v>0.20026709401709403</v>
      </c>
    </row>
    <row r="611" spans="1:74">
      <c r="A611" s="25">
        <f t="shared" si="372"/>
        <v>607</v>
      </c>
      <c r="B611" s="26" t="s">
        <v>30</v>
      </c>
      <c r="C611" s="56">
        <v>41899</v>
      </c>
      <c r="D611" s="12">
        <v>41900</v>
      </c>
      <c r="E611" s="12">
        <v>41915</v>
      </c>
      <c r="F611" s="14">
        <v>1.2978000000000001</v>
      </c>
      <c r="G611" s="14"/>
      <c r="H611" s="14"/>
      <c r="I611" s="14">
        <v>1.2848999999999999</v>
      </c>
      <c r="J611" s="14">
        <v>1.2502</v>
      </c>
      <c r="K611" s="5" t="s">
        <v>1</v>
      </c>
      <c r="L611" s="15"/>
      <c r="M611" s="46">
        <f>(F611-I611)*10000</f>
        <v>129.00000000000134</v>
      </c>
      <c r="N611" s="47"/>
      <c r="O611" s="46">
        <f>(I611-J611)*10000</f>
        <v>346.99999999999955</v>
      </c>
      <c r="P611" s="15"/>
      <c r="Q611" s="22">
        <f>((S610*U611)/M611)*O611</f>
        <v>214649230.50103876</v>
      </c>
      <c r="R611" s="15"/>
      <c r="S611" s="3">
        <f>Q611+S610</f>
        <v>3725741542.6736903</v>
      </c>
      <c r="U611" s="4">
        <f>$AE$4/W611</f>
        <v>2.2727272727272728E-2</v>
      </c>
      <c r="V611" s="4"/>
      <c r="W611" s="16">
        <v>11</v>
      </c>
      <c r="X611" s="15"/>
      <c r="Y611" s="30">
        <f>E611-D611+1</f>
        <v>16</v>
      </c>
      <c r="Z611" s="30"/>
      <c r="AA611" s="30">
        <f>(D611-C611)</f>
        <v>1</v>
      </c>
      <c r="AB611" s="30"/>
      <c r="AC611" s="4">
        <f>(S611-S610)/S610</f>
        <v>6.1134601832275481E-2</v>
      </c>
      <c r="AF611" s="40">
        <f>IF(E610&gt;D611,IF(E610&gt;E611,Y611,E610-D611+1),0)</f>
        <v>13</v>
      </c>
      <c r="AH611" s="40">
        <f t="shared" si="362"/>
        <v>1</v>
      </c>
      <c r="AI611" s="40">
        <f t="shared" si="364"/>
        <v>1</v>
      </c>
      <c r="AJ611" s="40">
        <f t="shared" si="365"/>
        <v>1</v>
      </c>
      <c r="AK611" s="40">
        <f t="shared" si="366"/>
        <v>0</v>
      </c>
      <c r="AL611" s="40">
        <f t="shared" si="367"/>
        <v>1</v>
      </c>
      <c r="AM611" s="40">
        <f t="shared" si="368"/>
        <v>0</v>
      </c>
      <c r="AN611" s="40">
        <f t="shared" si="369"/>
        <v>0</v>
      </c>
      <c r="AO611" s="40">
        <f t="shared" si="370"/>
        <v>0</v>
      </c>
      <c r="AP611" s="40">
        <f t="shared" si="371"/>
        <v>0</v>
      </c>
      <c r="AQ611" s="40">
        <f t="shared" si="373"/>
        <v>0</v>
      </c>
      <c r="AR611" s="40">
        <f t="shared" si="374"/>
        <v>1</v>
      </c>
      <c r="AS611" s="40">
        <f t="shared" si="375"/>
        <v>0</v>
      </c>
      <c r="AT611" s="40">
        <f t="shared" si="376"/>
        <v>0</v>
      </c>
      <c r="AU611" s="40">
        <f t="shared" si="377"/>
        <v>0</v>
      </c>
      <c r="AV611" s="40">
        <f t="shared" si="378"/>
        <v>0</v>
      </c>
      <c r="AW611" s="40">
        <f t="shared" si="379"/>
        <v>0</v>
      </c>
      <c r="AX611" s="40">
        <f t="shared" si="380"/>
        <v>0</v>
      </c>
      <c r="AY611" s="40">
        <f t="shared" si="381"/>
        <v>0</v>
      </c>
      <c r="AZ611" s="40">
        <f t="shared" si="382"/>
        <v>0</v>
      </c>
      <c r="BA611" s="40">
        <f t="shared" si="383"/>
        <v>0</v>
      </c>
      <c r="BB611" s="40">
        <f t="shared" si="384"/>
        <v>0</v>
      </c>
      <c r="BC611" s="40">
        <f t="shared" si="385"/>
        <v>0</v>
      </c>
      <c r="BD611" s="40">
        <f t="shared" si="386"/>
        <v>0</v>
      </c>
      <c r="BE611" s="40">
        <f t="shared" si="387"/>
        <v>0</v>
      </c>
      <c r="BF611" s="40">
        <f t="shared" si="388"/>
        <v>0</v>
      </c>
      <c r="BG611" s="40">
        <f t="shared" si="389"/>
        <v>0</v>
      </c>
      <c r="BH611" s="40">
        <f t="shared" si="390"/>
        <v>0</v>
      </c>
      <c r="BI611" s="40">
        <f t="shared" si="391"/>
        <v>0</v>
      </c>
      <c r="BJ611" s="40">
        <f t="shared" ref="BJ611:BJ674" si="392">IF(E582&gt;=D611,1,0)</f>
        <v>0</v>
      </c>
      <c r="BK611" s="40">
        <f t="shared" si="352"/>
        <v>0</v>
      </c>
      <c r="BL611" s="40">
        <f t="shared" si="353"/>
        <v>0</v>
      </c>
      <c r="BM611" s="40">
        <f t="shared" si="355"/>
        <v>0</v>
      </c>
      <c r="BN611" s="40">
        <f t="shared" si="356"/>
        <v>0</v>
      </c>
      <c r="BO611" s="40">
        <f t="shared" si="357"/>
        <v>0</v>
      </c>
      <c r="BP611" s="40">
        <f t="shared" si="359"/>
        <v>0</v>
      </c>
      <c r="BQ611" s="40">
        <f t="shared" si="360"/>
        <v>0</v>
      </c>
      <c r="BR611" s="40">
        <f t="shared" si="361"/>
        <v>0</v>
      </c>
      <c r="BS611">
        <v>1</v>
      </c>
      <c r="BT611" s="63">
        <f t="shared" si="363"/>
        <v>7</v>
      </c>
      <c r="BV611" s="4">
        <f t="shared" si="358"/>
        <v>0.17299436674436672</v>
      </c>
    </row>
    <row r="612" spans="1:74">
      <c r="A612" s="25">
        <f t="shared" si="372"/>
        <v>608</v>
      </c>
      <c r="B612" s="26" t="s">
        <v>38</v>
      </c>
      <c r="C612" s="56">
        <v>41899</v>
      </c>
      <c r="D612" s="52">
        <v>41900</v>
      </c>
      <c r="E612" s="52">
        <v>41900</v>
      </c>
      <c r="F612" s="36">
        <v>139.22</v>
      </c>
      <c r="G612" s="36">
        <v>139.57000000000002</v>
      </c>
      <c r="H612" s="36">
        <v>139.57</v>
      </c>
      <c r="I612" s="36"/>
      <c r="J612" s="36"/>
      <c r="K612" s="5" t="s">
        <v>17</v>
      </c>
      <c r="M612" s="16">
        <f>(G612-F612)*100</f>
        <v>35.000000000002274</v>
      </c>
      <c r="N612" s="15"/>
      <c r="O612" s="16">
        <f>(H612-G612)*100</f>
        <v>-2.8421709430404007E-12</v>
      </c>
      <c r="Q612" s="22">
        <f>((S611*U612)/M612)*O612</f>
        <v>-3.6017667870289087E-6</v>
      </c>
      <c r="R612" s="15"/>
      <c r="S612" s="3">
        <f>Q612+S611</f>
        <v>3725741542.6736865</v>
      </c>
      <c r="U612" s="4">
        <f>$AE$4/W612</f>
        <v>1.1904761904761904E-2</v>
      </c>
      <c r="W612" s="2">
        <v>21</v>
      </c>
      <c r="Y612" s="30">
        <f>E612-D612+1</f>
        <v>1</v>
      </c>
      <c r="Z612" s="30"/>
      <c r="AA612" s="30">
        <f>(D612-C612)</f>
        <v>1</v>
      </c>
      <c r="AB612" s="30"/>
      <c r="AC612" s="4">
        <f>(S612-S611)/S611</f>
        <v>-1.0238759779583295E-15</v>
      </c>
      <c r="AF612" s="40">
        <f>IF(E611&gt;D612,IF(E611&gt;E612,Y612,E611-D612+1),0)</f>
        <v>1</v>
      </c>
      <c r="AH612" s="40">
        <f t="shared" si="362"/>
        <v>1</v>
      </c>
      <c r="AI612" s="40">
        <f t="shared" si="364"/>
        <v>1</v>
      </c>
      <c r="AJ612" s="40">
        <f t="shared" si="365"/>
        <v>1</v>
      </c>
      <c r="AK612" s="40">
        <f t="shared" si="366"/>
        <v>1</v>
      </c>
      <c r="AL612" s="40">
        <f t="shared" si="367"/>
        <v>0</v>
      </c>
      <c r="AM612" s="40">
        <f t="shared" si="368"/>
        <v>1</v>
      </c>
      <c r="AN612" s="40">
        <f t="shared" si="369"/>
        <v>0</v>
      </c>
      <c r="AO612" s="40">
        <f t="shared" si="370"/>
        <v>0</v>
      </c>
      <c r="AP612" s="40">
        <f t="shared" si="371"/>
        <v>0</v>
      </c>
      <c r="AQ612" s="40">
        <f t="shared" si="373"/>
        <v>0</v>
      </c>
      <c r="AR612" s="40">
        <f t="shared" si="374"/>
        <v>0</v>
      </c>
      <c r="AS612" s="40">
        <f t="shared" si="375"/>
        <v>1</v>
      </c>
      <c r="AT612" s="40">
        <f t="shared" si="376"/>
        <v>0</v>
      </c>
      <c r="AU612" s="40">
        <f t="shared" si="377"/>
        <v>0</v>
      </c>
      <c r="AV612" s="40">
        <f t="shared" si="378"/>
        <v>0</v>
      </c>
      <c r="AW612" s="40">
        <f t="shared" si="379"/>
        <v>0</v>
      </c>
      <c r="AX612" s="40">
        <f t="shared" si="380"/>
        <v>0</v>
      </c>
      <c r="AY612" s="40">
        <f t="shared" si="381"/>
        <v>0</v>
      </c>
      <c r="AZ612" s="40">
        <f t="shared" si="382"/>
        <v>0</v>
      </c>
      <c r="BA612" s="40">
        <f t="shared" si="383"/>
        <v>0</v>
      </c>
      <c r="BB612" s="40">
        <f t="shared" si="384"/>
        <v>0</v>
      </c>
      <c r="BC612" s="40">
        <f t="shared" si="385"/>
        <v>0</v>
      </c>
      <c r="BD612" s="40">
        <f t="shared" si="386"/>
        <v>0</v>
      </c>
      <c r="BE612" s="40">
        <f t="shared" si="387"/>
        <v>0</v>
      </c>
      <c r="BF612" s="40">
        <f t="shared" si="388"/>
        <v>0</v>
      </c>
      <c r="BG612" s="40">
        <f t="shared" si="389"/>
        <v>0</v>
      </c>
      <c r="BH612" s="40">
        <f t="shared" si="390"/>
        <v>0</v>
      </c>
      <c r="BI612" s="40">
        <f t="shared" si="391"/>
        <v>0</v>
      </c>
      <c r="BJ612" s="40">
        <f t="shared" si="392"/>
        <v>0</v>
      </c>
      <c r="BK612" s="40">
        <f t="shared" ref="BK612:BK675" si="393">IF(E582&gt;=D612,1,0)</f>
        <v>0</v>
      </c>
      <c r="BL612" s="40">
        <f t="shared" si="353"/>
        <v>0</v>
      </c>
      <c r="BM612" s="40">
        <f t="shared" si="355"/>
        <v>0</v>
      </c>
      <c r="BN612" s="40">
        <f t="shared" si="356"/>
        <v>0</v>
      </c>
      <c r="BO612" s="40">
        <f t="shared" si="357"/>
        <v>0</v>
      </c>
      <c r="BP612" s="40">
        <f t="shared" si="359"/>
        <v>0</v>
      </c>
      <c r="BQ612" s="40">
        <f t="shared" si="360"/>
        <v>0</v>
      </c>
      <c r="BR612" s="40">
        <f t="shared" si="361"/>
        <v>0</v>
      </c>
      <c r="BS612">
        <v>1</v>
      </c>
      <c r="BT612" s="63">
        <f t="shared" si="363"/>
        <v>8</v>
      </c>
      <c r="BV612" s="4">
        <f t="shared" si="358"/>
        <v>0.18489912864912866</v>
      </c>
    </row>
    <row r="613" spans="1:74">
      <c r="A613" s="25">
        <f t="shared" si="372"/>
        <v>609</v>
      </c>
      <c r="B613" s="26" t="s">
        <v>24</v>
      </c>
      <c r="C613" s="56">
        <v>41900</v>
      </c>
      <c r="D613" s="13">
        <v>41901</v>
      </c>
      <c r="E613" s="13">
        <v>41904</v>
      </c>
      <c r="F613" s="36">
        <v>97.15</v>
      </c>
      <c r="G613" s="36">
        <v>97.7</v>
      </c>
      <c r="H613" s="36">
        <v>97.15</v>
      </c>
      <c r="I613" s="36"/>
      <c r="J613" s="36"/>
      <c r="K613" s="5" t="s">
        <v>0</v>
      </c>
      <c r="L613" s="15"/>
      <c r="M613" s="16">
        <f>(G613-F613)*100</f>
        <v>54.999999999999716</v>
      </c>
      <c r="N613" s="15"/>
      <c r="O613" s="16">
        <f>(H613-G613)*100</f>
        <v>-54.999999999999716</v>
      </c>
      <c r="P613" s="15"/>
      <c r="Q613" s="22">
        <f>((S612*U613)/M613)*O613</f>
        <v>-93143538.566842169</v>
      </c>
      <c r="R613" s="15"/>
      <c r="S613" s="3">
        <f>Q613+S612</f>
        <v>3632598004.1068444</v>
      </c>
      <c r="U613" s="4">
        <f>$AE$4/W613</f>
        <v>2.5000000000000001E-2</v>
      </c>
      <c r="V613" s="4"/>
      <c r="W613" s="2">
        <v>10</v>
      </c>
      <c r="X613" s="3"/>
      <c r="Y613" s="30">
        <f>E613-D613+1</f>
        <v>4</v>
      </c>
      <c r="Z613" s="30"/>
      <c r="AA613" s="30">
        <f>(D613-C613)</f>
        <v>1</v>
      </c>
      <c r="AB613" s="30"/>
      <c r="AC613" s="4">
        <f>(S613-S612)/S612</f>
        <v>-2.4999999999999977E-2</v>
      </c>
      <c r="AF613" s="40">
        <f>IF(E612&gt;D613,IF(E612&gt;E613,Y613,E612-D613+1),0)</f>
        <v>0</v>
      </c>
      <c r="AH613" s="40">
        <f t="shared" si="362"/>
        <v>0</v>
      </c>
      <c r="AI613" s="40">
        <f t="shared" si="364"/>
        <v>1</v>
      </c>
      <c r="AJ613" s="40">
        <f t="shared" si="365"/>
        <v>1</v>
      </c>
      <c r="AK613" s="40">
        <f t="shared" si="366"/>
        <v>1</v>
      </c>
      <c r="AL613" s="40">
        <f t="shared" si="367"/>
        <v>1</v>
      </c>
      <c r="AM613" s="40">
        <f t="shared" si="368"/>
        <v>0</v>
      </c>
      <c r="AN613" s="40">
        <f t="shared" si="369"/>
        <v>1</v>
      </c>
      <c r="AO613" s="40">
        <f t="shared" si="370"/>
        <v>0</v>
      </c>
      <c r="AP613" s="40">
        <f t="shared" si="371"/>
        <v>0</v>
      </c>
      <c r="AQ613" s="40">
        <f t="shared" si="373"/>
        <v>0</v>
      </c>
      <c r="AR613" s="40">
        <f t="shared" si="374"/>
        <v>0</v>
      </c>
      <c r="AS613" s="40">
        <f t="shared" si="375"/>
        <v>0</v>
      </c>
      <c r="AT613" s="40">
        <f t="shared" si="376"/>
        <v>1</v>
      </c>
      <c r="AU613" s="40">
        <f t="shared" si="377"/>
        <v>0</v>
      </c>
      <c r="AV613" s="40">
        <f t="shared" si="378"/>
        <v>0</v>
      </c>
      <c r="AW613" s="40">
        <f t="shared" si="379"/>
        <v>0</v>
      </c>
      <c r="AX613" s="40">
        <f t="shared" si="380"/>
        <v>0</v>
      </c>
      <c r="AY613" s="40">
        <f t="shared" si="381"/>
        <v>0</v>
      </c>
      <c r="AZ613" s="40">
        <f t="shared" si="382"/>
        <v>0</v>
      </c>
      <c r="BA613" s="40">
        <f t="shared" si="383"/>
        <v>0</v>
      </c>
      <c r="BB613" s="40">
        <f t="shared" si="384"/>
        <v>0</v>
      </c>
      <c r="BC613" s="40">
        <f t="shared" si="385"/>
        <v>0</v>
      </c>
      <c r="BD613" s="40">
        <f t="shared" si="386"/>
        <v>0</v>
      </c>
      <c r="BE613" s="40">
        <f t="shared" si="387"/>
        <v>0</v>
      </c>
      <c r="BF613" s="40">
        <f t="shared" si="388"/>
        <v>0</v>
      </c>
      <c r="BG613" s="40">
        <f t="shared" si="389"/>
        <v>0</v>
      </c>
      <c r="BH613" s="40">
        <f t="shared" si="390"/>
        <v>0</v>
      </c>
      <c r="BI613" s="40">
        <f t="shared" si="391"/>
        <v>0</v>
      </c>
      <c r="BJ613" s="40">
        <f t="shared" si="392"/>
        <v>0</v>
      </c>
      <c r="BK613" s="40">
        <f t="shared" si="393"/>
        <v>0</v>
      </c>
      <c r="BL613" s="40">
        <f t="shared" ref="BL613:BL675" si="394">IF(E582&gt;=D613,1,0)</f>
        <v>0</v>
      </c>
      <c r="BM613" s="40">
        <f t="shared" si="355"/>
        <v>0</v>
      </c>
      <c r="BN613" s="40">
        <f t="shared" si="356"/>
        <v>0</v>
      </c>
      <c r="BO613" s="40">
        <f t="shared" si="357"/>
        <v>0</v>
      </c>
      <c r="BP613" s="40">
        <f t="shared" si="359"/>
        <v>0</v>
      </c>
      <c r="BQ613" s="40">
        <f t="shared" si="360"/>
        <v>0</v>
      </c>
      <c r="BR613" s="40">
        <f t="shared" si="361"/>
        <v>0</v>
      </c>
      <c r="BS613">
        <v>1</v>
      </c>
      <c r="BT613" s="63">
        <f t="shared" si="363"/>
        <v>8</v>
      </c>
      <c r="BV613" s="4">
        <f t="shared" si="358"/>
        <v>0.19799436674436674</v>
      </c>
    </row>
    <row r="614" spans="1:74">
      <c r="A614" s="25">
        <f t="shared" si="372"/>
        <v>610</v>
      </c>
      <c r="B614" s="26" t="s">
        <v>31</v>
      </c>
      <c r="C614" s="56">
        <v>41907</v>
      </c>
      <c r="D614" s="12">
        <v>41908</v>
      </c>
      <c r="E614" s="12">
        <v>41914</v>
      </c>
      <c r="F614" s="14">
        <v>1.8394999999999999</v>
      </c>
      <c r="G614" s="14">
        <v>1.8584000000000001</v>
      </c>
      <c r="H614" s="14">
        <v>1.8394999999999999</v>
      </c>
      <c r="I614" s="14"/>
      <c r="J614" s="14"/>
      <c r="K614" s="5" t="s">
        <v>0</v>
      </c>
      <c r="M614" s="16">
        <f>(G614-F614)*10000</f>
        <v>189.00000000000139</v>
      </c>
      <c r="N614" s="15"/>
      <c r="O614" s="16">
        <f>(H614-G614)*10000</f>
        <v>-189.00000000000139</v>
      </c>
      <c r="Q614" s="22">
        <f>((S613*U614)/M614)*O614</f>
        <v>-100905500.11407903</v>
      </c>
      <c r="R614" s="15"/>
      <c r="S614" s="3">
        <f>Q614+S613</f>
        <v>3531692503.9927654</v>
      </c>
      <c r="U614" s="4">
        <f>$AE$4/W614</f>
        <v>2.7777777777777776E-2</v>
      </c>
      <c r="V614"/>
      <c r="W614" s="2">
        <v>9</v>
      </c>
      <c r="Y614" s="30">
        <f>E614-D614+1</f>
        <v>7</v>
      </c>
      <c r="Z614" s="30"/>
      <c r="AA614" s="30">
        <f>(D614-C614)</f>
        <v>1</v>
      </c>
      <c r="AB614" s="30"/>
      <c r="AC614" s="4">
        <f>(S614-S613)/S613</f>
        <v>-2.7777777777777773E-2</v>
      </c>
      <c r="AF614" s="40">
        <f>IF(E613&gt;D614,IF(E613&gt;E614,Y614,E613-D614+1),0)</f>
        <v>0</v>
      </c>
      <c r="AH614" s="40">
        <f t="shared" si="362"/>
        <v>0</v>
      </c>
      <c r="AI614" s="40">
        <f t="shared" si="364"/>
        <v>0</v>
      </c>
      <c r="AJ614" s="40">
        <f t="shared" si="365"/>
        <v>1</v>
      </c>
      <c r="AK614" s="40">
        <f t="shared" si="366"/>
        <v>1</v>
      </c>
      <c r="AL614" s="40">
        <f t="shared" si="367"/>
        <v>0</v>
      </c>
      <c r="AM614" s="40">
        <f t="shared" si="368"/>
        <v>0</v>
      </c>
      <c r="AN614" s="40">
        <f t="shared" si="369"/>
        <v>0</v>
      </c>
      <c r="AO614" s="40">
        <f t="shared" si="370"/>
        <v>1</v>
      </c>
      <c r="AP614" s="40">
        <f t="shared" si="371"/>
        <v>0</v>
      </c>
      <c r="AQ614" s="40">
        <f t="shared" si="373"/>
        <v>0</v>
      </c>
      <c r="AR614" s="40">
        <f t="shared" si="374"/>
        <v>0</v>
      </c>
      <c r="AS614" s="40">
        <f t="shared" si="375"/>
        <v>0</v>
      </c>
      <c r="AT614" s="40">
        <f t="shared" si="376"/>
        <v>0</v>
      </c>
      <c r="AU614" s="40">
        <f t="shared" si="377"/>
        <v>1</v>
      </c>
      <c r="AV614" s="40">
        <f t="shared" si="378"/>
        <v>0</v>
      </c>
      <c r="AW614" s="40">
        <f t="shared" si="379"/>
        <v>0</v>
      </c>
      <c r="AX614" s="40">
        <f t="shared" si="380"/>
        <v>0</v>
      </c>
      <c r="AY614" s="40">
        <f t="shared" si="381"/>
        <v>0</v>
      </c>
      <c r="AZ614" s="40">
        <f t="shared" si="382"/>
        <v>0</v>
      </c>
      <c r="BA614" s="40">
        <f t="shared" si="383"/>
        <v>0</v>
      </c>
      <c r="BB614" s="40">
        <f t="shared" si="384"/>
        <v>0</v>
      </c>
      <c r="BC614" s="40">
        <f t="shared" si="385"/>
        <v>0</v>
      </c>
      <c r="BD614" s="40">
        <f t="shared" si="386"/>
        <v>0</v>
      </c>
      <c r="BE614" s="40">
        <f t="shared" si="387"/>
        <v>0</v>
      </c>
      <c r="BF614" s="40">
        <f t="shared" si="388"/>
        <v>0</v>
      </c>
      <c r="BG614" s="40">
        <f t="shared" si="389"/>
        <v>0</v>
      </c>
      <c r="BH614" s="40">
        <f t="shared" si="390"/>
        <v>0</v>
      </c>
      <c r="BI614" s="40">
        <f t="shared" si="391"/>
        <v>0</v>
      </c>
      <c r="BJ614" s="40">
        <f t="shared" si="392"/>
        <v>0</v>
      </c>
      <c r="BK614" s="40">
        <f t="shared" si="393"/>
        <v>0</v>
      </c>
      <c r="BL614" s="40">
        <f t="shared" si="394"/>
        <v>0</v>
      </c>
      <c r="BM614" s="40">
        <f t="shared" ref="BM614:BM675" si="395">IF(E582&gt;=D614,1,0)</f>
        <v>0</v>
      </c>
      <c r="BN614" s="40">
        <f t="shared" si="356"/>
        <v>0</v>
      </c>
      <c r="BO614" s="40">
        <f t="shared" si="357"/>
        <v>0</v>
      </c>
      <c r="BP614" s="40">
        <f t="shared" si="359"/>
        <v>0</v>
      </c>
      <c r="BQ614" s="40">
        <f t="shared" si="360"/>
        <v>0</v>
      </c>
      <c r="BR614" s="40">
        <f t="shared" si="361"/>
        <v>0</v>
      </c>
      <c r="BS614">
        <v>1</v>
      </c>
      <c r="BT614" s="63">
        <f t="shared" si="363"/>
        <v>6</v>
      </c>
      <c r="BV614" s="4">
        <f t="shared" si="358"/>
        <v>0.14452214452214451</v>
      </c>
    </row>
    <row r="615" spans="1:74">
      <c r="A615" s="25">
        <f t="shared" si="372"/>
        <v>611</v>
      </c>
      <c r="B615" s="26" t="s">
        <v>38</v>
      </c>
      <c r="C615" s="56">
        <v>41912</v>
      </c>
      <c r="D615" s="52">
        <v>41913</v>
      </c>
      <c r="E615" s="52">
        <v>41922</v>
      </c>
      <c r="F615" s="36">
        <v>138.459</v>
      </c>
      <c r="G615" s="36"/>
      <c r="H615" s="36"/>
      <c r="I615" s="36">
        <v>137.98999999999998</v>
      </c>
      <c r="J615" s="36">
        <v>136.08000000000001</v>
      </c>
      <c r="K615" s="5" t="s">
        <v>1</v>
      </c>
      <c r="M615" s="16">
        <f>(F615-I615)*100</f>
        <v>46.900000000002251</v>
      </c>
      <c r="N615" s="15"/>
      <c r="O615" s="16">
        <f>(I615-J615)*100</f>
        <v>190.99999999999682</v>
      </c>
      <c r="Q615" s="22">
        <f>((S614*U615)/M615)*O615</f>
        <v>171223796.39115</v>
      </c>
      <c r="R615" s="15"/>
      <c r="S615" s="3">
        <f>Q615+S614</f>
        <v>3702916300.3839154</v>
      </c>
      <c r="U615" s="4">
        <f>$AE$4/W615</f>
        <v>1.1904761904761904E-2</v>
      </c>
      <c r="W615" s="2">
        <v>21</v>
      </c>
      <c r="Y615" s="30">
        <f>E615-D615+1</f>
        <v>10</v>
      </c>
      <c r="Z615" s="30"/>
      <c r="AA615" s="30">
        <f>(D615-C615)</f>
        <v>1</v>
      </c>
      <c r="AB615" s="30"/>
      <c r="AC615" s="4">
        <f>(S615-S614)/S614</f>
        <v>4.8482079398920609E-2</v>
      </c>
      <c r="AF615" s="40">
        <f>IF(E614&gt;D615,IF(E614&gt;E615,Y615,E614-D615+1),0)</f>
        <v>2</v>
      </c>
      <c r="AH615" s="40">
        <f t="shared" si="362"/>
        <v>1</v>
      </c>
      <c r="AI615" s="40">
        <f t="shared" si="364"/>
        <v>0</v>
      </c>
      <c r="AJ615" s="40">
        <f t="shared" si="365"/>
        <v>0</v>
      </c>
      <c r="AK615" s="40">
        <f t="shared" si="366"/>
        <v>1</v>
      </c>
      <c r="AL615" s="40">
        <f t="shared" si="367"/>
        <v>0</v>
      </c>
      <c r="AM615" s="40">
        <f t="shared" si="368"/>
        <v>0</v>
      </c>
      <c r="AN615" s="40">
        <f t="shared" si="369"/>
        <v>0</v>
      </c>
      <c r="AO615" s="40">
        <f t="shared" si="370"/>
        <v>0</v>
      </c>
      <c r="AP615" s="40">
        <f t="shared" si="371"/>
        <v>0</v>
      </c>
      <c r="AQ615" s="40">
        <f t="shared" si="373"/>
        <v>0</v>
      </c>
      <c r="AR615" s="40">
        <f t="shared" si="374"/>
        <v>0</v>
      </c>
      <c r="AS615" s="40">
        <f t="shared" si="375"/>
        <v>0</v>
      </c>
      <c r="AT615" s="40">
        <f t="shared" si="376"/>
        <v>0</v>
      </c>
      <c r="AU615" s="40">
        <f t="shared" si="377"/>
        <v>0</v>
      </c>
      <c r="AV615" s="40">
        <f t="shared" si="378"/>
        <v>0</v>
      </c>
      <c r="AW615" s="40">
        <f t="shared" si="379"/>
        <v>0</v>
      </c>
      <c r="AX615" s="40">
        <f t="shared" si="380"/>
        <v>0</v>
      </c>
      <c r="AY615" s="40">
        <f t="shared" si="381"/>
        <v>0</v>
      </c>
      <c r="AZ615" s="40">
        <f t="shared" si="382"/>
        <v>0</v>
      </c>
      <c r="BA615" s="40">
        <f t="shared" si="383"/>
        <v>0</v>
      </c>
      <c r="BB615" s="40">
        <f t="shared" si="384"/>
        <v>0</v>
      </c>
      <c r="BC615" s="40">
        <f t="shared" si="385"/>
        <v>0</v>
      </c>
      <c r="BD615" s="40">
        <f t="shared" si="386"/>
        <v>0</v>
      </c>
      <c r="BE615" s="40">
        <f t="shared" si="387"/>
        <v>0</v>
      </c>
      <c r="BF615" s="40">
        <f t="shared" si="388"/>
        <v>0</v>
      </c>
      <c r="BG615" s="40">
        <f t="shared" si="389"/>
        <v>0</v>
      </c>
      <c r="BH615" s="40">
        <f t="shared" si="390"/>
        <v>0</v>
      </c>
      <c r="BI615" s="40">
        <f t="shared" si="391"/>
        <v>0</v>
      </c>
      <c r="BJ615" s="40">
        <f t="shared" si="392"/>
        <v>0</v>
      </c>
      <c r="BK615" s="40">
        <f t="shared" si="393"/>
        <v>0</v>
      </c>
      <c r="BL615" s="40">
        <f t="shared" si="394"/>
        <v>0</v>
      </c>
      <c r="BM615" s="40">
        <f t="shared" si="395"/>
        <v>0</v>
      </c>
      <c r="BN615" s="40">
        <f t="shared" ref="BN615:BN675" si="396">IF(E582&gt;=D615,1,0)</f>
        <v>0</v>
      </c>
      <c r="BO615" s="40">
        <f t="shared" si="357"/>
        <v>0</v>
      </c>
      <c r="BP615" s="40">
        <f t="shared" si="359"/>
        <v>0</v>
      </c>
      <c r="BQ615" s="40">
        <f t="shared" si="360"/>
        <v>0</v>
      </c>
      <c r="BR615" s="40">
        <f t="shared" si="361"/>
        <v>0</v>
      </c>
      <c r="BS615">
        <v>1</v>
      </c>
      <c r="BT615" s="63">
        <f t="shared" si="363"/>
        <v>4</v>
      </c>
      <c r="BV615" s="4">
        <f t="shared" si="358"/>
        <v>8.1640581640581647E-2</v>
      </c>
    </row>
    <row r="616" spans="1:74">
      <c r="A616" s="25">
        <f t="shared" si="372"/>
        <v>612</v>
      </c>
      <c r="B616" s="26" t="s">
        <v>30</v>
      </c>
      <c r="C616" s="56">
        <v>41919</v>
      </c>
      <c r="D616" s="12">
        <v>41920</v>
      </c>
      <c r="E616" s="12">
        <v>41922</v>
      </c>
      <c r="F616" s="14">
        <v>1.2585999999999999</v>
      </c>
      <c r="G616" s="14">
        <v>1.2683</v>
      </c>
      <c r="H616" s="14">
        <v>1.2683</v>
      </c>
      <c r="I616" s="14"/>
      <c r="J616" s="14"/>
      <c r="K616" s="5" t="s">
        <v>17</v>
      </c>
      <c r="L616" s="15"/>
      <c r="M616" s="16">
        <f>(G616-F616)*10000</f>
        <v>97.000000000000426</v>
      </c>
      <c r="N616" s="15"/>
      <c r="O616" s="16">
        <f>(H616-G616)*10000</f>
        <v>0</v>
      </c>
      <c r="P616" s="15"/>
      <c r="Q616" s="22">
        <f>((S615*U616)/M616)*O616</f>
        <v>0</v>
      </c>
      <c r="R616" s="15"/>
      <c r="S616" s="3">
        <f>Q616+S615</f>
        <v>3702916300.3839154</v>
      </c>
      <c r="U616" s="4">
        <f>$AE$4/W616</f>
        <v>2.2727272727272728E-2</v>
      </c>
      <c r="V616" s="4"/>
      <c r="W616" s="16">
        <v>11</v>
      </c>
      <c r="X616" s="15"/>
      <c r="Y616" s="30">
        <f>E616-D616+1</f>
        <v>3</v>
      </c>
      <c r="Z616" s="30"/>
      <c r="AA616" s="30">
        <f>(D616-C616)</f>
        <v>1</v>
      </c>
      <c r="AB616" s="30"/>
      <c r="AC616" s="4">
        <f>(S616-S615)/S615</f>
        <v>0</v>
      </c>
      <c r="AF616" s="40">
        <f>IF(E615&gt;D616,IF(E615&gt;E616,Y616,E615-D616+1),0)</f>
        <v>3</v>
      </c>
      <c r="AH616" s="40">
        <f t="shared" si="362"/>
        <v>1</v>
      </c>
      <c r="AI616" s="40">
        <f t="shared" si="364"/>
        <v>0</v>
      </c>
      <c r="AJ616" s="40">
        <f t="shared" si="365"/>
        <v>0</v>
      </c>
      <c r="AK616" s="40">
        <f t="shared" si="366"/>
        <v>0</v>
      </c>
      <c r="AL616" s="40">
        <f t="shared" si="367"/>
        <v>0</v>
      </c>
      <c r="AM616" s="40">
        <f t="shared" si="368"/>
        <v>0</v>
      </c>
      <c r="AN616" s="40">
        <f t="shared" si="369"/>
        <v>0</v>
      </c>
      <c r="AO616" s="40">
        <f t="shared" si="370"/>
        <v>0</v>
      </c>
      <c r="AP616" s="40">
        <f t="shared" si="371"/>
        <v>0</v>
      </c>
      <c r="AQ616" s="40">
        <f t="shared" si="373"/>
        <v>0</v>
      </c>
      <c r="AR616" s="40">
        <f t="shared" si="374"/>
        <v>0</v>
      </c>
      <c r="AS616" s="40">
        <f t="shared" si="375"/>
        <v>0</v>
      </c>
      <c r="AT616" s="40">
        <f t="shared" si="376"/>
        <v>0</v>
      </c>
      <c r="AU616" s="40">
        <f t="shared" si="377"/>
        <v>0</v>
      </c>
      <c r="AV616" s="40">
        <f t="shared" si="378"/>
        <v>0</v>
      </c>
      <c r="AW616" s="40">
        <f t="shared" si="379"/>
        <v>0</v>
      </c>
      <c r="AX616" s="40">
        <f t="shared" si="380"/>
        <v>0</v>
      </c>
      <c r="AY616" s="40">
        <f t="shared" si="381"/>
        <v>0</v>
      </c>
      <c r="AZ616" s="40">
        <f t="shared" si="382"/>
        <v>0</v>
      </c>
      <c r="BA616" s="40">
        <f t="shared" si="383"/>
        <v>0</v>
      </c>
      <c r="BB616" s="40">
        <f t="shared" si="384"/>
        <v>0</v>
      </c>
      <c r="BC616" s="40">
        <f t="shared" si="385"/>
        <v>0</v>
      </c>
      <c r="BD616" s="40">
        <f t="shared" si="386"/>
        <v>0</v>
      </c>
      <c r="BE616" s="40">
        <f t="shared" si="387"/>
        <v>0</v>
      </c>
      <c r="BF616" s="40">
        <f t="shared" si="388"/>
        <v>0</v>
      </c>
      <c r="BG616" s="40">
        <f t="shared" si="389"/>
        <v>0</v>
      </c>
      <c r="BH616" s="40">
        <f t="shared" si="390"/>
        <v>0</v>
      </c>
      <c r="BI616" s="40">
        <f t="shared" si="391"/>
        <v>0</v>
      </c>
      <c r="BJ616" s="40">
        <f t="shared" si="392"/>
        <v>0</v>
      </c>
      <c r="BK616" s="40">
        <f t="shared" si="393"/>
        <v>0</v>
      </c>
      <c r="BL616" s="40">
        <f t="shared" si="394"/>
        <v>0</v>
      </c>
      <c r="BM616" s="40">
        <f t="shared" si="395"/>
        <v>0</v>
      </c>
      <c r="BN616" s="40">
        <f t="shared" si="396"/>
        <v>0</v>
      </c>
      <c r="BO616" s="40">
        <f t="shared" ref="BO616:BO675" si="397">IF(E582&gt;=D616,1,0)</f>
        <v>0</v>
      </c>
      <c r="BP616" s="40">
        <f t="shared" si="359"/>
        <v>0</v>
      </c>
      <c r="BQ616" s="40">
        <f t="shared" si="360"/>
        <v>0</v>
      </c>
      <c r="BR616" s="40">
        <f t="shared" si="361"/>
        <v>0</v>
      </c>
      <c r="BT616" s="63">
        <f t="shared" si="363"/>
        <v>2</v>
      </c>
      <c r="BV616" s="4">
        <f t="shared" ref="BV616:BV675" si="398">(BR616*U579)+(BQ616*U580)+(BP616*U581)+(BO616*U582)+(BN616*U583)+(BM616*U584)+(BL616*U585)+(BK616*U586)+(BJ616*U587)+(BI616*U588)+(BH616*U589)+(BG616*U590)+(BF616*U591)+(BE616*U592)+(BD616*U593)+(BC616*U594)+(BB616*U595)+(BA616*U596)+(AZ616*U597)+(AY616*U598)+(AX616*U599)+(AW616*U600)+(AV616*U601)+(AU616*U602)+(AT616*U603)+(AS616*U604)+(AR616*U605)+(AQ616*U606)+(AP616*U607)+(AO616*U608)+(AN616*U609)+(AM616*U610)+(AL616*U611)+(AK616*U612)+(AJ616*U613)+(AI616*U614)+(AH616*U615)+U616</f>
        <v>3.4632034632034632E-2</v>
      </c>
    </row>
    <row r="617" spans="1:74">
      <c r="A617" s="25">
        <f t="shared" si="372"/>
        <v>613</v>
      </c>
      <c r="B617" s="26" t="s">
        <v>20</v>
      </c>
      <c r="C617" s="56">
        <v>41920</v>
      </c>
      <c r="D617" s="12">
        <v>41922</v>
      </c>
      <c r="E617" s="12">
        <v>41926</v>
      </c>
      <c r="F617" s="14">
        <v>0.84630000000000005</v>
      </c>
      <c r="G617" s="14"/>
      <c r="H617" s="14"/>
      <c r="I617" s="14">
        <v>0.83509999999999995</v>
      </c>
      <c r="J617" s="14">
        <v>0.83509999999999995</v>
      </c>
      <c r="K617" s="5" t="s">
        <v>17</v>
      </c>
      <c r="L617" s="15"/>
      <c r="M617" s="16">
        <f>(F617-I617)*10000</f>
        <v>112.00000000000099</v>
      </c>
      <c r="N617" s="15"/>
      <c r="O617" s="16">
        <f>(I617-J617)*10000</f>
        <v>0</v>
      </c>
      <c r="P617" s="15"/>
      <c r="Q617" s="22">
        <f>((S616*U617)/M617)*O617</f>
        <v>0</v>
      </c>
      <c r="R617" s="15"/>
      <c r="S617" s="3">
        <f>Q617+S616</f>
        <v>3702916300.3839154</v>
      </c>
      <c r="U617" s="4">
        <f>$AE$4/W617</f>
        <v>3.5714285714285712E-2</v>
      </c>
      <c r="V617" s="4"/>
      <c r="W617" s="2">
        <v>7</v>
      </c>
      <c r="X617" s="3"/>
      <c r="Y617" s="30">
        <f>E617-D617+1</f>
        <v>5</v>
      </c>
      <c r="Z617" s="30"/>
      <c r="AA617" s="30">
        <f>(D617-C617)</f>
        <v>2</v>
      </c>
      <c r="AB617" s="30"/>
      <c r="AC617" s="4">
        <f>(S617-S616)/S616</f>
        <v>0</v>
      </c>
      <c r="AF617" s="40">
        <f>IF(E616&gt;D617,IF(E616&gt;E617,Y617,E616-D617+1),0)</f>
        <v>0</v>
      </c>
      <c r="AH617" s="40">
        <f t="shared" si="362"/>
        <v>1</v>
      </c>
      <c r="AI617" s="40">
        <f t="shared" si="364"/>
        <v>1</v>
      </c>
      <c r="AJ617" s="40">
        <f t="shared" si="365"/>
        <v>0</v>
      </c>
      <c r="AK617" s="40">
        <f t="shared" si="366"/>
        <v>0</v>
      </c>
      <c r="AL617" s="40">
        <f t="shared" si="367"/>
        <v>0</v>
      </c>
      <c r="AM617" s="40">
        <f t="shared" si="368"/>
        <v>0</v>
      </c>
      <c r="AN617" s="40">
        <f t="shared" si="369"/>
        <v>0</v>
      </c>
      <c r="AO617" s="40">
        <f t="shared" si="370"/>
        <v>0</v>
      </c>
      <c r="AP617" s="40">
        <f t="shared" si="371"/>
        <v>0</v>
      </c>
      <c r="AQ617" s="40">
        <f t="shared" si="373"/>
        <v>0</v>
      </c>
      <c r="AR617" s="40">
        <f t="shared" si="374"/>
        <v>0</v>
      </c>
      <c r="AS617" s="40">
        <f t="shared" si="375"/>
        <v>0</v>
      </c>
      <c r="AT617" s="40">
        <f t="shared" si="376"/>
        <v>0</v>
      </c>
      <c r="AU617" s="40">
        <f t="shared" si="377"/>
        <v>0</v>
      </c>
      <c r="AV617" s="40">
        <f t="shared" si="378"/>
        <v>0</v>
      </c>
      <c r="AW617" s="40">
        <f t="shared" si="379"/>
        <v>0</v>
      </c>
      <c r="AX617" s="40">
        <f t="shared" si="380"/>
        <v>0</v>
      </c>
      <c r="AY617" s="40">
        <f t="shared" si="381"/>
        <v>0</v>
      </c>
      <c r="AZ617" s="40">
        <f t="shared" si="382"/>
        <v>0</v>
      </c>
      <c r="BA617" s="40">
        <f t="shared" si="383"/>
        <v>0</v>
      </c>
      <c r="BB617" s="40">
        <f t="shared" si="384"/>
        <v>0</v>
      </c>
      <c r="BC617" s="40">
        <f t="shared" si="385"/>
        <v>0</v>
      </c>
      <c r="BD617" s="40">
        <f t="shared" si="386"/>
        <v>0</v>
      </c>
      <c r="BE617" s="40">
        <f t="shared" si="387"/>
        <v>0</v>
      </c>
      <c r="BF617" s="40">
        <f t="shared" si="388"/>
        <v>0</v>
      </c>
      <c r="BG617" s="40">
        <f t="shared" si="389"/>
        <v>0</v>
      </c>
      <c r="BH617" s="40">
        <f t="shared" si="390"/>
        <v>0</v>
      </c>
      <c r="BI617" s="40">
        <f t="shared" si="391"/>
        <v>0</v>
      </c>
      <c r="BJ617" s="40">
        <f t="shared" si="392"/>
        <v>0</v>
      </c>
      <c r="BK617" s="40">
        <f t="shared" si="393"/>
        <v>0</v>
      </c>
      <c r="BL617" s="40">
        <f t="shared" si="394"/>
        <v>0</v>
      </c>
      <c r="BM617" s="40">
        <f t="shared" si="395"/>
        <v>0</v>
      </c>
      <c r="BN617" s="40">
        <f t="shared" si="396"/>
        <v>0</v>
      </c>
      <c r="BO617" s="40">
        <f t="shared" si="397"/>
        <v>0</v>
      </c>
      <c r="BP617" s="40">
        <f t="shared" ref="BP617:BP675" si="399">IF(E582&gt;=D617,1,0)</f>
        <v>0</v>
      </c>
      <c r="BQ617" s="40">
        <f t="shared" si="360"/>
        <v>0</v>
      </c>
      <c r="BR617" s="40">
        <f t="shared" si="361"/>
        <v>0</v>
      </c>
      <c r="BT617" s="63">
        <f t="shared" si="363"/>
        <v>3</v>
      </c>
      <c r="BV617" s="4">
        <f t="shared" si="398"/>
        <v>7.0346320346320351E-2</v>
      </c>
    </row>
    <row r="618" spans="1:74">
      <c r="A618" s="25">
        <f t="shared" si="372"/>
        <v>614</v>
      </c>
      <c r="B618" s="26" t="s">
        <v>38</v>
      </c>
      <c r="C618" s="56">
        <v>41921</v>
      </c>
      <c r="D618" s="52">
        <v>41922</v>
      </c>
      <c r="E618" s="52">
        <v>41928</v>
      </c>
      <c r="F618" s="36">
        <v>137.4</v>
      </c>
      <c r="G618" s="36"/>
      <c r="H618" s="36"/>
      <c r="I618" s="36">
        <v>136.69899999999998</v>
      </c>
      <c r="J618" s="36">
        <v>134.33000000000001</v>
      </c>
      <c r="K618" s="5" t="s">
        <v>1</v>
      </c>
      <c r="M618" s="16">
        <f>(F618-I618)*100</f>
        <v>70.100000000002183</v>
      </c>
      <c r="N618" s="15"/>
      <c r="O618" s="16">
        <f>(I618-J618)*100</f>
        <v>236.89999999999714</v>
      </c>
      <c r="Q618" s="22">
        <f>((S617*U618)/M618)*O618</f>
        <v>148974402.47960597</v>
      </c>
      <c r="R618" s="15"/>
      <c r="S618" s="3">
        <f>Q618+S617</f>
        <v>3851890702.8635216</v>
      </c>
      <c r="U618" s="4">
        <f>$AE$4/W618</f>
        <v>1.1904761904761904E-2</v>
      </c>
      <c r="W618" s="2">
        <v>21</v>
      </c>
      <c r="Y618" s="30">
        <f>E618-D618+1</f>
        <v>7</v>
      </c>
      <c r="Z618" s="30"/>
      <c r="AA618" s="30">
        <f>(D618-C618)</f>
        <v>1</v>
      </c>
      <c r="AB618" s="30"/>
      <c r="AC618" s="4">
        <f>(S618-S617)/S617</f>
        <v>4.0231641872153744E-2</v>
      </c>
      <c r="AF618" s="40">
        <f>IF(E617&gt;D618,IF(E617&gt;E618,Y618,E617-D618+1),0)</f>
        <v>5</v>
      </c>
      <c r="AH618" s="40">
        <f t="shared" si="362"/>
        <v>1</v>
      </c>
      <c r="AI618" s="40">
        <f t="shared" si="364"/>
        <v>1</v>
      </c>
      <c r="AJ618" s="40">
        <f t="shared" si="365"/>
        <v>1</v>
      </c>
      <c r="AK618" s="40">
        <f t="shared" si="366"/>
        <v>0</v>
      </c>
      <c r="AL618" s="40">
        <f t="shared" si="367"/>
        <v>0</v>
      </c>
      <c r="AM618" s="40">
        <f t="shared" si="368"/>
        <v>0</v>
      </c>
      <c r="AN618" s="40">
        <f t="shared" si="369"/>
        <v>0</v>
      </c>
      <c r="AO618" s="40">
        <f t="shared" si="370"/>
        <v>0</v>
      </c>
      <c r="AP618" s="40">
        <f t="shared" si="371"/>
        <v>0</v>
      </c>
      <c r="AQ618" s="40">
        <f t="shared" si="373"/>
        <v>0</v>
      </c>
      <c r="AR618" s="40">
        <f t="shared" si="374"/>
        <v>0</v>
      </c>
      <c r="AS618" s="40">
        <f t="shared" si="375"/>
        <v>0</v>
      </c>
      <c r="AT618" s="40">
        <f t="shared" si="376"/>
        <v>0</v>
      </c>
      <c r="AU618" s="40">
        <f t="shared" si="377"/>
        <v>0</v>
      </c>
      <c r="AV618" s="40">
        <f t="shared" si="378"/>
        <v>0</v>
      </c>
      <c r="AW618" s="40">
        <f t="shared" si="379"/>
        <v>0</v>
      </c>
      <c r="AX618" s="40">
        <f t="shared" si="380"/>
        <v>0</v>
      </c>
      <c r="AY618" s="40">
        <f t="shared" si="381"/>
        <v>0</v>
      </c>
      <c r="AZ618" s="40">
        <f t="shared" si="382"/>
        <v>0</v>
      </c>
      <c r="BA618" s="40">
        <f t="shared" si="383"/>
        <v>0</v>
      </c>
      <c r="BB618" s="40">
        <f t="shared" si="384"/>
        <v>0</v>
      </c>
      <c r="BC618" s="40">
        <f t="shared" si="385"/>
        <v>0</v>
      </c>
      <c r="BD618" s="40">
        <f t="shared" si="386"/>
        <v>0</v>
      </c>
      <c r="BE618" s="40">
        <f t="shared" si="387"/>
        <v>0</v>
      </c>
      <c r="BF618" s="40">
        <f t="shared" si="388"/>
        <v>0</v>
      </c>
      <c r="BG618" s="40">
        <f t="shared" si="389"/>
        <v>0</v>
      </c>
      <c r="BH618" s="40">
        <f t="shared" si="390"/>
        <v>0</v>
      </c>
      <c r="BI618" s="40">
        <f t="shared" si="391"/>
        <v>0</v>
      </c>
      <c r="BJ618" s="40">
        <f t="shared" si="392"/>
        <v>0</v>
      </c>
      <c r="BK618" s="40">
        <f t="shared" si="393"/>
        <v>0</v>
      </c>
      <c r="BL618" s="40">
        <f t="shared" si="394"/>
        <v>0</v>
      </c>
      <c r="BM618" s="40">
        <f t="shared" si="395"/>
        <v>0</v>
      </c>
      <c r="BN618" s="40">
        <f t="shared" si="396"/>
        <v>0</v>
      </c>
      <c r="BO618" s="40">
        <f t="shared" si="397"/>
        <v>0</v>
      </c>
      <c r="BP618" s="40">
        <f t="shared" si="399"/>
        <v>0</v>
      </c>
      <c r="BQ618" s="40">
        <f t="shared" si="360"/>
        <v>0</v>
      </c>
      <c r="BR618" s="40">
        <f t="shared" si="361"/>
        <v>0</v>
      </c>
      <c r="BT618" s="63">
        <f t="shared" si="363"/>
        <v>4</v>
      </c>
      <c r="BV618" s="4">
        <f t="shared" si="398"/>
        <v>8.2251082251082255E-2</v>
      </c>
    </row>
    <row r="619" spans="1:74">
      <c r="A619" s="25">
        <f t="shared" si="372"/>
        <v>615</v>
      </c>
      <c r="B619" s="26" t="s">
        <v>28</v>
      </c>
      <c r="C619" s="56">
        <v>41926</v>
      </c>
      <c r="D619" s="12">
        <v>41927</v>
      </c>
      <c r="E619" s="12">
        <v>41927</v>
      </c>
      <c r="F619" s="14">
        <v>1.4197</v>
      </c>
      <c r="G619" s="14">
        <v>1.4328000000000001</v>
      </c>
      <c r="H619" s="14">
        <v>1.4471000000000001</v>
      </c>
      <c r="I619" s="14"/>
      <c r="J619" s="14"/>
      <c r="K619" s="5" t="s">
        <v>1</v>
      </c>
      <c r="L619" s="15"/>
      <c r="M619" s="16">
        <f>(G619-F619)*10000</f>
        <v>131.00000000000111</v>
      </c>
      <c r="N619" s="15"/>
      <c r="O619" s="16">
        <f>(H619-G619)*10000</f>
        <v>142.9999999999998</v>
      </c>
      <c r="P619" s="15"/>
      <c r="Q619" s="22">
        <f>((S618*U619)/M619)*O619</f>
        <v>150169130.45514667</v>
      </c>
      <c r="R619" s="15"/>
      <c r="S619" s="3">
        <f>Q619+S618</f>
        <v>4002059833.3186684</v>
      </c>
      <c r="U619" s="4">
        <f>$AE$4/W619</f>
        <v>3.5714285714285712E-2</v>
      </c>
      <c r="V619" s="4"/>
      <c r="W619" s="2">
        <v>7</v>
      </c>
      <c r="X619" s="3"/>
      <c r="Y619" s="30">
        <f>E619-D619+1</f>
        <v>1</v>
      </c>
      <c r="Z619" s="30"/>
      <c r="AA619" s="30">
        <f>(D619-C619)</f>
        <v>1</v>
      </c>
      <c r="AB619" s="30"/>
      <c r="AC619" s="4">
        <f>(S619-S618)/S618</f>
        <v>3.8985823336968012E-2</v>
      </c>
      <c r="AF619" s="40">
        <f>IF(E618&gt;D619,IF(E618&gt;E619,Y619,E618-D619+1),0)</f>
        <v>1</v>
      </c>
      <c r="AH619" s="40">
        <f t="shared" si="362"/>
        <v>1</v>
      </c>
      <c r="AI619" s="40">
        <f t="shared" si="364"/>
        <v>0</v>
      </c>
      <c r="AJ619" s="40">
        <f t="shared" si="365"/>
        <v>0</v>
      </c>
      <c r="AK619" s="40">
        <f t="shared" si="366"/>
        <v>0</v>
      </c>
      <c r="AL619" s="40">
        <f t="shared" si="367"/>
        <v>0</v>
      </c>
      <c r="AM619" s="40">
        <f t="shared" si="368"/>
        <v>0</v>
      </c>
      <c r="AN619" s="40">
        <f t="shared" si="369"/>
        <v>0</v>
      </c>
      <c r="AO619" s="40">
        <f t="shared" si="370"/>
        <v>0</v>
      </c>
      <c r="AP619" s="40">
        <f t="shared" si="371"/>
        <v>0</v>
      </c>
      <c r="AQ619" s="40">
        <f t="shared" si="373"/>
        <v>0</v>
      </c>
      <c r="AR619" s="40">
        <f t="shared" si="374"/>
        <v>0</v>
      </c>
      <c r="AS619" s="40">
        <f t="shared" si="375"/>
        <v>0</v>
      </c>
      <c r="AT619" s="40">
        <f t="shared" si="376"/>
        <v>0</v>
      </c>
      <c r="AU619" s="40">
        <f t="shared" si="377"/>
        <v>0</v>
      </c>
      <c r="AV619" s="40">
        <f t="shared" si="378"/>
        <v>0</v>
      </c>
      <c r="AW619" s="40">
        <f t="shared" si="379"/>
        <v>0</v>
      </c>
      <c r="AX619" s="40">
        <f t="shared" si="380"/>
        <v>0</v>
      </c>
      <c r="AY619" s="40">
        <f t="shared" si="381"/>
        <v>0</v>
      </c>
      <c r="AZ619" s="40">
        <f t="shared" si="382"/>
        <v>0</v>
      </c>
      <c r="BA619" s="40">
        <f t="shared" si="383"/>
        <v>0</v>
      </c>
      <c r="BB619" s="40">
        <f t="shared" si="384"/>
        <v>0</v>
      </c>
      <c r="BC619" s="40">
        <f t="shared" si="385"/>
        <v>0</v>
      </c>
      <c r="BD619" s="40">
        <f t="shared" si="386"/>
        <v>0</v>
      </c>
      <c r="BE619" s="40">
        <f t="shared" si="387"/>
        <v>0</v>
      </c>
      <c r="BF619" s="40">
        <f t="shared" si="388"/>
        <v>0</v>
      </c>
      <c r="BG619" s="40">
        <f t="shared" si="389"/>
        <v>0</v>
      </c>
      <c r="BH619" s="40">
        <f t="shared" si="390"/>
        <v>0</v>
      </c>
      <c r="BI619" s="40">
        <f t="shared" si="391"/>
        <v>0</v>
      </c>
      <c r="BJ619" s="40">
        <f t="shared" si="392"/>
        <v>0</v>
      </c>
      <c r="BK619" s="40">
        <f t="shared" si="393"/>
        <v>0</v>
      </c>
      <c r="BL619" s="40">
        <f t="shared" si="394"/>
        <v>0</v>
      </c>
      <c r="BM619" s="40">
        <f t="shared" si="395"/>
        <v>0</v>
      </c>
      <c r="BN619" s="40">
        <f t="shared" si="396"/>
        <v>0</v>
      </c>
      <c r="BO619" s="40">
        <f t="shared" si="397"/>
        <v>0</v>
      </c>
      <c r="BP619" s="40">
        <f t="shared" si="399"/>
        <v>0</v>
      </c>
      <c r="BQ619" s="40">
        <f t="shared" ref="BQ619:BQ675" si="400">IF(E583&gt;=D619,1,0)</f>
        <v>0</v>
      </c>
      <c r="BR619" s="40">
        <f t="shared" ref="BR619:BR675" si="401">IF(E582&gt;=D619,1,0)</f>
        <v>0</v>
      </c>
      <c r="BT619" s="63">
        <f t="shared" si="363"/>
        <v>2</v>
      </c>
      <c r="BV619" s="4">
        <f t="shared" si="398"/>
        <v>4.7619047619047616E-2</v>
      </c>
    </row>
    <row r="620" spans="1:74">
      <c r="A620" s="25">
        <f t="shared" si="372"/>
        <v>616</v>
      </c>
      <c r="B620" s="26" t="s">
        <v>36</v>
      </c>
      <c r="C620" s="56">
        <v>41928</v>
      </c>
      <c r="D620" s="12">
        <v>41929</v>
      </c>
      <c r="E620" s="12">
        <v>41978</v>
      </c>
      <c r="F620" s="36">
        <v>168.50899999999999</v>
      </c>
      <c r="G620" s="36">
        <v>171.35900000000001</v>
      </c>
      <c r="H620" s="36">
        <v>189.67599999999999</v>
      </c>
      <c r="I620" s="36"/>
      <c r="J620" s="36"/>
      <c r="K620" s="5" t="s">
        <v>1</v>
      </c>
      <c r="M620" s="16">
        <f>(G620-F620)*100</f>
        <v>285.00000000000227</v>
      </c>
      <c r="N620" s="15"/>
      <c r="O620" s="16">
        <f>(H620-G620)*100</f>
        <v>1831.699999999998</v>
      </c>
      <c r="Q620" s="22">
        <f>((S619*U620)/M620)*O620</f>
        <v>714480798.89763522</v>
      </c>
      <c r="R620" s="15"/>
      <c r="S620" s="3">
        <f>Q620+S619</f>
        <v>4716540632.2163038</v>
      </c>
      <c r="U620" s="4">
        <f>$AE$4/W620</f>
        <v>2.7777777777777776E-2</v>
      </c>
      <c r="W620" s="2">
        <v>9</v>
      </c>
      <c r="Y620" s="30">
        <f>E620-D620+1</f>
        <v>50</v>
      </c>
      <c r="Z620" s="30"/>
      <c r="AA620" s="30">
        <f>(D620-C620)</f>
        <v>1</v>
      </c>
      <c r="AB620" s="30"/>
      <c r="AC620" s="4">
        <f>(S620-S619)/S619</f>
        <v>0.1785282651072109</v>
      </c>
      <c r="AF620" s="40">
        <f>IF(E619&gt;D620,IF(E619&gt;E620,Y620,E619-D620+1),0)</f>
        <v>0</v>
      </c>
      <c r="AH620" s="40">
        <f t="shared" si="362"/>
        <v>0</v>
      </c>
      <c r="AI620" s="40">
        <f t="shared" si="364"/>
        <v>0</v>
      </c>
      <c r="AJ620" s="40">
        <f t="shared" si="365"/>
        <v>0</v>
      </c>
      <c r="AK620" s="40">
        <f t="shared" si="366"/>
        <v>0</v>
      </c>
      <c r="AL620" s="40">
        <f t="shared" si="367"/>
        <v>0</v>
      </c>
      <c r="AM620" s="40">
        <f t="shared" si="368"/>
        <v>0</v>
      </c>
      <c r="AN620" s="40">
        <f t="shared" si="369"/>
        <v>0</v>
      </c>
      <c r="AO620" s="40">
        <f t="shared" si="370"/>
        <v>0</v>
      </c>
      <c r="AP620" s="40">
        <f t="shared" si="371"/>
        <v>0</v>
      </c>
      <c r="AQ620" s="40">
        <f t="shared" si="373"/>
        <v>0</v>
      </c>
      <c r="AR620" s="40">
        <f t="shared" si="374"/>
        <v>0</v>
      </c>
      <c r="AS620" s="40">
        <f t="shared" si="375"/>
        <v>0</v>
      </c>
      <c r="AT620" s="40">
        <f t="shared" si="376"/>
        <v>0</v>
      </c>
      <c r="AU620" s="40">
        <f t="shared" si="377"/>
        <v>0</v>
      </c>
      <c r="AV620" s="40">
        <f t="shared" si="378"/>
        <v>0</v>
      </c>
      <c r="AW620" s="40">
        <f t="shared" si="379"/>
        <v>0</v>
      </c>
      <c r="AX620" s="40">
        <f t="shared" si="380"/>
        <v>0</v>
      </c>
      <c r="AY620" s="40">
        <f t="shared" si="381"/>
        <v>0</v>
      </c>
      <c r="AZ620" s="40">
        <f t="shared" si="382"/>
        <v>0</v>
      </c>
      <c r="BA620" s="40">
        <f t="shared" si="383"/>
        <v>0</v>
      </c>
      <c r="BB620" s="40">
        <f t="shared" si="384"/>
        <v>0</v>
      </c>
      <c r="BC620" s="40">
        <f t="shared" si="385"/>
        <v>0</v>
      </c>
      <c r="BD620" s="40">
        <f t="shared" si="386"/>
        <v>0</v>
      </c>
      <c r="BE620" s="40">
        <f t="shared" si="387"/>
        <v>0</v>
      </c>
      <c r="BF620" s="40">
        <f t="shared" si="388"/>
        <v>0</v>
      </c>
      <c r="BG620" s="40">
        <f t="shared" si="389"/>
        <v>0</v>
      </c>
      <c r="BH620" s="40">
        <f t="shared" si="390"/>
        <v>0</v>
      </c>
      <c r="BI620" s="40">
        <f t="shared" si="391"/>
        <v>0</v>
      </c>
      <c r="BJ620" s="40">
        <f t="shared" si="392"/>
        <v>0</v>
      </c>
      <c r="BK620" s="40">
        <f t="shared" si="393"/>
        <v>0</v>
      </c>
      <c r="BL620" s="40">
        <f t="shared" si="394"/>
        <v>0</v>
      </c>
      <c r="BM620" s="40">
        <f t="shared" si="395"/>
        <v>0</v>
      </c>
      <c r="BN620" s="40">
        <f t="shared" si="396"/>
        <v>0</v>
      </c>
      <c r="BO620" s="40">
        <f t="shared" si="397"/>
        <v>0</v>
      </c>
      <c r="BP620" s="40">
        <f t="shared" si="399"/>
        <v>0</v>
      </c>
      <c r="BQ620" s="40">
        <f t="shared" si="400"/>
        <v>0</v>
      </c>
      <c r="BR620" s="40">
        <f t="shared" si="401"/>
        <v>0</v>
      </c>
      <c r="BT620" s="63">
        <f t="shared" si="363"/>
        <v>1</v>
      </c>
      <c r="BV620" s="4">
        <f t="shared" si="398"/>
        <v>2.7777777777777776E-2</v>
      </c>
    </row>
    <row r="621" spans="1:74">
      <c r="A621" s="25">
        <f t="shared" si="372"/>
        <v>617</v>
      </c>
      <c r="B621" s="26" t="s">
        <v>38</v>
      </c>
      <c r="C621" s="56">
        <v>41929</v>
      </c>
      <c r="D621" s="52">
        <v>41932</v>
      </c>
      <c r="E621" s="52">
        <v>41933</v>
      </c>
      <c r="F621" s="36">
        <v>136.20699999999999</v>
      </c>
      <c r="G621" s="36">
        <v>136.696</v>
      </c>
      <c r="H621" s="36">
        <v>136.20699999999999</v>
      </c>
      <c r="I621" s="36"/>
      <c r="J621" s="36"/>
      <c r="K621" s="5" t="s">
        <v>0</v>
      </c>
      <c r="M621" s="16">
        <f>(G621-F621)*100</f>
        <v>48.900000000000432</v>
      </c>
      <c r="N621" s="15"/>
      <c r="O621" s="16">
        <f>(H621-G621)*100</f>
        <v>-48.900000000000432</v>
      </c>
      <c r="Q621" s="22">
        <f>((S620*U621)/M621)*O621</f>
        <v>-56149293.240670279</v>
      </c>
      <c r="R621" s="15"/>
      <c r="S621" s="3">
        <f>Q621+S620</f>
        <v>4660391338.9756336</v>
      </c>
      <c r="U621" s="4">
        <f>$AE$4/W621</f>
        <v>1.1904761904761904E-2</v>
      </c>
      <c r="W621" s="2">
        <v>21</v>
      </c>
      <c r="Y621" s="30">
        <f>E621-D621+1</f>
        <v>2</v>
      </c>
      <c r="Z621" s="30"/>
      <c r="AA621" s="30">
        <f>(D621-C621)</f>
        <v>3</v>
      </c>
      <c r="AB621" s="30"/>
      <c r="AC621" s="4">
        <f>(S621-S620)/S620</f>
        <v>-1.1904761904761888E-2</v>
      </c>
      <c r="AF621" s="40">
        <f>IF(E620&gt;D621,IF(E620&gt;E621,Y621,E620-D621+1),0)</f>
        <v>2</v>
      </c>
      <c r="AH621" s="40">
        <f t="shared" si="362"/>
        <v>1</v>
      </c>
      <c r="AI621" s="40">
        <f t="shared" si="364"/>
        <v>0</v>
      </c>
      <c r="AJ621" s="40">
        <f t="shared" si="365"/>
        <v>0</v>
      </c>
      <c r="AK621" s="40">
        <f t="shared" si="366"/>
        <v>0</v>
      </c>
      <c r="AL621" s="40">
        <f t="shared" si="367"/>
        <v>0</v>
      </c>
      <c r="AM621" s="40">
        <f t="shared" si="368"/>
        <v>0</v>
      </c>
      <c r="AN621" s="40">
        <f t="shared" si="369"/>
        <v>0</v>
      </c>
      <c r="AO621" s="40">
        <f t="shared" si="370"/>
        <v>0</v>
      </c>
      <c r="AP621" s="40">
        <f t="shared" si="371"/>
        <v>0</v>
      </c>
      <c r="AQ621" s="40">
        <f t="shared" si="373"/>
        <v>0</v>
      </c>
      <c r="AR621" s="40">
        <f t="shared" si="374"/>
        <v>0</v>
      </c>
      <c r="AS621" s="40">
        <f t="shared" si="375"/>
        <v>0</v>
      </c>
      <c r="AT621" s="40">
        <f t="shared" si="376"/>
        <v>0</v>
      </c>
      <c r="AU621" s="40">
        <f t="shared" si="377"/>
        <v>0</v>
      </c>
      <c r="AV621" s="40">
        <f t="shared" si="378"/>
        <v>0</v>
      </c>
      <c r="AW621" s="40">
        <f t="shared" si="379"/>
        <v>0</v>
      </c>
      <c r="AX621" s="40">
        <f t="shared" si="380"/>
        <v>0</v>
      </c>
      <c r="AY621" s="40">
        <f t="shared" si="381"/>
        <v>0</v>
      </c>
      <c r="AZ621" s="40">
        <f t="shared" si="382"/>
        <v>0</v>
      </c>
      <c r="BA621" s="40">
        <f t="shared" si="383"/>
        <v>0</v>
      </c>
      <c r="BB621" s="40">
        <f t="shared" si="384"/>
        <v>0</v>
      </c>
      <c r="BC621" s="40">
        <f t="shared" si="385"/>
        <v>0</v>
      </c>
      <c r="BD621" s="40">
        <f t="shared" si="386"/>
        <v>0</v>
      </c>
      <c r="BE621" s="40">
        <f t="shared" si="387"/>
        <v>0</v>
      </c>
      <c r="BF621" s="40">
        <f t="shared" si="388"/>
        <v>0</v>
      </c>
      <c r="BG621" s="40">
        <f t="shared" si="389"/>
        <v>0</v>
      </c>
      <c r="BH621" s="40">
        <f t="shared" si="390"/>
        <v>0</v>
      </c>
      <c r="BI621" s="40">
        <f t="shared" si="391"/>
        <v>0</v>
      </c>
      <c r="BJ621" s="40">
        <f t="shared" si="392"/>
        <v>0</v>
      </c>
      <c r="BK621" s="40">
        <f t="shared" si="393"/>
        <v>0</v>
      </c>
      <c r="BL621" s="40">
        <f t="shared" si="394"/>
        <v>0</v>
      </c>
      <c r="BM621" s="40">
        <f t="shared" si="395"/>
        <v>0</v>
      </c>
      <c r="BN621" s="40">
        <f t="shared" si="396"/>
        <v>0</v>
      </c>
      <c r="BO621" s="40">
        <f t="shared" si="397"/>
        <v>0</v>
      </c>
      <c r="BP621" s="40">
        <f t="shared" si="399"/>
        <v>0</v>
      </c>
      <c r="BQ621" s="40">
        <f t="shared" si="400"/>
        <v>0</v>
      </c>
      <c r="BR621" s="40">
        <f t="shared" si="401"/>
        <v>0</v>
      </c>
      <c r="BT621" s="63">
        <f t="shared" si="363"/>
        <v>2</v>
      </c>
      <c r="BV621" s="4">
        <f t="shared" si="398"/>
        <v>3.968253968253968E-2</v>
      </c>
    </row>
    <row r="622" spans="1:74">
      <c r="A622" s="25">
        <f t="shared" si="372"/>
        <v>618</v>
      </c>
      <c r="B622" s="26" t="s">
        <v>34</v>
      </c>
      <c r="C622" s="56">
        <v>41932</v>
      </c>
      <c r="D622" s="12">
        <v>41933</v>
      </c>
      <c r="E622" s="12">
        <v>41933</v>
      </c>
      <c r="F622" s="14">
        <v>1.1057600000000001</v>
      </c>
      <c r="G622" s="14"/>
      <c r="H622" s="14"/>
      <c r="I622" s="14">
        <v>1.1011900000000001</v>
      </c>
      <c r="J622" s="14">
        <v>1.1011900000000001</v>
      </c>
      <c r="K622" s="5" t="s">
        <v>17</v>
      </c>
      <c r="M622" s="46">
        <f>(F622-I622)*10000</f>
        <v>45.699999999999633</v>
      </c>
      <c r="N622" s="47"/>
      <c r="O622" s="46">
        <f>(I622-J622)*10000</f>
        <v>0</v>
      </c>
      <c r="Q622" s="22">
        <f>((S621*U622)/M622)*O622</f>
        <v>0</v>
      </c>
      <c r="R622" s="15"/>
      <c r="S622" s="3">
        <f>Q622+S621</f>
        <v>4660391338.9756336</v>
      </c>
      <c r="U622" s="4">
        <f>$AE$4/W622</f>
        <v>3.5714285714285712E-2</v>
      </c>
      <c r="W622" s="2">
        <v>7</v>
      </c>
      <c r="Y622" s="30">
        <f>E622-D622+1</f>
        <v>1</v>
      </c>
      <c r="Z622" s="30"/>
      <c r="AA622" s="30">
        <f>(D622-C622)</f>
        <v>1</v>
      </c>
      <c r="AB622" s="30"/>
      <c r="AC622" s="4">
        <f>(S622-S621)/S621</f>
        <v>0</v>
      </c>
      <c r="AF622" s="40">
        <f>IF(E621&gt;D622,IF(E621&gt;E622,Y622,E621-D622+1),0)</f>
        <v>0</v>
      </c>
      <c r="AH622" s="40">
        <f t="shared" si="362"/>
        <v>1</v>
      </c>
      <c r="AI622" s="40">
        <f t="shared" si="364"/>
        <v>1</v>
      </c>
      <c r="AJ622" s="40">
        <f t="shared" si="365"/>
        <v>0</v>
      </c>
      <c r="AK622" s="40">
        <f t="shared" si="366"/>
        <v>0</v>
      </c>
      <c r="AL622" s="40">
        <f t="shared" si="367"/>
        <v>0</v>
      </c>
      <c r="AM622" s="40">
        <f t="shared" si="368"/>
        <v>0</v>
      </c>
      <c r="AN622" s="40">
        <f t="shared" si="369"/>
        <v>0</v>
      </c>
      <c r="AO622" s="40">
        <f t="shared" si="370"/>
        <v>0</v>
      </c>
      <c r="AP622" s="40">
        <f t="shared" si="371"/>
        <v>0</v>
      </c>
      <c r="AQ622" s="40">
        <f t="shared" si="373"/>
        <v>0</v>
      </c>
      <c r="AR622" s="40">
        <f t="shared" si="374"/>
        <v>0</v>
      </c>
      <c r="AS622" s="40">
        <f t="shared" si="375"/>
        <v>0</v>
      </c>
      <c r="AT622" s="40">
        <f t="shared" si="376"/>
        <v>0</v>
      </c>
      <c r="AU622" s="40">
        <f t="shared" si="377"/>
        <v>0</v>
      </c>
      <c r="AV622" s="40">
        <f t="shared" si="378"/>
        <v>0</v>
      </c>
      <c r="AW622" s="40">
        <f t="shared" si="379"/>
        <v>0</v>
      </c>
      <c r="AX622" s="40">
        <f t="shared" si="380"/>
        <v>0</v>
      </c>
      <c r="AY622" s="40">
        <f t="shared" si="381"/>
        <v>0</v>
      </c>
      <c r="AZ622" s="40">
        <f t="shared" si="382"/>
        <v>0</v>
      </c>
      <c r="BA622" s="40">
        <f t="shared" si="383"/>
        <v>0</v>
      </c>
      <c r="BB622" s="40">
        <f t="shared" si="384"/>
        <v>0</v>
      </c>
      <c r="BC622" s="40">
        <f t="shared" si="385"/>
        <v>0</v>
      </c>
      <c r="BD622" s="40">
        <f t="shared" si="386"/>
        <v>0</v>
      </c>
      <c r="BE622" s="40">
        <f t="shared" si="387"/>
        <v>0</v>
      </c>
      <c r="BF622" s="40">
        <f t="shared" si="388"/>
        <v>0</v>
      </c>
      <c r="BG622" s="40">
        <f t="shared" si="389"/>
        <v>0</v>
      </c>
      <c r="BH622" s="40">
        <f t="shared" si="390"/>
        <v>0</v>
      </c>
      <c r="BI622" s="40">
        <f t="shared" si="391"/>
        <v>0</v>
      </c>
      <c r="BJ622" s="40">
        <f t="shared" si="392"/>
        <v>0</v>
      </c>
      <c r="BK622" s="40">
        <f t="shared" si="393"/>
        <v>0</v>
      </c>
      <c r="BL622" s="40">
        <f t="shared" si="394"/>
        <v>0</v>
      </c>
      <c r="BM622" s="40">
        <f t="shared" si="395"/>
        <v>0</v>
      </c>
      <c r="BN622" s="40">
        <f t="shared" si="396"/>
        <v>0</v>
      </c>
      <c r="BO622" s="40">
        <f t="shared" si="397"/>
        <v>0</v>
      </c>
      <c r="BP622" s="40">
        <f t="shared" si="399"/>
        <v>0</v>
      </c>
      <c r="BQ622" s="40">
        <f t="shared" si="400"/>
        <v>0</v>
      </c>
      <c r="BR622" s="40">
        <f t="shared" si="401"/>
        <v>0</v>
      </c>
      <c r="BT622" s="63">
        <f t="shared" si="363"/>
        <v>3</v>
      </c>
      <c r="BV622" s="4">
        <f t="shared" si="398"/>
        <v>7.5396825396825393E-2</v>
      </c>
    </row>
    <row r="623" spans="1:74">
      <c r="A623" s="25">
        <f t="shared" si="372"/>
        <v>619</v>
      </c>
      <c r="B623" s="26" t="s">
        <v>20</v>
      </c>
      <c r="C623" s="56">
        <v>41933</v>
      </c>
      <c r="D623" s="12">
        <v>41934</v>
      </c>
      <c r="E623" s="12">
        <v>41946</v>
      </c>
      <c r="F623" s="14">
        <v>0.82399999999999995</v>
      </c>
      <c r="G623" s="14">
        <v>0.83730000000000004</v>
      </c>
      <c r="H623" s="14">
        <v>0.83799999999999997</v>
      </c>
      <c r="I623" s="14"/>
      <c r="J623" s="14"/>
      <c r="K623" s="5" t="s">
        <v>2</v>
      </c>
      <c r="L623" s="15"/>
      <c r="M623" s="16">
        <f>(G623-F623)*10000</f>
        <v>133.00000000000091</v>
      </c>
      <c r="N623" s="15"/>
      <c r="O623" s="16">
        <f>(H623-G623)*10000</f>
        <v>6.9999999999992291</v>
      </c>
      <c r="P623" s="15"/>
      <c r="Q623" s="22">
        <f>((S622*U623)/M623)*O623</f>
        <v>8760134.0958178341</v>
      </c>
      <c r="R623" s="15"/>
      <c r="S623" s="3">
        <f>Q623+S622</f>
        <v>4669151473.0714512</v>
      </c>
      <c r="U623" s="4">
        <f>$AE$4/W623</f>
        <v>3.5714285714285712E-2</v>
      </c>
      <c r="V623" s="4"/>
      <c r="W623" s="2">
        <v>7</v>
      </c>
      <c r="X623" s="3"/>
      <c r="Y623" s="30">
        <f>E623-D623+1</f>
        <v>13</v>
      </c>
      <c r="Z623" s="30"/>
      <c r="AA623" s="30">
        <f>(D623-C623)</f>
        <v>1</v>
      </c>
      <c r="AB623" s="30"/>
      <c r="AC623" s="4">
        <f>(S623-S622)/S622</f>
        <v>1.8796992481200231E-3</v>
      </c>
      <c r="AF623" s="40">
        <f>IF(E622&gt;D623,IF(E622&gt;E623,Y623,E622-D623+1),0)</f>
        <v>0</v>
      </c>
      <c r="AH623" s="40">
        <f t="shared" si="362"/>
        <v>0</v>
      </c>
      <c r="AI623" s="40">
        <f t="shared" si="364"/>
        <v>0</v>
      </c>
      <c r="AJ623" s="40">
        <f t="shared" si="365"/>
        <v>1</v>
      </c>
      <c r="AK623" s="40">
        <f t="shared" si="366"/>
        <v>0</v>
      </c>
      <c r="AL623" s="40">
        <f t="shared" si="367"/>
        <v>0</v>
      </c>
      <c r="AM623" s="40">
        <f t="shared" si="368"/>
        <v>0</v>
      </c>
      <c r="AN623" s="40">
        <f t="shared" si="369"/>
        <v>0</v>
      </c>
      <c r="AO623" s="40">
        <f t="shared" si="370"/>
        <v>0</v>
      </c>
      <c r="AP623" s="40">
        <f t="shared" si="371"/>
        <v>0</v>
      </c>
      <c r="AQ623" s="40">
        <f t="shared" si="373"/>
        <v>0</v>
      </c>
      <c r="AR623" s="40">
        <f t="shared" si="374"/>
        <v>0</v>
      </c>
      <c r="AS623" s="40">
        <f t="shared" si="375"/>
        <v>0</v>
      </c>
      <c r="AT623" s="40">
        <f t="shared" si="376"/>
        <v>0</v>
      </c>
      <c r="AU623" s="40">
        <f t="shared" si="377"/>
        <v>0</v>
      </c>
      <c r="AV623" s="40">
        <f t="shared" si="378"/>
        <v>0</v>
      </c>
      <c r="AW623" s="40">
        <f t="shared" si="379"/>
        <v>0</v>
      </c>
      <c r="AX623" s="40">
        <f t="shared" si="380"/>
        <v>0</v>
      </c>
      <c r="AY623" s="40">
        <f t="shared" si="381"/>
        <v>0</v>
      </c>
      <c r="AZ623" s="40">
        <f t="shared" si="382"/>
        <v>0</v>
      </c>
      <c r="BA623" s="40">
        <f t="shared" si="383"/>
        <v>0</v>
      </c>
      <c r="BB623" s="40">
        <f t="shared" si="384"/>
        <v>0</v>
      </c>
      <c r="BC623" s="40">
        <f t="shared" si="385"/>
        <v>0</v>
      </c>
      <c r="BD623" s="40">
        <f t="shared" si="386"/>
        <v>0</v>
      </c>
      <c r="BE623" s="40">
        <f t="shared" si="387"/>
        <v>0</v>
      </c>
      <c r="BF623" s="40">
        <f t="shared" si="388"/>
        <v>0</v>
      </c>
      <c r="BG623" s="40">
        <f t="shared" si="389"/>
        <v>0</v>
      </c>
      <c r="BH623" s="40">
        <f t="shared" si="390"/>
        <v>0</v>
      </c>
      <c r="BI623" s="40">
        <f t="shared" si="391"/>
        <v>0</v>
      </c>
      <c r="BJ623" s="40">
        <f t="shared" si="392"/>
        <v>0</v>
      </c>
      <c r="BK623" s="40">
        <f t="shared" si="393"/>
        <v>0</v>
      </c>
      <c r="BL623" s="40">
        <f t="shared" si="394"/>
        <v>0</v>
      </c>
      <c r="BM623" s="40">
        <f t="shared" si="395"/>
        <v>0</v>
      </c>
      <c r="BN623" s="40">
        <f t="shared" si="396"/>
        <v>0</v>
      </c>
      <c r="BO623" s="40">
        <f t="shared" si="397"/>
        <v>0</v>
      </c>
      <c r="BP623" s="40">
        <f t="shared" si="399"/>
        <v>0</v>
      </c>
      <c r="BQ623" s="40">
        <f t="shared" si="400"/>
        <v>0</v>
      </c>
      <c r="BR623" s="40">
        <f t="shared" si="401"/>
        <v>0</v>
      </c>
      <c r="BT623" s="63">
        <f t="shared" si="363"/>
        <v>2</v>
      </c>
      <c r="BV623" s="4">
        <f t="shared" si="398"/>
        <v>6.3492063492063489E-2</v>
      </c>
    </row>
    <row r="624" spans="1:74">
      <c r="A624" s="25">
        <f t="shared" si="372"/>
        <v>620</v>
      </c>
      <c r="B624" s="26" t="s">
        <v>31</v>
      </c>
      <c r="C624" s="56">
        <v>41933</v>
      </c>
      <c r="D624" s="12">
        <v>41934</v>
      </c>
      <c r="E624" s="12">
        <v>41943</v>
      </c>
      <c r="F624" s="14">
        <v>1.8421000000000001</v>
      </c>
      <c r="G624" s="14"/>
      <c r="H624" s="14"/>
      <c r="I624" s="14">
        <v>1.8302</v>
      </c>
      <c r="J624" s="14">
        <v>1.8091999999999999</v>
      </c>
      <c r="K624" s="5" t="s">
        <v>1</v>
      </c>
      <c r="M624" s="46">
        <f>(F624-I624)*10000</f>
        <v>119.00000000000021</v>
      </c>
      <c r="N624" s="47"/>
      <c r="O624" s="46">
        <f>(I624-J624)*10000</f>
        <v>210.00000000000131</v>
      </c>
      <c r="Q624" s="22">
        <f>((S623*U624)/M624)*O624</f>
        <v>228879974.17017019</v>
      </c>
      <c r="R624" s="15"/>
      <c r="S624" s="3">
        <f>Q624+S623</f>
        <v>4898031447.241621</v>
      </c>
      <c r="U624" s="4">
        <f>$AE$4/W624</f>
        <v>2.7777777777777776E-2</v>
      </c>
      <c r="V624"/>
      <c r="W624" s="2">
        <v>9</v>
      </c>
      <c r="Y624" s="30">
        <f>E624-D624+1</f>
        <v>10</v>
      </c>
      <c r="Z624" s="30"/>
      <c r="AA624" s="30">
        <f>(D624-C624)</f>
        <v>1</v>
      </c>
      <c r="AB624" s="30"/>
      <c r="AC624" s="4">
        <f>(S624-S623)/S623</f>
        <v>4.9019607843137393E-2</v>
      </c>
      <c r="AF624" s="40">
        <f>IF(E623&gt;D624,IF(E623&gt;E624,Y624,E623-D624+1),0)</f>
        <v>10</v>
      </c>
      <c r="AH624" s="40">
        <f t="shared" si="362"/>
        <v>1</v>
      </c>
      <c r="AI624" s="40">
        <f t="shared" si="364"/>
        <v>0</v>
      </c>
      <c r="AJ624" s="40">
        <f t="shared" si="365"/>
        <v>0</v>
      </c>
      <c r="AK624" s="40">
        <f t="shared" si="366"/>
        <v>1</v>
      </c>
      <c r="AL624" s="40">
        <f t="shared" si="367"/>
        <v>0</v>
      </c>
      <c r="AM624" s="40">
        <f t="shared" si="368"/>
        <v>0</v>
      </c>
      <c r="AN624" s="40">
        <f t="shared" si="369"/>
        <v>0</v>
      </c>
      <c r="AO624" s="40">
        <f t="shared" si="370"/>
        <v>0</v>
      </c>
      <c r="AP624" s="40">
        <f t="shared" si="371"/>
        <v>0</v>
      </c>
      <c r="AQ624" s="40">
        <f t="shared" si="373"/>
        <v>0</v>
      </c>
      <c r="AR624" s="40">
        <f t="shared" si="374"/>
        <v>0</v>
      </c>
      <c r="AS624" s="40">
        <f t="shared" si="375"/>
        <v>0</v>
      </c>
      <c r="AT624" s="40">
        <f t="shared" si="376"/>
        <v>0</v>
      </c>
      <c r="AU624" s="40">
        <f t="shared" si="377"/>
        <v>0</v>
      </c>
      <c r="AV624" s="40">
        <f t="shared" si="378"/>
        <v>0</v>
      </c>
      <c r="AW624" s="40">
        <f t="shared" si="379"/>
        <v>0</v>
      </c>
      <c r="AX624" s="40">
        <f t="shared" si="380"/>
        <v>0</v>
      </c>
      <c r="AY624" s="40">
        <f t="shared" si="381"/>
        <v>0</v>
      </c>
      <c r="AZ624" s="40">
        <f t="shared" si="382"/>
        <v>0</v>
      </c>
      <c r="BA624" s="40">
        <f t="shared" si="383"/>
        <v>0</v>
      </c>
      <c r="BB624" s="40">
        <f t="shared" si="384"/>
        <v>0</v>
      </c>
      <c r="BC624" s="40">
        <f t="shared" si="385"/>
        <v>0</v>
      </c>
      <c r="BD624" s="40">
        <f t="shared" si="386"/>
        <v>0</v>
      </c>
      <c r="BE624" s="40">
        <f t="shared" si="387"/>
        <v>0</v>
      </c>
      <c r="BF624" s="40">
        <f t="shared" si="388"/>
        <v>0</v>
      </c>
      <c r="BG624" s="40">
        <f t="shared" si="389"/>
        <v>0</v>
      </c>
      <c r="BH624" s="40">
        <f t="shared" si="390"/>
        <v>0</v>
      </c>
      <c r="BI624" s="40">
        <f t="shared" si="391"/>
        <v>0</v>
      </c>
      <c r="BJ624" s="40">
        <f t="shared" si="392"/>
        <v>0</v>
      </c>
      <c r="BK624" s="40">
        <f t="shared" si="393"/>
        <v>0</v>
      </c>
      <c r="BL624" s="40">
        <f t="shared" si="394"/>
        <v>0</v>
      </c>
      <c r="BM624" s="40">
        <f t="shared" si="395"/>
        <v>0</v>
      </c>
      <c r="BN624" s="40">
        <f t="shared" si="396"/>
        <v>0</v>
      </c>
      <c r="BO624" s="40">
        <f t="shared" si="397"/>
        <v>0</v>
      </c>
      <c r="BP624" s="40">
        <f t="shared" si="399"/>
        <v>0</v>
      </c>
      <c r="BQ624" s="40">
        <f t="shared" si="400"/>
        <v>0</v>
      </c>
      <c r="BR624" s="40">
        <f t="shared" si="401"/>
        <v>0</v>
      </c>
      <c r="BT624" s="63">
        <f t="shared" si="363"/>
        <v>3</v>
      </c>
      <c r="BV624" s="4">
        <f t="shared" si="398"/>
        <v>9.1269841269841265E-2</v>
      </c>
    </row>
    <row r="625" spans="1:74">
      <c r="A625" s="25">
        <f t="shared" si="372"/>
        <v>621</v>
      </c>
      <c r="B625" s="26" t="s">
        <v>38</v>
      </c>
      <c r="C625" s="56">
        <v>41933</v>
      </c>
      <c r="D625" s="52">
        <v>41934</v>
      </c>
      <c r="E625" s="52">
        <v>41935</v>
      </c>
      <c r="F625" s="36">
        <v>136.46</v>
      </c>
      <c r="G625" s="36"/>
      <c r="H625" s="36"/>
      <c r="I625" s="36">
        <v>135.74599999999998</v>
      </c>
      <c r="J625" s="36">
        <v>136.46</v>
      </c>
      <c r="K625" s="5" t="s">
        <v>0</v>
      </c>
      <c r="M625" s="16">
        <f>(F625-I625)*100</f>
        <v>71.400000000002706</v>
      </c>
      <c r="N625" s="15"/>
      <c r="O625" s="16">
        <f>(I625-J625)*100</f>
        <v>-71.400000000002706</v>
      </c>
      <c r="Q625" s="22">
        <f>((S624*U625)/M625)*O625</f>
        <v>-58309898.181447864</v>
      </c>
      <c r="R625" s="15"/>
      <c r="S625" s="3">
        <f>Q625+S624</f>
        <v>4839721549.060173</v>
      </c>
      <c r="U625" s="4">
        <f>$AE$4/W625</f>
        <v>1.1904761904761904E-2</v>
      </c>
      <c r="W625" s="2">
        <v>21</v>
      </c>
      <c r="Y625" s="30">
        <f>E625-D625+1</f>
        <v>2</v>
      </c>
      <c r="Z625" s="30"/>
      <c r="AA625" s="30">
        <f>(D625-C625)</f>
        <v>1</v>
      </c>
      <c r="AB625" s="30"/>
      <c r="AC625" s="4">
        <f>(S625-S624)/S624</f>
        <v>-1.1904761904761928E-2</v>
      </c>
      <c r="AF625" s="40">
        <f>IF(E624&gt;D625,IF(E624&gt;E625,Y625,E624-D625+1),0)</f>
        <v>2</v>
      </c>
      <c r="AH625" s="40">
        <f t="shared" si="362"/>
        <v>1</v>
      </c>
      <c r="AI625" s="40">
        <f t="shared" si="364"/>
        <v>1</v>
      </c>
      <c r="AJ625" s="40">
        <f t="shared" si="365"/>
        <v>0</v>
      </c>
      <c r="AK625" s="40">
        <f t="shared" si="366"/>
        <v>0</v>
      </c>
      <c r="AL625" s="40">
        <f t="shared" si="367"/>
        <v>1</v>
      </c>
      <c r="AM625" s="40">
        <f t="shared" si="368"/>
        <v>0</v>
      </c>
      <c r="AN625" s="40">
        <f t="shared" si="369"/>
        <v>0</v>
      </c>
      <c r="AO625" s="40">
        <f t="shared" si="370"/>
        <v>0</v>
      </c>
      <c r="AP625" s="40">
        <f t="shared" si="371"/>
        <v>0</v>
      </c>
      <c r="AQ625" s="40">
        <f t="shared" si="373"/>
        <v>0</v>
      </c>
      <c r="AR625" s="40">
        <f t="shared" si="374"/>
        <v>0</v>
      </c>
      <c r="AS625" s="40">
        <f t="shared" si="375"/>
        <v>0</v>
      </c>
      <c r="AT625" s="40">
        <f t="shared" si="376"/>
        <v>0</v>
      </c>
      <c r="AU625" s="40">
        <f t="shared" si="377"/>
        <v>0</v>
      </c>
      <c r="AV625" s="40">
        <f t="shared" si="378"/>
        <v>0</v>
      </c>
      <c r="AW625" s="40">
        <f t="shared" si="379"/>
        <v>0</v>
      </c>
      <c r="AX625" s="40">
        <f t="shared" si="380"/>
        <v>0</v>
      </c>
      <c r="AY625" s="40">
        <f t="shared" si="381"/>
        <v>0</v>
      </c>
      <c r="AZ625" s="40">
        <f t="shared" si="382"/>
        <v>0</v>
      </c>
      <c r="BA625" s="40">
        <f t="shared" si="383"/>
        <v>0</v>
      </c>
      <c r="BB625" s="40">
        <f t="shared" si="384"/>
        <v>0</v>
      </c>
      <c r="BC625" s="40">
        <f t="shared" si="385"/>
        <v>0</v>
      </c>
      <c r="BD625" s="40">
        <f t="shared" si="386"/>
        <v>0</v>
      </c>
      <c r="BE625" s="40">
        <f t="shared" si="387"/>
        <v>0</v>
      </c>
      <c r="BF625" s="40">
        <f t="shared" si="388"/>
        <v>0</v>
      </c>
      <c r="BG625" s="40">
        <f t="shared" si="389"/>
        <v>0</v>
      </c>
      <c r="BH625" s="40">
        <f t="shared" si="390"/>
        <v>0</v>
      </c>
      <c r="BI625" s="40">
        <f t="shared" si="391"/>
        <v>0</v>
      </c>
      <c r="BJ625" s="40">
        <f t="shared" si="392"/>
        <v>0</v>
      </c>
      <c r="BK625" s="40">
        <f t="shared" si="393"/>
        <v>0</v>
      </c>
      <c r="BL625" s="40">
        <f t="shared" si="394"/>
        <v>0</v>
      </c>
      <c r="BM625" s="40">
        <f t="shared" si="395"/>
        <v>0</v>
      </c>
      <c r="BN625" s="40">
        <f t="shared" si="396"/>
        <v>0</v>
      </c>
      <c r="BO625" s="40">
        <f t="shared" si="397"/>
        <v>0</v>
      </c>
      <c r="BP625" s="40">
        <f t="shared" si="399"/>
        <v>0</v>
      </c>
      <c r="BQ625" s="40">
        <f t="shared" si="400"/>
        <v>0</v>
      </c>
      <c r="BR625" s="40">
        <f t="shared" si="401"/>
        <v>0</v>
      </c>
      <c r="BT625" s="63">
        <f t="shared" si="363"/>
        <v>4</v>
      </c>
      <c r="BV625" s="4">
        <f t="shared" si="398"/>
        <v>0.10317460317460317</v>
      </c>
    </row>
    <row r="626" spans="1:74">
      <c r="A626" s="25">
        <f t="shared" si="372"/>
        <v>622</v>
      </c>
      <c r="B626" s="26" t="s">
        <v>30</v>
      </c>
      <c r="C626" s="12">
        <v>41934</v>
      </c>
      <c r="D626" s="12">
        <v>41935</v>
      </c>
      <c r="E626" s="12">
        <v>41940</v>
      </c>
      <c r="F626" s="14">
        <v>1.2736000000000001</v>
      </c>
      <c r="G626" s="14"/>
      <c r="H626" s="14"/>
      <c r="I626" s="14">
        <v>1.2634000000000001</v>
      </c>
      <c r="J626" s="14">
        <v>1.2736000000000001</v>
      </c>
      <c r="K626" s="6" t="s">
        <v>0</v>
      </c>
      <c r="M626" s="46">
        <f>(F626-I626)*10000</f>
        <v>101.99999999999987</v>
      </c>
      <c r="N626" s="47"/>
      <c r="O626" s="46">
        <f>(I626-J626)*10000</f>
        <v>-101.99999999999987</v>
      </c>
      <c r="Q626" s="22">
        <f>((S625*U626)/M626)*O626</f>
        <v>-109993671.56954941</v>
      </c>
      <c r="R626" s="15"/>
      <c r="S626" s="3">
        <f>Q626+S625</f>
        <v>4729727877.4906235</v>
      </c>
      <c r="U626" s="4">
        <f>$AE$4/W626</f>
        <v>2.2727272727272728E-2</v>
      </c>
      <c r="V626" s="4"/>
      <c r="W626" s="16">
        <v>11</v>
      </c>
      <c r="Y626" s="30">
        <f>E626-D626+1</f>
        <v>6</v>
      </c>
      <c r="Z626" s="30"/>
      <c r="AA626" s="30">
        <f>(D626-C626)</f>
        <v>1</v>
      </c>
      <c r="AB626" s="30"/>
      <c r="AC626" s="4">
        <f>(S626-S625)/S625</f>
        <v>-2.2727272727272763E-2</v>
      </c>
      <c r="AF626" s="40">
        <f>IF(E625&gt;D626,IF(E625&gt;E626,Y626,E625-D626+1),0)</f>
        <v>0</v>
      </c>
      <c r="AH626" s="40">
        <f t="shared" si="362"/>
        <v>1</v>
      </c>
      <c r="AI626" s="40">
        <f t="shared" si="364"/>
        <v>1</v>
      </c>
      <c r="AJ626" s="40">
        <f t="shared" si="365"/>
        <v>1</v>
      </c>
      <c r="AK626" s="40">
        <f t="shared" si="366"/>
        <v>0</v>
      </c>
      <c r="AL626" s="40">
        <f t="shared" si="367"/>
        <v>0</v>
      </c>
      <c r="AM626" s="40">
        <f t="shared" si="368"/>
        <v>1</v>
      </c>
      <c r="AN626" s="40">
        <f t="shared" si="369"/>
        <v>0</v>
      </c>
      <c r="AO626" s="40">
        <f t="shared" si="370"/>
        <v>0</v>
      </c>
      <c r="AP626" s="40">
        <f t="shared" si="371"/>
        <v>0</v>
      </c>
      <c r="AQ626" s="40">
        <f t="shared" si="373"/>
        <v>0</v>
      </c>
      <c r="AR626" s="40">
        <f t="shared" si="374"/>
        <v>0</v>
      </c>
      <c r="AS626" s="40">
        <f t="shared" si="375"/>
        <v>0</v>
      </c>
      <c r="AT626" s="40">
        <f t="shared" si="376"/>
        <v>0</v>
      </c>
      <c r="AU626" s="40">
        <f t="shared" si="377"/>
        <v>0</v>
      </c>
      <c r="AV626" s="40">
        <f t="shared" si="378"/>
        <v>0</v>
      </c>
      <c r="AW626" s="40">
        <f t="shared" si="379"/>
        <v>0</v>
      </c>
      <c r="AX626" s="40">
        <f t="shared" si="380"/>
        <v>0</v>
      </c>
      <c r="AY626" s="40">
        <f t="shared" si="381"/>
        <v>0</v>
      </c>
      <c r="AZ626" s="40">
        <f t="shared" si="382"/>
        <v>0</v>
      </c>
      <c r="BA626" s="40">
        <f t="shared" si="383"/>
        <v>0</v>
      </c>
      <c r="BB626" s="40">
        <f t="shared" si="384"/>
        <v>0</v>
      </c>
      <c r="BC626" s="40">
        <f t="shared" si="385"/>
        <v>0</v>
      </c>
      <c r="BD626" s="40">
        <f t="shared" si="386"/>
        <v>0</v>
      </c>
      <c r="BE626" s="40">
        <f t="shared" si="387"/>
        <v>0</v>
      </c>
      <c r="BF626" s="40">
        <f t="shared" si="388"/>
        <v>0</v>
      </c>
      <c r="BG626" s="40">
        <f t="shared" si="389"/>
        <v>0</v>
      </c>
      <c r="BH626" s="40">
        <f t="shared" si="390"/>
        <v>0</v>
      </c>
      <c r="BI626" s="40">
        <f t="shared" si="391"/>
        <v>0</v>
      </c>
      <c r="BJ626" s="40">
        <f t="shared" si="392"/>
        <v>0</v>
      </c>
      <c r="BK626" s="40">
        <f t="shared" si="393"/>
        <v>0</v>
      </c>
      <c r="BL626" s="40">
        <f t="shared" si="394"/>
        <v>0</v>
      </c>
      <c r="BM626" s="40">
        <f t="shared" si="395"/>
        <v>0</v>
      </c>
      <c r="BN626" s="40">
        <f t="shared" si="396"/>
        <v>0</v>
      </c>
      <c r="BO626" s="40">
        <f t="shared" si="397"/>
        <v>0</v>
      </c>
      <c r="BP626" s="40">
        <f t="shared" si="399"/>
        <v>0</v>
      </c>
      <c r="BQ626" s="40">
        <f t="shared" si="400"/>
        <v>0</v>
      </c>
      <c r="BR626" s="40">
        <f t="shared" si="401"/>
        <v>0</v>
      </c>
      <c r="BT626" s="63">
        <f t="shared" si="363"/>
        <v>5</v>
      </c>
      <c r="BV626" s="4">
        <f t="shared" si="398"/>
        <v>0.1259018759018759</v>
      </c>
    </row>
    <row r="627" spans="1:74">
      <c r="A627" s="25">
        <f t="shared" si="372"/>
        <v>623</v>
      </c>
      <c r="B627" s="26" t="s">
        <v>35</v>
      </c>
      <c r="C627" s="17">
        <v>41934</v>
      </c>
      <c r="D627" s="18">
        <v>41935</v>
      </c>
      <c r="E627" s="18">
        <v>41935</v>
      </c>
      <c r="F627" s="36">
        <v>112.77</v>
      </c>
      <c r="G627" s="36"/>
      <c r="H627" s="36"/>
      <c r="I627" s="36">
        <v>112.367</v>
      </c>
      <c r="J627" s="36">
        <v>112.77</v>
      </c>
      <c r="K627" s="5" t="s">
        <v>0</v>
      </c>
      <c r="M627" s="16">
        <f>(F627-I627)*100</f>
        <v>40.299999999999159</v>
      </c>
      <c r="N627" s="15"/>
      <c r="O627" s="16">
        <f>(I627-J627)*100</f>
        <v>-40.299999999999159</v>
      </c>
      <c r="Q627" s="22">
        <f>((S626*U627)/M627)*O627</f>
        <v>-147803996.17158198</v>
      </c>
      <c r="R627" s="15"/>
      <c r="S627" s="3">
        <f>Q627+S626</f>
        <v>4581923881.3190413</v>
      </c>
      <c r="U627" s="4">
        <f>$AE$4/W627</f>
        <v>3.125E-2</v>
      </c>
      <c r="W627" s="2">
        <v>8</v>
      </c>
      <c r="Y627" s="30">
        <f>E627-D627+1</f>
        <v>1</v>
      </c>
      <c r="Z627" s="30"/>
      <c r="AA627" s="30">
        <f>(D627-C627)</f>
        <v>1</v>
      </c>
      <c r="AB627" s="30"/>
      <c r="AC627" s="4">
        <f>(S627-S626)/S626</f>
        <v>-3.1250000000000049E-2</v>
      </c>
      <c r="AF627" s="40">
        <f>IF(E626&gt;D627,IF(E626&gt;E627,Y627,E626-D627+1),0)</f>
        <v>1</v>
      </c>
      <c r="AH627" s="40">
        <f t="shared" si="362"/>
        <v>1</v>
      </c>
      <c r="AI627" s="40">
        <f t="shared" si="364"/>
        <v>1</v>
      </c>
      <c r="AJ627" s="40">
        <f t="shared" si="365"/>
        <v>1</v>
      </c>
      <c r="AK627" s="40">
        <f t="shared" si="366"/>
        <v>1</v>
      </c>
      <c r="AL627" s="40">
        <f t="shared" si="367"/>
        <v>0</v>
      </c>
      <c r="AM627" s="40">
        <f t="shared" si="368"/>
        <v>0</v>
      </c>
      <c r="AN627" s="40">
        <f t="shared" si="369"/>
        <v>1</v>
      </c>
      <c r="AO627" s="40">
        <f t="shared" si="370"/>
        <v>0</v>
      </c>
      <c r="AP627" s="40">
        <f t="shared" si="371"/>
        <v>0</v>
      </c>
      <c r="AQ627" s="40">
        <f t="shared" si="373"/>
        <v>0</v>
      </c>
      <c r="AR627" s="40">
        <f t="shared" si="374"/>
        <v>0</v>
      </c>
      <c r="AS627" s="40">
        <f t="shared" si="375"/>
        <v>0</v>
      </c>
      <c r="AT627" s="40">
        <f t="shared" si="376"/>
        <v>0</v>
      </c>
      <c r="AU627" s="40">
        <f t="shared" si="377"/>
        <v>0</v>
      </c>
      <c r="AV627" s="40">
        <f t="shared" si="378"/>
        <v>0</v>
      </c>
      <c r="AW627" s="40">
        <f t="shared" si="379"/>
        <v>0</v>
      </c>
      <c r="AX627" s="40">
        <f t="shared" si="380"/>
        <v>0</v>
      </c>
      <c r="AY627" s="40">
        <f t="shared" si="381"/>
        <v>0</v>
      </c>
      <c r="AZ627" s="40">
        <f t="shared" si="382"/>
        <v>0</v>
      </c>
      <c r="BA627" s="40">
        <f t="shared" si="383"/>
        <v>0</v>
      </c>
      <c r="BB627" s="40">
        <f t="shared" si="384"/>
        <v>0</v>
      </c>
      <c r="BC627" s="40">
        <f t="shared" si="385"/>
        <v>0</v>
      </c>
      <c r="BD627" s="40">
        <f t="shared" si="386"/>
        <v>0</v>
      </c>
      <c r="BE627" s="40">
        <f t="shared" si="387"/>
        <v>0</v>
      </c>
      <c r="BF627" s="40">
        <f t="shared" si="388"/>
        <v>0</v>
      </c>
      <c r="BG627" s="40">
        <f t="shared" si="389"/>
        <v>0</v>
      </c>
      <c r="BH627" s="40">
        <f t="shared" si="390"/>
        <v>0</v>
      </c>
      <c r="BI627" s="40">
        <f t="shared" si="391"/>
        <v>0</v>
      </c>
      <c r="BJ627" s="40">
        <f t="shared" si="392"/>
        <v>0</v>
      </c>
      <c r="BK627" s="40">
        <f t="shared" si="393"/>
        <v>0</v>
      </c>
      <c r="BL627" s="40">
        <f t="shared" si="394"/>
        <v>0</v>
      </c>
      <c r="BM627" s="40">
        <f t="shared" si="395"/>
        <v>0</v>
      </c>
      <c r="BN627" s="40">
        <f t="shared" si="396"/>
        <v>0</v>
      </c>
      <c r="BO627" s="40">
        <f t="shared" si="397"/>
        <v>0</v>
      </c>
      <c r="BP627" s="40">
        <f t="shared" si="399"/>
        <v>0</v>
      </c>
      <c r="BQ627" s="40">
        <f t="shared" si="400"/>
        <v>0</v>
      </c>
      <c r="BR627" s="40">
        <f t="shared" si="401"/>
        <v>0</v>
      </c>
      <c r="BT627" s="63">
        <f t="shared" si="363"/>
        <v>6</v>
      </c>
      <c r="BV627" s="4">
        <f t="shared" si="398"/>
        <v>0.1571518759018759</v>
      </c>
    </row>
    <row r="628" spans="1:74">
      <c r="A628" s="25">
        <f t="shared" si="372"/>
        <v>624</v>
      </c>
      <c r="B628" s="26" t="s">
        <v>28</v>
      </c>
      <c r="C628" s="12">
        <v>41940</v>
      </c>
      <c r="D628" s="12">
        <v>41941</v>
      </c>
      <c r="E628" s="12">
        <v>41942</v>
      </c>
      <c r="F628" s="14">
        <v>1.4305000000000001</v>
      </c>
      <c r="G628" s="14"/>
      <c r="H628" s="14"/>
      <c r="I628" s="14">
        <v>1.4198</v>
      </c>
      <c r="J628" s="14">
        <v>1.4091</v>
      </c>
      <c r="K628" s="5" t="s">
        <v>1</v>
      </c>
      <c r="L628" s="15"/>
      <c r="M628" s="16">
        <f>(F628-I628)*10000</f>
        <v>107.00000000000153</v>
      </c>
      <c r="N628" s="15"/>
      <c r="O628" s="16">
        <f>(I628-J628)*10000</f>
        <v>106.99999999999932</v>
      </c>
      <c r="P628" s="15"/>
      <c r="Q628" s="22">
        <f>((S627*U628)/M628)*O628</f>
        <v>163640138.61853379</v>
      </c>
      <c r="R628" s="15"/>
      <c r="S628" s="3">
        <f>Q628+S627</f>
        <v>4745564019.9375753</v>
      </c>
      <c r="U628" s="4">
        <f>$AE$4/W628</f>
        <v>3.5714285714285712E-2</v>
      </c>
      <c r="V628" s="4"/>
      <c r="W628" s="2">
        <v>7</v>
      </c>
      <c r="X628" s="3"/>
      <c r="Y628" s="30">
        <f>E628-D628+1</f>
        <v>2</v>
      </c>
      <c r="Z628" s="30"/>
      <c r="AA628" s="30">
        <f>(D628-C628)</f>
        <v>1</v>
      </c>
      <c r="AB628" s="30"/>
      <c r="AC628" s="4">
        <f>(S628-S627)/S627</f>
        <v>3.5714285714285039E-2</v>
      </c>
      <c r="AF628" s="40">
        <f>IF(E627&gt;D628,IF(E627&gt;E628,Y628,E627-D628+1),0)</f>
        <v>0</v>
      </c>
      <c r="AH628" s="40">
        <f t="shared" si="362"/>
        <v>0</v>
      </c>
      <c r="AI628" s="40">
        <f t="shared" si="364"/>
        <v>0</v>
      </c>
      <c r="AJ628" s="40">
        <f t="shared" si="365"/>
        <v>0</v>
      </c>
      <c r="AK628" s="40">
        <f t="shared" si="366"/>
        <v>1</v>
      </c>
      <c r="AL628" s="40">
        <f t="shared" si="367"/>
        <v>1</v>
      </c>
      <c r="AM628" s="40">
        <f t="shared" si="368"/>
        <v>0</v>
      </c>
      <c r="AN628" s="40">
        <f t="shared" si="369"/>
        <v>0</v>
      </c>
      <c r="AO628" s="40">
        <f t="shared" si="370"/>
        <v>1</v>
      </c>
      <c r="AP628" s="40">
        <f t="shared" si="371"/>
        <v>0</v>
      </c>
      <c r="AQ628" s="40">
        <f t="shared" si="373"/>
        <v>0</v>
      </c>
      <c r="AR628" s="40">
        <f t="shared" si="374"/>
        <v>0</v>
      </c>
      <c r="AS628" s="40">
        <f t="shared" si="375"/>
        <v>0</v>
      </c>
      <c r="AT628" s="40">
        <f t="shared" si="376"/>
        <v>0</v>
      </c>
      <c r="AU628" s="40">
        <f t="shared" si="377"/>
        <v>0</v>
      </c>
      <c r="AV628" s="40">
        <f t="shared" si="378"/>
        <v>0</v>
      </c>
      <c r="AW628" s="40">
        <f t="shared" si="379"/>
        <v>0</v>
      </c>
      <c r="AX628" s="40">
        <f t="shared" si="380"/>
        <v>0</v>
      </c>
      <c r="AY628" s="40">
        <f t="shared" si="381"/>
        <v>0</v>
      </c>
      <c r="AZ628" s="40">
        <f t="shared" si="382"/>
        <v>0</v>
      </c>
      <c r="BA628" s="40">
        <f t="shared" si="383"/>
        <v>0</v>
      </c>
      <c r="BB628" s="40">
        <f t="shared" si="384"/>
        <v>0</v>
      </c>
      <c r="BC628" s="40">
        <f t="shared" si="385"/>
        <v>0</v>
      </c>
      <c r="BD628" s="40">
        <f t="shared" si="386"/>
        <v>0</v>
      </c>
      <c r="BE628" s="40">
        <f t="shared" si="387"/>
        <v>0</v>
      </c>
      <c r="BF628" s="40">
        <f t="shared" si="388"/>
        <v>0</v>
      </c>
      <c r="BG628" s="40">
        <f t="shared" si="389"/>
        <v>0</v>
      </c>
      <c r="BH628" s="40">
        <f t="shared" si="390"/>
        <v>0</v>
      </c>
      <c r="BI628" s="40">
        <f t="shared" si="391"/>
        <v>0</v>
      </c>
      <c r="BJ628" s="40">
        <f t="shared" si="392"/>
        <v>0</v>
      </c>
      <c r="BK628" s="40">
        <f t="shared" si="393"/>
        <v>0</v>
      </c>
      <c r="BL628" s="40">
        <f t="shared" si="394"/>
        <v>0</v>
      </c>
      <c r="BM628" s="40">
        <f t="shared" si="395"/>
        <v>0</v>
      </c>
      <c r="BN628" s="40">
        <f t="shared" si="396"/>
        <v>0</v>
      </c>
      <c r="BO628" s="40">
        <f t="shared" si="397"/>
        <v>0</v>
      </c>
      <c r="BP628" s="40">
        <f t="shared" si="399"/>
        <v>0</v>
      </c>
      <c r="BQ628" s="40">
        <f t="shared" si="400"/>
        <v>0</v>
      </c>
      <c r="BR628" s="40">
        <f t="shared" si="401"/>
        <v>0</v>
      </c>
      <c r="BT628" s="63">
        <f t="shared" si="363"/>
        <v>4</v>
      </c>
      <c r="BV628" s="4">
        <f t="shared" si="398"/>
        <v>0.12698412698412698</v>
      </c>
    </row>
    <row r="629" spans="1:74">
      <c r="A629" s="25">
        <f t="shared" si="372"/>
        <v>625</v>
      </c>
      <c r="B629" s="26" t="s">
        <v>29</v>
      </c>
      <c r="C629" s="12">
        <v>41940</v>
      </c>
      <c r="D629" s="12">
        <v>41941</v>
      </c>
      <c r="E629" s="12">
        <v>41942</v>
      </c>
      <c r="F629" s="14">
        <v>0.78680000000000005</v>
      </c>
      <c r="G629" s="14">
        <v>0.79069999999999996</v>
      </c>
      <c r="H629" s="14">
        <v>0.78680000000000005</v>
      </c>
      <c r="I629" s="14"/>
      <c r="J629" s="14"/>
      <c r="K629" s="5" t="s">
        <v>0</v>
      </c>
      <c r="L629" s="15"/>
      <c r="M629" s="16">
        <f>(G629-F629)*10000</f>
        <v>38.999999999999034</v>
      </c>
      <c r="N629" s="15"/>
      <c r="O629" s="16">
        <f>(H629-G629)*10000</f>
        <v>-38.999999999999034</v>
      </c>
      <c r="P629" s="15"/>
      <c r="Q629" s="22">
        <f>((S628*U629)/M629)*O629</f>
        <v>-118639100.49843939</v>
      </c>
      <c r="R629" s="15"/>
      <c r="S629" s="3">
        <f>Q629+S628</f>
        <v>4626924919.4391356</v>
      </c>
      <c r="U629" s="4">
        <f>$AE$4/W629</f>
        <v>2.5000000000000001E-2</v>
      </c>
      <c r="V629" s="4"/>
      <c r="W629" s="2">
        <v>10</v>
      </c>
      <c r="X629" s="3"/>
      <c r="Y629" s="30">
        <f>E629-D629+1</f>
        <v>2</v>
      </c>
      <c r="Z629" s="30"/>
      <c r="AA629" s="30">
        <f>(D629-C629)</f>
        <v>1</v>
      </c>
      <c r="AB629" s="30"/>
      <c r="AC629" s="4">
        <f>(S629-S628)/S628</f>
        <v>-2.5000000000000085E-2</v>
      </c>
      <c r="AF629" s="40">
        <f>IF(E628&gt;D629,IF(E628&gt;E629,Y629,E628-D629+1),0)</f>
        <v>2</v>
      </c>
      <c r="AH629" s="40">
        <f t="shared" si="362"/>
        <v>1</v>
      </c>
      <c r="AI629" s="40">
        <f t="shared" si="364"/>
        <v>0</v>
      </c>
      <c r="AJ629" s="40">
        <f t="shared" si="365"/>
        <v>0</v>
      </c>
      <c r="AK629" s="40">
        <f t="shared" si="366"/>
        <v>0</v>
      </c>
      <c r="AL629" s="40">
        <f t="shared" si="367"/>
        <v>1</v>
      </c>
      <c r="AM629" s="40">
        <f t="shared" si="368"/>
        <v>1</v>
      </c>
      <c r="AN629" s="40">
        <f t="shared" si="369"/>
        <v>0</v>
      </c>
      <c r="AO629" s="40">
        <f t="shared" si="370"/>
        <v>0</v>
      </c>
      <c r="AP629" s="40">
        <f t="shared" si="371"/>
        <v>1</v>
      </c>
      <c r="AQ629" s="40">
        <f t="shared" si="373"/>
        <v>0</v>
      </c>
      <c r="AR629" s="40">
        <f t="shared" si="374"/>
        <v>0</v>
      </c>
      <c r="AS629" s="40">
        <f t="shared" si="375"/>
        <v>0</v>
      </c>
      <c r="AT629" s="40">
        <f t="shared" si="376"/>
        <v>0</v>
      </c>
      <c r="AU629" s="40">
        <f t="shared" si="377"/>
        <v>0</v>
      </c>
      <c r="AV629" s="40">
        <f t="shared" si="378"/>
        <v>0</v>
      </c>
      <c r="AW629" s="40">
        <f t="shared" si="379"/>
        <v>0</v>
      </c>
      <c r="AX629" s="40">
        <f t="shared" si="380"/>
        <v>0</v>
      </c>
      <c r="AY629" s="40">
        <f t="shared" si="381"/>
        <v>0</v>
      </c>
      <c r="AZ629" s="40">
        <f t="shared" si="382"/>
        <v>0</v>
      </c>
      <c r="BA629" s="40">
        <f t="shared" si="383"/>
        <v>0</v>
      </c>
      <c r="BB629" s="40">
        <f t="shared" si="384"/>
        <v>0</v>
      </c>
      <c r="BC629" s="40">
        <f t="shared" si="385"/>
        <v>0</v>
      </c>
      <c r="BD629" s="40">
        <f t="shared" si="386"/>
        <v>0</v>
      </c>
      <c r="BE629" s="40">
        <f t="shared" si="387"/>
        <v>0</v>
      </c>
      <c r="BF629" s="40">
        <f t="shared" si="388"/>
        <v>0</v>
      </c>
      <c r="BG629" s="40">
        <f t="shared" si="389"/>
        <v>0</v>
      </c>
      <c r="BH629" s="40">
        <f t="shared" si="390"/>
        <v>0</v>
      </c>
      <c r="BI629" s="40">
        <f t="shared" si="391"/>
        <v>0</v>
      </c>
      <c r="BJ629" s="40">
        <f t="shared" si="392"/>
        <v>0</v>
      </c>
      <c r="BK629" s="40">
        <f t="shared" si="393"/>
        <v>0</v>
      </c>
      <c r="BL629" s="40">
        <f t="shared" si="394"/>
        <v>0</v>
      </c>
      <c r="BM629" s="40">
        <f t="shared" si="395"/>
        <v>0</v>
      </c>
      <c r="BN629" s="40">
        <f t="shared" si="396"/>
        <v>0</v>
      </c>
      <c r="BO629" s="40">
        <f t="shared" si="397"/>
        <v>0</v>
      </c>
      <c r="BP629" s="40">
        <f t="shared" si="399"/>
        <v>0</v>
      </c>
      <c r="BQ629" s="40">
        <f t="shared" si="400"/>
        <v>0</v>
      </c>
      <c r="BR629" s="40">
        <f t="shared" si="401"/>
        <v>0</v>
      </c>
      <c r="BT629" s="63">
        <f t="shared" si="363"/>
        <v>5</v>
      </c>
      <c r="BV629" s="4">
        <f t="shared" si="398"/>
        <v>0.15198412698412697</v>
      </c>
    </row>
    <row r="630" spans="1:74">
      <c r="A630" s="25">
        <f t="shared" si="372"/>
        <v>626</v>
      </c>
      <c r="B630" s="26" t="s">
        <v>32</v>
      </c>
      <c r="C630" s="12">
        <v>41941</v>
      </c>
      <c r="D630" s="12">
        <v>41942</v>
      </c>
      <c r="E630" s="12">
        <v>42038</v>
      </c>
      <c r="F630" s="14">
        <v>0.79830000000000001</v>
      </c>
      <c r="G630" s="14"/>
      <c r="H630" s="14"/>
      <c r="I630" s="14">
        <v>0.77810000000000001</v>
      </c>
      <c r="J630" s="14">
        <v>0.73540000000000005</v>
      </c>
      <c r="K630" s="5" t="s">
        <v>2</v>
      </c>
      <c r="M630" s="46">
        <f>(F630-I630)*10000</f>
        <v>201.99999999999994</v>
      </c>
      <c r="N630" s="47"/>
      <c r="O630" s="46">
        <f>(I630-J630)*10000</f>
        <v>426.9999999999996</v>
      </c>
      <c r="Q630" s="22">
        <f>((S629*U630)/M630)*O630</f>
        <v>188089960.07240191</v>
      </c>
      <c r="R630" s="15"/>
      <c r="S630" s="3">
        <f>Q630+S629</f>
        <v>4815014879.5115376</v>
      </c>
      <c r="U630" s="4">
        <f>$AE$4/W630</f>
        <v>1.9230769230769232E-2</v>
      </c>
      <c r="W630" s="2">
        <v>13</v>
      </c>
      <c r="Y630" s="30">
        <f>E630-D630+1</f>
        <v>97</v>
      </c>
      <c r="Z630" s="30"/>
      <c r="AA630" s="30">
        <f>(D630-C630)</f>
        <v>1</v>
      </c>
      <c r="AB630" s="30"/>
      <c r="AC630" s="4">
        <f>(S630-S629)/S629</f>
        <v>4.0651180502665647E-2</v>
      </c>
      <c r="AF630" s="40">
        <f>IF(E629&gt;D630,IF(E629&gt;E630,Y630,E629-D630+1),0)</f>
        <v>0</v>
      </c>
      <c r="AH630" s="40">
        <f t="shared" si="362"/>
        <v>1</v>
      </c>
      <c r="AI630" s="40">
        <f t="shared" si="364"/>
        <v>1</v>
      </c>
      <c r="AJ630" s="40">
        <f t="shared" si="365"/>
        <v>0</v>
      </c>
      <c r="AK630" s="40">
        <f t="shared" si="366"/>
        <v>0</v>
      </c>
      <c r="AL630" s="40">
        <f t="shared" si="367"/>
        <v>0</v>
      </c>
      <c r="AM630" s="40">
        <f t="shared" si="368"/>
        <v>1</v>
      </c>
      <c r="AN630" s="40">
        <f t="shared" si="369"/>
        <v>1</v>
      </c>
      <c r="AO630" s="40">
        <f t="shared" si="370"/>
        <v>0</v>
      </c>
      <c r="AP630" s="40">
        <f t="shared" si="371"/>
        <v>0</v>
      </c>
      <c r="AQ630" s="40">
        <f t="shared" si="373"/>
        <v>1</v>
      </c>
      <c r="AR630" s="40">
        <f t="shared" si="374"/>
        <v>0</v>
      </c>
      <c r="AS630" s="40">
        <f t="shared" si="375"/>
        <v>0</v>
      </c>
      <c r="AT630" s="40">
        <f t="shared" si="376"/>
        <v>0</v>
      </c>
      <c r="AU630" s="40">
        <f t="shared" si="377"/>
        <v>0</v>
      </c>
      <c r="AV630" s="40">
        <f t="shared" si="378"/>
        <v>0</v>
      </c>
      <c r="AW630" s="40">
        <f t="shared" si="379"/>
        <v>0</v>
      </c>
      <c r="AX630" s="40">
        <f t="shared" si="380"/>
        <v>0</v>
      </c>
      <c r="AY630" s="40">
        <f t="shared" si="381"/>
        <v>0</v>
      </c>
      <c r="AZ630" s="40">
        <f t="shared" si="382"/>
        <v>0</v>
      </c>
      <c r="BA630" s="40">
        <f t="shared" si="383"/>
        <v>0</v>
      </c>
      <c r="BB630" s="40">
        <f t="shared" si="384"/>
        <v>0</v>
      </c>
      <c r="BC630" s="40">
        <f t="shared" si="385"/>
        <v>0</v>
      </c>
      <c r="BD630" s="40">
        <f t="shared" si="386"/>
        <v>0</v>
      </c>
      <c r="BE630" s="40">
        <f t="shared" si="387"/>
        <v>0</v>
      </c>
      <c r="BF630" s="40">
        <f t="shared" si="388"/>
        <v>0</v>
      </c>
      <c r="BG630" s="40">
        <f t="shared" si="389"/>
        <v>0</v>
      </c>
      <c r="BH630" s="40">
        <f t="shared" si="390"/>
        <v>0</v>
      </c>
      <c r="BI630" s="40">
        <f t="shared" si="391"/>
        <v>0</v>
      </c>
      <c r="BJ630" s="40">
        <f t="shared" si="392"/>
        <v>0</v>
      </c>
      <c r="BK630" s="40">
        <f t="shared" si="393"/>
        <v>0</v>
      </c>
      <c r="BL630" s="40">
        <f t="shared" si="394"/>
        <v>0</v>
      </c>
      <c r="BM630" s="40">
        <f t="shared" si="395"/>
        <v>0</v>
      </c>
      <c r="BN630" s="40">
        <f t="shared" si="396"/>
        <v>0</v>
      </c>
      <c r="BO630" s="40">
        <f t="shared" si="397"/>
        <v>0</v>
      </c>
      <c r="BP630" s="40">
        <f t="shared" si="399"/>
        <v>0</v>
      </c>
      <c r="BQ630" s="40">
        <f t="shared" si="400"/>
        <v>0</v>
      </c>
      <c r="BR630" s="40">
        <f t="shared" si="401"/>
        <v>0</v>
      </c>
      <c r="BT630" s="63">
        <f t="shared" si="363"/>
        <v>6</v>
      </c>
      <c r="BV630" s="4">
        <f t="shared" si="398"/>
        <v>0.17121489621489622</v>
      </c>
    </row>
    <row r="631" spans="1:74">
      <c r="A631" s="25">
        <f t="shared" si="372"/>
        <v>627</v>
      </c>
      <c r="B631" s="26" t="s">
        <v>33</v>
      </c>
      <c r="C631" s="12">
        <v>41941</v>
      </c>
      <c r="D631" s="12">
        <v>41942</v>
      </c>
      <c r="E631" s="12">
        <v>41960</v>
      </c>
      <c r="F631" s="36">
        <v>107.93</v>
      </c>
      <c r="G631" s="36">
        <v>108.98</v>
      </c>
      <c r="H631" s="36">
        <v>116.93</v>
      </c>
      <c r="I631" s="36"/>
      <c r="J631" s="36"/>
      <c r="K631" s="5" t="s">
        <v>1</v>
      </c>
      <c r="M631" s="16">
        <f>(G631-F631)*100</f>
        <v>104.99999999999972</v>
      </c>
      <c r="N631" s="15"/>
      <c r="O631" s="16">
        <f>(H631-G631)*100</f>
        <v>795.00000000000023</v>
      </c>
      <c r="Q631" s="22">
        <f>((S630*U631)/M631)*O631</f>
        <v>1012681700.8496517</v>
      </c>
      <c r="R631" s="15"/>
      <c r="S631" s="3">
        <f>Q631+S630</f>
        <v>5827696580.3611889</v>
      </c>
      <c r="U631" s="4">
        <f>$AE$4/W631</f>
        <v>2.7777777777777776E-2</v>
      </c>
      <c r="W631" s="2">
        <v>9</v>
      </c>
      <c r="Y631" s="30">
        <f>E631-D631+1</f>
        <v>19</v>
      </c>
      <c r="Z631" s="30"/>
      <c r="AA631" s="30">
        <f>(D631-C631)</f>
        <v>1</v>
      </c>
      <c r="AB631" s="30"/>
      <c r="AC631" s="4">
        <f>(S631-S630)/S630</f>
        <v>0.21031746031746085</v>
      </c>
      <c r="AF631" s="40">
        <f>IF(E630&gt;D631,IF(E630&gt;E631,Y631,E630-D631+1),0)</f>
        <v>19</v>
      </c>
      <c r="AH631" s="40">
        <f t="shared" si="362"/>
        <v>1</v>
      </c>
      <c r="AI631" s="40">
        <f t="shared" si="364"/>
        <v>1</v>
      </c>
      <c r="AJ631" s="40">
        <f t="shared" si="365"/>
        <v>1</v>
      </c>
      <c r="AK631" s="40">
        <f t="shared" si="366"/>
        <v>0</v>
      </c>
      <c r="AL631" s="40">
        <f t="shared" si="367"/>
        <v>0</v>
      </c>
      <c r="AM631" s="40">
        <f t="shared" si="368"/>
        <v>0</v>
      </c>
      <c r="AN631" s="40">
        <f t="shared" si="369"/>
        <v>1</v>
      </c>
      <c r="AO631" s="40">
        <f t="shared" si="370"/>
        <v>1</v>
      </c>
      <c r="AP631" s="40">
        <f t="shared" si="371"/>
        <v>0</v>
      </c>
      <c r="AQ631" s="40">
        <f t="shared" si="373"/>
        <v>0</v>
      </c>
      <c r="AR631" s="40">
        <f t="shared" si="374"/>
        <v>1</v>
      </c>
      <c r="AS631" s="40">
        <f t="shared" si="375"/>
        <v>0</v>
      </c>
      <c r="AT631" s="40">
        <f t="shared" si="376"/>
        <v>0</v>
      </c>
      <c r="AU631" s="40">
        <f t="shared" si="377"/>
        <v>0</v>
      </c>
      <c r="AV631" s="40">
        <f t="shared" si="378"/>
        <v>0</v>
      </c>
      <c r="AW631" s="40">
        <f t="shared" si="379"/>
        <v>0</v>
      </c>
      <c r="AX631" s="40">
        <f t="shared" si="380"/>
        <v>0</v>
      </c>
      <c r="AY631" s="40">
        <f t="shared" si="381"/>
        <v>0</v>
      </c>
      <c r="AZ631" s="40">
        <f t="shared" si="382"/>
        <v>0</v>
      </c>
      <c r="BA631" s="40">
        <f t="shared" si="383"/>
        <v>0</v>
      </c>
      <c r="BB631" s="40">
        <f t="shared" si="384"/>
        <v>0</v>
      </c>
      <c r="BC631" s="40">
        <f t="shared" si="385"/>
        <v>0</v>
      </c>
      <c r="BD631" s="40">
        <f t="shared" si="386"/>
        <v>0</v>
      </c>
      <c r="BE631" s="40">
        <f t="shared" si="387"/>
        <v>0</v>
      </c>
      <c r="BF631" s="40">
        <f t="shared" si="388"/>
        <v>0</v>
      </c>
      <c r="BG631" s="40">
        <f t="shared" si="389"/>
        <v>0</v>
      </c>
      <c r="BH631" s="40">
        <f t="shared" si="390"/>
        <v>0</v>
      </c>
      <c r="BI631" s="40">
        <f t="shared" si="391"/>
        <v>0</v>
      </c>
      <c r="BJ631" s="40">
        <f t="shared" si="392"/>
        <v>0</v>
      </c>
      <c r="BK631" s="40">
        <f t="shared" si="393"/>
        <v>0</v>
      </c>
      <c r="BL631" s="40">
        <f t="shared" si="394"/>
        <v>0</v>
      </c>
      <c r="BM631" s="40">
        <f t="shared" si="395"/>
        <v>0</v>
      </c>
      <c r="BN631" s="40">
        <f t="shared" si="396"/>
        <v>0</v>
      </c>
      <c r="BO631" s="40">
        <f t="shared" si="397"/>
        <v>0</v>
      </c>
      <c r="BP631" s="40">
        <f t="shared" si="399"/>
        <v>0</v>
      </c>
      <c r="BQ631" s="40">
        <f t="shared" si="400"/>
        <v>0</v>
      </c>
      <c r="BR631" s="40">
        <f t="shared" si="401"/>
        <v>0</v>
      </c>
      <c r="BT631" s="63">
        <f t="shared" si="363"/>
        <v>7</v>
      </c>
      <c r="BV631" s="4">
        <f t="shared" si="398"/>
        <v>0.19899267399267401</v>
      </c>
    </row>
    <row r="632" spans="1:74">
      <c r="A632" s="25">
        <f t="shared" si="372"/>
        <v>628</v>
      </c>
      <c r="B632" s="26" t="s">
        <v>39</v>
      </c>
      <c r="C632" s="12">
        <v>41941</v>
      </c>
      <c r="D632" s="12">
        <v>41942</v>
      </c>
      <c r="E632" s="12">
        <v>41954</v>
      </c>
      <c r="F632" s="14">
        <v>0.8891</v>
      </c>
      <c r="G632" s="14"/>
      <c r="H632" s="14"/>
      <c r="I632" s="14">
        <v>0.87919999999999998</v>
      </c>
      <c r="J632" s="14">
        <v>0.86949999999999994</v>
      </c>
      <c r="K632" s="6" t="s">
        <v>2</v>
      </c>
      <c r="M632" s="46">
        <f>(F632-I632)*10000</f>
        <v>99.000000000000199</v>
      </c>
      <c r="N632" s="47"/>
      <c r="O632" s="46">
        <f>(I632-J632)*10000</f>
        <v>97.000000000000426</v>
      </c>
      <c r="Q632" s="22">
        <f>((S631*U632)/M632)*O632</f>
        <v>109807025.69833659</v>
      </c>
      <c r="R632" s="15"/>
      <c r="S632" s="3">
        <f>Q632+S631</f>
        <v>5937503606.0595255</v>
      </c>
      <c r="U632" s="4">
        <f>$AE$4/W632</f>
        <v>1.9230769230769232E-2</v>
      </c>
      <c r="W632" s="2">
        <v>13</v>
      </c>
      <c r="Y632" s="30">
        <f>E632-D632+1</f>
        <v>13</v>
      </c>
      <c r="Z632" s="30"/>
      <c r="AA632" s="30">
        <f>(D632-C632)</f>
        <v>1</v>
      </c>
      <c r="AB632" s="30"/>
      <c r="AC632" s="4">
        <f>(S632-S631)/S631</f>
        <v>1.8842268842268892E-2</v>
      </c>
      <c r="AF632" s="40">
        <f>IF(E631&gt;D632,IF(E631&gt;E632,Y632,E631-D632+1),0)</f>
        <v>13</v>
      </c>
      <c r="AH632" s="40">
        <f t="shared" si="362"/>
        <v>1</v>
      </c>
      <c r="AI632" s="40">
        <f t="shared" si="364"/>
        <v>1</v>
      </c>
      <c r="AJ632" s="40">
        <f t="shared" si="365"/>
        <v>1</v>
      </c>
      <c r="AK632" s="40">
        <f t="shared" si="366"/>
        <v>1</v>
      </c>
      <c r="AL632" s="40">
        <f t="shared" si="367"/>
        <v>0</v>
      </c>
      <c r="AM632" s="40">
        <f t="shared" si="368"/>
        <v>0</v>
      </c>
      <c r="AN632" s="40">
        <f t="shared" si="369"/>
        <v>0</v>
      </c>
      <c r="AO632" s="40">
        <f t="shared" si="370"/>
        <v>1</v>
      </c>
      <c r="AP632" s="40">
        <f t="shared" si="371"/>
        <v>1</v>
      </c>
      <c r="AQ632" s="40">
        <f t="shared" si="373"/>
        <v>0</v>
      </c>
      <c r="AR632" s="40">
        <f t="shared" si="374"/>
        <v>0</v>
      </c>
      <c r="AS632" s="40">
        <f t="shared" si="375"/>
        <v>1</v>
      </c>
      <c r="AT632" s="40">
        <f t="shared" si="376"/>
        <v>0</v>
      </c>
      <c r="AU632" s="40">
        <f t="shared" si="377"/>
        <v>0</v>
      </c>
      <c r="AV632" s="40">
        <f t="shared" si="378"/>
        <v>0</v>
      </c>
      <c r="AW632" s="40">
        <f t="shared" si="379"/>
        <v>0</v>
      </c>
      <c r="AX632" s="40">
        <f t="shared" si="380"/>
        <v>0</v>
      </c>
      <c r="AY632" s="40">
        <f t="shared" si="381"/>
        <v>0</v>
      </c>
      <c r="AZ632" s="40">
        <f t="shared" si="382"/>
        <v>0</v>
      </c>
      <c r="BA632" s="40">
        <f t="shared" si="383"/>
        <v>0</v>
      </c>
      <c r="BB632" s="40">
        <f t="shared" si="384"/>
        <v>0</v>
      </c>
      <c r="BC632" s="40">
        <f t="shared" si="385"/>
        <v>0</v>
      </c>
      <c r="BD632" s="40">
        <f t="shared" si="386"/>
        <v>0</v>
      </c>
      <c r="BE632" s="40">
        <f t="shared" si="387"/>
        <v>0</v>
      </c>
      <c r="BF632" s="40">
        <f t="shared" si="388"/>
        <v>0</v>
      </c>
      <c r="BG632" s="40">
        <f t="shared" si="389"/>
        <v>0</v>
      </c>
      <c r="BH632" s="40">
        <f t="shared" si="390"/>
        <v>0</v>
      </c>
      <c r="BI632" s="40">
        <f t="shared" si="391"/>
        <v>0</v>
      </c>
      <c r="BJ632" s="40">
        <f t="shared" si="392"/>
        <v>0</v>
      </c>
      <c r="BK632" s="40">
        <f t="shared" si="393"/>
        <v>0</v>
      </c>
      <c r="BL632" s="40">
        <f t="shared" si="394"/>
        <v>0</v>
      </c>
      <c r="BM632" s="40">
        <f t="shared" si="395"/>
        <v>0</v>
      </c>
      <c r="BN632" s="40">
        <f t="shared" si="396"/>
        <v>0</v>
      </c>
      <c r="BO632" s="40">
        <f t="shared" si="397"/>
        <v>0</v>
      </c>
      <c r="BP632" s="40">
        <f t="shared" si="399"/>
        <v>0</v>
      </c>
      <c r="BQ632" s="40">
        <f t="shared" si="400"/>
        <v>0</v>
      </c>
      <c r="BR632" s="40">
        <f t="shared" si="401"/>
        <v>0</v>
      </c>
      <c r="BT632" s="63">
        <f t="shared" si="363"/>
        <v>8</v>
      </c>
      <c r="BV632" s="4">
        <f t="shared" si="398"/>
        <v>0.21822344322344323</v>
      </c>
    </row>
    <row r="633" spans="1:74">
      <c r="A633" s="25">
        <f t="shared" si="372"/>
        <v>629</v>
      </c>
      <c r="B633" s="26" t="s">
        <v>30</v>
      </c>
      <c r="C633" s="12">
        <v>41942</v>
      </c>
      <c r="D633" s="12">
        <v>41943</v>
      </c>
      <c r="E633" s="12">
        <v>41947</v>
      </c>
      <c r="F633" s="14">
        <v>1.2636000000000001</v>
      </c>
      <c r="G633" s="14"/>
      <c r="H633" s="14"/>
      <c r="I633" s="14">
        <v>1.2544999999999999</v>
      </c>
      <c r="J633" s="14">
        <v>1.2544999999999999</v>
      </c>
      <c r="K633" s="6" t="s">
        <v>17</v>
      </c>
      <c r="M633" s="46">
        <f>(F633-I633)*10000</f>
        <v>91.00000000000108</v>
      </c>
      <c r="N633" s="47"/>
      <c r="O633" s="46">
        <f>(I633-J633)*10000</f>
        <v>0</v>
      </c>
      <c r="Q633" s="22">
        <f>((S632*U633)/M633)*O633</f>
        <v>0</v>
      </c>
      <c r="R633" s="15"/>
      <c r="S633" s="3">
        <f>Q633+S632</f>
        <v>5937503606.0595255</v>
      </c>
      <c r="U633" s="4">
        <f>$AE$4/W633</f>
        <v>2.2727272727272728E-2</v>
      </c>
      <c r="V633" s="4"/>
      <c r="W633" s="16">
        <v>11</v>
      </c>
      <c r="Y633" s="30">
        <f>E633-D633+1</f>
        <v>5</v>
      </c>
      <c r="Z633" s="30"/>
      <c r="AA633" s="30">
        <f>(D633-C633)</f>
        <v>1</v>
      </c>
      <c r="AB633" s="30"/>
      <c r="AC633" s="4">
        <f>(S633-S632)/S632</f>
        <v>0</v>
      </c>
      <c r="AF633" s="40">
        <f>IF(E632&gt;D633,IF(E632&gt;E633,Y633,E632-D633+1),0)</f>
        <v>5</v>
      </c>
      <c r="AH633" s="40">
        <f t="shared" si="362"/>
        <v>1</v>
      </c>
      <c r="AI633" s="40">
        <f t="shared" si="364"/>
        <v>1</v>
      </c>
      <c r="AJ633" s="40">
        <f t="shared" si="365"/>
        <v>1</v>
      </c>
      <c r="AK633" s="40">
        <f t="shared" si="366"/>
        <v>0</v>
      </c>
      <c r="AL633" s="40">
        <f t="shared" si="367"/>
        <v>0</v>
      </c>
      <c r="AM633" s="40">
        <f t="shared" si="368"/>
        <v>0</v>
      </c>
      <c r="AN633" s="40">
        <f t="shared" si="369"/>
        <v>0</v>
      </c>
      <c r="AO633" s="40">
        <f t="shared" si="370"/>
        <v>0</v>
      </c>
      <c r="AP633" s="40">
        <f t="shared" si="371"/>
        <v>1</v>
      </c>
      <c r="AQ633" s="40">
        <f t="shared" si="373"/>
        <v>1</v>
      </c>
      <c r="AR633" s="40">
        <f t="shared" si="374"/>
        <v>0</v>
      </c>
      <c r="AS633" s="40">
        <f t="shared" si="375"/>
        <v>0</v>
      </c>
      <c r="AT633" s="40">
        <f t="shared" si="376"/>
        <v>1</v>
      </c>
      <c r="AU633" s="40">
        <f t="shared" si="377"/>
        <v>0</v>
      </c>
      <c r="AV633" s="40">
        <f t="shared" si="378"/>
        <v>0</v>
      </c>
      <c r="AW633" s="40">
        <f t="shared" si="379"/>
        <v>0</v>
      </c>
      <c r="AX633" s="40">
        <f t="shared" si="380"/>
        <v>0</v>
      </c>
      <c r="AY633" s="40">
        <f t="shared" si="381"/>
        <v>0</v>
      </c>
      <c r="AZ633" s="40">
        <f t="shared" si="382"/>
        <v>0</v>
      </c>
      <c r="BA633" s="40">
        <f t="shared" si="383"/>
        <v>0</v>
      </c>
      <c r="BB633" s="40">
        <f t="shared" si="384"/>
        <v>0</v>
      </c>
      <c r="BC633" s="40">
        <f t="shared" si="385"/>
        <v>0</v>
      </c>
      <c r="BD633" s="40">
        <f t="shared" si="386"/>
        <v>0</v>
      </c>
      <c r="BE633" s="40">
        <f t="shared" si="387"/>
        <v>0</v>
      </c>
      <c r="BF633" s="40">
        <f t="shared" si="388"/>
        <v>0</v>
      </c>
      <c r="BG633" s="40">
        <f t="shared" si="389"/>
        <v>0</v>
      </c>
      <c r="BH633" s="40">
        <f t="shared" si="390"/>
        <v>0</v>
      </c>
      <c r="BI633" s="40">
        <f t="shared" si="391"/>
        <v>0</v>
      </c>
      <c r="BJ633" s="40">
        <f t="shared" si="392"/>
        <v>0</v>
      </c>
      <c r="BK633" s="40">
        <f t="shared" si="393"/>
        <v>0</v>
      </c>
      <c r="BL633" s="40">
        <f t="shared" si="394"/>
        <v>0</v>
      </c>
      <c r="BM633" s="40">
        <f t="shared" si="395"/>
        <v>0</v>
      </c>
      <c r="BN633" s="40">
        <f t="shared" si="396"/>
        <v>0</v>
      </c>
      <c r="BO633" s="40">
        <f t="shared" si="397"/>
        <v>0</v>
      </c>
      <c r="BP633" s="40">
        <f t="shared" si="399"/>
        <v>0</v>
      </c>
      <c r="BQ633" s="40">
        <f t="shared" si="400"/>
        <v>0</v>
      </c>
      <c r="BR633" s="40">
        <f t="shared" si="401"/>
        <v>0</v>
      </c>
      <c r="BT633" s="63">
        <f t="shared" si="363"/>
        <v>7</v>
      </c>
      <c r="BV633" s="4">
        <f t="shared" si="398"/>
        <v>0.18023643023643024</v>
      </c>
    </row>
    <row r="634" spans="1:74">
      <c r="A634" s="25">
        <f t="shared" si="372"/>
        <v>630</v>
      </c>
      <c r="B634" s="26" t="s">
        <v>20</v>
      </c>
      <c r="C634" s="12">
        <v>41946</v>
      </c>
      <c r="D634" s="12">
        <v>41947</v>
      </c>
      <c r="E634" s="12">
        <v>41950</v>
      </c>
      <c r="F634" s="14">
        <v>0.84650000000000003</v>
      </c>
      <c r="G634" s="14"/>
      <c r="H634" s="14"/>
      <c r="I634" s="14">
        <v>0.8367</v>
      </c>
      <c r="J634" s="14">
        <v>0.83550000000000002</v>
      </c>
      <c r="K634" s="5" t="s">
        <v>2</v>
      </c>
      <c r="L634" s="15"/>
      <c r="M634" s="16">
        <f>(F634-I634)*10000</f>
        <v>98.000000000000313</v>
      </c>
      <c r="N634" s="15"/>
      <c r="O634" s="16">
        <f>(I634-J634)*10000</f>
        <v>11.999999999999789</v>
      </c>
      <c r="P634" s="15"/>
      <c r="Q634" s="22">
        <f>((S633*U634)/M634)*O634</f>
        <v>25965759.21017231</v>
      </c>
      <c r="R634" s="15"/>
      <c r="S634" s="3">
        <f>Q634+S633</f>
        <v>5963469365.2696981</v>
      </c>
      <c r="U634" s="4">
        <f>$AE$4/W634</f>
        <v>3.5714285714285712E-2</v>
      </c>
      <c r="V634" s="4"/>
      <c r="W634" s="2">
        <v>7</v>
      </c>
      <c r="X634" s="3"/>
      <c r="Y634" s="30">
        <f>E634-D634+1</f>
        <v>4</v>
      </c>
      <c r="Z634" s="30"/>
      <c r="AA634" s="30">
        <f>(D634-C634)</f>
        <v>1</v>
      </c>
      <c r="AB634" s="30"/>
      <c r="AC634" s="4">
        <f>(S634-S633)/S633</f>
        <v>4.373177842565564E-3</v>
      </c>
      <c r="AF634" s="40">
        <f>IF(E633&gt;D634,IF(E633&gt;E634,Y634,E633-D634+1),0)</f>
        <v>0</v>
      </c>
      <c r="AH634" s="40">
        <f t="shared" si="362"/>
        <v>1</v>
      </c>
      <c r="AI634" s="40">
        <f t="shared" si="364"/>
        <v>1</v>
      </c>
      <c r="AJ634" s="40">
        <f t="shared" si="365"/>
        <v>1</v>
      </c>
      <c r="AK634" s="40">
        <f t="shared" si="366"/>
        <v>1</v>
      </c>
      <c r="AL634" s="40">
        <f t="shared" si="367"/>
        <v>0</v>
      </c>
      <c r="AM634" s="40">
        <f t="shared" si="368"/>
        <v>0</v>
      </c>
      <c r="AN634" s="40">
        <f t="shared" si="369"/>
        <v>0</v>
      </c>
      <c r="AO634" s="40">
        <f t="shared" si="370"/>
        <v>0</v>
      </c>
      <c r="AP634" s="40">
        <f t="shared" si="371"/>
        <v>0</v>
      </c>
      <c r="AQ634" s="40">
        <f t="shared" si="373"/>
        <v>0</v>
      </c>
      <c r="AR634" s="40">
        <f t="shared" si="374"/>
        <v>0</v>
      </c>
      <c r="AS634" s="40">
        <f t="shared" si="375"/>
        <v>0</v>
      </c>
      <c r="AT634" s="40">
        <f t="shared" si="376"/>
        <v>0</v>
      </c>
      <c r="AU634" s="40">
        <f t="shared" si="377"/>
        <v>1</v>
      </c>
      <c r="AV634" s="40">
        <f t="shared" si="378"/>
        <v>0</v>
      </c>
      <c r="AW634" s="40">
        <f t="shared" si="379"/>
        <v>0</v>
      </c>
      <c r="AX634" s="40">
        <f t="shared" si="380"/>
        <v>0</v>
      </c>
      <c r="AY634" s="40">
        <f t="shared" si="381"/>
        <v>0</v>
      </c>
      <c r="AZ634" s="40">
        <f t="shared" si="382"/>
        <v>0</v>
      </c>
      <c r="BA634" s="40">
        <f t="shared" si="383"/>
        <v>0</v>
      </c>
      <c r="BB634" s="40">
        <f t="shared" si="384"/>
        <v>0</v>
      </c>
      <c r="BC634" s="40">
        <f t="shared" si="385"/>
        <v>0</v>
      </c>
      <c r="BD634" s="40">
        <f t="shared" si="386"/>
        <v>0</v>
      </c>
      <c r="BE634" s="40">
        <f t="shared" si="387"/>
        <v>0</v>
      </c>
      <c r="BF634" s="40">
        <f t="shared" si="388"/>
        <v>0</v>
      </c>
      <c r="BG634" s="40">
        <f t="shared" si="389"/>
        <v>0</v>
      </c>
      <c r="BH634" s="40">
        <f t="shared" si="390"/>
        <v>0</v>
      </c>
      <c r="BI634" s="40">
        <f t="shared" si="391"/>
        <v>0</v>
      </c>
      <c r="BJ634" s="40">
        <f t="shared" si="392"/>
        <v>0</v>
      </c>
      <c r="BK634" s="40">
        <f t="shared" si="393"/>
        <v>0</v>
      </c>
      <c r="BL634" s="40">
        <f t="shared" si="394"/>
        <v>0</v>
      </c>
      <c r="BM634" s="40">
        <f t="shared" si="395"/>
        <v>0</v>
      </c>
      <c r="BN634" s="40">
        <f t="shared" si="396"/>
        <v>0</v>
      </c>
      <c r="BO634" s="40">
        <f t="shared" si="397"/>
        <v>0</v>
      </c>
      <c r="BP634" s="40">
        <f t="shared" si="399"/>
        <v>0</v>
      </c>
      <c r="BQ634" s="40">
        <f t="shared" si="400"/>
        <v>0</v>
      </c>
      <c r="BR634" s="40">
        <f t="shared" si="401"/>
        <v>0</v>
      </c>
      <c r="BT634" s="63">
        <f t="shared" si="363"/>
        <v>6</v>
      </c>
      <c r="BV634" s="4">
        <f t="shared" si="398"/>
        <v>0.15245865245865248</v>
      </c>
    </row>
    <row r="635" spans="1:74">
      <c r="A635" s="25">
        <f t="shared" si="372"/>
        <v>631</v>
      </c>
      <c r="B635" s="26" t="s">
        <v>20</v>
      </c>
      <c r="C635" s="12">
        <v>41953</v>
      </c>
      <c r="D635" s="12">
        <v>41954</v>
      </c>
      <c r="E635" s="12">
        <v>41957</v>
      </c>
      <c r="F635" s="14">
        <v>0.83150000000000002</v>
      </c>
      <c r="G635" s="14">
        <v>0.8377</v>
      </c>
      <c r="H635" s="14">
        <v>0.8377</v>
      </c>
      <c r="I635" s="14"/>
      <c r="J635" s="14"/>
      <c r="K635" s="5" t="s">
        <v>17</v>
      </c>
      <c r="L635" s="15"/>
      <c r="M635" s="16">
        <f>(G635-F635)*10000</f>
        <v>61.999999999999829</v>
      </c>
      <c r="N635" s="15"/>
      <c r="O635" s="16">
        <f>(H635-G635)*10000</f>
        <v>0</v>
      </c>
      <c r="P635" s="15"/>
      <c r="Q635" s="22">
        <f>((S634*U635)/M635)*O635</f>
        <v>0</v>
      </c>
      <c r="R635" s="15"/>
      <c r="S635" s="3">
        <f>Q635+S634</f>
        <v>5963469365.2696981</v>
      </c>
      <c r="U635" s="4">
        <f>$AE$4/W635</f>
        <v>3.5714285714285712E-2</v>
      </c>
      <c r="V635" s="4"/>
      <c r="W635" s="2">
        <v>7</v>
      </c>
      <c r="X635" s="3"/>
      <c r="Y635" s="30">
        <f>E635-D635+1</f>
        <v>4</v>
      </c>
      <c r="Z635" s="30"/>
      <c r="AA635" s="30">
        <f>(D635-C635)</f>
        <v>1</v>
      </c>
      <c r="AB635" s="30"/>
      <c r="AC635" s="4">
        <f>(S635-S634)/S634</f>
        <v>0</v>
      </c>
      <c r="AF635" s="40">
        <f>IF(E634&gt;D635,IF(E634&gt;E635,Y635,E634-D635+1),0)</f>
        <v>0</v>
      </c>
      <c r="AH635" s="40">
        <f t="shared" si="362"/>
        <v>0</v>
      </c>
      <c r="AI635" s="40">
        <f t="shared" si="364"/>
        <v>0</v>
      </c>
      <c r="AJ635" s="40">
        <f t="shared" si="365"/>
        <v>1</v>
      </c>
      <c r="AK635" s="40">
        <f t="shared" si="366"/>
        <v>1</v>
      </c>
      <c r="AL635" s="40">
        <f t="shared" si="367"/>
        <v>1</v>
      </c>
      <c r="AM635" s="40">
        <f t="shared" si="368"/>
        <v>0</v>
      </c>
      <c r="AN635" s="40">
        <f t="shared" si="369"/>
        <v>0</v>
      </c>
      <c r="AO635" s="40">
        <f t="shared" si="370"/>
        <v>0</v>
      </c>
      <c r="AP635" s="40">
        <f t="shared" si="371"/>
        <v>0</v>
      </c>
      <c r="AQ635" s="40">
        <f t="shared" si="373"/>
        <v>0</v>
      </c>
      <c r="AR635" s="40">
        <f t="shared" si="374"/>
        <v>0</v>
      </c>
      <c r="AS635" s="40">
        <f t="shared" si="375"/>
        <v>0</v>
      </c>
      <c r="AT635" s="40">
        <f t="shared" si="376"/>
        <v>0</v>
      </c>
      <c r="AU635" s="40">
        <f t="shared" si="377"/>
        <v>0</v>
      </c>
      <c r="AV635" s="40">
        <f t="shared" si="378"/>
        <v>1</v>
      </c>
      <c r="AW635" s="40">
        <f t="shared" si="379"/>
        <v>0</v>
      </c>
      <c r="AX635" s="40">
        <f t="shared" si="380"/>
        <v>0</v>
      </c>
      <c r="AY635" s="40">
        <f t="shared" si="381"/>
        <v>0</v>
      </c>
      <c r="AZ635" s="40">
        <f t="shared" si="382"/>
        <v>0</v>
      </c>
      <c r="BA635" s="40">
        <f t="shared" si="383"/>
        <v>0</v>
      </c>
      <c r="BB635" s="40">
        <f t="shared" si="384"/>
        <v>0</v>
      </c>
      <c r="BC635" s="40">
        <f t="shared" si="385"/>
        <v>0</v>
      </c>
      <c r="BD635" s="40">
        <f t="shared" si="386"/>
        <v>0</v>
      </c>
      <c r="BE635" s="40">
        <f t="shared" si="387"/>
        <v>0</v>
      </c>
      <c r="BF635" s="40">
        <f t="shared" si="388"/>
        <v>0</v>
      </c>
      <c r="BG635" s="40">
        <f t="shared" si="389"/>
        <v>0</v>
      </c>
      <c r="BH635" s="40">
        <f t="shared" si="390"/>
        <v>0</v>
      </c>
      <c r="BI635" s="40">
        <f t="shared" si="391"/>
        <v>0</v>
      </c>
      <c r="BJ635" s="40">
        <f t="shared" si="392"/>
        <v>0</v>
      </c>
      <c r="BK635" s="40">
        <f t="shared" si="393"/>
        <v>0</v>
      </c>
      <c r="BL635" s="40">
        <f t="shared" si="394"/>
        <v>0</v>
      </c>
      <c r="BM635" s="40">
        <f t="shared" si="395"/>
        <v>0</v>
      </c>
      <c r="BN635" s="40">
        <f t="shared" si="396"/>
        <v>0</v>
      </c>
      <c r="BO635" s="40">
        <f t="shared" si="397"/>
        <v>0</v>
      </c>
      <c r="BP635" s="40">
        <f t="shared" si="399"/>
        <v>0</v>
      </c>
      <c r="BQ635" s="40">
        <f t="shared" si="400"/>
        <v>0</v>
      </c>
      <c r="BR635" s="40">
        <f t="shared" si="401"/>
        <v>0</v>
      </c>
      <c r="BT635" s="63">
        <f t="shared" si="363"/>
        <v>5</v>
      </c>
      <c r="BV635" s="4">
        <f t="shared" si="398"/>
        <v>0.12973137973137971</v>
      </c>
    </row>
    <row r="636" spans="1:74">
      <c r="A636" s="25">
        <f t="shared" si="372"/>
        <v>632</v>
      </c>
      <c r="B636" s="26" t="s">
        <v>38</v>
      </c>
      <c r="C636" s="12">
        <v>41954</v>
      </c>
      <c r="D636" s="52">
        <v>41955</v>
      </c>
      <c r="E636" s="52">
        <v>41963</v>
      </c>
      <c r="F636" s="36">
        <v>143.04</v>
      </c>
      <c r="G636" s="36">
        <v>144.44</v>
      </c>
      <c r="H636" s="36">
        <v>148.13</v>
      </c>
      <c r="I636" s="36"/>
      <c r="J636" s="36"/>
      <c r="K636" s="5" t="s">
        <v>1</v>
      </c>
      <c r="M636" s="16">
        <f>(G636-F636)*100</f>
        <v>140.00000000000057</v>
      </c>
      <c r="N636" s="15"/>
      <c r="O636" s="16">
        <f>(H636-G636)*100</f>
        <v>368.99999999999977</v>
      </c>
      <c r="Q636" s="22">
        <f>((S635*U636)/M636)*O636</f>
        <v>187119064.26739013</v>
      </c>
      <c r="R636" s="15"/>
      <c r="S636" s="3">
        <f>Q636+S635</f>
        <v>6150588429.5370884</v>
      </c>
      <c r="U636" s="4">
        <f>$AE$4/W636</f>
        <v>1.1904761904761904E-2</v>
      </c>
      <c r="W636" s="2">
        <v>21</v>
      </c>
      <c r="Y636" s="30">
        <f>E636-D636+1</f>
        <v>9</v>
      </c>
      <c r="Z636" s="30"/>
      <c r="AA636" s="30">
        <f>(D636-C636)</f>
        <v>1</v>
      </c>
      <c r="AB636" s="30"/>
      <c r="AC636" s="4">
        <f>(S636-S635)/S635</f>
        <v>3.1377551020408033E-2</v>
      </c>
      <c r="AF636" s="40">
        <f>IF(E635&gt;D636,IF(E635&gt;E636,Y636,E635-D636+1),0)</f>
        <v>3</v>
      </c>
      <c r="AH636" s="40">
        <f t="shared" si="362"/>
        <v>1</v>
      </c>
      <c r="AI636" s="40">
        <f t="shared" si="364"/>
        <v>0</v>
      </c>
      <c r="AJ636" s="40">
        <f t="shared" si="365"/>
        <v>0</v>
      </c>
      <c r="AK636" s="40">
        <f t="shared" si="366"/>
        <v>0</v>
      </c>
      <c r="AL636" s="40">
        <f t="shared" si="367"/>
        <v>1</v>
      </c>
      <c r="AM636" s="40">
        <f t="shared" si="368"/>
        <v>1</v>
      </c>
      <c r="AN636" s="40">
        <f t="shared" si="369"/>
        <v>0</v>
      </c>
      <c r="AO636" s="40">
        <f t="shared" si="370"/>
        <v>0</v>
      </c>
      <c r="AP636" s="40">
        <f t="shared" si="371"/>
        <v>0</v>
      </c>
      <c r="AQ636" s="40">
        <f t="shared" si="373"/>
        <v>0</v>
      </c>
      <c r="AR636" s="40">
        <f t="shared" si="374"/>
        <v>0</v>
      </c>
      <c r="AS636" s="40">
        <f t="shared" si="375"/>
        <v>0</v>
      </c>
      <c r="AT636" s="40">
        <f t="shared" si="376"/>
        <v>0</v>
      </c>
      <c r="AU636" s="40">
        <f t="shared" si="377"/>
        <v>0</v>
      </c>
      <c r="AV636" s="40">
        <f t="shared" si="378"/>
        <v>0</v>
      </c>
      <c r="AW636" s="40">
        <f t="shared" si="379"/>
        <v>1</v>
      </c>
      <c r="AX636" s="40">
        <f t="shared" si="380"/>
        <v>0</v>
      </c>
      <c r="AY636" s="40">
        <f t="shared" si="381"/>
        <v>0</v>
      </c>
      <c r="AZ636" s="40">
        <f t="shared" si="382"/>
        <v>0</v>
      </c>
      <c r="BA636" s="40">
        <f t="shared" si="383"/>
        <v>0</v>
      </c>
      <c r="BB636" s="40">
        <f t="shared" si="384"/>
        <v>0</v>
      </c>
      <c r="BC636" s="40">
        <f t="shared" si="385"/>
        <v>0</v>
      </c>
      <c r="BD636" s="40">
        <f t="shared" si="386"/>
        <v>0</v>
      </c>
      <c r="BE636" s="40">
        <f t="shared" si="387"/>
        <v>0</v>
      </c>
      <c r="BF636" s="40">
        <f t="shared" si="388"/>
        <v>0</v>
      </c>
      <c r="BG636" s="40">
        <f t="shared" si="389"/>
        <v>0</v>
      </c>
      <c r="BH636" s="40">
        <f t="shared" si="390"/>
        <v>0</v>
      </c>
      <c r="BI636" s="40">
        <f t="shared" si="391"/>
        <v>0</v>
      </c>
      <c r="BJ636" s="40">
        <f t="shared" si="392"/>
        <v>0</v>
      </c>
      <c r="BK636" s="40">
        <f t="shared" si="393"/>
        <v>0</v>
      </c>
      <c r="BL636" s="40">
        <f t="shared" si="394"/>
        <v>0</v>
      </c>
      <c r="BM636" s="40">
        <f t="shared" si="395"/>
        <v>0</v>
      </c>
      <c r="BN636" s="40">
        <f t="shared" si="396"/>
        <v>0</v>
      </c>
      <c r="BO636" s="40">
        <f t="shared" si="397"/>
        <v>0</v>
      </c>
      <c r="BP636" s="40">
        <f t="shared" si="399"/>
        <v>0</v>
      </c>
      <c r="BQ636" s="40">
        <f t="shared" si="400"/>
        <v>0</v>
      </c>
      <c r="BR636" s="40">
        <f t="shared" si="401"/>
        <v>0</v>
      </c>
      <c r="BT636" s="63">
        <f t="shared" si="363"/>
        <v>5</v>
      </c>
      <c r="BV636" s="4">
        <f t="shared" si="398"/>
        <v>0.1224053724053724</v>
      </c>
    </row>
    <row r="637" spans="1:74">
      <c r="A637" s="25">
        <f t="shared" si="372"/>
        <v>633</v>
      </c>
      <c r="B637" s="26" t="s">
        <v>20</v>
      </c>
      <c r="C637" s="12">
        <v>41960</v>
      </c>
      <c r="D637" s="12">
        <v>41961</v>
      </c>
      <c r="E637" s="12">
        <v>41964</v>
      </c>
      <c r="F637" s="14">
        <v>0.84360000000000002</v>
      </c>
      <c r="G637" s="14"/>
      <c r="H637" s="14"/>
      <c r="I637" s="14">
        <v>0.83630000000000004</v>
      </c>
      <c r="J637" s="14">
        <v>0.83179999999999998</v>
      </c>
      <c r="K637" s="6" t="s">
        <v>2</v>
      </c>
      <c r="L637" s="15"/>
      <c r="M637" s="16">
        <f>(F637-I637)*10000</f>
        <v>72.99999999999973</v>
      </c>
      <c r="N637" s="15"/>
      <c r="O637" s="16">
        <f>(I637-J637)*10000</f>
        <v>45.000000000000597</v>
      </c>
      <c r="P637" s="15"/>
      <c r="Q637" s="22">
        <f>((S636*U637)/M637)*O637</f>
        <v>135409236.46241373</v>
      </c>
      <c r="R637" s="15"/>
      <c r="S637" s="3">
        <f>Q637+S636</f>
        <v>6285997665.9995022</v>
      </c>
      <c r="U637" s="4">
        <f>$AE$4/W637</f>
        <v>3.5714285714285712E-2</v>
      </c>
      <c r="V637" s="4"/>
      <c r="W637" s="2">
        <v>7</v>
      </c>
      <c r="X637" s="3"/>
      <c r="Y637" s="30">
        <f>E637-D637+1</f>
        <v>4</v>
      </c>
      <c r="Z637" s="30"/>
      <c r="AA637" s="30">
        <f>(D637-C637)</f>
        <v>1</v>
      </c>
      <c r="AB637" s="30"/>
      <c r="AC637" s="4">
        <f>(S637-S636)/S636</f>
        <v>2.2015655577299797E-2</v>
      </c>
      <c r="AF637" s="40">
        <f>IF(E636&gt;D637,IF(E636&gt;E637,Y637,E636-D637+1),0)</f>
        <v>3</v>
      </c>
      <c r="AH637" s="40">
        <f t="shared" si="362"/>
        <v>1</v>
      </c>
      <c r="AI637" s="40">
        <f t="shared" si="364"/>
        <v>0</v>
      </c>
      <c r="AJ637" s="40">
        <f t="shared" si="365"/>
        <v>0</v>
      </c>
      <c r="AK637" s="40">
        <f t="shared" si="366"/>
        <v>0</v>
      </c>
      <c r="AL637" s="40">
        <f t="shared" si="367"/>
        <v>0</v>
      </c>
      <c r="AM637" s="40">
        <f t="shared" si="368"/>
        <v>0</v>
      </c>
      <c r="AN637" s="40">
        <f t="shared" si="369"/>
        <v>1</v>
      </c>
      <c r="AO637" s="40">
        <f t="shared" si="370"/>
        <v>0</v>
      </c>
      <c r="AP637" s="40">
        <f t="shared" si="371"/>
        <v>0</v>
      </c>
      <c r="AQ637" s="40">
        <f t="shared" si="373"/>
        <v>0</v>
      </c>
      <c r="AR637" s="40">
        <f t="shared" si="374"/>
        <v>0</v>
      </c>
      <c r="AS637" s="40">
        <f t="shared" si="375"/>
        <v>0</v>
      </c>
      <c r="AT637" s="40">
        <f t="shared" si="376"/>
        <v>0</v>
      </c>
      <c r="AU637" s="40">
        <f t="shared" si="377"/>
        <v>0</v>
      </c>
      <c r="AV637" s="40">
        <f t="shared" si="378"/>
        <v>0</v>
      </c>
      <c r="AW637" s="40">
        <f t="shared" si="379"/>
        <v>0</v>
      </c>
      <c r="AX637" s="40">
        <f t="shared" si="380"/>
        <v>1</v>
      </c>
      <c r="AY637" s="40">
        <f t="shared" si="381"/>
        <v>0</v>
      </c>
      <c r="AZ637" s="40">
        <f t="shared" si="382"/>
        <v>0</v>
      </c>
      <c r="BA637" s="40">
        <f t="shared" si="383"/>
        <v>0</v>
      </c>
      <c r="BB637" s="40">
        <f t="shared" si="384"/>
        <v>0</v>
      </c>
      <c r="BC637" s="40">
        <f t="shared" si="385"/>
        <v>0</v>
      </c>
      <c r="BD637" s="40">
        <f t="shared" si="386"/>
        <v>0</v>
      </c>
      <c r="BE637" s="40">
        <f t="shared" si="387"/>
        <v>0</v>
      </c>
      <c r="BF637" s="40">
        <f t="shared" si="388"/>
        <v>0</v>
      </c>
      <c r="BG637" s="40">
        <f t="shared" si="389"/>
        <v>0</v>
      </c>
      <c r="BH637" s="40">
        <f t="shared" si="390"/>
        <v>0</v>
      </c>
      <c r="BI637" s="40">
        <f t="shared" si="391"/>
        <v>0</v>
      </c>
      <c r="BJ637" s="40">
        <f t="shared" si="392"/>
        <v>0</v>
      </c>
      <c r="BK637" s="40">
        <f t="shared" si="393"/>
        <v>0</v>
      </c>
      <c r="BL637" s="40">
        <f t="shared" si="394"/>
        <v>0</v>
      </c>
      <c r="BM637" s="40">
        <f t="shared" si="395"/>
        <v>0</v>
      </c>
      <c r="BN637" s="40">
        <f t="shared" si="396"/>
        <v>0</v>
      </c>
      <c r="BO637" s="40">
        <f t="shared" si="397"/>
        <v>0</v>
      </c>
      <c r="BP637" s="40">
        <f t="shared" si="399"/>
        <v>0</v>
      </c>
      <c r="BQ637" s="40">
        <f t="shared" si="400"/>
        <v>0</v>
      </c>
      <c r="BR637" s="40">
        <f t="shared" si="401"/>
        <v>0</v>
      </c>
      <c r="BT637" s="63">
        <f t="shared" si="363"/>
        <v>4</v>
      </c>
      <c r="BV637" s="4">
        <f t="shared" si="398"/>
        <v>9.4627594627594624E-2</v>
      </c>
    </row>
    <row r="638" spans="1:74">
      <c r="A638" s="25">
        <f t="shared" si="372"/>
        <v>634</v>
      </c>
      <c r="B638" s="26" t="s">
        <v>29</v>
      </c>
      <c r="C638" s="12">
        <v>41963</v>
      </c>
      <c r="D638" s="12">
        <v>41964</v>
      </c>
      <c r="E638" s="12">
        <v>41971</v>
      </c>
      <c r="F638" s="14">
        <v>0.80289999999999995</v>
      </c>
      <c r="G638" s="14"/>
      <c r="H638" s="14"/>
      <c r="I638" s="14">
        <v>0.79649999999999999</v>
      </c>
      <c r="J638" s="14">
        <v>0.79359999999999997</v>
      </c>
      <c r="K638" s="6" t="s">
        <v>2</v>
      </c>
      <c r="L638" s="15"/>
      <c r="M638" s="16">
        <f>(F638-I638)*10000</f>
        <v>63.999999999999616</v>
      </c>
      <c r="N638" s="15"/>
      <c r="O638" s="16">
        <f>(I638-J638)*10000</f>
        <v>29.000000000000135</v>
      </c>
      <c r="P638" s="15"/>
      <c r="Q638" s="22">
        <f>((S637*U638)/M638)*O638</f>
        <v>71208567.310151368</v>
      </c>
      <c r="R638" s="15"/>
      <c r="S638" s="3">
        <f>Q638+S637</f>
        <v>6357206233.3096533</v>
      </c>
      <c r="U638" s="4">
        <f>$AE$4/W638</f>
        <v>2.5000000000000001E-2</v>
      </c>
      <c r="V638" s="4"/>
      <c r="W638" s="2">
        <v>10</v>
      </c>
      <c r="X638" s="3"/>
      <c r="Y638" s="30">
        <f>E638-D638+1</f>
        <v>8</v>
      </c>
      <c r="Z638" s="30"/>
      <c r="AA638" s="30">
        <f>(D638-C638)</f>
        <v>1</v>
      </c>
      <c r="AB638" s="30"/>
      <c r="AC638" s="4">
        <f>(S638-S637)/S637</f>
        <v>1.1328125000000078E-2</v>
      </c>
      <c r="AF638" s="40">
        <f>IF(E637&gt;D638,IF(E637&gt;E638,Y638,E637-D638+1),0)</f>
        <v>0</v>
      </c>
      <c r="AH638" s="40">
        <f t="shared" si="362"/>
        <v>1</v>
      </c>
      <c r="AI638" s="40">
        <f t="shared" si="364"/>
        <v>0</v>
      </c>
      <c r="AJ638" s="40">
        <f t="shared" si="365"/>
        <v>0</v>
      </c>
      <c r="AK638" s="40">
        <f t="shared" si="366"/>
        <v>0</v>
      </c>
      <c r="AL638" s="40">
        <f t="shared" si="367"/>
        <v>0</v>
      </c>
      <c r="AM638" s="40">
        <f t="shared" si="368"/>
        <v>0</v>
      </c>
      <c r="AN638" s="40">
        <f t="shared" si="369"/>
        <v>0</v>
      </c>
      <c r="AO638" s="40">
        <f t="shared" si="370"/>
        <v>1</v>
      </c>
      <c r="AP638" s="40">
        <f t="shared" si="371"/>
        <v>0</v>
      </c>
      <c r="AQ638" s="40">
        <f t="shared" si="373"/>
        <v>0</v>
      </c>
      <c r="AR638" s="40">
        <f t="shared" si="374"/>
        <v>0</v>
      </c>
      <c r="AS638" s="40">
        <f t="shared" si="375"/>
        <v>0</v>
      </c>
      <c r="AT638" s="40">
        <f t="shared" si="376"/>
        <v>0</v>
      </c>
      <c r="AU638" s="40">
        <f t="shared" si="377"/>
        <v>0</v>
      </c>
      <c r="AV638" s="40">
        <f t="shared" si="378"/>
        <v>0</v>
      </c>
      <c r="AW638" s="40">
        <f t="shared" si="379"/>
        <v>0</v>
      </c>
      <c r="AX638" s="40">
        <f t="shared" si="380"/>
        <v>0</v>
      </c>
      <c r="AY638" s="40">
        <f t="shared" si="381"/>
        <v>1</v>
      </c>
      <c r="AZ638" s="40">
        <f t="shared" si="382"/>
        <v>0</v>
      </c>
      <c r="BA638" s="40">
        <f t="shared" si="383"/>
        <v>0</v>
      </c>
      <c r="BB638" s="40">
        <f t="shared" si="384"/>
        <v>0</v>
      </c>
      <c r="BC638" s="40">
        <f t="shared" si="385"/>
        <v>0</v>
      </c>
      <c r="BD638" s="40">
        <f t="shared" si="386"/>
        <v>0</v>
      </c>
      <c r="BE638" s="40">
        <f t="shared" si="387"/>
        <v>0</v>
      </c>
      <c r="BF638" s="40">
        <f t="shared" si="388"/>
        <v>0</v>
      </c>
      <c r="BG638" s="40">
        <f t="shared" si="389"/>
        <v>0</v>
      </c>
      <c r="BH638" s="40">
        <f t="shared" si="390"/>
        <v>0</v>
      </c>
      <c r="BI638" s="40">
        <f t="shared" si="391"/>
        <v>0</v>
      </c>
      <c r="BJ638" s="40">
        <f t="shared" si="392"/>
        <v>0</v>
      </c>
      <c r="BK638" s="40">
        <f t="shared" si="393"/>
        <v>0</v>
      </c>
      <c r="BL638" s="40">
        <f t="shared" si="394"/>
        <v>0</v>
      </c>
      <c r="BM638" s="40">
        <f t="shared" si="395"/>
        <v>0</v>
      </c>
      <c r="BN638" s="40">
        <f t="shared" si="396"/>
        <v>0</v>
      </c>
      <c r="BO638" s="40">
        <f t="shared" si="397"/>
        <v>0</v>
      </c>
      <c r="BP638" s="40">
        <f t="shared" si="399"/>
        <v>0</v>
      </c>
      <c r="BQ638" s="40">
        <f t="shared" si="400"/>
        <v>0</v>
      </c>
      <c r="BR638" s="40">
        <f t="shared" si="401"/>
        <v>0</v>
      </c>
      <c r="BT638" s="63">
        <f t="shared" si="363"/>
        <v>4</v>
      </c>
      <c r="BV638" s="4">
        <f t="shared" si="398"/>
        <v>0.10772283272283273</v>
      </c>
    </row>
    <row r="639" spans="1:74">
      <c r="A639" s="25">
        <f t="shared" si="372"/>
        <v>635</v>
      </c>
      <c r="B639" s="26" t="s">
        <v>30</v>
      </c>
      <c r="C639" s="12">
        <v>41964</v>
      </c>
      <c r="D639" s="12">
        <v>41967</v>
      </c>
      <c r="E639" s="12">
        <v>41989</v>
      </c>
      <c r="F639" s="14">
        <v>1.2564</v>
      </c>
      <c r="G639" s="14"/>
      <c r="H639" s="14"/>
      <c r="I639" s="14">
        <v>1.2372000000000001</v>
      </c>
      <c r="J639" s="14">
        <v>1.2564</v>
      </c>
      <c r="K639" s="5" t="s">
        <v>0</v>
      </c>
      <c r="M639" s="46">
        <f>(F639-I639)*10000</f>
        <v>191.99999999999883</v>
      </c>
      <c r="N639" s="47"/>
      <c r="O639" s="46">
        <f>(I639-J639)*10000</f>
        <v>-191.99999999999883</v>
      </c>
      <c r="Q639" s="22">
        <f>((S638*U639)/M639)*O639</f>
        <v>-144481959.84794667</v>
      </c>
      <c r="R639" s="15"/>
      <c r="S639" s="3">
        <f>Q639+S638</f>
        <v>6212724273.4617062</v>
      </c>
      <c r="U639" s="4">
        <f>$AE$4/W639</f>
        <v>2.2727272727272728E-2</v>
      </c>
      <c r="V639" s="4"/>
      <c r="W639" s="16">
        <v>11</v>
      </c>
      <c r="Y639" s="30">
        <f>E639-D639+1</f>
        <v>23</v>
      </c>
      <c r="Z639" s="30"/>
      <c r="AA639" s="30">
        <f>(D639-C639)</f>
        <v>3</v>
      </c>
      <c r="AB639" s="30"/>
      <c r="AC639" s="4">
        <f>(S639-S638)/S638</f>
        <v>-2.2727272727272797E-2</v>
      </c>
      <c r="AF639" s="40">
        <f>IF(E638&gt;D639,IF(E638&gt;E639,Y639,E638-D639+1),0)</f>
        <v>5</v>
      </c>
      <c r="AH639" s="40">
        <f t="shared" si="362"/>
        <v>1</v>
      </c>
      <c r="AI639" s="40">
        <f t="shared" si="364"/>
        <v>0</v>
      </c>
      <c r="AJ639" s="40">
        <f t="shared" si="365"/>
        <v>0</v>
      </c>
      <c r="AK639" s="40">
        <f t="shared" si="366"/>
        <v>0</v>
      </c>
      <c r="AL639" s="40">
        <f t="shared" si="367"/>
        <v>0</v>
      </c>
      <c r="AM639" s="40">
        <f t="shared" si="368"/>
        <v>0</v>
      </c>
      <c r="AN639" s="40">
        <f t="shared" si="369"/>
        <v>0</v>
      </c>
      <c r="AO639" s="40">
        <f t="shared" si="370"/>
        <v>0</v>
      </c>
      <c r="AP639" s="40">
        <f t="shared" si="371"/>
        <v>1</v>
      </c>
      <c r="AQ639" s="40">
        <f t="shared" si="373"/>
        <v>0</v>
      </c>
      <c r="AR639" s="40">
        <f t="shared" si="374"/>
        <v>0</v>
      </c>
      <c r="AS639" s="40">
        <f t="shared" si="375"/>
        <v>0</v>
      </c>
      <c r="AT639" s="40">
        <f t="shared" si="376"/>
        <v>0</v>
      </c>
      <c r="AU639" s="40">
        <f t="shared" si="377"/>
        <v>0</v>
      </c>
      <c r="AV639" s="40">
        <f t="shared" si="378"/>
        <v>0</v>
      </c>
      <c r="AW639" s="40">
        <f t="shared" si="379"/>
        <v>0</v>
      </c>
      <c r="AX639" s="40">
        <f t="shared" si="380"/>
        <v>0</v>
      </c>
      <c r="AY639" s="40">
        <f t="shared" si="381"/>
        <v>0</v>
      </c>
      <c r="AZ639" s="40">
        <f t="shared" si="382"/>
        <v>1</v>
      </c>
      <c r="BA639" s="40">
        <f t="shared" si="383"/>
        <v>0</v>
      </c>
      <c r="BB639" s="40">
        <f t="shared" si="384"/>
        <v>0</v>
      </c>
      <c r="BC639" s="40">
        <f t="shared" si="385"/>
        <v>0</v>
      </c>
      <c r="BD639" s="40">
        <f t="shared" si="386"/>
        <v>0</v>
      </c>
      <c r="BE639" s="40">
        <f t="shared" si="387"/>
        <v>0</v>
      </c>
      <c r="BF639" s="40">
        <f t="shared" si="388"/>
        <v>0</v>
      </c>
      <c r="BG639" s="40">
        <f t="shared" si="389"/>
        <v>0</v>
      </c>
      <c r="BH639" s="40">
        <f t="shared" si="390"/>
        <v>0</v>
      </c>
      <c r="BI639" s="40">
        <f t="shared" si="391"/>
        <v>0</v>
      </c>
      <c r="BJ639" s="40">
        <f t="shared" si="392"/>
        <v>0</v>
      </c>
      <c r="BK639" s="40">
        <f t="shared" si="393"/>
        <v>0</v>
      </c>
      <c r="BL639" s="40">
        <f t="shared" si="394"/>
        <v>0</v>
      </c>
      <c r="BM639" s="40">
        <f t="shared" si="395"/>
        <v>0</v>
      </c>
      <c r="BN639" s="40">
        <f t="shared" si="396"/>
        <v>0</v>
      </c>
      <c r="BO639" s="40">
        <f t="shared" si="397"/>
        <v>0</v>
      </c>
      <c r="BP639" s="40">
        <f t="shared" si="399"/>
        <v>0</v>
      </c>
      <c r="BQ639" s="40">
        <f t="shared" si="400"/>
        <v>0</v>
      </c>
      <c r="BR639" s="40">
        <f t="shared" si="401"/>
        <v>0</v>
      </c>
      <c r="BT639" s="63">
        <f t="shared" si="363"/>
        <v>4</v>
      </c>
      <c r="BV639" s="4">
        <f t="shared" si="398"/>
        <v>9.4735819735819737E-2</v>
      </c>
    </row>
    <row r="640" spans="1:74">
      <c r="A640" s="25">
        <f t="shared" si="372"/>
        <v>636</v>
      </c>
      <c r="B640" s="26" t="s">
        <v>38</v>
      </c>
      <c r="C640" s="12">
        <v>41964</v>
      </c>
      <c r="D640" s="52">
        <v>41967</v>
      </c>
      <c r="E640" s="52">
        <v>41971</v>
      </c>
      <c r="F640" s="36">
        <v>147.96700000000001</v>
      </c>
      <c r="G640" s="36"/>
      <c r="H640" s="36"/>
      <c r="I640" s="36">
        <v>145.72999999999999</v>
      </c>
      <c r="J640" s="36">
        <v>147.96700000000001</v>
      </c>
      <c r="K640" s="51" t="s">
        <v>0</v>
      </c>
      <c r="M640" s="16">
        <f>(F640-I640)*100</f>
        <v>223.70000000000232</v>
      </c>
      <c r="N640" s="15"/>
      <c r="O640" s="16">
        <f>(I640-J640)*100</f>
        <v>-223.70000000000232</v>
      </c>
      <c r="Q640" s="22">
        <f>((S639*U640)/M640)*O640</f>
        <v>-73961003.255496502</v>
      </c>
      <c r="R640" s="15"/>
      <c r="S640" s="3">
        <f>Q640+S639</f>
        <v>6138763270.2062092</v>
      </c>
      <c r="U640" s="4">
        <f>$AE$4/W640</f>
        <v>1.1904761904761904E-2</v>
      </c>
      <c r="W640" s="2">
        <v>21</v>
      </c>
      <c r="Y640" s="30">
        <f>E640-D640+1</f>
        <v>5</v>
      </c>
      <c r="Z640" s="30"/>
      <c r="AA640" s="30">
        <f>(D640-C640)</f>
        <v>3</v>
      </c>
      <c r="AB640" s="30"/>
      <c r="AC640" s="4">
        <f>(S640-S639)/S639</f>
        <v>-1.1904761904761982E-2</v>
      </c>
      <c r="AF640" s="40">
        <f>IF(E639&gt;D640,IF(E639&gt;E640,Y640,E639-D640+1),0)</f>
        <v>5</v>
      </c>
      <c r="AH640" s="40">
        <f t="shared" si="362"/>
        <v>1</v>
      </c>
      <c r="AI640" s="40">
        <f t="shared" si="364"/>
        <v>1</v>
      </c>
      <c r="AJ640" s="40">
        <f t="shared" si="365"/>
        <v>0</v>
      </c>
      <c r="AK640" s="40">
        <f t="shared" si="366"/>
        <v>0</v>
      </c>
      <c r="AL640" s="40">
        <f t="shared" si="367"/>
        <v>0</v>
      </c>
      <c r="AM640" s="40">
        <f t="shared" si="368"/>
        <v>0</v>
      </c>
      <c r="AN640" s="40">
        <f t="shared" si="369"/>
        <v>0</v>
      </c>
      <c r="AO640" s="40">
        <f t="shared" si="370"/>
        <v>0</v>
      </c>
      <c r="AP640" s="40">
        <f t="shared" si="371"/>
        <v>0</v>
      </c>
      <c r="AQ640" s="40">
        <f t="shared" si="373"/>
        <v>1</v>
      </c>
      <c r="AR640" s="40">
        <f t="shared" si="374"/>
        <v>0</v>
      </c>
      <c r="AS640" s="40">
        <f t="shared" si="375"/>
        <v>0</v>
      </c>
      <c r="AT640" s="40">
        <f t="shared" si="376"/>
        <v>0</v>
      </c>
      <c r="AU640" s="40">
        <f t="shared" si="377"/>
        <v>0</v>
      </c>
      <c r="AV640" s="40">
        <f t="shared" si="378"/>
        <v>0</v>
      </c>
      <c r="AW640" s="40">
        <f t="shared" si="379"/>
        <v>0</v>
      </c>
      <c r="AX640" s="40">
        <f t="shared" si="380"/>
        <v>0</v>
      </c>
      <c r="AY640" s="40">
        <f t="shared" si="381"/>
        <v>0</v>
      </c>
      <c r="AZ640" s="40">
        <f t="shared" si="382"/>
        <v>0</v>
      </c>
      <c r="BA640" s="40">
        <f t="shared" si="383"/>
        <v>1</v>
      </c>
      <c r="BB640" s="40">
        <f t="shared" si="384"/>
        <v>0</v>
      </c>
      <c r="BC640" s="40">
        <f t="shared" si="385"/>
        <v>0</v>
      </c>
      <c r="BD640" s="40">
        <f t="shared" si="386"/>
        <v>0</v>
      </c>
      <c r="BE640" s="40">
        <f t="shared" si="387"/>
        <v>0</v>
      </c>
      <c r="BF640" s="40">
        <f t="shared" si="388"/>
        <v>0</v>
      </c>
      <c r="BG640" s="40">
        <f t="shared" si="389"/>
        <v>0</v>
      </c>
      <c r="BH640" s="40">
        <f t="shared" si="390"/>
        <v>0</v>
      </c>
      <c r="BI640" s="40">
        <f t="shared" si="391"/>
        <v>0</v>
      </c>
      <c r="BJ640" s="40">
        <f t="shared" si="392"/>
        <v>0</v>
      </c>
      <c r="BK640" s="40">
        <f t="shared" si="393"/>
        <v>0</v>
      </c>
      <c r="BL640" s="40">
        <f t="shared" si="394"/>
        <v>0</v>
      </c>
      <c r="BM640" s="40">
        <f t="shared" si="395"/>
        <v>0</v>
      </c>
      <c r="BN640" s="40">
        <f t="shared" si="396"/>
        <v>0</v>
      </c>
      <c r="BO640" s="40">
        <f t="shared" si="397"/>
        <v>0</v>
      </c>
      <c r="BP640" s="40">
        <f t="shared" si="399"/>
        <v>0</v>
      </c>
      <c r="BQ640" s="40">
        <f t="shared" si="400"/>
        <v>0</v>
      </c>
      <c r="BR640" s="40">
        <f t="shared" si="401"/>
        <v>0</v>
      </c>
      <c r="BT640" s="63">
        <f t="shared" si="363"/>
        <v>5</v>
      </c>
      <c r="BV640" s="4">
        <f t="shared" si="398"/>
        <v>0.10664058164058164</v>
      </c>
    </row>
    <row r="641" spans="1:74">
      <c r="A641" s="25">
        <f t="shared" si="372"/>
        <v>637</v>
      </c>
      <c r="B641" s="26" t="s">
        <v>34</v>
      </c>
      <c r="C641" s="12">
        <v>41963</v>
      </c>
      <c r="D641" s="12">
        <v>41968</v>
      </c>
      <c r="E641" s="12">
        <v>41983</v>
      </c>
      <c r="F641" s="14">
        <v>1.0989</v>
      </c>
      <c r="G641" s="14"/>
      <c r="H641" s="14"/>
      <c r="I641" s="14">
        <v>1.0933299999999999</v>
      </c>
      <c r="J641" s="14">
        <v>1.0711599999999999</v>
      </c>
      <c r="K641" s="5" t="s">
        <v>1</v>
      </c>
      <c r="M641" s="46">
        <f>(F641-I641)*10000</f>
        <v>55.700000000000749</v>
      </c>
      <c r="N641" s="47"/>
      <c r="O641" s="46">
        <f>(I641-J641)*10000</f>
        <v>221.70000000000022</v>
      </c>
      <c r="Q641" s="22">
        <f>((S640*U641)/M641)*O641</f>
        <v>872636456.14561403</v>
      </c>
      <c r="R641" s="15"/>
      <c r="S641" s="3">
        <f>Q641+S640</f>
        <v>7011399726.3518229</v>
      </c>
      <c r="U641" s="4">
        <f>$AE$4/W641</f>
        <v>3.5714285714285712E-2</v>
      </c>
      <c r="W641" s="2">
        <v>7</v>
      </c>
      <c r="Y641" s="30">
        <f>E641-D641+1</f>
        <v>16</v>
      </c>
      <c r="Z641" s="30"/>
      <c r="AA641" s="30">
        <f>(D641-C641)</f>
        <v>5</v>
      </c>
      <c r="AB641" s="30"/>
      <c r="AC641" s="4">
        <f>(S641-S640)/S640</f>
        <v>0.14215183380353755</v>
      </c>
      <c r="AF641" s="40">
        <f>IF(E640&gt;D641,IF(E640&gt;E641,Y641,E640-D641+1),0)</f>
        <v>4</v>
      </c>
      <c r="AH641" s="40">
        <f t="shared" si="362"/>
        <v>1</v>
      </c>
      <c r="AI641" s="40">
        <f t="shared" si="364"/>
        <v>1</v>
      </c>
      <c r="AJ641" s="40">
        <f t="shared" si="365"/>
        <v>1</v>
      </c>
      <c r="AK641" s="40">
        <f t="shared" si="366"/>
        <v>0</v>
      </c>
      <c r="AL641" s="40">
        <f t="shared" si="367"/>
        <v>0</v>
      </c>
      <c r="AM641" s="40">
        <f t="shared" si="368"/>
        <v>0</v>
      </c>
      <c r="AN641" s="40">
        <f t="shared" si="369"/>
        <v>0</v>
      </c>
      <c r="AO641" s="40">
        <f t="shared" si="370"/>
        <v>0</v>
      </c>
      <c r="AP641" s="40">
        <f t="shared" si="371"/>
        <v>0</v>
      </c>
      <c r="AQ641" s="40">
        <f t="shared" si="373"/>
        <v>0</v>
      </c>
      <c r="AR641" s="40">
        <f t="shared" si="374"/>
        <v>1</v>
      </c>
      <c r="AS641" s="40">
        <f t="shared" si="375"/>
        <v>0</v>
      </c>
      <c r="AT641" s="40">
        <f t="shared" si="376"/>
        <v>0</v>
      </c>
      <c r="AU641" s="40">
        <f t="shared" si="377"/>
        <v>0</v>
      </c>
      <c r="AV641" s="40">
        <f t="shared" si="378"/>
        <v>0</v>
      </c>
      <c r="AW641" s="40">
        <f t="shared" si="379"/>
        <v>0</v>
      </c>
      <c r="AX641" s="40">
        <f t="shared" si="380"/>
        <v>0</v>
      </c>
      <c r="AY641" s="40">
        <f t="shared" si="381"/>
        <v>0</v>
      </c>
      <c r="AZ641" s="40">
        <f t="shared" si="382"/>
        <v>0</v>
      </c>
      <c r="BA641" s="40">
        <f t="shared" si="383"/>
        <v>0</v>
      </c>
      <c r="BB641" s="40">
        <f t="shared" si="384"/>
        <v>1</v>
      </c>
      <c r="BC641" s="40">
        <f t="shared" si="385"/>
        <v>0</v>
      </c>
      <c r="BD641" s="40">
        <f t="shared" si="386"/>
        <v>0</v>
      </c>
      <c r="BE641" s="40">
        <f t="shared" si="387"/>
        <v>0</v>
      </c>
      <c r="BF641" s="40">
        <f t="shared" si="388"/>
        <v>0</v>
      </c>
      <c r="BG641" s="40">
        <f t="shared" si="389"/>
        <v>0</v>
      </c>
      <c r="BH641" s="40">
        <f t="shared" si="390"/>
        <v>0</v>
      </c>
      <c r="BI641" s="40">
        <f t="shared" si="391"/>
        <v>0</v>
      </c>
      <c r="BJ641" s="40">
        <f t="shared" si="392"/>
        <v>0</v>
      </c>
      <c r="BK641" s="40">
        <f t="shared" si="393"/>
        <v>0</v>
      </c>
      <c r="BL641" s="40">
        <f t="shared" si="394"/>
        <v>0</v>
      </c>
      <c r="BM641" s="40">
        <f t="shared" si="395"/>
        <v>0</v>
      </c>
      <c r="BN641" s="40">
        <f t="shared" si="396"/>
        <v>0</v>
      </c>
      <c r="BO641" s="40">
        <f t="shared" si="397"/>
        <v>0</v>
      </c>
      <c r="BP641" s="40">
        <f t="shared" si="399"/>
        <v>0</v>
      </c>
      <c r="BQ641" s="40">
        <f t="shared" si="400"/>
        <v>0</v>
      </c>
      <c r="BR641" s="40">
        <f t="shared" si="401"/>
        <v>0</v>
      </c>
      <c r="BT641" s="63">
        <f t="shared" si="363"/>
        <v>6</v>
      </c>
      <c r="BV641" s="4">
        <f t="shared" si="398"/>
        <v>0.14235486735486735</v>
      </c>
    </row>
    <row r="642" spans="1:74">
      <c r="A642" s="25">
        <f t="shared" si="372"/>
        <v>638</v>
      </c>
      <c r="B642" s="26" t="s">
        <v>39</v>
      </c>
      <c r="C642" s="12">
        <v>41967</v>
      </c>
      <c r="D642" s="12">
        <v>41968</v>
      </c>
      <c r="E642" s="12">
        <v>42003</v>
      </c>
      <c r="F642" s="14">
        <v>0.86804999999999999</v>
      </c>
      <c r="G642" s="14"/>
      <c r="H642" s="14"/>
      <c r="I642" s="14">
        <v>0.86150000000000004</v>
      </c>
      <c r="J642" s="14">
        <v>0.81596999999999997</v>
      </c>
      <c r="K642" s="5" t="s">
        <v>2</v>
      </c>
      <c r="M642" s="46">
        <f>(F642-I642)*10000</f>
        <v>65.499999999999446</v>
      </c>
      <c r="N642" s="47"/>
      <c r="O642" s="46">
        <f>(I642-J642)*10000</f>
        <v>455.30000000000069</v>
      </c>
      <c r="Q642" s="22">
        <f>((S641*U642)/M642)*O642</f>
        <v>937254931.12390399</v>
      </c>
      <c r="R642" s="15"/>
      <c r="S642" s="3">
        <f>Q642+S641</f>
        <v>7948654657.4757271</v>
      </c>
      <c r="U642" s="4">
        <f>$AE$4/W642</f>
        <v>1.9230769230769232E-2</v>
      </c>
      <c r="W642" s="2">
        <v>13</v>
      </c>
      <c r="Y642" s="30">
        <f>E642-D642+1</f>
        <v>36</v>
      </c>
      <c r="Z642" s="30"/>
      <c r="AA642" s="30">
        <f>(D642-C642)</f>
        <v>1</v>
      </c>
      <c r="AB642" s="30"/>
      <c r="AC642" s="4">
        <f>(S642-S641)/S641</f>
        <v>0.13367586611861559</v>
      </c>
      <c r="AF642" s="40">
        <f>IF(E641&gt;D642,IF(E641&gt;E642,Y642,E641-D642+1),0)</f>
        <v>16</v>
      </c>
      <c r="AH642" s="40">
        <f t="shared" si="362"/>
        <v>1</v>
      </c>
      <c r="AI642" s="40">
        <f t="shared" si="364"/>
        <v>1</v>
      </c>
      <c r="AJ642" s="40">
        <f t="shared" si="365"/>
        <v>1</v>
      </c>
      <c r="AK642" s="40">
        <f t="shared" si="366"/>
        <v>1</v>
      </c>
      <c r="AL642" s="40">
        <f t="shared" si="367"/>
        <v>0</v>
      </c>
      <c r="AM642" s="40">
        <f t="shared" si="368"/>
        <v>0</v>
      </c>
      <c r="AN642" s="40">
        <f t="shared" si="369"/>
        <v>0</v>
      </c>
      <c r="AO642" s="40">
        <f t="shared" si="370"/>
        <v>0</v>
      </c>
      <c r="AP642" s="40">
        <f t="shared" si="371"/>
        <v>0</v>
      </c>
      <c r="AQ642" s="40">
        <f t="shared" si="373"/>
        <v>0</v>
      </c>
      <c r="AR642" s="40">
        <f t="shared" si="374"/>
        <v>0</v>
      </c>
      <c r="AS642" s="40">
        <f t="shared" si="375"/>
        <v>1</v>
      </c>
      <c r="AT642" s="40">
        <f t="shared" si="376"/>
        <v>0</v>
      </c>
      <c r="AU642" s="40">
        <f t="shared" si="377"/>
        <v>0</v>
      </c>
      <c r="AV642" s="40">
        <f t="shared" si="378"/>
        <v>0</v>
      </c>
      <c r="AW642" s="40">
        <f t="shared" si="379"/>
        <v>0</v>
      </c>
      <c r="AX642" s="40">
        <f t="shared" si="380"/>
        <v>0</v>
      </c>
      <c r="AY642" s="40">
        <f t="shared" si="381"/>
        <v>0</v>
      </c>
      <c r="AZ642" s="40">
        <f t="shared" si="382"/>
        <v>0</v>
      </c>
      <c r="BA642" s="40">
        <f t="shared" si="383"/>
        <v>0</v>
      </c>
      <c r="BB642" s="40">
        <f t="shared" si="384"/>
        <v>0</v>
      </c>
      <c r="BC642" s="40">
        <f t="shared" si="385"/>
        <v>1</v>
      </c>
      <c r="BD642" s="40">
        <f t="shared" si="386"/>
        <v>0</v>
      </c>
      <c r="BE642" s="40">
        <f t="shared" si="387"/>
        <v>0</v>
      </c>
      <c r="BF642" s="40">
        <f t="shared" si="388"/>
        <v>0</v>
      </c>
      <c r="BG642" s="40">
        <f t="shared" si="389"/>
        <v>0</v>
      </c>
      <c r="BH642" s="40">
        <f t="shared" si="390"/>
        <v>0</v>
      </c>
      <c r="BI642" s="40">
        <f t="shared" si="391"/>
        <v>0</v>
      </c>
      <c r="BJ642" s="40">
        <f t="shared" si="392"/>
        <v>0</v>
      </c>
      <c r="BK642" s="40">
        <f t="shared" si="393"/>
        <v>0</v>
      </c>
      <c r="BL642" s="40">
        <f t="shared" si="394"/>
        <v>0</v>
      </c>
      <c r="BM642" s="40">
        <f t="shared" si="395"/>
        <v>0</v>
      </c>
      <c r="BN642" s="40">
        <f t="shared" si="396"/>
        <v>0</v>
      </c>
      <c r="BO642" s="40">
        <f t="shared" si="397"/>
        <v>0</v>
      </c>
      <c r="BP642" s="40">
        <f t="shared" si="399"/>
        <v>0</v>
      </c>
      <c r="BQ642" s="40">
        <f t="shared" si="400"/>
        <v>0</v>
      </c>
      <c r="BR642" s="40">
        <f t="shared" si="401"/>
        <v>0</v>
      </c>
      <c r="BT642" s="63">
        <f t="shared" si="363"/>
        <v>7</v>
      </c>
      <c r="BV642" s="4">
        <f t="shared" si="398"/>
        <v>0.16158563658563657</v>
      </c>
    </row>
    <row r="643" spans="1:74">
      <c r="A643" s="25">
        <f t="shared" si="372"/>
        <v>639</v>
      </c>
      <c r="B643" s="26" t="s">
        <v>24</v>
      </c>
      <c r="C643" s="12">
        <v>41968</v>
      </c>
      <c r="D643" s="13">
        <v>41969</v>
      </c>
      <c r="E643" s="13">
        <v>41988</v>
      </c>
      <c r="F643" s="36">
        <v>101.84</v>
      </c>
      <c r="G643" s="36"/>
      <c r="H643" s="36"/>
      <c r="I643" s="36">
        <v>100.42</v>
      </c>
      <c r="J643" s="36">
        <v>96.87</v>
      </c>
      <c r="K643" s="6" t="s">
        <v>1</v>
      </c>
      <c r="L643" s="15"/>
      <c r="M643" s="16">
        <f>(F643-I643)*100</f>
        <v>142.00000000000017</v>
      </c>
      <c r="N643" s="15"/>
      <c r="O643" s="16">
        <f>(I643-J643)*100</f>
        <v>354.99999999999972</v>
      </c>
      <c r="P643" s="15"/>
      <c r="Q643" s="22">
        <f>((S642*U643)/M643)*O643</f>
        <v>496790916.09223199</v>
      </c>
      <c r="R643" s="15"/>
      <c r="S643" s="3">
        <f>Q643+S642</f>
        <v>8445445573.5679588</v>
      </c>
      <c r="U643" s="4">
        <f>$AE$4/W643</f>
        <v>2.5000000000000001E-2</v>
      </c>
      <c r="V643" s="4"/>
      <c r="W643" s="2">
        <v>10</v>
      </c>
      <c r="X643" s="3"/>
      <c r="Y643" s="30">
        <f>E643-D643+1</f>
        <v>20</v>
      </c>
      <c r="Z643" s="30"/>
      <c r="AA643" s="30">
        <f>(D643-C643)</f>
        <v>1</v>
      </c>
      <c r="AB643" s="30"/>
      <c r="AC643" s="4">
        <f>(S643-S642)/S642</f>
        <v>6.2499999999999847E-2</v>
      </c>
      <c r="AF643" s="40">
        <f>IF(E642&gt;D643,IF(E642&gt;E643,Y643,E642-D643+1),0)</f>
        <v>20</v>
      </c>
      <c r="AH643" s="40">
        <f t="shared" si="362"/>
        <v>1</v>
      </c>
      <c r="AI643" s="40">
        <f t="shared" si="364"/>
        <v>1</v>
      </c>
      <c r="AJ643" s="40">
        <f t="shared" si="365"/>
        <v>1</v>
      </c>
      <c r="AK643" s="40">
        <f t="shared" si="366"/>
        <v>1</v>
      </c>
      <c r="AL643" s="40">
        <f t="shared" si="367"/>
        <v>1</v>
      </c>
      <c r="AM643" s="40">
        <f t="shared" si="368"/>
        <v>0</v>
      </c>
      <c r="AN643" s="40">
        <f t="shared" si="369"/>
        <v>0</v>
      </c>
      <c r="AO643" s="40">
        <f t="shared" si="370"/>
        <v>0</v>
      </c>
      <c r="AP643" s="40">
        <f t="shared" si="371"/>
        <v>0</v>
      </c>
      <c r="AQ643" s="40">
        <f t="shared" si="373"/>
        <v>0</v>
      </c>
      <c r="AR643" s="40">
        <f t="shared" si="374"/>
        <v>0</v>
      </c>
      <c r="AS643" s="40">
        <f t="shared" si="375"/>
        <v>0</v>
      </c>
      <c r="AT643" s="40">
        <f t="shared" si="376"/>
        <v>1</v>
      </c>
      <c r="AU643" s="40">
        <f t="shared" si="377"/>
        <v>0</v>
      </c>
      <c r="AV643" s="40">
        <f t="shared" si="378"/>
        <v>0</v>
      </c>
      <c r="AW643" s="40">
        <f t="shared" si="379"/>
        <v>0</v>
      </c>
      <c r="AX643" s="40">
        <f t="shared" si="380"/>
        <v>0</v>
      </c>
      <c r="AY643" s="40">
        <f t="shared" si="381"/>
        <v>0</v>
      </c>
      <c r="AZ643" s="40">
        <f t="shared" si="382"/>
        <v>0</v>
      </c>
      <c r="BA643" s="40">
        <f t="shared" si="383"/>
        <v>0</v>
      </c>
      <c r="BB643" s="40">
        <f t="shared" si="384"/>
        <v>0</v>
      </c>
      <c r="BC643" s="40">
        <f t="shared" si="385"/>
        <v>0</v>
      </c>
      <c r="BD643" s="40">
        <f t="shared" si="386"/>
        <v>1</v>
      </c>
      <c r="BE643" s="40">
        <f t="shared" si="387"/>
        <v>0</v>
      </c>
      <c r="BF643" s="40">
        <f t="shared" si="388"/>
        <v>0</v>
      </c>
      <c r="BG643" s="40">
        <f t="shared" si="389"/>
        <v>0</v>
      </c>
      <c r="BH643" s="40">
        <f t="shared" si="390"/>
        <v>0</v>
      </c>
      <c r="BI643" s="40">
        <f t="shared" si="391"/>
        <v>0</v>
      </c>
      <c r="BJ643" s="40">
        <f t="shared" si="392"/>
        <v>0</v>
      </c>
      <c r="BK643" s="40">
        <f t="shared" si="393"/>
        <v>0</v>
      </c>
      <c r="BL643" s="40">
        <f t="shared" si="394"/>
        <v>0</v>
      </c>
      <c r="BM643" s="40">
        <f t="shared" si="395"/>
        <v>0</v>
      </c>
      <c r="BN643" s="40">
        <f t="shared" si="396"/>
        <v>0</v>
      </c>
      <c r="BO643" s="40">
        <f t="shared" si="397"/>
        <v>0</v>
      </c>
      <c r="BP643" s="40">
        <f t="shared" si="399"/>
        <v>0</v>
      </c>
      <c r="BQ643" s="40">
        <f t="shared" si="400"/>
        <v>0</v>
      </c>
      <c r="BR643" s="40">
        <f t="shared" si="401"/>
        <v>0</v>
      </c>
      <c r="BT643" s="63">
        <f t="shared" si="363"/>
        <v>8</v>
      </c>
      <c r="BV643" s="4">
        <f t="shared" si="398"/>
        <v>0.18658563658563657</v>
      </c>
    </row>
    <row r="644" spans="1:74">
      <c r="A644" s="25">
        <f t="shared" si="372"/>
        <v>640</v>
      </c>
      <c r="B644" s="26" t="s">
        <v>29</v>
      </c>
      <c r="C644" s="12">
        <v>41971</v>
      </c>
      <c r="D644" s="12">
        <v>41974</v>
      </c>
      <c r="E644" s="12">
        <v>41975</v>
      </c>
      <c r="F644" s="14">
        <v>0.79090000000000005</v>
      </c>
      <c r="G644" s="14">
        <v>0.79769999999999996</v>
      </c>
      <c r="H644" s="14">
        <v>0.79090000000000005</v>
      </c>
      <c r="I644" s="14"/>
      <c r="J644" s="14"/>
      <c r="K644" s="6" t="s">
        <v>0</v>
      </c>
      <c r="L644" s="15"/>
      <c r="M644" s="16">
        <f>(G644-F644)*10000</f>
        <v>67.999999999999176</v>
      </c>
      <c r="N644" s="15"/>
      <c r="O644" s="16">
        <f>(H644-G644)*10000</f>
        <v>-67.999999999999176</v>
      </c>
      <c r="P644" s="15"/>
      <c r="Q644" s="22">
        <f>((S643*U644)/M644)*O644</f>
        <v>-211136139.33919898</v>
      </c>
      <c r="R644" s="15"/>
      <c r="S644" s="3">
        <f>Q644+S643</f>
        <v>8234309434.2287598</v>
      </c>
      <c r="U644" s="4">
        <f>$AE$4/W644</f>
        <v>2.5000000000000001E-2</v>
      </c>
      <c r="V644" s="4"/>
      <c r="W644" s="2">
        <v>10</v>
      </c>
      <c r="X644" s="3"/>
      <c r="Y644" s="30">
        <f>E644-D644+1</f>
        <v>2</v>
      </c>
      <c r="Z644" s="30"/>
      <c r="AA644" s="30">
        <f>(D644-C644)</f>
        <v>3</v>
      </c>
      <c r="AB644" s="30"/>
      <c r="AC644" s="4">
        <f>(S644-S643)/S643</f>
        <v>-2.5000000000000012E-2</v>
      </c>
      <c r="AF644" s="40">
        <f>IF(E643&gt;D644,IF(E643&gt;E644,Y644,E643-D644+1),0)</f>
        <v>2</v>
      </c>
      <c r="AH644" s="40">
        <f t="shared" si="362"/>
        <v>1</v>
      </c>
      <c r="AI644" s="40">
        <f t="shared" si="364"/>
        <v>1</v>
      </c>
      <c r="AJ644" s="40">
        <f t="shared" si="365"/>
        <v>1</v>
      </c>
      <c r="AK644" s="40">
        <f t="shared" si="366"/>
        <v>0</v>
      </c>
      <c r="AL644" s="40">
        <f t="shared" si="367"/>
        <v>1</v>
      </c>
      <c r="AM644" s="40">
        <f t="shared" si="368"/>
        <v>0</v>
      </c>
      <c r="AN644" s="40">
        <f t="shared" si="369"/>
        <v>0</v>
      </c>
      <c r="AO644" s="40">
        <f t="shared" si="370"/>
        <v>0</v>
      </c>
      <c r="AP644" s="40">
        <f t="shared" si="371"/>
        <v>0</v>
      </c>
      <c r="AQ644" s="40">
        <f t="shared" si="373"/>
        <v>0</v>
      </c>
      <c r="AR644" s="40">
        <f t="shared" si="374"/>
        <v>0</v>
      </c>
      <c r="AS644" s="40">
        <f t="shared" si="375"/>
        <v>0</v>
      </c>
      <c r="AT644" s="40">
        <f t="shared" si="376"/>
        <v>0</v>
      </c>
      <c r="AU644" s="40">
        <f t="shared" si="377"/>
        <v>1</v>
      </c>
      <c r="AV644" s="40">
        <f t="shared" si="378"/>
        <v>0</v>
      </c>
      <c r="AW644" s="40">
        <f t="shared" si="379"/>
        <v>0</v>
      </c>
      <c r="AX644" s="40">
        <f t="shared" si="380"/>
        <v>0</v>
      </c>
      <c r="AY644" s="40">
        <f t="shared" si="381"/>
        <v>0</v>
      </c>
      <c r="AZ644" s="40">
        <f t="shared" si="382"/>
        <v>0</v>
      </c>
      <c r="BA644" s="40">
        <f t="shared" si="383"/>
        <v>0</v>
      </c>
      <c r="BB644" s="40">
        <f t="shared" si="384"/>
        <v>0</v>
      </c>
      <c r="BC644" s="40">
        <f t="shared" si="385"/>
        <v>0</v>
      </c>
      <c r="BD644" s="40">
        <f t="shared" si="386"/>
        <v>0</v>
      </c>
      <c r="BE644" s="40">
        <f t="shared" si="387"/>
        <v>1</v>
      </c>
      <c r="BF644" s="40">
        <f t="shared" si="388"/>
        <v>0</v>
      </c>
      <c r="BG644" s="40">
        <f t="shared" si="389"/>
        <v>0</v>
      </c>
      <c r="BH644" s="40">
        <f t="shared" si="390"/>
        <v>0</v>
      </c>
      <c r="BI644" s="40">
        <f t="shared" si="391"/>
        <v>0</v>
      </c>
      <c r="BJ644" s="40">
        <f t="shared" si="392"/>
        <v>0</v>
      </c>
      <c r="BK644" s="40">
        <f t="shared" si="393"/>
        <v>0</v>
      </c>
      <c r="BL644" s="40">
        <f t="shared" si="394"/>
        <v>0</v>
      </c>
      <c r="BM644" s="40">
        <f t="shared" si="395"/>
        <v>0</v>
      </c>
      <c r="BN644" s="40">
        <f t="shared" si="396"/>
        <v>0</v>
      </c>
      <c r="BO644" s="40">
        <f t="shared" si="397"/>
        <v>0</v>
      </c>
      <c r="BP644" s="40">
        <f t="shared" si="399"/>
        <v>0</v>
      </c>
      <c r="BQ644" s="40">
        <f t="shared" si="400"/>
        <v>0</v>
      </c>
      <c r="BR644" s="40">
        <f t="shared" si="401"/>
        <v>0</v>
      </c>
      <c r="BT644" s="63">
        <f t="shared" si="363"/>
        <v>7</v>
      </c>
      <c r="BV644" s="4">
        <f t="shared" si="398"/>
        <v>0.17468087468087468</v>
      </c>
    </row>
    <row r="645" spans="1:74">
      <c r="A645" s="25">
        <f t="shared" si="372"/>
        <v>641</v>
      </c>
      <c r="B645" s="26" t="s">
        <v>38</v>
      </c>
      <c r="C645" s="12">
        <v>41971</v>
      </c>
      <c r="D645" s="52">
        <v>41974</v>
      </c>
      <c r="E645" s="52">
        <v>41974</v>
      </c>
      <c r="F645" s="36">
        <v>147.21899999999999</v>
      </c>
      <c r="G645" s="36">
        <v>147.90600000000001</v>
      </c>
      <c r="H645" s="36">
        <v>147.21899999999999</v>
      </c>
      <c r="I645" s="36"/>
      <c r="J645" s="36"/>
      <c r="K645" s="5" t="s">
        <v>0</v>
      </c>
      <c r="M645" s="16">
        <f>(G645-F645)*100</f>
        <v>68.700000000001182</v>
      </c>
      <c r="N645" s="15"/>
      <c r="O645" s="16">
        <f>(H645-G645)*100</f>
        <v>-68.700000000001182</v>
      </c>
      <c r="Q645" s="22">
        <f>((S644*U645)/M645)*O645</f>
        <v>-98027493.264628083</v>
      </c>
      <c r="R645" s="15"/>
      <c r="S645" s="3">
        <f>Q645+S644</f>
        <v>8136281940.9641314</v>
      </c>
      <c r="U645" s="4">
        <f>$AE$4/W645</f>
        <v>1.1904761904761904E-2</v>
      </c>
      <c r="W645" s="2">
        <v>21</v>
      </c>
      <c r="Y645" s="30">
        <f>E645-D645+1</f>
        <v>1</v>
      </c>
      <c r="Z645" s="30"/>
      <c r="AA645" s="30">
        <f>(D645-C645)</f>
        <v>3</v>
      </c>
      <c r="AB645" s="30"/>
      <c r="AC645" s="4">
        <f>(S645-S644)/S644</f>
        <v>-1.1904761904761944E-2</v>
      </c>
      <c r="AF645" s="40">
        <f>IF(E644&gt;D645,IF(E644&gt;E645,Y645,E644-D645+1),0)</f>
        <v>1</v>
      </c>
      <c r="AH645" s="40">
        <f t="shared" si="362"/>
        <v>1</v>
      </c>
      <c r="AI645" s="40">
        <f t="shared" si="364"/>
        <v>1</v>
      </c>
      <c r="AJ645" s="40">
        <f t="shared" si="365"/>
        <v>1</v>
      </c>
      <c r="AK645" s="40">
        <f t="shared" si="366"/>
        <v>1</v>
      </c>
      <c r="AL645" s="40">
        <f t="shared" si="367"/>
        <v>0</v>
      </c>
      <c r="AM645" s="40">
        <f t="shared" si="368"/>
        <v>1</v>
      </c>
      <c r="AN645" s="40">
        <f t="shared" si="369"/>
        <v>0</v>
      </c>
      <c r="AO645" s="40">
        <f t="shared" si="370"/>
        <v>0</v>
      </c>
      <c r="AP645" s="40">
        <f t="shared" si="371"/>
        <v>0</v>
      </c>
      <c r="AQ645" s="40">
        <f t="shared" si="373"/>
        <v>0</v>
      </c>
      <c r="AR645" s="40">
        <f t="shared" si="374"/>
        <v>0</v>
      </c>
      <c r="AS645" s="40">
        <f t="shared" si="375"/>
        <v>0</v>
      </c>
      <c r="AT645" s="40">
        <f t="shared" si="376"/>
        <v>0</v>
      </c>
      <c r="AU645" s="40">
        <f t="shared" si="377"/>
        <v>0</v>
      </c>
      <c r="AV645" s="40">
        <f t="shared" si="378"/>
        <v>1</v>
      </c>
      <c r="AW645" s="40">
        <f t="shared" si="379"/>
        <v>0</v>
      </c>
      <c r="AX645" s="40">
        <f t="shared" si="380"/>
        <v>0</v>
      </c>
      <c r="AY645" s="40">
        <f t="shared" si="381"/>
        <v>0</v>
      </c>
      <c r="AZ645" s="40">
        <f t="shared" si="382"/>
        <v>0</v>
      </c>
      <c r="BA645" s="40">
        <f t="shared" si="383"/>
        <v>0</v>
      </c>
      <c r="BB645" s="40">
        <f t="shared" si="384"/>
        <v>0</v>
      </c>
      <c r="BC645" s="40">
        <f t="shared" si="385"/>
        <v>0</v>
      </c>
      <c r="BD645" s="40">
        <f t="shared" si="386"/>
        <v>0</v>
      </c>
      <c r="BE645" s="40">
        <f t="shared" si="387"/>
        <v>0</v>
      </c>
      <c r="BF645" s="40">
        <f t="shared" si="388"/>
        <v>1</v>
      </c>
      <c r="BG645" s="40">
        <f t="shared" si="389"/>
        <v>0</v>
      </c>
      <c r="BH645" s="40">
        <f t="shared" si="390"/>
        <v>0</v>
      </c>
      <c r="BI645" s="40">
        <f t="shared" si="391"/>
        <v>0</v>
      </c>
      <c r="BJ645" s="40">
        <f t="shared" si="392"/>
        <v>0</v>
      </c>
      <c r="BK645" s="40">
        <f t="shared" si="393"/>
        <v>0</v>
      </c>
      <c r="BL645" s="40">
        <f t="shared" si="394"/>
        <v>0</v>
      </c>
      <c r="BM645" s="40">
        <f t="shared" si="395"/>
        <v>0</v>
      </c>
      <c r="BN645" s="40">
        <f t="shared" si="396"/>
        <v>0</v>
      </c>
      <c r="BO645" s="40">
        <f t="shared" si="397"/>
        <v>0</v>
      </c>
      <c r="BP645" s="40">
        <f t="shared" si="399"/>
        <v>0</v>
      </c>
      <c r="BQ645" s="40">
        <f t="shared" si="400"/>
        <v>0</v>
      </c>
      <c r="BR645" s="40">
        <f t="shared" si="401"/>
        <v>0</v>
      </c>
      <c r="BT645" s="63">
        <f t="shared" si="363"/>
        <v>8</v>
      </c>
      <c r="BV645" s="4">
        <f t="shared" si="398"/>
        <v>0.18658563658563659</v>
      </c>
    </row>
    <row r="646" spans="1:74">
      <c r="A646" s="25">
        <f t="shared" si="372"/>
        <v>642</v>
      </c>
      <c r="B646" s="26" t="s">
        <v>31</v>
      </c>
      <c r="C646" s="12">
        <v>41977</v>
      </c>
      <c r="D646" s="12">
        <v>41978</v>
      </c>
      <c r="E646" s="12">
        <v>41982</v>
      </c>
      <c r="F646" s="14">
        <v>1.8642000000000001</v>
      </c>
      <c r="G646" s="14">
        <v>1.8757999999999999</v>
      </c>
      <c r="H646" s="14">
        <v>1.8964000000000001</v>
      </c>
      <c r="I646" s="14"/>
      <c r="J646" s="14"/>
      <c r="K646" s="5" t="s">
        <v>1</v>
      </c>
      <c r="M646" s="16">
        <f>(G646-F646)*10000</f>
        <v>115.99999999999832</v>
      </c>
      <c r="N646" s="15"/>
      <c r="O646" s="16">
        <f>(H646-G646)*10000</f>
        <v>206.00000000000173</v>
      </c>
      <c r="Q646" s="22">
        <f>((S645*U646)/M646)*O646</f>
        <v>401358735.59354627</v>
      </c>
      <c r="R646" s="15"/>
      <c r="S646" s="3">
        <f>Q646+S645</f>
        <v>8537640676.5576773</v>
      </c>
      <c r="U646" s="4">
        <f>$AE$4/W646</f>
        <v>2.7777777777777776E-2</v>
      </c>
      <c r="W646" s="2">
        <v>9</v>
      </c>
      <c r="Y646" s="30">
        <f>E646-D646+1</f>
        <v>5</v>
      </c>
      <c r="Z646" s="30"/>
      <c r="AA646" s="30">
        <f>(D646-C646)</f>
        <v>1</v>
      </c>
      <c r="AB646" s="30"/>
      <c r="AC646" s="4">
        <f>(S646-S645)/S645</f>
        <v>4.9329501915709895E-2</v>
      </c>
      <c r="AF646" s="40">
        <f>IF(E645&gt;D646,IF(E645&gt;E646,Y646,E645-D646+1),0)</f>
        <v>0</v>
      </c>
      <c r="AH646" s="40">
        <f t="shared" si="362"/>
        <v>0</v>
      </c>
      <c r="AI646" s="40">
        <f t="shared" si="364"/>
        <v>0</v>
      </c>
      <c r="AJ646" s="40">
        <f t="shared" si="365"/>
        <v>1</v>
      </c>
      <c r="AK646" s="40">
        <f t="shared" si="366"/>
        <v>1</v>
      </c>
      <c r="AL646" s="40">
        <f t="shared" si="367"/>
        <v>1</v>
      </c>
      <c r="AM646" s="40">
        <f t="shared" si="368"/>
        <v>0</v>
      </c>
      <c r="AN646" s="40">
        <f t="shared" si="369"/>
        <v>1</v>
      </c>
      <c r="AO646" s="40">
        <f t="shared" si="370"/>
        <v>0</v>
      </c>
      <c r="AP646" s="40">
        <f t="shared" si="371"/>
        <v>0</v>
      </c>
      <c r="AQ646" s="40">
        <f t="shared" si="373"/>
        <v>0</v>
      </c>
      <c r="AR646" s="40">
        <f t="shared" si="374"/>
        <v>0</v>
      </c>
      <c r="AS646" s="40">
        <f t="shared" si="375"/>
        <v>0</v>
      </c>
      <c r="AT646" s="40">
        <f t="shared" si="376"/>
        <v>0</v>
      </c>
      <c r="AU646" s="40">
        <f t="shared" si="377"/>
        <v>0</v>
      </c>
      <c r="AV646" s="40">
        <f t="shared" si="378"/>
        <v>0</v>
      </c>
      <c r="AW646" s="40">
        <f t="shared" si="379"/>
        <v>1</v>
      </c>
      <c r="AX646" s="40">
        <f t="shared" si="380"/>
        <v>0</v>
      </c>
      <c r="AY646" s="40">
        <f t="shared" si="381"/>
        <v>0</v>
      </c>
      <c r="AZ646" s="40">
        <f t="shared" si="382"/>
        <v>0</v>
      </c>
      <c r="BA646" s="40">
        <f t="shared" si="383"/>
        <v>0</v>
      </c>
      <c r="BB646" s="40">
        <f t="shared" si="384"/>
        <v>0</v>
      </c>
      <c r="BC646" s="40">
        <f t="shared" si="385"/>
        <v>0</v>
      </c>
      <c r="BD646" s="40">
        <f t="shared" si="386"/>
        <v>0</v>
      </c>
      <c r="BE646" s="40">
        <f t="shared" si="387"/>
        <v>0</v>
      </c>
      <c r="BF646" s="40">
        <f t="shared" si="388"/>
        <v>0</v>
      </c>
      <c r="BG646" s="40">
        <f t="shared" si="389"/>
        <v>1</v>
      </c>
      <c r="BH646" s="40">
        <f t="shared" si="390"/>
        <v>0</v>
      </c>
      <c r="BI646" s="40">
        <f t="shared" si="391"/>
        <v>0</v>
      </c>
      <c r="BJ646" s="40">
        <f t="shared" si="392"/>
        <v>0</v>
      </c>
      <c r="BK646" s="40">
        <f t="shared" si="393"/>
        <v>0</v>
      </c>
      <c r="BL646" s="40">
        <f t="shared" si="394"/>
        <v>0</v>
      </c>
      <c r="BM646" s="40">
        <f t="shared" si="395"/>
        <v>0</v>
      </c>
      <c r="BN646" s="40">
        <f t="shared" si="396"/>
        <v>0</v>
      </c>
      <c r="BO646" s="40">
        <f t="shared" si="397"/>
        <v>0</v>
      </c>
      <c r="BP646" s="40">
        <f t="shared" si="399"/>
        <v>0</v>
      </c>
      <c r="BQ646" s="40">
        <f t="shared" si="400"/>
        <v>0</v>
      </c>
      <c r="BR646" s="40">
        <f t="shared" si="401"/>
        <v>0</v>
      </c>
      <c r="BT646" s="63">
        <f t="shared" si="363"/>
        <v>7</v>
      </c>
      <c r="BV646" s="4">
        <f t="shared" si="398"/>
        <v>0.17745865245865244</v>
      </c>
    </row>
    <row r="647" spans="1:74">
      <c r="A647" s="25">
        <f t="shared" si="372"/>
        <v>643</v>
      </c>
      <c r="B647" s="26" t="s">
        <v>38</v>
      </c>
      <c r="C647" s="12">
        <v>41977</v>
      </c>
      <c r="D647" s="52">
        <v>41978</v>
      </c>
      <c r="E647" s="52">
        <v>41982</v>
      </c>
      <c r="F647" s="36">
        <v>147.73999999999998</v>
      </c>
      <c r="G647" s="36">
        <v>148.88500000000002</v>
      </c>
      <c r="H647" s="36">
        <v>147.73999999999998</v>
      </c>
      <c r="I647" s="36"/>
      <c r="J647" s="36"/>
      <c r="K647" s="6" t="s">
        <v>0</v>
      </c>
      <c r="M647" s="16">
        <f>(G647-F647)*100</f>
        <v>114.50000000000387</v>
      </c>
      <c r="N647" s="15"/>
      <c r="O647" s="16">
        <f>(H647-G647)*100</f>
        <v>-114.50000000000387</v>
      </c>
      <c r="Q647" s="22">
        <f>((S646*U647)/M647)*O647</f>
        <v>-101638579.48282948</v>
      </c>
      <c r="R647" s="15"/>
      <c r="S647" s="3">
        <f>Q647+S646</f>
        <v>8436002097.0748482</v>
      </c>
      <c r="U647" s="4">
        <f>$AE$4/W647</f>
        <v>1.1904761904761904E-2</v>
      </c>
      <c r="W647" s="2">
        <v>21</v>
      </c>
      <c r="Y647" s="30">
        <f>E647-D647+1</f>
        <v>5</v>
      </c>
      <c r="Z647" s="30"/>
      <c r="AA647" s="30">
        <f>(D647-C647)</f>
        <v>1</v>
      </c>
      <c r="AB647" s="30"/>
      <c r="AC647" s="4">
        <f>(S647-S646)/S646</f>
        <v>-1.1904761904761859E-2</v>
      </c>
      <c r="AF647" s="40">
        <f>IF(E646&gt;D647,IF(E646&gt;E647,Y647,E646-D647+1),0)</f>
        <v>5</v>
      </c>
      <c r="AH647" s="40">
        <f t="shared" ref="AH647:AH703" si="402">IF(E646&gt;=D647,1,0)</f>
        <v>1</v>
      </c>
      <c r="AI647" s="40">
        <f t="shared" si="364"/>
        <v>0</v>
      </c>
      <c r="AJ647" s="40">
        <f t="shared" si="365"/>
        <v>0</v>
      </c>
      <c r="AK647" s="40">
        <f t="shared" si="366"/>
        <v>1</v>
      </c>
      <c r="AL647" s="40">
        <f t="shared" si="367"/>
        <v>1</v>
      </c>
      <c r="AM647" s="40">
        <f t="shared" si="368"/>
        <v>1</v>
      </c>
      <c r="AN647" s="40">
        <f t="shared" si="369"/>
        <v>0</v>
      </c>
      <c r="AO647" s="40">
        <f t="shared" si="370"/>
        <v>1</v>
      </c>
      <c r="AP647" s="40">
        <f t="shared" si="371"/>
        <v>0</v>
      </c>
      <c r="AQ647" s="40">
        <f t="shared" si="373"/>
        <v>0</v>
      </c>
      <c r="AR647" s="40">
        <f t="shared" si="374"/>
        <v>0</v>
      </c>
      <c r="AS647" s="40">
        <f t="shared" si="375"/>
        <v>0</v>
      </c>
      <c r="AT647" s="40">
        <f t="shared" si="376"/>
        <v>0</v>
      </c>
      <c r="AU647" s="40">
        <f t="shared" si="377"/>
        <v>0</v>
      </c>
      <c r="AV647" s="40">
        <f t="shared" si="378"/>
        <v>0</v>
      </c>
      <c r="AW647" s="40">
        <f t="shared" si="379"/>
        <v>0</v>
      </c>
      <c r="AX647" s="40">
        <f t="shared" si="380"/>
        <v>1</v>
      </c>
      <c r="AY647" s="40">
        <f t="shared" si="381"/>
        <v>0</v>
      </c>
      <c r="AZ647" s="40">
        <f t="shared" si="382"/>
        <v>0</v>
      </c>
      <c r="BA647" s="40">
        <f t="shared" si="383"/>
        <v>0</v>
      </c>
      <c r="BB647" s="40">
        <f t="shared" si="384"/>
        <v>0</v>
      </c>
      <c r="BC647" s="40">
        <f t="shared" si="385"/>
        <v>0</v>
      </c>
      <c r="BD647" s="40">
        <f t="shared" si="386"/>
        <v>0</v>
      </c>
      <c r="BE647" s="40">
        <f t="shared" si="387"/>
        <v>0</v>
      </c>
      <c r="BF647" s="40">
        <f t="shared" si="388"/>
        <v>0</v>
      </c>
      <c r="BG647" s="40">
        <f t="shared" si="389"/>
        <v>0</v>
      </c>
      <c r="BH647" s="40">
        <f t="shared" si="390"/>
        <v>1</v>
      </c>
      <c r="BI647" s="40">
        <f t="shared" si="391"/>
        <v>0</v>
      </c>
      <c r="BJ647" s="40">
        <f t="shared" si="392"/>
        <v>0</v>
      </c>
      <c r="BK647" s="40">
        <f t="shared" si="393"/>
        <v>0</v>
      </c>
      <c r="BL647" s="40">
        <f t="shared" si="394"/>
        <v>0</v>
      </c>
      <c r="BM647" s="40">
        <f t="shared" si="395"/>
        <v>0</v>
      </c>
      <c r="BN647" s="40">
        <f t="shared" si="396"/>
        <v>0</v>
      </c>
      <c r="BO647" s="40">
        <f t="shared" si="397"/>
        <v>0</v>
      </c>
      <c r="BP647" s="40">
        <f t="shared" si="399"/>
        <v>0</v>
      </c>
      <c r="BQ647" s="40">
        <f t="shared" si="400"/>
        <v>0</v>
      </c>
      <c r="BR647" s="40">
        <f t="shared" si="401"/>
        <v>0</v>
      </c>
      <c r="BT647" s="63">
        <f t="shared" ref="BT647:BT675" si="403">SUM(AH647:BS647)+1</f>
        <v>8</v>
      </c>
      <c r="BV647" s="4">
        <f t="shared" si="398"/>
        <v>0.18936341436341436</v>
      </c>
    </row>
    <row r="648" spans="1:74">
      <c r="A648" s="25">
        <f t="shared" si="372"/>
        <v>644</v>
      </c>
      <c r="B648" s="26" t="s">
        <v>28</v>
      </c>
      <c r="C648" s="12">
        <v>41978</v>
      </c>
      <c r="D648" s="12">
        <v>41981</v>
      </c>
      <c r="E648" s="12">
        <v>41981</v>
      </c>
      <c r="F648" s="14">
        <v>1.4119999999999999</v>
      </c>
      <c r="G648" s="14"/>
      <c r="H648" s="14"/>
      <c r="I648" s="14">
        <v>1.4012</v>
      </c>
      <c r="J648" s="14">
        <v>1.4119999999999999</v>
      </c>
      <c r="K648" s="6" t="s">
        <v>0</v>
      </c>
      <c r="L648" s="15"/>
      <c r="M648" s="16">
        <f>(F648-I648)*10000</f>
        <v>107.9999999999992</v>
      </c>
      <c r="N648" s="15"/>
      <c r="O648" s="16">
        <f>(I648-J648)*10000</f>
        <v>-107.9999999999992</v>
      </c>
      <c r="P648" s="15"/>
      <c r="Q648" s="22">
        <f>((S647*U648)/M648)*O648</f>
        <v>-301285789.18124455</v>
      </c>
      <c r="R648" s="15"/>
      <c r="S648" s="3">
        <f>Q648+S647</f>
        <v>8134716307.8936033</v>
      </c>
      <c r="U648" s="4">
        <f>$AE$4/W648</f>
        <v>3.5714285714285712E-2</v>
      </c>
      <c r="V648" s="4"/>
      <c r="W648" s="2">
        <v>7</v>
      </c>
      <c r="X648" s="3"/>
      <c r="Y648" s="30">
        <f>E648-D648+1</f>
        <v>1</v>
      </c>
      <c r="Z648" s="30"/>
      <c r="AA648" s="30">
        <f>(D648-C648)</f>
        <v>3</v>
      </c>
      <c r="AB648" s="30"/>
      <c r="AC648" s="4">
        <f>(S648-S647)/S647</f>
        <v>-3.5714285714285747E-2</v>
      </c>
      <c r="AF648" s="40">
        <f>IF(E647&gt;D648,IF(E647&gt;E648,Y648,E647-D648+1),0)</f>
        <v>1</v>
      </c>
      <c r="AH648" s="40">
        <f t="shared" si="402"/>
        <v>1</v>
      </c>
      <c r="AI648" s="40">
        <f t="shared" ref="AI648:AI675" si="404">IF(E646&gt;=D648,1,0)</f>
        <v>1</v>
      </c>
      <c r="AJ648" s="40">
        <f t="shared" si="365"/>
        <v>0</v>
      </c>
      <c r="AK648" s="40">
        <f t="shared" si="366"/>
        <v>0</v>
      </c>
      <c r="AL648" s="40">
        <f t="shared" si="367"/>
        <v>1</v>
      </c>
      <c r="AM648" s="40">
        <f t="shared" si="368"/>
        <v>1</v>
      </c>
      <c r="AN648" s="40">
        <f t="shared" si="369"/>
        <v>1</v>
      </c>
      <c r="AO648" s="40">
        <f t="shared" si="370"/>
        <v>0</v>
      </c>
      <c r="AP648" s="40">
        <f t="shared" si="371"/>
        <v>1</v>
      </c>
      <c r="AQ648" s="40">
        <f t="shared" si="373"/>
        <v>0</v>
      </c>
      <c r="AR648" s="40">
        <f t="shared" si="374"/>
        <v>0</v>
      </c>
      <c r="AS648" s="40">
        <f t="shared" si="375"/>
        <v>0</v>
      </c>
      <c r="AT648" s="40">
        <f t="shared" si="376"/>
        <v>0</v>
      </c>
      <c r="AU648" s="40">
        <f t="shared" si="377"/>
        <v>0</v>
      </c>
      <c r="AV648" s="40">
        <f t="shared" si="378"/>
        <v>0</v>
      </c>
      <c r="AW648" s="40">
        <f t="shared" si="379"/>
        <v>0</v>
      </c>
      <c r="AX648" s="40">
        <f t="shared" si="380"/>
        <v>0</v>
      </c>
      <c r="AY648" s="40">
        <f t="shared" si="381"/>
        <v>1</v>
      </c>
      <c r="AZ648" s="40">
        <f t="shared" si="382"/>
        <v>0</v>
      </c>
      <c r="BA648" s="40">
        <f t="shared" si="383"/>
        <v>0</v>
      </c>
      <c r="BB648" s="40">
        <f t="shared" si="384"/>
        <v>0</v>
      </c>
      <c r="BC648" s="40">
        <f t="shared" si="385"/>
        <v>0</v>
      </c>
      <c r="BD648" s="40">
        <f t="shared" si="386"/>
        <v>0</v>
      </c>
      <c r="BE648" s="40">
        <f t="shared" si="387"/>
        <v>0</v>
      </c>
      <c r="BF648" s="40">
        <f t="shared" si="388"/>
        <v>0</v>
      </c>
      <c r="BG648" s="40">
        <f t="shared" si="389"/>
        <v>0</v>
      </c>
      <c r="BH648" s="40">
        <f t="shared" si="390"/>
        <v>0</v>
      </c>
      <c r="BI648" s="40">
        <f t="shared" si="391"/>
        <v>0</v>
      </c>
      <c r="BJ648" s="40">
        <f t="shared" si="392"/>
        <v>0</v>
      </c>
      <c r="BK648" s="40">
        <f t="shared" si="393"/>
        <v>0</v>
      </c>
      <c r="BL648" s="40">
        <f t="shared" si="394"/>
        <v>0</v>
      </c>
      <c r="BM648" s="40">
        <f t="shared" si="395"/>
        <v>0</v>
      </c>
      <c r="BN648" s="40">
        <f t="shared" si="396"/>
        <v>0</v>
      </c>
      <c r="BO648" s="40">
        <f t="shared" si="397"/>
        <v>0</v>
      </c>
      <c r="BP648" s="40">
        <f t="shared" si="399"/>
        <v>0</v>
      </c>
      <c r="BQ648" s="40">
        <f t="shared" si="400"/>
        <v>0</v>
      </c>
      <c r="BR648" s="40">
        <f t="shared" si="401"/>
        <v>0</v>
      </c>
      <c r="BT648" s="63">
        <f t="shared" si="403"/>
        <v>8</v>
      </c>
      <c r="BV648" s="4">
        <f t="shared" si="398"/>
        <v>0.19729992229992233</v>
      </c>
    </row>
    <row r="649" spans="1:74">
      <c r="A649" s="25">
        <f t="shared" si="372"/>
        <v>645</v>
      </c>
      <c r="B649" s="26" t="s">
        <v>38</v>
      </c>
      <c r="C649" s="12">
        <v>41982</v>
      </c>
      <c r="D649" s="52">
        <v>41983</v>
      </c>
      <c r="E649" s="52">
        <v>42009</v>
      </c>
      <c r="F649" s="36">
        <v>148.40800000000002</v>
      </c>
      <c r="G649" s="36"/>
      <c r="H649" s="36"/>
      <c r="I649" s="36">
        <v>146.85</v>
      </c>
      <c r="J649" s="36">
        <v>142.86800000000002</v>
      </c>
      <c r="K649" s="5" t="s">
        <v>1</v>
      </c>
      <c r="M649" s="16">
        <f>(F649-I649)*100</f>
        <v>155.80000000000211</v>
      </c>
      <c r="N649" s="15"/>
      <c r="O649" s="16">
        <f>(I649-J649)*100</f>
        <v>398.19999999999709</v>
      </c>
      <c r="Q649" s="22">
        <f>((S648*U649)/M649)*O649</f>
        <v>247512381.09016177</v>
      </c>
      <c r="R649" s="15"/>
      <c r="S649" s="3">
        <f>Q649+S648</f>
        <v>8382228688.9837646</v>
      </c>
      <c r="U649" s="4">
        <f>$AE$4/W649</f>
        <v>1.1904761904761904E-2</v>
      </c>
      <c r="W649" s="2">
        <v>21</v>
      </c>
      <c r="Y649" s="30">
        <f>E649-D649+1</f>
        <v>27</v>
      </c>
      <c r="Z649" s="30"/>
      <c r="AA649" s="30">
        <f>(D649-C649)</f>
        <v>1</v>
      </c>
      <c r="AB649" s="30"/>
      <c r="AC649" s="4">
        <f>(S649-S648)/S648</f>
        <v>3.0426676447214907E-2</v>
      </c>
      <c r="AF649" s="40">
        <f>IF(E648&gt;D649,IF(E648&gt;E649,Y649,E648-D649+1),0)</f>
        <v>0</v>
      </c>
      <c r="AH649" s="40">
        <f t="shared" si="402"/>
        <v>0</v>
      </c>
      <c r="AI649" s="40">
        <f t="shared" si="404"/>
        <v>0</v>
      </c>
      <c r="AJ649" s="40">
        <f t="shared" ref="AJ649:AJ675" si="405">IF(E646&gt;=D649,1,0)</f>
        <v>0</v>
      </c>
      <c r="AK649" s="40">
        <f t="shared" si="366"/>
        <v>0</v>
      </c>
      <c r="AL649" s="40">
        <f t="shared" si="367"/>
        <v>0</v>
      </c>
      <c r="AM649" s="40">
        <f t="shared" si="368"/>
        <v>1</v>
      </c>
      <c r="AN649" s="40">
        <f t="shared" si="369"/>
        <v>1</v>
      </c>
      <c r="AO649" s="40">
        <f t="shared" si="370"/>
        <v>1</v>
      </c>
      <c r="AP649" s="40">
        <f t="shared" si="371"/>
        <v>0</v>
      </c>
      <c r="AQ649" s="40">
        <f t="shared" si="373"/>
        <v>1</v>
      </c>
      <c r="AR649" s="40">
        <f t="shared" si="374"/>
        <v>0</v>
      </c>
      <c r="AS649" s="40">
        <f t="shared" si="375"/>
        <v>0</v>
      </c>
      <c r="AT649" s="40">
        <f t="shared" si="376"/>
        <v>0</v>
      </c>
      <c r="AU649" s="40">
        <f t="shared" si="377"/>
        <v>0</v>
      </c>
      <c r="AV649" s="40">
        <f t="shared" si="378"/>
        <v>0</v>
      </c>
      <c r="AW649" s="40">
        <f t="shared" si="379"/>
        <v>0</v>
      </c>
      <c r="AX649" s="40">
        <f t="shared" si="380"/>
        <v>0</v>
      </c>
      <c r="AY649" s="40">
        <f t="shared" si="381"/>
        <v>0</v>
      </c>
      <c r="AZ649" s="40">
        <f t="shared" si="382"/>
        <v>1</v>
      </c>
      <c r="BA649" s="40">
        <f t="shared" si="383"/>
        <v>0</v>
      </c>
      <c r="BB649" s="40">
        <f t="shared" si="384"/>
        <v>0</v>
      </c>
      <c r="BC649" s="40">
        <f t="shared" si="385"/>
        <v>0</v>
      </c>
      <c r="BD649" s="40">
        <f t="shared" si="386"/>
        <v>0</v>
      </c>
      <c r="BE649" s="40">
        <f t="shared" si="387"/>
        <v>0</v>
      </c>
      <c r="BF649" s="40">
        <f t="shared" si="388"/>
        <v>0</v>
      </c>
      <c r="BG649" s="40">
        <f t="shared" si="389"/>
        <v>0</v>
      </c>
      <c r="BH649" s="40">
        <f t="shared" si="390"/>
        <v>0</v>
      </c>
      <c r="BI649" s="40">
        <f t="shared" si="391"/>
        <v>0</v>
      </c>
      <c r="BJ649" s="40">
        <f t="shared" si="392"/>
        <v>0</v>
      </c>
      <c r="BK649" s="40">
        <f t="shared" si="393"/>
        <v>0</v>
      </c>
      <c r="BL649" s="40">
        <f t="shared" si="394"/>
        <v>0</v>
      </c>
      <c r="BM649" s="40">
        <f t="shared" si="395"/>
        <v>0</v>
      </c>
      <c r="BN649" s="40">
        <f t="shared" si="396"/>
        <v>0</v>
      </c>
      <c r="BO649" s="40">
        <f t="shared" si="397"/>
        <v>0</v>
      </c>
      <c r="BP649" s="40">
        <f t="shared" si="399"/>
        <v>0</v>
      </c>
      <c r="BQ649" s="40">
        <f t="shared" si="400"/>
        <v>0</v>
      </c>
      <c r="BR649" s="40">
        <f t="shared" si="401"/>
        <v>0</v>
      </c>
      <c r="BT649" s="63">
        <f t="shared" si="403"/>
        <v>6</v>
      </c>
      <c r="BV649" s="4">
        <f t="shared" si="398"/>
        <v>0.13380785880785884</v>
      </c>
    </row>
    <row r="650" spans="1:74">
      <c r="A650" s="25">
        <f t="shared" si="372"/>
        <v>646</v>
      </c>
      <c r="B650" s="26" t="s">
        <v>28</v>
      </c>
      <c r="C650" s="12">
        <v>41983</v>
      </c>
      <c r="D650" s="12">
        <v>41984</v>
      </c>
      <c r="E650" s="12">
        <v>41989</v>
      </c>
      <c r="F650" s="14">
        <v>1.4153</v>
      </c>
      <c r="G650" s="14">
        <v>1.4323999999999999</v>
      </c>
      <c r="H650" s="14">
        <v>1.4524999999999999</v>
      </c>
      <c r="I650" s="14"/>
      <c r="J650" s="14"/>
      <c r="K650" s="6" t="s">
        <v>1</v>
      </c>
      <c r="L650" s="15"/>
      <c r="M650" s="16">
        <f>(G650-F650)*10000</f>
        <v>170.99999999999892</v>
      </c>
      <c r="N650" s="15"/>
      <c r="O650" s="16">
        <f>(H650-G650)*10000</f>
        <v>201.00000000000006</v>
      </c>
      <c r="P650" s="15"/>
      <c r="Q650" s="22">
        <f>((S649*U650)/M650)*O650</f>
        <v>351885540.20170164</v>
      </c>
      <c r="R650" s="15"/>
      <c r="S650" s="3">
        <f>Q650+S649</f>
        <v>8734114229.1854668</v>
      </c>
      <c r="U650" s="4">
        <f>$AE$4/W650</f>
        <v>3.5714285714285712E-2</v>
      </c>
      <c r="V650" s="4"/>
      <c r="W650" s="2">
        <v>7</v>
      </c>
      <c r="X650" s="3"/>
      <c r="Y650" s="30">
        <f>E650-D650+1</f>
        <v>6</v>
      </c>
      <c r="Z650" s="30"/>
      <c r="AA650" s="30">
        <f>(D650-C650)</f>
        <v>1</v>
      </c>
      <c r="AB650" s="30"/>
      <c r="AC650" s="4">
        <f>(S650-S649)/S649</f>
        <v>4.1979949874687041E-2</v>
      </c>
      <c r="AF650" s="40">
        <f>IF(E649&gt;D650,IF(E649&gt;E650,Y650,E649-D650+1),0)</f>
        <v>6</v>
      </c>
      <c r="AH650" s="40">
        <f t="shared" si="402"/>
        <v>1</v>
      </c>
      <c r="AI650" s="40">
        <f t="shared" si="404"/>
        <v>0</v>
      </c>
      <c r="AJ650" s="40">
        <f t="shared" si="405"/>
        <v>0</v>
      </c>
      <c r="AK650" s="40">
        <f t="shared" ref="AK650:AK675" si="406">IF(E646&gt;=D650,1,0)</f>
        <v>0</v>
      </c>
      <c r="AL650" s="40">
        <f t="shared" si="367"/>
        <v>0</v>
      </c>
      <c r="AM650" s="40">
        <f t="shared" si="368"/>
        <v>0</v>
      </c>
      <c r="AN650" s="40">
        <f t="shared" si="369"/>
        <v>1</v>
      </c>
      <c r="AO650" s="40">
        <f t="shared" si="370"/>
        <v>1</v>
      </c>
      <c r="AP650" s="40">
        <f t="shared" si="371"/>
        <v>0</v>
      </c>
      <c r="AQ650" s="40">
        <f t="shared" si="373"/>
        <v>0</v>
      </c>
      <c r="AR650" s="40">
        <f t="shared" si="374"/>
        <v>1</v>
      </c>
      <c r="AS650" s="40">
        <f t="shared" si="375"/>
        <v>0</v>
      </c>
      <c r="AT650" s="40">
        <f t="shared" si="376"/>
        <v>0</v>
      </c>
      <c r="AU650" s="40">
        <f t="shared" si="377"/>
        <v>0</v>
      </c>
      <c r="AV650" s="40">
        <f t="shared" si="378"/>
        <v>0</v>
      </c>
      <c r="AW650" s="40">
        <f t="shared" si="379"/>
        <v>0</v>
      </c>
      <c r="AX650" s="40">
        <f t="shared" si="380"/>
        <v>0</v>
      </c>
      <c r="AY650" s="40">
        <f t="shared" si="381"/>
        <v>0</v>
      </c>
      <c r="AZ650" s="40">
        <f t="shared" si="382"/>
        <v>0</v>
      </c>
      <c r="BA650" s="40">
        <f t="shared" si="383"/>
        <v>1</v>
      </c>
      <c r="BB650" s="40">
        <f t="shared" si="384"/>
        <v>0</v>
      </c>
      <c r="BC650" s="40">
        <f t="shared" si="385"/>
        <v>0</v>
      </c>
      <c r="BD650" s="40">
        <f t="shared" si="386"/>
        <v>0</v>
      </c>
      <c r="BE650" s="40">
        <f t="shared" si="387"/>
        <v>0</v>
      </c>
      <c r="BF650" s="40">
        <f t="shared" si="388"/>
        <v>0</v>
      </c>
      <c r="BG650" s="40">
        <f t="shared" si="389"/>
        <v>0</v>
      </c>
      <c r="BH650" s="40">
        <f t="shared" si="390"/>
        <v>0</v>
      </c>
      <c r="BI650" s="40">
        <f t="shared" si="391"/>
        <v>0</v>
      </c>
      <c r="BJ650" s="40">
        <f t="shared" si="392"/>
        <v>0</v>
      </c>
      <c r="BK650" s="40">
        <f t="shared" si="393"/>
        <v>0</v>
      </c>
      <c r="BL650" s="40">
        <f t="shared" si="394"/>
        <v>0</v>
      </c>
      <c r="BM650" s="40">
        <f t="shared" si="395"/>
        <v>0</v>
      </c>
      <c r="BN650" s="40">
        <f t="shared" si="396"/>
        <v>0</v>
      </c>
      <c r="BO650" s="40">
        <f t="shared" si="397"/>
        <v>0</v>
      </c>
      <c r="BP650" s="40">
        <f t="shared" si="399"/>
        <v>0</v>
      </c>
      <c r="BQ650" s="40">
        <f t="shared" si="400"/>
        <v>0</v>
      </c>
      <c r="BR650" s="40">
        <f t="shared" si="401"/>
        <v>0</v>
      </c>
      <c r="BT650" s="63">
        <f t="shared" si="403"/>
        <v>6</v>
      </c>
      <c r="BV650" s="4">
        <f t="shared" si="398"/>
        <v>0.13380785880785881</v>
      </c>
    </row>
    <row r="651" spans="1:74">
      <c r="A651" s="25">
        <f t="shared" si="372"/>
        <v>647</v>
      </c>
      <c r="B651" s="26" t="s">
        <v>37</v>
      </c>
      <c r="C651" s="12">
        <v>41983</v>
      </c>
      <c r="D651" s="13">
        <v>41984</v>
      </c>
      <c r="E651" s="13">
        <v>41997</v>
      </c>
      <c r="F651" s="14">
        <v>1.1460900000000001</v>
      </c>
      <c r="G651" s="14">
        <v>1.1505300000000001</v>
      </c>
      <c r="H651" s="14">
        <v>1.15876</v>
      </c>
      <c r="I651" s="14"/>
      <c r="J651" s="14"/>
      <c r="K651" s="5" t="s">
        <v>2</v>
      </c>
      <c r="M651" s="16">
        <f>(G651-F651)*10000</f>
        <v>44.399999999999991</v>
      </c>
      <c r="N651" s="15"/>
      <c r="O651" s="16">
        <f>(H651-G651)*10000</f>
        <v>82.299999999999599</v>
      </c>
      <c r="Q651" s="22">
        <f>((S650*U651)/M651)*O651</f>
        <v>578199486.05370057</v>
      </c>
      <c r="R651" s="15"/>
      <c r="S651" s="3">
        <f>Q651+S650</f>
        <v>9312313715.2391682</v>
      </c>
      <c r="U651" s="4">
        <f>$AE$4/W651</f>
        <v>3.5714285714285712E-2</v>
      </c>
      <c r="W651" s="2">
        <v>7</v>
      </c>
      <c r="Y651" s="30">
        <f>E651-D651+1</f>
        <v>14</v>
      </c>
      <c r="Z651" s="30"/>
      <c r="AA651" s="30">
        <f>(D651-C651)</f>
        <v>1</v>
      </c>
      <c r="AB651" s="30"/>
      <c r="AC651" s="4">
        <f>(S651-S650)/S650</f>
        <v>6.620012870012848E-2</v>
      </c>
      <c r="AF651" s="40">
        <f>IF(E650&gt;D651,IF(E650&gt;E651,Y651,E650-D651+1),0)</f>
        <v>6</v>
      </c>
      <c r="AH651" s="40">
        <f t="shared" si="402"/>
        <v>1</v>
      </c>
      <c r="AI651" s="40">
        <f t="shared" si="404"/>
        <v>1</v>
      </c>
      <c r="AJ651" s="40">
        <f t="shared" si="405"/>
        <v>0</v>
      </c>
      <c r="AK651" s="40">
        <f t="shared" si="406"/>
        <v>0</v>
      </c>
      <c r="AL651" s="40">
        <f t="shared" ref="AL651:AL675" si="407">IF(E646&gt;=D651,1,0)</f>
        <v>0</v>
      </c>
      <c r="AM651" s="40">
        <f t="shared" si="368"/>
        <v>0</v>
      </c>
      <c r="AN651" s="40">
        <f t="shared" si="369"/>
        <v>0</v>
      </c>
      <c r="AO651" s="40">
        <f t="shared" si="370"/>
        <v>1</v>
      </c>
      <c r="AP651" s="40">
        <f t="shared" si="371"/>
        <v>1</v>
      </c>
      <c r="AQ651" s="40">
        <f t="shared" si="373"/>
        <v>0</v>
      </c>
      <c r="AR651" s="40">
        <f t="shared" si="374"/>
        <v>0</v>
      </c>
      <c r="AS651" s="40">
        <f t="shared" si="375"/>
        <v>1</v>
      </c>
      <c r="AT651" s="40">
        <f t="shared" si="376"/>
        <v>0</v>
      </c>
      <c r="AU651" s="40">
        <f t="shared" si="377"/>
        <v>0</v>
      </c>
      <c r="AV651" s="40">
        <f t="shared" si="378"/>
        <v>0</v>
      </c>
      <c r="AW651" s="40">
        <f t="shared" si="379"/>
        <v>0</v>
      </c>
      <c r="AX651" s="40">
        <f t="shared" si="380"/>
        <v>0</v>
      </c>
      <c r="AY651" s="40">
        <f t="shared" si="381"/>
        <v>0</v>
      </c>
      <c r="AZ651" s="40">
        <f t="shared" si="382"/>
        <v>0</v>
      </c>
      <c r="BA651" s="40">
        <f t="shared" si="383"/>
        <v>0</v>
      </c>
      <c r="BB651" s="40">
        <f t="shared" si="384"/>
        <v>1</v>
      </c>
      <c r="BC651" s="40">
        <f t="shared" si="385"/>
        <v>0</v>
      </c>
      <c r="BD651" s="40">
        <f t="shared" si="386"/>
        <v>0</v>
      </c>
      <c r="BE651" s="40">
        <f t="shared" si="387"/>
        <v>0</v>
      </c>
      <c r="BF651" s="40">
        <f t="shared" si="388"/>
        <v>0</v>
      </c>
      <c r="BG651" s="40">
        <f t="shared" si="389"/>
        <v>0</v>
      </c>
      <c r="BH651" s="40">
        <f t="shared" si="390"/>
        <v>0</v>
      </c>
      <c r="BI651" s="40">
        <f t="shared" si="391"/>
        <v>0</v>
      </c>
      <c r="BJ651" s="40">
        <f t="shared" si="392"/>
        <v>0</v>
      </c>
      <c r="BK651" s="40">
        <f t="shared" si="393"/>
        <v>0</v>
      </c>
      <c r="BL651" s="40">
        <f t="shared" si="394"/>
        <v>0</v>
      </c>
      <c r="BM651" s="40">
        <f t="shared" si="395"/>
        <v>0</v>
      </c>
      <c r="BN651" s="40">
        <f t="shared" si="396"/>
        <v>0</v>
      </c>
      <c r="BO651" s="40">
        <f t="shared" si="397"/>
        <v>0</v>
      </c>
      <c r="BP651" s="40">
        <f t="shared" si="399"/>
        <v>0</v>
      </c>
      <c r="BQ651" s="40">
        <f t="shared" si="400"/>
        <v>0</v>
      </c>
      <c r="BR651" s="40">
        <f t="shared" si="401"/>
        <v>0</v>
      </c>
      <c r="BT651" s="63">
        <f t="shared" si="403"/>
        <v>7</v>
      </c>
      <c r="BV651" s="4">
        <f t="shared" si="398"/>
        <v>0.16952214452214454</v>
      </c>
    </row>
    <row r="652" spans="1:74">
      <c r="A652" s="25">
        <f t="shared" si="372"/>
        <v>648</v>
      </c>
      <c r="B652" s="26" t="s">
        <v>35</v>
      </c>
      <c r="C652" s="12">
        <v>41985</v>
      </c>
      <c r="D652" s="13">
        <v>41988</v>
      </c>
      <c r="E652" s="13">
        <v>41988</v>
      </c>
      <c r="F652" s="36">
        <v>122.40300000000001</v>
      </c>
      <c r="G652" s="36">
        <v>123.273</v>
      </c>
      <c r="H652" s="36">
        <v>122.40300000000001</v>
      </c>
      <c r="I652" s="36"/>
      <c r="J652" s="36"/>
      <c r="K652" s="5" t="s">
        <v>0</v>
      </c>
      <c r="M652" s="16">
        <f>(G652-F652)*100</f>
        <v>86.999999999999034</v>
      </c>
      <c r="N652" s="15"/>
      <c r="O652" s="16">
        <f>(H652-G652)*100</f>
        <v>-86.999999999999034</v>
      </c>
      <c r="Q652" s="22">
        <f>((S651*U652)/M652)*O652</f>
        <v>-291009803.60122401</v>
      </c>
      <c r="R652" s="15"/>
      <c r="S652" s="3">
        <f>Q652+S651</f>
        <v>9021303911.6379433</v>
      </c>
      <c r="U652" s="4">
        <f>$AE$4/W652</f>
        <v>3.125E-2</v>
      </c>
      <c r="W652" s="2">
        <v>8</v>
      </c>
      <c r="Y652" s="30">
        <f>E652-D652+1</f>
        <v>1</v>
      </c>
      <c r="Z652" s="30"/>
      <c r="AA652" s="30">
        <f>(D652-C652)</f>
        <v>3</v>
      </c>
      <c r="AB652" s="30"/>
      <c r="AC652" s="4">
        <f>(S652-S651)/S651</f>
        <v>-3.1250000000000097E-2</v>
      </c>
      <c r="AF652" s="40">
        <f>IF(E651&gt;D652,IF(E651&gt;E652,Y652,E651-D652+1),0)</f>
        <v>1</v>
      </c>
      <c r="AH652" s="40">
        <f t="shared" si="402"/>
        <v>1</v>
      </c>
      <c r="AI652" s="40">
        <f t="shared" si="404"/>
        <v>1</v>
      </c>
      <c r="AJ652" s="40">
        <f t="shared" si="405"/>
        <v>1</v>
      </c>
      <c r="AK652" s="40">
        <f t="shared" si="406"/>
        <v>0</v>
      </c>
      <c r="AL652" s="40">
        <f t="shared" si="407"/>
        <v>0</v>
      </c>
      <c r="AM652" s="40">
        <f t="shared" ref="AM652:AM675" si="408">IF(E646&gt;=D652,1,0)</f>
        <v>0</v>
      </c>
      <c r="AN652" s="40">
        <f t="shared" si="369"/>
        <v>0</v>
      </c>
      <c r="AO652" s="40">
        <f t="shared" si="370"/>
        <v>0</v>
      </c>
      <c r="AP652" s="40">
        <f t="shared" si="371"/>
        <v>1</v>
      </c>
      <c r="AQ652" s="40">
        <f t="shared" si="373"/>
        <v>1</v>
      </c>
      <c r="AR652" s="40">
        <f t="shared" si="374"/>
        <v>0</v>
      </c>
      <c r="AS652" s="40">
        <f t="shared" si="375"/>
        <v>0</v>
      </c>
      <c r="AT652" s="40">
        <f t="shared" si="376"/>
        <v>1</v>
      </c>
      <c r="AU652" s="40">
        <f t="shared" si="377"/>
        <v>0</v>
      </c>
      <c r="AV652" s="40">
        <f t="shared" si="378"/>
        <v>0</v>
      </c>
      <c r="AW652" s="40">
        <f t="shared" si="379"/>
        <v>0</v>
      </c>
      <c r="AX652" s="40">
        <f t="shared" si="380"/>
        <v>0</v>
      </c>
      <c r="AY652" s="40">
        <f t="shared" si="381"/>
        <v>0</v>
      </c>
      <c r="AZ652" s="40">
        <f t="shared" si="382"/>
        <v>0</v>
      </c>
      <c r="BA652" s="40">
        <f t="shared" si="383"/>
        <v>0</v>
      </c>
      <c r="BB652" s="40">
        <f t="shared" si="384"/>
        <v>0</v>
      </c>
      <c r="BC652" s="40">
        <f t="shared" si="385"/>
        <v>1</v>
      </c>
      <c r="BD652" s="40">
        <f t="shared" si="386"/>
        <v>0</v>
      </c>
      <c r="BE652" s="40">
        <f t="shared" si="387"/>
        <v>0</v>
      </c>
      <c r="BF652" s="40">
        <f t="shared" si="388"/>
        <v>0</v>
      </c>
      <c r="BG652" s="40">
        <f t="shared" si="389"/>
        <v>0</v>
      </c>
      <c r="BH652" s="40">
        <f t="shared" si="390"/>
        <v>0</v>
      </c>
      <c r="BI652" s="40">
        <f t="shared" si="391"/>
        <v>0</v>
      </c>
      <c r="BJ652" s="40">
        <f t="shared" si="392"/>
        <v>0</v>
      </c>
      <c r="BK652" s="40">
        <f t="shared" si="393"/>
        <v>0</v>
      </c>
      <c r="BL652" s="40">
        <f t="shared" si="394"/>
        <v>0</v>
      </c>
      <c r="BM652" s="40">
        <f t="shared" si="395"/>
        <v>0</v>
      </c>
      <c r="BN652" s="40">
        <f t="shared" si="396"/>
        <v>0</v>
      </c>
      <c r="BO652" s="40">
        <f t="shared" si="397"/>
        <v>0</v>
      </c>
      <c r="BP652" s="40">
        <f t="shared" si="399"/>
        <v>0</v>
      </c>
      <c r="BQ652" s="40">
        <f t="shared" si="400"/>
        <v>0</v>
      </c>
      <c r="BR652" s="40">
        <f t="shared" si="401"/>
        <v>0</v>
      </c>
      <c r="BT652" s="63">
        <f t="shared" si="403"/>
        <v>8</v>
      </c>
      <c r="BV652" s="4">
        <f t="shared" si="398"/>
        <v>0.20077214452214454</v>
      </c>
    </row>
    <row r="653" spans="1:74">
      <c r="A653" s="25">
        <f t="shared" si="372"/>
        <v>649</v>
      </c>
      <c r="B653" s="26" t="s">
        <v>29</v>
      </c>
      <c r="C653" s="12">
        <v>41984</v>
      </c>
      <c r="D653" s="12">
        <v>41991</v>
      </c>
      <c r="E653" s="12">
        <v>42004</v>
      </c>
      <c r="F653" s="14">
        <v>0.79559999999999997</v>
      </c>
      <c r="G653" s="14"/>
      <c r="H653" s="14"/>
      <c r="I653" s="14">
        <v>0.78700000000000003</v>
      </c>
      <c r="J653" s="14">
        <v>0.77669999999999995</v>
      </c>
      <c r="K653" s="5" t="s">
        <v>1</v>
      </c>
      <c r="L653" s="15"/>
      <c r="M653" s="16">
        <f>(F653-I653)*10000</f>
        <v>85.999999999999403</v>
      </c>
      <c r="N653" s="15"/>
      <c r="O653" s="16">
        <f>(I653-J653)*10000</f>
        <v>103.00000000000087</v>
      </c>
      <c r="P653" s="15"/>
      <c r="Q653" s="22">
        <f>((S652*U653)/M653)*O653</f>
        <v>270114622.93567514</v>
      </c>
      <c r="R653" s="15"/>
      <c r="S653" s="3">
        <f>Q653+S652</f>
        <v>9291418534.5736179</v>
      </c>
      <c r="U653" s="4">
        <f>$AE$4/W653</f>
        <v>2.5000000000000001E-2</v>
      </c>
      <c r="V653" s="4"/>
      <c r="W653" s="2">
        <v>10</v>
      </c>
      <c r="X653" s="3"/>
      <c r="Y653" s="30">
        <f>E653-D653+1</f>
        <v>14</v>
      </c>
      <c r="Z653" s="30"/>
      <c r="AA653" s="30">
        <f>(D653-C653)</f>
        <v>7</v>
      </c>
      <c r="AB653" s="30"/>
      <c r="AC653" s="4">
        <f>(S653-S652)/S652</f>
        <v>2.9941860465116689E-2</v>
      </c>
      <c r="AF653" s="40">
        <f>IF(E652&gt;D653,IF(E652&gt;E653,Y653,E652-D653+1),0)</f>
        <v>0</v>
      </c>
      <c r="AH653" s="40">
        <f t="shared" si="402"/>
        <v>0</v>
      </c>
      <c r="AI653" s="40">
        <f t="shared" si="404"/>
        <v>1</v>
      </c>
      <c r="AJ653" s="40">
        <f t="shared" si="405"/>
        <v>0</v>
      </c>
      <c r="AK653" s="40">
        <f t="shared" si="406"/>
        <v>1</v>
      </c>
      <c r="AL653" s="40">
        <f t="shared" si="407"/>
        <v>0</v>
      </c>
      <c r="AM653" s="40">
        <f t="shared" si="408"/>
        <v>0</v>
      </c>
      <c r="AN653" s="40">
        <f t="shared" ref="AN653:AN675" si="409">IF(E646&gt;=D653,1,0)</f>
        <v>0</v>
      </c>
      <c r="AO653" s="40">
        <f t="shared" si="370"/>
        <v>0</v>
      </c>
      <c r="AP653" s="40">
        <f t="shared" si="371"/>
        <v>0</v>
      </c>
      <c r="AQ653" s="40">
        <f t="shared" si="373"/>
        <v>0</v>
      </c>
      <c r="AR653" s="40">
        <f t="shared" si="374"/>
        <v>1</v>
      </c>
      <c r="AS653" s="40">
        <f t="shared" si="375"/>
        <v>0</v>
      </c>
      <c r="AT653" s="40">
        <f t="shared" si="376"/>
        <v>0</v>
      </c>
      <c r="AU653" s="40">
        <f t="shared" si="377"/>
        <v>0</v>
      </c>
      <c r="AV653" s="40">
        <f t="shared" si="378"/>
        <v>0</v>
      </c>
      <c r="AW653" s="40">
        <f t="shared" si="379"/>
        <v>0</v>
      </c>
      <c r="AX653" s="40">
        <f t="shared" si="380"/>
        <v>0</v>
      </c>
      <c r="AY653" s="40">
        <f t="shared" si="381"/>
        <v>0</v>
      </c>
      <c r="AZ653" s="40">
        <f t="shared" si="382"/>
        <v>0</v>
      </c>
      <c r="BA653" s="40">
        <f t="shared" si="383"/>
        <v>0</v>
      </c>
      <c r="BB653" s="40">
        <f t="shared" si="384"/>
        <v>0</v>
      </c>
      <c r="BC653" s="40">
        <f t="shared" si="385"/>
        <v>0</v>
      </c>
      <c r="BD653" s="40">
        <f t="shared" si="386"/>
        <v>1</v>
      </c>
      <c r="BE653" s="40">
        <f t="shared" si="387"/>
        <v>0</v>
      </c>
      <c r="BF653" s="40">
        <f t="shared" si="388"/>
        <v>0</v>
      </c>
      <c r="BG653" s="40">
        <f t="shared" si="389"/>
        <v>0</v>
      </c>
      <c r="BH653" s="40">
        <f t="shared" si="390"/>
        <v>0</v>
      </c>
      <c r="BI653" s="40">
        <f t="shared" si="391"/>
        <v>0</v>
      </c>
      <c r="BJ653" s="40">
        <f t="shared" si="392"/>
        <v>0</v>
      </c>
      <c r="BK653" s="40">
        <f t="shared" si="393"/>
        <v>0</v>
      </c>
      <c r="BL653" s="40">
        <f t="shared" si="394"/>
        <v>0</v>
      </c>
      <c r="BM653" s="40">
        <f t="shared" si="395"/>
        <v>0</v>
      </c>
      <c r="BN653" s="40">
        <f t="shared" si="396"/>
        <v>0</v>
      </c>
      <c r="BO653" s="40">
        <f t="shared" si="397"/>
        <v>0</v>
      </c>
      <c r="BP653" s="40">
        <f t="shared" si="399"/>
        <v>0</v>
      </c>
      <c r="BQ653" s="40">
        <f t="shared" si="400"/>
        <v>0</v>
      </c>
      <c r="BR653" s="40">
        <f t="shared" si="401"/>
        <v>0</v>
      </c>
      <c r="BT653" s="63">
        <f t="shared" si="403"/>
        <v>5</v>
      </c>
      <c r="BV653" s="4">
        <f t="shared" si="398"/>
        <v>0.11108058608058607</v>
      </c>
    </row>
    <row r="654" spans="1:74">
      <c r="A654" s="25">
        <f t="shared" si="372"/>
        <v>650</v>
      </c>
      <c r="B654" s="26" t="s">
        <v>30</v>
      </c>
      <c r="C654" s="12">
        <v>41990</v>
      </c>
      <c r="D654" s="12">
        <v>41991</v>
      </c>
      <c r="E654" s="12">
        <v>42012</v>
      </c>
      <c r="F654" s="14">
        <v>1.2512000000000001</v>
      </c>
      <c r="G654" s="14"/>
      <c r="H654" s="14"/>
      <c r="I654" s="14">
        <v>1.2318</v>
      </c>
      <c r="J654" s="14">
        <v>1.1792</v>
      </c>
      <c r="K654" s="6" t="s">
        <v>1</v>
      </c>
      <c r="M654" s="46">
        <f>(F654-I654)*10000</f>
        <v>194.00000000000085</v>
      </c>
      <c r="N654" s="47"/>
      <c r="O654" s="46">
        <f>(I654-J654)*10000</f>
        <v>525.99999999999977</v>
      </c>
      <c r="Q654" s="22">
        <f>((S653*U654)/M654)*O654</f>
        <v>572549923.75652528</v>
      </c>
      <c r="R654" s="15"/>
      <c r="S654" s="3">
        <f>Q654+S653</f>
        <v>9863968458.330143</v>
      </c>
      <c r="U654" s="4">
        <f>$AE$4/W654</f>
        <v>2.2727272727272728E-2</v>
      </c>
      <c r="V654" s="4"/>
      <c r="W654" s="16">
        <v>11</v>
      </c>
      <c r="Y654" s="30">
        <f>E654-D654+1</f>
        <v>22</v>
      </c>
      <c r="Z654" s="30"/>
      <c r="AA654" s="30">
        <f>(D654-C654)</f>
        <v>1</v>
      </c>
      <c r="AB654" s="30"/>
      <c r="AC654" s="4">
        <f>(S654-S653)/S653</f>
        <v>6.162136832239893E-2</v>
      </c>
      <c r="AF654" s="40">
        <f>IF(E653&gt;D654,IF(E653&gt;E654,Y654,E653-D654+1),0)</f>
        <v>14</v>
      </c>
      <c r="AH654" s="40">
        <f t="shared" si="402"/>
        <v>1</v>
      </c>
      <c r="AI654" s="40">
        <f t="shared" si="404"/>
        <v>0</v>
      </c>
      <c r="AJ654" s="40">
        <f t="shared" si="405"/>
        <v>1</v>
      </c>
      <c r="AK654" s="40">
        <f t="shared" si="406"/>
        <v>0</v>
      </c>
      <c r="AL654" s="40">
        <f t="shared" si="407"/>
        <v>1</v>
      </c>
      <c r="AM654" s="40">
        <f t="shared" si="408"/>
        <v>0</v>
      </c>
      <c r="AN654" s="40">
        <f t="shared" si="409"/>
        <v>0</v>
      </c>
      <c r="AO654" s="40">
        <f t="shared" ref="AO654:AO675" si="410">IF(E646&gt;=D654,1,0)</f>
        <v>0</v>
      </c>
      <c r="AP654" s="40">
        <f t="shared" si="371"/>
        <v>0</v>
      </c>
      <c r="AQ654" s="40">
        <f t="shared" si="373"/>
        <v>0</v>
      </c>
      <c r="AR654" s="40">
        <f t="shared" si="374"/>
        <v>0</v>
      </c>
      <c r="AS654" s="40">
        <f t="shared" si="375"/>
        <v>1</v>
      </c>
      <c r="AT654" s="40">
        <f t="shared" si="376"/>
        <v>0</v>
      </c>
      <c r="AU654" s="40">
        <f t="shared" si="377"/>
        <v>0</v>
      </c>
      <c r="AV654" s="40">
        <f t="shared" si="378"/>
        <v>0</v>
      </c>
      <c r="AW654" s="40">
        <f t="shared" si="379"/>
        <v>0</v>
      </c>
      <c r="AX654" s="40">
        <f t="shared" si="380"/>
        <v>0</v>
      </c>
      <c r="AY654" s="40">
        <f t="shared" si="381"/>
        <v>0</v>
      </c>
      <c r="AZ654" s="40">
        <f t="shared" si="382"/>
        <v>0</v>
      </c>
      <c r="BA654" s="40">
        <f t="shared" si="383"/>
        <v>0</v>
      </c>
      <c r="BB654" s="40">
        <f t="shared" si="384"/>
        <v>0</v>
      </c>
      <c r="BC654" s="40">
        <f t="shared" si="385"/>
        <v>0</v>
      </c>
      <c r="BD654" s="40">
        <f t="shared" si="386"/>
        <v>0</v>
      </c>
      <c r="BE654" s="40">
        <f t="shared" si="387"/>
        <v>1</v>
      </c>
      <c r="BF654" s="40">
        <f t="shared" si="388"/>
        <v>0</v>
      </c>
      <c r="BG654" s="40">
        <f t="shared" si="389"/>
        <v>0</v>
      </c>
      <c r="BH654" s="40">
        <f t="shared" si="390"/>
        <v>0</v>
      </c>
      <c r="BI654" s="40">
        <f t="shared" si="391"/>
        <v>0</v>
      </c>
      <c r="BJ654" s="40">
        <f t="shared" si="392"/>
        <v>0</v>
      </c>
      <c r="BK654" s="40">
        <f t="shared" si="393"/>
        <v>0</v>
      </c>
      <c r="BL654" s="40">
        <f t="shared" si="394"/>
        <v>0</v>
      </c>
      <c r="BM654" s="40">
        <f t="shared" si="395"/>
        <v>0</v>
      </c>
      <c r="BN654" s="40">
        <f t="shared" si="396"/>
        <v>0</v>
      </c>
      <c r="BO654" s="40">
        <f t="shared" si="397"/>
        <v>0</v>
      </c>
      <c r="BP654" s="40">
        <f t="shared" si="399"/>
        <v>0</v>
      </c>
      <c r="BQ654" s="40">
        <f t="shared" si="400"/>
        <v>0</v>
      </c>
      <c r="BR654" s="40">
        <f t="shared" si="401"/>
        <v>0</v>
      </c>
      <c r="BT654" s="63">
        <f t="shared" si="403"/>
        <v>6</v>
      </c>
      <c r="BV654" s="4">
        <f t="shared" si="398"/>
        <v>0.13380785880785881</v>
      </c>
    </row>
    <row r="655" spans="1:74">
      <c r="A655" s="25">
        <f t="shared" si="372"/>
        <v>651</v>
      </c>
      <c r="B655" s="26" t="s">
        <v>36</v>
      </c>
      <c r="C655" s="12">
        <v>41990</v>
      </c>
      <c r="D655" s="12">
        <v>41991</v>
      </c>
      <c r="E655" s="12">
        <v>42003</v>
      </c>
      <c r="F655" s="36">
        <v>183.17499999999998</v>
      </c>
      <c r="G655" s="36">
        <v>185.17100000000002</v>
      </c>
      <c r="H655" s="36">
        <v>185.17099999999999</v>
      </c>
      <c r="I655" s="36"/>
      <c r="J655" s="36"/>
      <c r="K655" s="5" t="s">
        <v>17</v>
      </c>
      <c r="M655" s="16">
        <f>(G655-F655)*100</f>
        <v>199.60000000000377</v>
      </c>
      <c r="N655" s="15"/>
      <c r="O655" s="16">
        <f>(H655-G655)*100</f>
        <v>-2.8421709430404007E-12</v>
      </c>
      <c r="Q655" s="22">
        <f>((S654*U655)/M655)*O655</f>
        <v>-3.9015648707599113E-6</v>
      </c>
      <c r="R655" s="15"/>
      <c r="S655" s="3">
        <f>Q655+S654</f>
        <v>9863968458.3301392</v>
      </c>
      <c r="U655" s="4">
        <f>$AE$4/W655</f>
        <v>2.7777777777777776E-2</v>
      </c>
      <c r="W655" s="2">
        <v>9</v>
      </c>
      <c r="Y655" s="30">
        <f>E655-D655+1</f>
        <v>13</v>
      </c>
      <c r="Z655" s="30"/>
      <c r="AA655" s="30">
        <f>(D655-C655)</f>
        <v>1</v>
      </c>
      <c r="AB655" s="30"/>
      <c r="AC655" s="4">
        <f>(S655-S654)/S654</f>
        <v>-3.8673048091546562E-16</v>
      </c>
      <c r="AF655" s="40">
        <f>IF(E654&gt;D655,IF(E654&gt;E655,Y655,E654-D655+1),0)</f>
        <v>13</v>
      </c>
      <c r="AH655" s="40">
        <f t="shared" si="402"/>
        <v>1</v>
      </c>
      <c r="AI655" s="40">
        <f t="shared" si="404"/>
        <v>1</v>
      </c>
      <c r="AJ655" s="40">
        <f t="shared" si="405"/>
        <v>0</v>
      </c>
      <c r="AK655" s="40">
        <f t="shared" si="406"/>
        <v>1</v>
      </c>
      <c r="AL655" s="40">
        <f t="shared" si="407"/>
        <v>0</v>
      </c>
      <c r="AM655" s="40">
        <f t="shared" si="408"/>
        <v>1</v>
      </c>
      <c r="AN655" s="40">
        <f t="shared" si="409"/>
        <v>0</v>
      </c>
      <c r="AO655" s="40">
        <f t="shared" si="410"/>
        <v>0</v>
      </c>
      <c r="AP655" s="40">
        <f t="shared" ref="AP655:AP675" si="411">IF(E646&gt;=D655,1,0)</f>
        <v>0</v>
      </c>
      <c r="AQ655" s="40">
        <f t="shared" si="373"/>
        <v>0</v>
      </c>
      <c r="AR655" s="40">
        <f t="shared" si="374"/>
        <v>0</v>
      </c>
      <c r="AS655" s="40">
        <f t="shared" si="375"/>
        <v>0</v>
      </c>
      <c r="AT655" s="40">
        <f t="shared" si="376"/>
        <v>1</v>
      </c>
      <c r="AU655" s="40">
        <f t="shared" si="377"/>
        <v>0</v>
      </c>
      <c r="AV655" s="40">
        <f t="shared" si="378"/>
        <v>0</v>
      </c>
      <c r="AW655" s="40">
        <f t="shared" si="379"/>
        <v>0</v>
      </c>
      <c r="AX655" s="40">
        <f t="shared" si="380"/>
        <v>0</v>
      </c>
      <c r="AY655" s="40">
        <f t="shared" si="381"/>
        <v>0</v>
      </c>
      <c r="AZ655" s="40">
        <f t="shared" si="382"/>
        <v>0</v>
      </c>
      <c r="BA655" s="40">
        <f t="shared" si="383"/>
        <v>0</v>
      </c>
      <c r="BB655" s="40">
        <f t="shared" si="384"/>
        <v>0</v>
      </c>
      <c r="BC655" s="40">
        <f t="shared" si="385"/>
        <v>0</v>
      </c>
      <c r="BD655" s="40">
        <f t="shared" si="386"/>
        <v>0</v>
      </c>
      <c r="BE655" s="40">
        <f t="shared" si="387"/>
        <v>0</v>
      </c>
      <c r="BF655" s="40">
        <f t="shared" si="388"/>
        <v>1</v>
      </c>
      <c r="BG655" s="40">
        <f t="shared" si="389"/>
        <v>0</v>
      </c>
      <c r="BH655" s="40">
        <f t="shared" si="390"/>
        <v>0</v>
      </c>
      <c r="BI655" s="40">
        <f t="shared" si="391"/>
        <v>0</v>
      </c>
      <c r="BJ655" s="40">
        <f t="shared" si="392"/>
        <v>0</v>
      </c>
      <c r="BK655" s="40">
        <f t="shared" si="393"/>
        <v>0</v>
      </c>
      <c r="BL655" s="40">
        <f t="shared" si="394"/>
        <v>0</v>
      </c>
      <c r="BM655" s="40">
        <f t="shared" si="395"/>
        <v>0</v>
      </c>
      <c r="BN655" s="40">
        <f t="shared" si="396"/>
        <v>0</v>
      </c>
      <c r="BO655" s="40">
        <f t="shared" si="397"/>
        <v>0</v>
      </c>
      <c r="BP655" s="40">
        <f t="shared" si="399"/>
        <v>0</v>
      </c>
      <c r="BQ655" s="40">
        <f t="shared" si="400"/>
        <v>0</v>
      </c>
      <c r="BR655" s="40">
        <f t="shared" si="401"/>
        <v>0</v>
      </c>
      <c r="BT655" s="63">
        <f t="shared" si="403"/>
        <v>7</v>
      </c>
      <c r="BV655" s="4">
        <f t="shared" si="398"/>
        <v>0.16158563658563657</v>
      </c>
    </row>
    <row r="656" spans="1:74">
      <c r="A656" s="25">
        <f t="shared" ref="A656:A704" si="412">A655+1</f>
        <v>652</v>
      </c>
      <c r="B656" s="26" t="s">
        <v>20</v>
      </c>
      <c r="C656" s="12">
        <v>41999</v>
      </c>
      <c r="D656" s="12">
        <v>42002</v>
      </c>
      <c r="E656" s="12">
        <v>42012</v>
      </c>
      <c r="F656" s="14">
        <v>0.79669999999999996</v>
      </c>
      <c r="G656" s="14">
        <v>0.80379999999999996</v>
      </c>
      <c r="H656" s="14">
        <v>0.82310000000000005</v>
      </c>
      <c r="I656" s="14"/>
      <c r="J656" s="14"/>
      <c r="K656" s="5" t="s">
        <v>1</v>
      </c>
      <c r="L656" s="15"/>
      <c r="M656" s="16">
        <f>(G656-F656)*10000</f>
        <v>70.999999999999957</v>
      </c>
      <c r="N656" s="15"/>
      <c r="O656" s="16">
        <f>(H656-G656)*10000</f>
        <v>193.00000000000094</v>
      </c>
      <c r="P656" s="15"/>
      <c r="Q656" s="22">
        <f>((S655*U656)/M656)*O656</f>
        <v>957618668.23829341</v>
      </c>
      <c r="R656" s="15"/>
      <c r="S656" s="3">
        <f>Q656+S655</f>
        <v>10821587126.568432</v>
      </c>
      <c r="U656" s="4">
        <f>$AE$4/W656</f>
        <v>3.5714285714285712E-2</v>
      </c>
      <c r="V656" s="4"/>
      <c r="W656" s="2">
        <v>7</v>
      </c>
      <c r="X656" s="3"/>
      <c r="Y656" s="30">
        <f>E656-D656+1</f>
        <v>11</v>
      </c>
      <c r="Z656" s="30"/>
      <c r="AA656" s="30">
        <f>(D656-C656)</f>
        <v>3</v>
      </c>
      <c r="AB656" s="30"/>
      <c r="AC656" s="4">
        <f>(S656-S655)/S655</f>
        <v>9.7082494969819369E-2</v>
      </c>
      <c r="AF656" s="40">
        <f>IF(E655&gt;D656,IF(E655&gt;E656,Y656,E655-D656+1),0)</f>
        <v>2</v>
      </c>
      <c r="AH656" s="40">
        <f t="shared" si="402"/>
        <v>1</v>
      </c>
      <c r="AI656" s="40">
        <f t="shared" si="404"/>
        <v>1</v>
      </c>
      <c r="AJ656" s="40">
        <f t="shared" si="405"/>
        <v>1</v>
      </c>
      <c r="AK656" s="40">
        <f t="shared" si="406"/>
        <v>0</v>
      </c>
      <c r="AL656" s="40">
        <f t="shared" si="407"/>
        <v>0</v>
      </c>
      <c r="AM656" s="40">
        <f t="shared" si="408"/>
        <v>0</v>
      </c>
      <c r="AN656" s="40">
        <f t="shared" si="409"/>
        <v>1</v>
      </c>
      <c r="AO656" s="40">
        <f t="shared" si="410"/>
        <v>0</v>
      </c>
      <c r="AP656" s="40">
        <f t="shared" si="411"/>
        <v>0</v>
      </c>
      <c r="AQ656" s="40">
        <f t="shared" ref="AQ656:AQ675" si="413">IF(E646&gt;=D656,1,0)</f>
        <v>0</v>
      </c>
      <c r="AR656" s="40">
        <f t="shared" si="374"/>
        <v>0</v>
      </c>
      <c r="AS656" s="40">
        <f t="shared" si="375"/>
        <v>0</v>
      </c>
      <c r="AT656" s="40">
        <f t="shared" si="376"/>
        <v>0</v>
      </c>
      <c r="AU656" s="40">
        <f t="shared" si="377"/>
        <v>1</v>
      </c>
      <c r="AV656" s="40">
        <f t="shared" si="378"/>
        <v>0</v>
      </c>
      <c r="AW656" s="40">
        <f t="shared" si="379"/>
        <v>0</v>
      </c>
      <c r="AX656" s="40">
        <f t="shared" si="380"/>
        <v>0</v>
      </c>
      <c r="AY656" s="40">
        <f t="shared" si="381"/>
        <v>0</v>
      </c>
      <c r="AZ656" s="40">
        <f t="shared" si="382"/>
        <v>0</v>
      </c>
      <c r="BA656" s="40">
        <f t="shared" si="383"/>
        <v>0</v>
      </c>
      <c r="BB656" s="40">
        <f t="shared" si="384"/>
        <v>0</v>
      </c>
      <c r="BC656" s="40">
        <f t="shared" si="385"/>
        <v>0</v>
      </c>
      <c r="BD656" s="40">
        <f t="shared" si="386"/>
        <v>0</v>
      </c>
      <c r="BE656" s="40">
        <f t="shared" si="387"/>
        <v>0</v>
      </c>
      <c r="BF656" s="40">
        <f t="shared" si="388"/>
        <v>0</v>
      </c>
      <c r="BG656" s="40">
        <f t="shared" si="389"/>
        <v>1</v>
      </c>
      <c r="BH656" s="40">
        <f t="shared" si="390"/>
        <v>0</v>
      </c>
      <c r="BI656" s="40">
        <f t="shared" si="391"/>
        <v>0</v>
      </c>
      <c r="BJ656" s="40">
        <f t="shared" si="392"/>
        <v>0</v>
      </c>
      <c r="BK656" s="40">
        <f t="shared" si="393"/>
        <v>0</v>
      </c>
      <c r="BL656" s="40">
        <f t="shared" si="394"/>
        <v>0</v>
      </c>
      <c r="BM656" s="40">
        <f t="shared" si="395"/>
        <v>0</v>
      </c>
      <c r="BN656" s="40">
        <f t="shared" si="396"/>
        <v>0</v>
      </c>
      <c r="BO656" s="40">
        <f t="shared" si="397"/>
        <v>0</v>
      </c>
      <c r="BP656" s="40">
        <f t="shared" si="399"/>
        <v>0</v>
      </c>
      <c r="BQ656" s="40">
        <f t="shared" si="400"/>
        <v>0</v>
      </c>
      <c r="BR656" s="40">
        <f t="shared" si="401"/>
        <v>0</v>
      </c>
      <c r="BT656" s="63">
        <f t="shared" si="403"/>
        <v>7</v>
      </c>
      <c r="BV656" s="4">
        <f t="shared" si="398"/>
        <v>0.16158563658563657</v>
      </c>
    </row>
    <row r="657" spans="1:74">
      <c r="A657" s="25">
        <f t="shared" si="412"/>
        <v>653</v>
      </c>
      <c r="B657" s="26" t="s">
        <v>28</v>
      </c>
      <c r="C657" s="12">
        <v>41996</v>
      </c>
      <c r="D657" s="12">
        <v>42003</v>
      </c>
      <c r="E657" s="12">
        <v>42006</v>
      </c>
      <c r="F657" s="14">
        <v>1.4236</v>
      </c>
      <c r="G657" s="14"/>
      <c r="H657" s="14"/>
      <c r="I657" s="14">
        <v>1.4111</v>
      </c>
      <c r="J657" s="14">
        <v>1.4067000000000001</v>
      </c>
      <c r="K657" s="5" t="s">
        <v>2</v>
      </c>
      <c r="L657" s="15"/>
      <c r="M657" s="16">
        <f>(F657-I657)*10000</f>
        <v>124.99999999999956</v>
      </c>
      <c r="N657" s="15"/>
      <c r="O657" s="16">
        <f>(I657-J657)*10000</f>
        <v>43.999999999999595</v>
      </c>
      <c r="P657" s="15"/>
      <c r="Q657" s="22">
        <f>((S656*U657)/M657)*O657</f>
        <v>136042809.59114522</v>
      </c>
      <c r="R657" s="15"/>
      <c r="S657" s="3">
        <f>Q657+S656</f>
        <v>10957629936.159576</v>
      </c>
      <c r="U657" s="4">
        <f>$AE$4/W657</f>
        <v>3.5714285714285712E-2</v>
      </c>
      <c r="V657" s="4"/>
      <c r="W657" s="2">
        <v>7</v>
      </c>
      <c r="X657" s="3"/>
      <c r="Y657" s="30">
        <f>E657-D657+1</f>
        <v>4</v>
      </c>
      <c r="Z657" s="30"/>
      <c r="AA657" s="30">
        <f>(D657-C657)</f>
        <v>7</v>
      </c>
      <c r="AB657" s="30"/>
      <c r="AC657" s="4">
        <f>(S657-S656)/S656</f>
        <v>1.2571428571428438E-2</v>
      </c>
      <c r="AF657" s="40">
        <f>IF(E656&gt;D657,IF(E656&gt;E657,Y657,E656-D657+1),0)</f>
        <v>4</v>
      </c>
      <c r="AH657" s="40">
        <f t="shared" si="402"/>
        <v>1</v>
      </c>
      <c r="AI657" s="40">
        <f t="shared" si="404"/>
        <v>1</v>
      </c>
      <c r="AJ657" s="40">
        <f t="shared" si="405"/>
        <v>1</v>
      </c>
      <c r="AK657" s="40">
        <f t="shared" si="406"/>
        <v>1</v>
      </c>
      <c r="AL657" s="40">
        <f t="shared" si="407"/>
        <v>0</v>
      </c>
      <c r="AM657" s="40">
        <f t="shared" si="408"/>
        <v>0</v>
      </c>
      <c r="AN657" s="40">
        <f t="shared" si="409"/>
        <v>0</v>
      </c>
      <c r="AO657" s="40">
        <f t="shared" si="410"/>
        <v>1</v>
      </c>
      <c r="AP657" s="40">
        <f t="shared" si="411"/>
        <v>0</v>
      </c>
      <c r="AQ657" s="40">
        <f t="shared" si="413"/>
        <v>0</v>
      </c>
      <c r="AR657" s="40">
        <f t="shared" ref="AR657:AR675" si="414">IF(E646&gt;=D657,1,0)</f>
        <v>0</v>
      </c>
      <c r="AS657" s="40">
        <f t="shared" si="375"/>
        <v>0</v>
      </c>
      <c r="AT657" s="40">
        <f t="shared" si="376"/>
        <v>0</v>
      </c>
      <c r="AU657" s="40">
        <f t="shared" si="377"/>
        <v>0</v>
      </c>
      <c r="AV657" s="40">
        <f t="shared" si="378"/>
        <v>1</v>
      </c>
      <c r="AW657" s="40">
        <f t="shared" si="379"/>
        <v>0</v>
      </c>
      <c r="AX657" s="40">
        <f t="shared" si="380"/>
        <v>0</v>
      </c>
      <c r="AY657" s="40">
        <f t="shared" si="381"/>
        <v>0</v>
      </c>
      <c r="AZ657" s="40">
        <f t="shared" si="382"/>
        <v>0</v>
      </c>
      <c r="BA657" s="40">
        <f t="shared" si="383"/>
        <v>0</v>
      </c>
      <c r="BB657" s="40">
        <f t="shared" si="384"/>
        <v>0</v>
      </c>
      <c r="BC657" s="40">
        <f t="shared" si="385"/>
        <v>0</v>
      </c>
      <c r="BD657" s="40">
        <f t="shared" si="386"/>
        <v>0</v>
      </c>
      <c r="BE657" s="40">
        <f t="shared" si="387"/>
        <v>0</v>
      </c>
      <c r="BF657" s="40">
        <f t="shared" si="388"/>
        <v>0</v>
      </c>
      <c r="BG657" s="40">
        <f t="shared" si="389"/>
        <v>0</v>
      </c>
      <c r="BH657" s="40">
        <f t="shared" si="390"/>
        <v>1</v>
      </c>
      <c r="BI657" s="40">
        <f t="shared" si="391"/>
        <v>0</v>
      </c>
      <c r="BJ657" s="40">
        <f t="shared" si="392"/>
        <v>0</v>
      </c>
      <c r="BK657" s="40">
        <f t="shared" si="393"/>
        <v>0</v>
      </c>
      <c r="BL657" s="40">
        <f t="shared" si="394"/>
        <v>0</v>
      </c>
      <c r="BM657" s="40">
        <f t="shared" si="395"/>
        <v>0</v>
      </c>
      <c r="BN657" s="40">
        <f t="shared" si="396"/>
        <v>0</v>
      </c>
      <c r="BO657" s="40">
        <f t="shared" si="397"/>
        <v>0</v>
      </c>
      <c r="BP657" s="40">
        <f t="shared" si="399"/>
        <v>0</v>
      </c>
      <c r="BQ657" s="40">
        <f t="shared" si="400"/>
        <v>0</v>
      </c>
      <c r="BR657" s="40">
        <f t="shared" si="401"/>
        <v>0</v>
      </c>
      <c r="BT657" s="63">
        <f t="shared" si="403"/>
        <v>8</v>
      </c>
      <c r="BV657" s="4">
        <f t="shared" si="398"/>
        <v>0.19729992229992227</v>
      </c>
    </row>
    <row r="658" spans="1:74">
      <c r="A658" s="25">
        <f t="shared" si="412"/>
        <v>654</v>
      </c>
      <c r="B658" s="26" t="s">
        <v>33</v>
      </c>
      <c r="C658" s="12">
        <v>42004</v>
      </c>
      <c r="D658" s="12">
        <v>42006</v>
      </c>
      <c r="E658" s="12">
        <v>42009</v>
      </c>
      <c r="F658" s="36">
        <v>119.23</v>
      </c>
      <c r="G658" s="36">
        <v>119.95</v>
      </c>
      <c r="H658" s="36">
        <v>119.95</v>
      </c>
      <c r="I658" s="36"/>
      <c r="J658" s="36"/>
      <c r="K658" s="5" t="s">
        <v>17</v>
      </c>
      <c r="M658" s="16">
        <f>(G658-F658)*100</f>
        <v>71.999999999999886</v>
      </c>
      <c r="N658" s="15"/>
      <c r="O658" s="16">
        <f>(H658-G658)*100</f>
        <v>0</v>
      </c>
      <c r="Q658" s="22">
        <f>((S657*U658)/M658)*O658</f>
        <v>0</v>
      </c>
      <c r="R658" s="15"/>
      <c r="S658" s="3">
        <f>Q658+S657</f>
        <v>10957629936.159576</v>
      </c>
      <c r="U658" s="4">
        <f>$AE$4/W658</f>
        <v>2.7777777777777776E-2</v>
      </c>
      <c r="W658" s="2">
        <v>9</v>
      </c>
      <c r="Y658" s="30">
        <f>E658-D658+1</f>
        <v>4</v>
      </c>
      <c r="Z658" s="30"/>
      <c r="AA658" s="30">
        <f>(D658-C658)</f>
        <v>2</v>
      </c>
      <c r="AB658" s="30"/>
      <c r="AC658" s="4">
        <f>(S658-S657)/S657</f>
        <v>0</v>
      </c>
      <c r="AF658" s="40">
        <f>IF(E657&gt;D658,IF(E657&gt;E658,Y658,E657-D658+1),0)</f>
        <v>0</v>
      </c>
      <c r="AH658" s="40">
        <f t="shared" si="402"/>
        <v>1</v>
      </c>
      <c r="AI658" s="40">
        <f t="shared" si="404"/>
        <v>1</v>
      </c>
      <c r="AJ658" s="40">
        <f t="shared" si="405"/>
        <v>0</v>
      </c>
      <c r="AK658" s="40">
        <f t="shared" si="406"/>
        <v>1</v>
      </c>
      <c r="AL658" s="40">
        <f t="shared" si="407"/>
        <v>0</v>
      </c>
      <c r="AM658" s="40">
        <f t="shared" si="408"/>
        <v>0</v>
      </c>
      <c r="AN658" s="40">
        <f t="shared" si="409"/>
        <v>0</v>
      </c>
      <c r="AO658" s="40">
        <f t="shared" si="410"/>
        <v>0</v>
      </c>
      <c r="AP658" s="40">
        <f t="shared" si="411"/>
        <v>1</v>
      </c>
      <c r="AQ658" s="40">
        <f t="shared" si="413"/>
        <v>0</v>
      </c>
      <c r="AR658" s="40">
        <f t="shared" si="414"/>
        <v>0</v>
      </c>
      <c r="AS658" s="40">
        <f t="shared" ref="AS658:AS675" si="415">IF(E646&gt;=D658,1,0)</f>
        <v>0</v>
      </c>
      <c r="AT658" s="40">
        <f t="shared" si="376"/>
        <v>0</v>
      </c>
      <c r="AU658" s="40">
        <f t="shared" si="377"/>
        <v>0</v>
      </c>
      <c r="AV658" s="40">
        <f t="shared" si="378"/>
        <v>0</v>
      </c>
      <c r="AW658" s="40">
        <f t="shared" si="379"/>
        <v>0</v>
      </c>
      <c r="AX658" s="40">
        <f t="shared" si="380"/>
        <v>0</v>
      </c>
      <c r="AY658" s="40">
        <f t="shared" si="381"/>
        <v>0</v>
      </c>
      <c r="AZ658" s="40">
        <f t="shared" si="382"/>
        <v>0</v>
      </c>
      <c r="BA658" s="40">
        <f t="shared" si="383"/>
        <v>0</v>
      </c>
      <c r="BB658" s="40">
        <f t="shared" si="384"/>
        <v>0</v>
      </c>
      <c r="BC658" s="40">
        <f t="shared" si="385"/>
        <v>0</v>
      </c>
      <c r="BD658" s="40">
        <f t="shared" si="386"/>
        <v>0</v>
      </c>
      <c r="BE658" s="40">
        <f t="shared" si="387"/>
        <v>0</v>
      </c>
      <c r="BF658" s="40">
        <f t="shared" si="388"/>
        <v>0</v>
      </c>
      <c r="BG658" s="40">
        <f t="shared" si="389"/>
        <v>0</v>
      </c>
      <c r="BH658" s="40">
        <f t="shared" si="390"/>
        <v>0</v>
      </c>
      <c r="BI658" s="40">
        <f t="shared" si="391"/>
        <v>1</v>
      </c>
      <c r="BJ658" s="40">
        <f t="shared" si="392"/>
        <v>0</v>
      </c>
      <c r="BK658" s="40">
        <f t="shared" si="393"/>
        <v>0</v>
      </c>
      <c r="BL658" s="40">
        <f t="shared" si="394"/>
        <v>0</v>
      </c>
      <c r="BM658" s="40">
        <f t="shared" si="395"/>
        <v>0</v>
      </c>
      <c r="BN658" s="40">
        <f t="shared" si="396"/>
        <v>0</v>
      </c>
      <c r="BO658" s="40">
        <f t="shared" si="397"/>
        <v>0</v>
      </c>
      <c r="BP658" s="40">
        <f t="shared" si="399"/>
        <v>0</v>
      </c>
      <c r="BQ658" s="40">
        <f t="shared" si="400"/>
        <v>0</v>
      </c>
      <c r="BR658" s="40">
        <f t="shared" si="401"/>
        <v>0</v>
      </c>
      <c r="BT658" s="63">
        <f t="shared" si="403"/>
        <v>6</v>
      </c>
      <c r="BV658" s="4">
        <f t="shared" si="398"/>
        <v>0.15306915306915309</v>
      </c>
    </row>
    <row r="659" spans="1:74">
      <c r="A659" s="25">
        <f t="shared" si="412"/>
        <v>655</v>
      </c>
      <c r="B659" s="26" t="s">
        <v>36</v>
      </c>
      <c r="C659" s="12">
        <v>42003</v>
      </c>
      <c r="D659" s="12">
        <v>42006</v>
      </c>
      <c r="E659" s="12">
        <v>42024</v>
      </c>
      <c r="F659" s="36">
        <v>187.20500000000001</v>
      </c>
      <c r="G659" s="36"/>
      <c r="H659" s="36"/>
      <c r="I659" s="36">
        <v>184.78</v>
      </c>
      <c r="J659" s="36">
        <v>178.376</v>
      </c>
      <c r="K659" s="5" t="s">
        <v>2</v>
      </c>
      <c r="M659" s="16">
        <f>(F659-I659)*100</f>
        <v>242.50000000000114</v>
      </c>
      <c r="N659" s="15"/>
      <c r="O659" s="16">
        <f>(I659-J659)*100</f>
        <v>640.39999999999964</v>
      </c>
      <c r="Q659" s="22">
        <f>((S658*U659)/M659)*O659</f>
        <v>803810562.55630648</v>
      </c>
      <c r="R659" s="15"/>
      <c r="S659" s="3">
        <f>Q659+S658</f>
        <v>11761440498.715883</v>
      </c>
      <c r="U659" s="4">
        <f>$AE$4/W659</f>
        <v>2.7777777777777776E-2</v>
      </c>
      <c r="W659" s="2">
        <v>9</v>
      </c>
      <c r="Y659" s="30">
        <f>E659-D659+1</f>
        <v>19</v>
      </c>
      <c r="Z659" s="30"/>
      <c r="AA659" s="30">
        <f>(D659-C659)</f>
        <v>3</v>
      </c>
      <c r="AB659" s="30"/>
      <c r="AC659" s="4">
        <f>(S659-S658)/S658</f>
        <v>7.3356242840778574E-2</v>
      </c>
      <c r="AF659" s="40">
        <f>IF(E658&gt;D659,IF(E658&gt;E659,Y659,E658-D659+1),0)</f>
        <v>4</v>
      </c>
      <c r="AH659" s="40">
        <f t="shared" si="402"/>
        <v>1</v>
      </c>
      <c r="AI659" s="40">
        <f t="shared" si="404"/>
        <v>1</v>
      </c>
      <c r="AJ659" s="40">
        <f t="shared" si="405"/>
        <v>1</v>
      </c>
      <c r="AK659" s="40">
        <f t="shared" si="406"/>
        <v>0</v>
      </c>
      <c r="AL659" s="40">
        <f t="shared" si="407"/>
        <v>1</v>
      </c>
      <c r="AM659" s="40">
        <f t="shared" si="408"/>
        <v>0</v>
      </c>
      <c r="AN659" s="40">
        <f t="shared" si="409"/>
        <v>0</v>
      </c>
      <c r="AO659" s="40">
        <f t="shared" si="410"/>
        <v>0</v>
      </c>
      <c r="AP659" s="40">
        <f t="shared" si="411"/>
        <v>0</v>
      </c>
      <c r="AQ659" s="40">
        <f t="shared" si="413"/>
        <v>1</v>
      </c>
      <c r="AR659" s="40">
        <f t="shared" si="414"/>
        <v>0</v>
      </c>
      <c r="AS659" s="40">
        <f t="shared" si="415"/>
        <v>0</v>
      </c>
      <c r="AT659" s="40">
        <f t="shared" ref="AT659:AT675" si="416">IF(E646&gt;=D659,1,0)</f>
        <v>0</v>
      </c>
      <c r="AU659" s="40">
        <f t="shared" si="377"/>
        <v>0</v>
      </c>
      <c r="AV659" s="40">
        <f t="shared" si="378"/>
        <v>0</v>
      </c>
      <c r="AW659" s="40">
        <f t="shared" si="379"/>
        <v>0</v>
      </c>
      <c r="AX659" s="40">
        <f t="shared" si="380"/>
        <v>0</v>
      </c>
      <c r="AY659" s="40">
        <f t="shared" si="381"/>
        <v>0</v>
      </c>
      <c r="AZ659" s="40">
        <f t="shared" si="382"/>
        <v>0</v>
      </c>
      <c r="BA659" s="40">
        <f t="shared" si="383"/>
        <v>0</v>
      </c>
      <c r="BB659" s="40">
        <f t="shared" si="384"/>
        <v>0</v>
      </c>
      <c r="BC659" s="40">
        <f t="shared" si="385"/>
        <v>0</v>
      </c>
      <c r="BD659" s="40">
        <f t="shared" si="386"/>
        <v>0</v>
      </c>
      <c r="BE659" s="40">
        <f t="shared" si="387"/>
        <v>0</v>
      </c>
      <c r="BF659" s="40">
        <f t="shared" si="388"/>
        <v>0</v>
      </c>
      <c r="BG659" s="40">
        <f t="shared" si="389"/>
        <v>0</v>
      </c>
      <c r="BH659" s="40">
        <f t="shared" si="390"/>
        <v>0</v>
      </c>
      <c r="BI659" s="40">
        <f t="shared" si="391"/>
        <v>0</v>
      </c>
      <c r="BJ659" s="40">
        <f t="shared" si="392"/>
        <v>1</v>
      </c>
      <c r="BK659" s="40">
        <f t="shared" si="393"/>
        <v>0</v>
      </c>
      <c r="BL659" s="40">
        <f t="shared" si="394"/>
        <v>0</v>
      </c>
      <c r="BM659" s="40">
        <f t="shared" si="395"/>
        <v>0</v>
      </c>
      <c r="BN659" s="40">
        <f t="shared" si="396"/>
        <v>0</v>
      </c>
      <c r="BO659" s="40">
        <f t="shared" si="397"/>
        <v>0</v>
      </c>
      <c r="BP659" s="40">
        <f t="shared" si="399"/>
        <v>0</v>
      </c>
      <c r="BQ659" s="40">
        <f t="shared" si="400"/>
        <v>0</v>
      </c>
      <c r="BR659" s="40">
        <f t="shared" si="401"/>
        <v>0</v>
      </c>
      <c r="BT659" s="63">
        <f t="shared" si="403"/>
        <v>7</v>
      </c>
      <c r="BV659" s="4">
        <f t="shared" si="398"/>
        <v>0.18084693084693088</v>
      </c>
    </row>
    <row r="660" spans="1:74">
      <c r="A660" s="25">
        <f t="shared" si="412"/>
        <v>656</v>
      </c>
      <c r="B660" s="26" t="s">
        <v>24</v>
      </c>
      <c r="C660" s="12">
        <v>42006</v>
      </c>
      <c r="D660" s="13">
        <v>42009</v>
      </c>
      <c r="E660" s="13">
        <v>42010</v>
      </c>
      <c r="F660" s="36">
        <v>97.92</v>
      </c>
      <c r="G660" s="36"/>
      <c r="H660" s="36"/>
      <c r="I660" s="36">
        <v>97.36</v>
      </c>
      <c r="J660" s="36">
        <v>95.72</v>
      </c>
      <c r="K660" s="5" t="s">
        <v>1</v>
      </c>
      <c r="L660" s="15"/>
      <c r="M660" s="16">
        <f>(F660-I660)*100</f>
        <v>56.000000000000227</v>
      </c>
      <c r="N660" s="15"/>
      <c r="O660" s="16">
        <f>(I660-J660)*100</f>
        <v>164.00000000000006</v>
      </c>
      <c r="P660" s="15"/>
      <c r="Q660" s="22">
        <f>((S659*U660)/M660)*O660</f>
        <v>861105465.08455265</v>
      </c>
      <c r="R660" s="15"/>
      <c r="S660" s="3">
        <f>Q660+S659</f>
        <v>12622545963.800436</v>
      </c>
      <c r="U660" s="4">
        <f>$AE$4/W660</f>
        <v>2.5000000000000001E-2</v>
      </c>
      <c r="V660" s="4"/>
      <c r="W660" s="2">
        <v>10</v>
      </c>
      <c r="X660" s="3"/>
      <c r="Y660" s="30">
        <f>E660-D660+1</f>
        <v>2</v>
      </c>
      <c r="Z660" s="30"/>
      <c r="AA660" s="30">
        <f>(D660-C660)</f>
        <v>3</v>
      </c>
      <c r="AB660" s="30"/>
      <c r="AC660" s="4">
        <f>(S660-S659)/S659</f>
        <v>7.3214285714285468E-2</v>
      </c>
      <c r="AF660" s="40">
        <f>IF(E659&gt;D660,IF(E659&gt;E660,Y660,E659-D660+1),0)</f>
        <v>2</v>
      </c>
      <c r="AH660" s="40">
        <f t="shared" si="402"/>
        <v>1</v>
      </c>
      <c r="AI660" s="40">
        <f t="shared" si="404"/>
        <v>1</v>
      </c>
      <c r="AJ660" s="40">
        <f t="shared" si="405"/>
        <v>0</v>
      </c>
      <c r="AK660" s="40">
        <f t="shared" si="406"/>
        <v>1</v>
      </c>
      <c r="AL660" s="40">
        <f t="shared" si="407"/>
        <v>0</v>
      </c>
      <c r="AM660" s="40">
        <f t="shared" si="408"/>
        <v>1</v>
      </c>
      <c r="AN660" s="40">
        <f t="shared" si="409"/>
        <v>0</v>
      </c>
      <c r="AO660" s="40">
        <f t="shared" si="410"/>
        <v>0</v>
      </c>
      <c r="AP660" s="40">
        <f t="shared" si="411"/>
        <v>0</v>
      </c>
      <c r="AQ660" s="40">
        <f t="shared" si="413"/>
        <v>0</v>
      </c>
      <c r="AR660" s="40">
        <f t="shared" si="414"/>
        <v>1</v>
      </c>
      <c r="AS660" s="40">
        <f t="shared" si="415"/>
        <v>0</v>
      </c>
      <c r="AT660" s="40">
        <f t="shared" si="416"/>
        <v>0</v>
      </c>
      <c r="AU660" s="40">
        <f t="shared" ref="AU660:AU675" si="417">IF(E646&gt;=D660,1,0)</f>
        <v>0</v>
      </c>
      <c r="AV660" s="40">
        <f t="shared" si="378"/>
        <v>0</v>
      </c>
      <c r="AW660" s="40">
        <f t="shared" si="379"/>
        <v>0</v>
      </c>
      <c r="AX660" s="40">
        <f t="shared" si="380"/>
        <v>0</v>
      </c>
      <c r="AY660" s="40">
        <f t="shared" si="381"/>
        <v>0</v>
      </c>
      <c r="AZ660" s="40">
        <f t="shared" si="382"/>
        <v>0</v>
      </c>
      <c r="BA660" s="40">
        <f t="shared" si="383"/>
        <v>0</v>
      </c>
      <c r="BB660" s="40">
        <f t="shared" si="384"/>
        <v>0</v>
      </c>
      <c r="BC660" s="40">
        <f t="shared" si="385"/>
        <v>0</v>
      </c>
      <c r="BD660" s="40">
        <f t="shared" si="386"/>
        <v>0</v>
      </c>
      <c r="BE660" s="40">
        <f t="shared" si="387"/>
        <v>0</v>
      </c>
      <c r="BF660" s="40">
        <f t="shared" si="388"/>
        <v>0</v>
      </c>
      <c r="BG660" s="40">
        <f t="shared" si="389"/>
        <v>0</v>
      </c>
      <c r="BH660" s="40">
        <f t="shared" si="390"/>
        <v>0</v>
      </c>
      <c r="BI660" s="40">
        <f t="shared" si="391"/>
        <v>0</v>
      </c>
      <c r="BJ660" s="40">
        <f t="shared" si="392"/>
        <v>0</v>
      </c>
      <c r="BK660" s="40">
        <f t="shared" si="393"/>
        <v>1</v>
      </c>
      <c r="BL660" s="40">
        <f t="shared" si="394"/>
        <v>0</v>
      </c>
      <c r="BM660" s="40">
        <f t="shared" si="395"/>
        <v>0</v>
      </c>
      <c r="BN660" s="40">
        <f t="shared" si="396"/>
        <v>0</v>
      </c>
      <c r="BO660" s="40">
        <f t="shared" si="397"/>
        <v>0</v>
      </c>
      <c r="BP660" s="40">
        <f t="shared" si="399"/>
        <v>0</v>
      </c>
      <c r="BQ660" s="40">
        <f t="shared" si="400"/>
        <v>0</v>
      </c>
      <c r="BR660" s="40">
        <f t="shared" si="401"/>
        <v>0</v>
      </c>
      <c r="BT660" s="63">
        <f t="shared" si="403"/>
        <v>7</v>
      </c>
      <c r="BV660" s="4">
        <f t="shared" si="398"/>
        <v>0.17013264513264512</v>
      </c>
    </row>
    <row r="661" spans="1:74">
      <c r="A661" s="25">
        <f t="shared" si="412"/>
        <v>657</v>
      </c>
      <c r="B661" s="26" t="s">
        <v>29</v>
      </c>
      <c r="C661" s="12">
        <v>42006</v>
      </c>
      <c r="D661" s="12">
        <v>42009</v>
      </c>
      <c r="E661" s="12">
        <v>42018</v>
      </c>
      <c r="F661" s="14">
        <v>0.77410000000000001</v>
      </c>
      <c r="G661" s="14">
        <v>0.78390000000000004</v>
      </c>
      <c r="H661" s="14">
        <v>0.77410000000000001</v>
      </c>
      <c r="I661" s="14"/>
      <c r="J661" s="14"/>
      <c r="K661" s="6" t="s">
        <v>0</v>
      </c>
      <c r="L661" s="15"/>
      <c r="M661" s="16">
        <f>(G661-F661)*10000</f>
        <v>98.000000000000313</v>
      </c>
      <c r="N661" s="15"/>
      <c r="O661" s="16">
        <f>(H661-G661)*10000</f>
        <v>-98.000000000000313</v>
      </c>
      <c r="P661" s="15"/>
      <c r="Q661" s="22">
        <f>((S660*U661)/M661)*O661</f>
        <v>-315563649.09501094</v>
      </c>
      <c r="R661" s="15"/>
      <c r="S661" s="3">
        <f>Q661+S660</f>
        <v>12306982314.705425</v>
      </c>
      <c r="U661" s="4">
        <f>$AE$4/W661</f>
        <v>2.5000000000000001E-2</v>
      </c>
      <c r="V661" s="4"/>
      <c r="W661" s="2">
        <v>10</v>
      </c>
      <c r="X661" s="3"/>
      <c r="Y661" s="30">
        <f>E661-D661+1</f>
        <v>10</v>
      </c>
      <c r="Z661" s="30"/>
      <c r="AA661" s="30">
        <f>(D661-C661)</f>
        <v>3</v>
      </c>
      <c r="AB661" s="30"/>
      <c r="AC661" s="4">
        <f>(S661-S660)/S660</f>
        <v>-2.4999999999999988E-2</v>
      </c>
      <c r="AF661" s="40">
        <f>IF(E660&gt;D661,IF(E660&gt;E661,Y661,E660-D661+1),0)</f>
        <v>2</v>
      </c>
      <c r="AH661" s="40">
        <f t="shared" si="402"/>
        <v>1</v>
      </c>
      <c r="AI661" s="40">
        <f t="shared" si="404"/>
        <v>1</v>
      </c>
      <c r="AJ661" s="40">
        <f t="shared" si="405"/>
        <v>1</v>
      </c>
      <c r="AK661" s="40">
        <f t="shared" si="406"/>
        <v>0</v>
      </c>
      <c r="AL661" s="40">
        <f t="shared" si="407"/>
        <v>1</v>
      </c>
      <c r="AM661" s="40">
        <f t="shared" si="408"/>
        <v>0</v>
      </c>
      <c r="AN661" s="40">
        <f t="shared" si="409"/>
        <v>1</v>
      </c>
      <c r="AO661" s="40">
        <f t="shared" si="410"/>
        <v>0</v>
      </c>
      <c r="AP661" s="40">
        <f t="shared" si="411"/>
        <v>0</v>
      </c>
      <c r="AQ661" s="40">
        <f t="shared" si="413"/>
        <v>0</v>
      </c>
      <c r="AR661" s="40">
        <f t="shared" si="414"/>
        <v>0</v>
      </c>
      <c r="AS661" s="40">
        <f t="shared" si="415"/>
        <v>1</v>
      </c>
      <c r="AT661" s="40">
        <f t="shared" si="416"/>
        <v>0</v>
      </c>
      <c r="AU661" s="40">
        <f t="shared" si="417"/>
        <v>0</v>
      </c>
      <c r="AV661" s="40">
        <f t="shared" ref="AV661:AV675" si="418">IF(E646&gt;=D661,1,0)</f>
        <v>0</v>
      </c>
      <c r="AW661" s="40">
        <f t="shared" si="379"/>
        <v>0</v>
      </c>
      <c r="AX661" s="40">
        <f t="shared" si="380"/>
        <v>0</v>
      </c>
      <c r="AY661" s="40">
        <f t="shared" si="381"/>
        <v>0</v>
      </c>
      <c r="AZ661" s="40">
        <f t="shared" si="382"/>
        <v>0</v>
      </c>
      <c r="BA661" s="40">
        <f t="shared" si="383"/>
        <v>0</v>
      </c>
      <c r="BB661" s="40">
        <f t="shared" si="384"/>
        <v>0</v>
      </c>
      <c r="BC661" s="40">
        <f t="shared" si="385"/>
        <v>0</v>
      </c>
      <c r="BD661" s="40">
        <f t="shared" si="386"/>
        <v>0</v>
      </c>
      <c r="BE661" s="40">
        <f t="shared" si="387"/>
        <v>0</v>
      </c>
      <c r="BF661" s="40">
        <f t="shared" si="388"/>
        <v>0</v>
      </c>
      <c r="BG661" s="40">
        <f t="shared" si="389"/>
        <v>0</v>
      </c>
      <c r="BH661" s="40">
        <f t="shared" si="390"/>
        <v>0</v>
      </c>
      <c r="BI661" s="40">
        <f t="shared" si="391"/>
        <v>0</v>
      </c>
      <c r="BJ661" s="40">
        <f t="shared" si="392"/>
        <v>0</v>
      </c>
      <c r="BK661" s="40">
        <f t="shared" si="393"/>
        <v>0</v>
      </c>
      <c r="BL661" s="40">
        <f t="shared" si="394"/>
        <v>1</v>
      </c>
      <c r="BM661" s="40">
        <f t="shared" si="395"/>
        <v>0</v>
      </c>
      <c r="BN661" s="40">
        <f t="shared" si="396"/>
        <v>0</v>
      </c>
      <c r="BO661" s="40">
        <f t="shared" si="397"/>
        <v>0</v>
      </c>
      <c r="BP661" s="40">
        <f t="shared" si="399"/>
        <v>0</v>
      </c>
      <c r="BQ661" s="40">
        <f t="shared" si="400"/>
        <v>0</v>
      </c>
      <c r="BR661" s="40">
        <f t="shared" si="401"/>
        <v>0</v>
      </c>
      <c r="BT661" s="63">
        <f t="shared" si="403"/>
        <v>8</v>
      </c>
      <c r="BV661" s="4">
        <f t="shared" si="398"/>
        <v>0.19513264513264511</v>
      </c>
    </row>
    <row r="662" spans="1:74">
      <c r="A662" s="25">
        <f t="shared" si="412"/>
        <v>658</v>
      </c>
      <c r="B662" s="26" t="s">
        <v>31</v>
      </c>
      <c r="C662" s="12">
        <v>42011</v>
      </c>
      <c r="D662" s="12">
        <v>42012</v>
      </c>
      <c r="E662" s="12">
        <v>42012</v>
      </c>
      <c r="F662" s="14">
        <v>1.8764000000000001</v>
      </c>
      <c r="G662" s="14"/>
      <c r="H662" s="14"/>
      <c r="I662" s="14">
        <v>1.869</v>
      </c>
      <c r="J662" s="14">
        <v>1.8553999999999999</v>
      </c>
      <c r="K662" s="6" t="s">
        <v>1</v>
      </c>
      <c r="M662" s="46">
        <f>(F662-I662)*10000</f>
        <v>74.000000000000739</v>
      </c>
      <c r="N662" s="47"/>
      <c r="O662" s="46">
        <f>(I662-J662)*10000</f>
        <v>136.00000000000057</v>
      </c>
      <c r="Q662" s="22">
        <f>((S661*U662)/M662)*O662</f>
        <v>628284382.43240547</v>
      </c>
      <c r="R662" s="15"/>
      <c r="S662" s="3">
        <f>Q662+S661</f>
        <v>12935266697.137831</v>
      </c>
      <c r="U662" s="4">
        <f>$AE$4/W662</f>
        <v>2.7777777777777776E-2</v>
      </c>
      <c r="W662" s="2">
        <v>9</v>
      </c>
      <c r="Y662" s="30">
        <f>E662-D662+1</f>
        <v>1</v>
      </c>
      <c r="Z662" s="30"/>
      <c r="AA662" s="30">
        <f>(D662-C662)</f>
        <v>1</v>
      </c>
      <c r="AB662" s="30"/>
      <c r="AC662" s="4">
        <f>(S662-S661)/S661</f>
        <v>5.1051051051050754E-2</v>
      </c>
      <c r="AF662" s="40">
        <f>IF(E661&gt;D662,IF(E661&gt;E662,Y662,E661-D662+1),0)</f>
        <v>1</v>
      </c>
      <c r="AH662" s="40">
        <f t="shared" si="402"/>
        <v>1</v>
      </c>
      <c r="AI662" s="40">
        <f t="shared" si="404"/>
        <v>0</v>
      </c>
      <c r="AJ662" s="40">
        <f t="shared" si="405"/>
        <v>1</v>
      </c>
      <c r="AK662" s="40">
        <f t="shared" si="406"/>
        <v>0</v>
      </c>
      <c r="AL662" s="40">
        <f t="shared" si="407"/>
        <v>0</v>
      </c>
      <c r="AM662" s="40">
        <f t="shared" si="408"/>
        <v>1</v>
      </c>
      <c r="AN662" s="40">
        <f t="shared" si="409"/>
        <v>0</v>
      </c>
      <c r="AO662" s="40">
        <f t="shared" si="410"/>
        <v>1</v>
      </c>
      <c r="AP662" s="40">
        <f t="shared" si="411"/>
        <v>0</v>
      </c>
      <c r="AQ662" s="40">
        <f t="shared" si="413"/>
        <v>0</v>
      </c>
      <c r="AR662" s="40">
        <f t="shared" si="414"/>
        <v>0</v>
      </c>
      <c r="AS662" s="40">
        <f t="shared" si="415"/>
        <v>0</v>
      </c>
      <c r="AT662" s="40">
        <f t="shared" si="416"/>
        <v>0</v>
      </c>
      <c r="AU662" s="40">
        <f t="shared" si="417"/>
        <v>0</v>
      </c>
      <c r="AV662" s="40">
        <f t="shared" si="418"/>
        <v>0</v>
      </c>
      <c r="AW662" s="40">
        <f t="shared" ref="AW662:AW675" si="419">IF(E646&gt;=D662,1,0)</f>
        <v>0</v>
      </c>
      <c r="AX662" s="40">
        <f t="shared" si="380"/>
        <v>0</v>
      </c>
      <c r="AY662" s="40">
        <f t="shared" si="381"/>
        <v>0</v>
      </c>
      <c r="AZ662" s="40">
        <f t="shared" si="382"/>
        <v>0</v>
      </c>
      <c r="BA662" s="40">
        <f t="shared" si="383"/>
        <v>0</v>
      </c>
      <c r="BB662" s="40">
        <f t="shared" si="384"/>
        <v>0</v>
      </c>
      <c r="BC662" s="40">
        <f t="shared" si="385"/>
        <v>0</v>
      </c>
      <c r="BD662" s="40">
        <f t="shared" si="386"/>
        <v>0</v>
      </c>
      <c r="BE662" s="40">
        <f t="shared" si="387"/>
        <v>0</v>
      </c>
      <c r="BF662" s="40">
        <f t="shared" si="388"/>
        <v>0</v>
      </c>
      <c r="BG662" s="40">
        <f t="shared" si="389"/>
        <v>0</v>
      </c>
      <c r="BH662" s="40">
        <f t="shared" si="390"/>
        <v>0</v>
      </c>
      <c r="BI662" s="40">
        <f t="shared" si="391"/>
        <v>0</v>
      </c>
      <c r="BJ662" s="40">
        <f t="shared" si="392"/>
        <v>0</v>
      </c>
      <c r="BK662" s="40">
        <f t="shared" si="393"/>
        <v>0</v>
      </c>
      <c r="BL662" s="40">
        <f t="shared" si="394"/>
        <v>0</v>
      </c>
      <c r="BM662" s="40">
        <f t="shared" si="395"/>
        <v>1</v>
      </c>
      <c r="BN662" s="40">
        <f t="shared" si="396"/>
        <v>0</v>
      </c>
      <c r="BO662" s="40">
        <f t="shared" si="397"/>
        <v>0</v>
      </c>
      <c r="BP662" s="40">
        <f t="shared" si="399"/>
        <v>0</v>
      </c>
      <c r="BQ662" s="40">
        <f t="shared" si="400"/>
        <v>0</v>
      </c>
      <c r="BR662" s="40">
        <f t="shared" si="401"/>
        <v>0</v>
      </c>
      <c r="BT662" s="63">
        <f t="shared" si="403"/>
        <v>6</v>
      </c>
      <c r="BV662" s="4">
        <f t="shared" si="398"/>
        <v>0.15822788322788323</v>
      </c>
    </row>
    <row r="663" spans="1:74">
      <c r="A663" s="25">
        <f t="shared" si="412"/>
        <v>659</v>
      </c>
      <c r="B663" s="26" t="s">
        <v>38</v>
      </c>
      <c r="C663" s="12">
        <v>42013</v>
      </c>
      <c r="D663" s="52">
        <v>42016</v>
      </c>
      <c r="E663" s="52">
        <v>42018</v>
      </c>
      <c r="F663" s="36">
        <v>140.89600000000002</v>
      </c>
      <c r="G663" s="36"/>
      <c r="H663" s="36"/>
      <c r="I663" s="36">
        <v>140.23999999999998</v>
      </c>
      <c r="J663" s="36">
        <v>137.96</v>
      </c>
      <c r="K663" s="5" t="s">
        <v>1</v>
      </c>
      <c r="M663" s="16">
        <f>(F663-I663)*100</f>
        <v>65.600000000003433</v>
      </c>
      <c r="N663" s="15"/>
      <c r="O663" s="16">
        <f>(I663-J663)*100</f>
        <v>227.99999999999727</v>
      </c>
      <c r="Q663" s="22">
        <f>((S662*U663)/M663)*O663</f>
        <v>535213561.07491928</v>
      </c>
      <c r="R663" s="15"/>
      <c r="S663" s="3">
        <f>Q663+S662</f>
        <v>13470480258.212749</v>
      </c>
      <c r="U663" s="4">
        <f>$AE$4/W663</f>
        <v>1.1904761904761904E-2</v>
      </c>
      <c r="W663" s="2">
        <v>21</v>
      </c>
      <c r="Y663" s="30">
        <f>E663-D663+1</f>
        <v>3</v>
      </c>
      <c r="Z663" s="30"/>
      <c r="AA663" s="30">
        <f>(D663-C663)</f>
        <v>3</v>
      </c>
      <c r="AB663" s="30"/>
      <c r="AC663" s="4">
        <f>(S663-S662)/S662</f>
        <v>4.1376306620206346E-2</v>
      </c>
      <c r="AF663" s="40">
        <f>IF(E662&gt;D663,IF(E662&gt;E663,Y663,E662-D663+1),0)</f>
        <v>0</v>
      </c>
      <c r="AH663" s="40">
        <f t="shared" si="402"/>
        <v>0</v>
      </c>
      <c r="AI663" s="40">
        <f t="shared" si="404"/>
        <v>1</v>
      </c>
      <c r="AJ663" s="40">
        <f t="shared" si="405"/>
        <v>0</v>
      </c>
      <c r="AK663" s="40">
        <f t="shared" si="406"/>
        <v>1</v>
      </c>
      <c r="AL663" s="40">
        <f t="shared" si="407"/>
        <v>0</v>
      </c>
      <c r="AM663" s="40">
        <f t="shared" si="408"/>
        <v>0</v>
      </c>
      <c r="AN663" s="40">
        <f t="shared" si="409"/>
        <v>0</v>
      </c>
      <c r="AO663" s="40">
        <f t="shared" si="410"/>
        <v>0</v>
      </c>
      <c r="AP663" s="40">
        <f t="shared" si="411"/>
        <v>0</v>
      </c>
      <c r="AQ663" s="40">
        <f t="shared" si="413"/>
        <v>0</v>
      </c>
      <c r="AR663" s="40">
        <f t="shared" si="414"/>
        <v>0</v>
      </c>
      <c r="AS663" s="40">
        <f t="shared" si="415"/>
        <v>0</v>
      </c>
      <c r="AT663" s="40">
        <f t="shared" si="416"/>
        <v>0</v>
      </c>
      <c r="AU663" s="40">
        <f t="shared" si="417"/>
        <v>0</v>
      </c>
      <c r="AV663" s="40">
        <f t="shared" si="418"/>
        <v>0</v>
      </c>
      <c r="AW663" s="40">
        <f t="shared" si="419"/>
        <v>0</v>
      </c>
      <c r="AX663" s="40">
        <f t="shared" ref="AX663:AX675" si="420">IF(E646&gt;=D663,1,0)</f>
        <v>0</v>
      </c>
      <c r="AY663" s="40">
        <f t="shared" si="381"/>
        <v>0</v>
      </c>
      <c r="AZ663" s="40">
        <f t="shared" si="382"/>
        <v>0</v>
      </c>
      <c r="BA663" s="40">
        <f t="shared" si="383"/>
        <v>0</v>
      </c>
      <c r="BB663" s="40">
        <f t="shared" si="384"/>
        <v>0</v>
      </c>
      <c r="BC663" s="40">
        <f t="shared" si="385"/>
        <v>0</v>
      </c>
      <c r="BD663" s="40">
        <f t="shared" si="386"/>
        <v>0</v>
      </c>
      <c r="BE663" s="40">
        <f t="shared" si="387"/>
        <v>0</v>
      </c>
      <c r="BF663" s="40">
        <f t="shared" si="388"/>
        <v>0</v>
      </c>
      <c r="BG663" s="40">
        <f t="shared" si="389"/>
        <v>0</v>
      </c>
      <c r="BH663" s="40">
        <f t="shared" si="390"/>
        <v>0</v>
      </c>
      <c r="BI663" s="40">
        <f t="shared" si="391"/>
        <v>0</v>
      </c>
      <c r="BJ663" s="40">
        <f t="shared" si="392"/>
        <v>0</v>
      </c>
      <c r="BK663" s="40">
        <f t="shared" si="393"/>
        <v>0</v>
      </c>
      <c r="BL663" s="40">
        <f t="shared" si="394"/>
        <v>0</v>
      </c>
      <c r="BM663" s="40">
        <f t="shared" si="395"/>
        <v>0</v>
      </c>
      <c r="BN663" s="40">
        <f t="shared" si="396"/>
        <v>1</v>
      </c>
      <c r="BO663" s="40">
        <f t="shared" si="397"/>
        <v>0</v>
      </c>
      <c r="BP663" s="40">
        <f t="shared" si="399"/>
        <v>0</v>
      </c>
      <c r="BQ663" s="40">
        <f t="shared" si="400"/>
        <v>0</v>
      </c>
      <c r="BR663" s="40">
        <f t="shared" si="401"/>
        <v>0</v>
      </c>
      <c r="BT663" s="63">
        <f t="shared" si="403"/>
        <v>4</v>
      </c>
      <c r="BV663" s="4">
        <f t="shared" si="398"/>
        <v>8.3913308913308907E-2</v>
      </c>
    </row>
    <row r="664" spans="1:74">
      <c r="A664" s="25">
        <f t="shared" si="412"/>
        <v>660</v>
      </c>
      <c r="B664" s="26" t="s">
        <v>24</v>
      </c>
      <c r="C664" s="12">
        <v>42016</v>
      </c>
      <c r="D664" s="13">
        <v>42017</v>
      </c>
      <c r="E664" s="13">
        <v>42019</v>
      </c>
      <c r="F664" s="36">
        <v>97.44</v>
      </c>
      <c r="G664" s="36"/>
      <c r="H664" s="36"/>
      <c r="I664" s="36">
        <v>96.39</v>
      </c>
      <c r="J664" s="36">
        <v>95.84</v>
      </c>
      <c r="K664" s="6" t="s">
        <v>2</v>
      </c>
      <c r="L664" s="15"/>
      <c r="M664" s="16">
        <f>(F664-I664)*100</f>
        <v>104.99999999999972</v>
      </c>
      <c r="N664" s="15"/>
      <c r="O664" s="16">
        <f>(I664-J664)*100</f>
        <v>54.999999999999716</v>
      </c>
      <c r="P664" s="15"/>
      <c r="Q664" s="22">
        <f>((S663*U664)/M664)*O664</f>
        <v>176399146.23849988</v>
      </c>
      <c r="R664" s="15"/>
      <c r="S664" s="3">
        <f>Q664+S663</f>
        <v>13646879404.45125</v>
      </c>
      <c r="U664" s="4">
        <f>$AE$4/W664</f>
        <v>2.5000000000000001E-2</v>
      </c>
      <c r="V664" s="4"/>
      <c r="W664" s="2">
        <v>10</v>
      </c>
      <c r="X664" s="3"/>
      <c r="Y664" s="30">
        <f>E664-D664+1</f>
        <v>3</v>
      </c>
      <c r="Z664" s="30"/>
      <c r="AA664" s="30">
        <f>(D664-C664)</f>
        <v>1</v>
      </c>
      <c r="AB664" s="30"/>
      <c r="AC664" s="4">
        <f>(S664-S663)/S663</f>
        <v>1.3095238095238118E-2</v>
      </c>
      <c r="AF664" s="40">
        <f>IF(E663&gt;D664,IF(E663&gt;E664,Y664,E663-D664+1),0)</f>
        <v>2</v>
      </c>
      <c r="AH664" s="40">
        <f t="shared" si="402"/>
        <v>1</v>
      </c>
      <c r="AI664" s="40">
        <f t="shared" si="404"/>
        <v>0</v>
      </c>
      <c r="AJ664" s="40">
        <f t="shared" si="405"/>
        <v>1</v>
      </c>
      <c r="AK664" s="40">
        <f t="shared" si="406"/>
        <v>0</v>
      </c>
      <c r="AL664" s="40">
        <f t="shared" si="407"/>
        <v>1</v>
      </c>
      <c r="AM664" s="40">
        <f t="shared" si="408"/>
        <v>0</v>
      </c>
      <c r="AN664" s="40">
        <f t="shared" si="409"/>
        <v>0</v>
      </c>
      <c r="AO664" s="40">
        <f t="shared" si="410"/>
        <v>0</v>
      </c>
      <c r="AP664" s="40">
        <f t="shared" si="411"/>
        <v>0</v>
      </c>
      <c r="AQ664" s="40">
        <f t="shared" si="413"/>
        <v>0</v>
      </c>
      <c r="AR664" s="40">
        <f t="shared" si="414"/>
        <v>0</v>
      </c>
      <c r="AS664" s="40">
        <f t="shared" si="415"/>
        <v>0</v>
      </c>
      <c r="AT664" s="40">
        <f t="shared" si="416"/>
        <v>0</v>
      </c>
      <c r="AU664" s="40">
        <f t="shared" si="417"/>
        <v>0</v>
      </c>
      <c r="AV664" s="40">
        <f t="shared" si="418"/>
        <v>0</v>
      </c>
      <c r="AW664" s="40">
        <f t="shared" si="419"/>
        <v>0</v>
      </c>
      <c r="AX664" s="40">
        <f t="shared" si="420"/>
        <v>0</v>
      </c>
      <c r="AY664" s="40">
        <f t="shared" ref="AY664:AY675" si="421">IF(E646&gt;=D664,1,0)</f>
        <v>0</v>
      </c>
      <c r="AZ664" s="40">
        <f t="shared" si="382"/>
        <v>0</v>
      </c>
      <c r="BA664" s="40">
        <f t="shared" si="383"/>
        <v>0</v>
      </c>
      <c r="BB664" s="40">
        <f t="shared" si="384"/>
        <v>0</v>
      </c>
      <c r="BC664" s="40">
        <f t="shared" si="385"/>
        <v>0</v>
      </c>
      <c r="BD664" s="40">
        <f t="shared" si="386"/>
        <v>0</v>
      </c>
      <c r="BE664" s="40">
        <f t="shared" si="387"/>
        <v>0</v>
      </c>
      <c r="BF664" s="40">
        <f t="shared" si="388"/>
        <v>0</v>
      </c>
      <c r="BG664" s="40">
        <f t="shared" si="389"/>
        <v>0</v>
      </c>
      <c r="BH664" s="40">
        <f t="shared" si="390"/>
        <v>0</v>
      </c>
      <c r="BI664" s="40">
        <f t="shared" si="391"/>
        <v>0</v>
      </c>
      <c r="BJ664" s="40">
        <f t="shared" si="392"/>
        <v>0</v>
      </c>
      <c r="BK664" s="40">
        <f t="shared" si="393"/>
        <v>0</v>
      </c>
      <c r="BL664" s="40">
        <f t="shared" si="394"/>
        <v>0</v>
      </c>
      <c r="BM664" s="40">
        <f t="shared" si="395"/>
        <v>0</v>
      </c>
      <c r="BN664" s="40">
        <f t="shared" si="396"/>
        <v>0</v>
      </c>
      <c r="BO664" s="40">
        <f t="shared" si="397"/>
        <v>1</v>
      </c>
      <c r="BP664" s="40">
        <f t="shared" si="399"/>
        <v>0</v>
      </c>
      <c r="BQ664" s="40">
        <f t="shared" si="400"/>
        <v>0</v>
      </c>
      <c r="BR664" s="40">
        <f t="shared" si="401"/>
        <v>0</v>
      </c>
      <c r="BT664" s="63">
        <f t="shared" si="403"/>
        <v>5</v>
      </c>
      <c r="BV664" s="4">
        <f t="shared" si="398"/>
        <v>0.10891330891330891</v>
      </c>
    </row>
    <row r="665" spans="1:74">
      <c r="A665" s="25">
        <f t="shared" si="412"/>
        <v>661</v>
      </c>
      <c r="B665" s="26" t="s">
        <v>30</v>
      </c>
      <c r="C665" s="12">
        <v>42017</v>
      </c>
      <c r="D665" s="12">
        <v>42018</v>
      </c>
      <c r="E665" s="12">
        <v>42020</v>
      </c>
      <c r="F665" s="14">
        <v>1.1856</v>
      </c>
      <c r="G665" s="14"/>
      <c r="H665" s="14"/>
      <c r="I665" s="14">
        <v>1.175</v>
      </c>
      <c r="J665" s="14">
        <v>1.1465000000000001</v>
      </c>
      <c r="K665" s="6" t="s">
        <v>1</v>
      </c>
      <c r="M665" s="46">
        <f>(F665-I665)*10000</f>
        <v>105.99999999999943</v>
      </c>
      <c r="N665" s="47"/>
      <c r="O665" s="46">
        <f>(I665-J665)*10000</f>
        <v>284.99999999999972</v>
      </c>
      <c r="Q665" s="22">
        <f>((S664*U665)/M665)*O665</f>
        <v>833910941.30973899</v>
      </c>
      <c r="R665" s="15"/>
      <c r="S665" s="3">
        <f>Q665+S664</f>
        <v>14480790345.760988</v>
      </c>
      <c r="U665" s="4">
        <f>$AE$4/W665</f>
        <v>2.2727272727272728E-2</v>
      </c>
      <c r="V665" s="4"/>
      <c r="W665" s="16">
        <v>11</v>
      </c>
      <c r="Y665" s="30">
        <f>E665-D665+1</f>
        <v>3</v>
      </c>
      <c r="Z665" s="30"/>
      <c r="AA665" s="30">
        <f>(D665-C665)</f>
        <v>1</v>
      </c>
      <c r="AB665" s="30"/>
      <c r="AC665" s="4">
        <f>(S665-S664)/S664</f>
        <v>6.1106346483705172E-2</v>
      </c>
      <c r="AF665" s="40">
        <f>IF(E664&gt;D665,IF(E664&gt;E665,Y665,E664-D665+1),0)</f>
        <v>2</v>
      </c>
      <c r="AH665" s="40">
        <f t="shared" si="402"/>
        <v>1</v>
      </c>
      <c r="AI665" s="40">
        <f t="shared" si="404"/>
        <v>1</v>
      </c>
      <c r="AJ665" s="40">
        <f t="shared" si="405"/>
        <v>0</v>
      </c>
      <c r="AK665" s="40">
        <f t="shared" si="406"/>
        <v>1</v>
      </c>
      <c r="AL665" s="40">
        <f t="shared" si="407"/>
        <v>0</v>
      </c>
      <c r="AM665" s="40">
        <f t="shared" si="408"/>
        <v>1</v>
      </c>
      <c r="AN665" s="40">
        <f t="shared" si="409"/>
        <v>0</v>
      </c>
      <c r="AO665" s="40">
        <f t="shared" si="410"/>
        <v>0</v>
      </c>
      <c r="AP665" s="40">
        <f t="shared" si="411"/>
        <v>0</v>
      </c>
      <c r="AQ665" s="40">
        <f t="shared" si="413"/>
        <v>0</v>
      </c>
      <c r="AR665" s="40">
        <f t="shared" si="414"/>
        <v>0</v>
      </c>
      <c r="AS665" s="40">
        <f t="shared" si="415"/>
        <v>0</v>
      </c>
      <c r="AT665" s="40">
        <f t="shared" si="416"/>
        <v>0</v>
      </c>
      <c r="AU665" s="40">
        <f t="shared" si="417"/>
        <v>0</v>
      </c>
      <c r="AV665" s="40">
        <f t="shared" si="418"/>
        <v>0</v>
      </c>
      <c r="AW665" s="40">
        <f t="shared" si="419"/>
        <v>0</v>
      </c>
      <c r="AX665" s="40">
        <f t="shared" si="420"/>
        <v>0</v>
      </c>
      <c r="AY665" s="40">
        <f t="shared" si="421"/>
        <v>0</v>
      </c>
      <c r="AZ665" s="40">
        <f t="shared" ref="AZ665:AZ675" si="422">IF(E646&gt;=D665,1,0)</f>
        <v>0</v>
      </c>
      <c r="BA665" s="40">
        <f t="shared" si="383"/>
        <v>0</v>
      </c>
      <c r="BB665" s="40">
        <f t="shared" si="384"/>
        <v>0</v>
      </c>
      <c r="BC665" s="40">
        <f t="shared" si="385"/>
        <v>0</v>
      </c>
      <c r="BD665" s="40">
        <f t="shared" si="386"/>
        <v>0</v>
      </c>
      <c r="BE665" s="40">
        <f t="shared" si="387"/>
        <v>0</v>
      </c>
      <c r="BF665" s="40">
        <f t="shared" si="388"/>
        <v>0</v>
      </c>
      <c r="BG665" s="40">
        <f t="shared" si="389"/>
        <v>0</v>
      </c>
      <c r="BH665" s="40">
        <f t="shared" si="390"/>
        <v>0</v>
      </c>
      <c r="BI665" s="40">
        <f t="shared" si="391"/>
        <v>0</v>
      </c>
      <c r="BJ665" s="40">
        <f t="shared" si="392"/>
        <v>0</v>
      </c>
      <c r="BK665" s="40">
        <f t="shared" si="393"/>
        <v>0</v>
      </c>
      <c r="BL665" s="40">
        <f t="shared" si="394"/>
        <v>0</v>
      </c>
      <c r="BM665" s="40">
        <f t="shared" si="395"/>
        <v>0</v>
      </c>
      <c r="BN665" s="40">
        <f t="shared" si="396"/>
        <v>0</v>
      </c>
      <c r="BO665" s="40">
        <f t="shared" si="397"/>
        <v>0</v>
      </c>
      <c r="BP665" s="40">
        <f t="shared" si="399"/>
        <v>1</v>
      </c>
      <c r="BQ665" s="40">
        <f t="shared" si="400"/>
        <v>0</v>
      </c>
      <c r="BR665" s="40">
        <f t="shared" si="401"/>
        <v>0</v>
      </c>
      <c r="BT665" s="63">
        <f t="shared" si="403"/>
        <v>6</v>
      </c>
      <c r="BV665" s="4">
        <f t="shared" si="398"/>
        <v>0.13164058164058165</v>
      </c>
    </row>
    <row r="666" spans="1:74">
      <c r="A666" s="25">
        <f t="shared" si="412"/>
        <v>662</v>
      </c>
      <c r="B666" s="26" t="s">
        <v>24</v>
      </c>
      <c r="C666" s="48">
        <v>42020</v>
      </c>
      <c r="D666" s="49">
        <v>42023</v>
      </c>
      <c r="E666" s="49">
        <v>42026</v>
      </c>
      <c r="F666" s="36">
        <v>95.12</v>
      </c>
      <c r="G666" s="36">
        <v>96.87</v>
      </c>
      <c r="H666" s="36">
        <v>95.12</v>
      </c>
      <c r="I666" s="36"/>
      <c r="J666" s="36"/>
      <c r="K666" s="5" t="s">
        <v>0</v>
      </c>
      <c r="L666" s="15"/>
      <c r="M666" s="16">
        <f>(G666-F666)*100</f>
        <v>175</v>
      </c>
      <c r="N666" s="15"/>
      <c r="O666" s="16">
        <f>(H666-G666)*100</f>
        <v>-175</v>
      </c>
      <c r="P666" s="15"/>
      <c r="Q666" s="22">
        <f>((S665*U666)/M666)*O666</f>
        <v>-362019758.64402473</v>
      </c>
      <c r="R666" s="15"/>
      <c r="S666" s="3">
        <f>Q666+S665</f>
        <v>14118770587.116964</v>
      </c>
      <c r="U666" s="4">
        <f>$AE$4/W666</f>
        <v>2.5000000000000001E-2</v>
      </c>
      <c r="V666" s="4"/>
      <c r="W666" s="2">
        <v>10</v>
      </c>
      <c r="X666" s="3"/>
      <c r="Y666" s="30">
        <f>E666-D666+1</f>
        <v>4</v>
      </c>
      <c r="Z666" s="30"/>
      <c r="AA666" s="30">
        <f>(D666-C666)</f>
        <v>3</v>
      </c>
      <c r="AB666" s="30"/>
      <c r="AC666" s="4">
        <f>(S666-S665)/S665</f>
        <v>-2.4999999999999942E-2</v>
      </c>
      <c r="AF666" s="40">
        <f>IF(E665&gt;D666,IF(E665&gt;E666,Y666,E665-D666+1),0)</f>
        <v>0</v>
      </c>
      <c r="AH666" s="40">
        <f t="shared" si="402"/>
        <v>0</v>
      </c>
      <c r="AI666" s="40">
        <f t="shared" si="404"/>
        <v>0</v>
      </c>
      <c r="AJ666" s="40">
        <f t="shared" si="405"/>
        <v>0</v>
      </c>
      <c r="AK666" s="40">
        <f t="shared" si="406"/>
        <v>0</v>
      </c>
      <c r="AL666" s="40">
        <f t="shared" si="407"/>
        <v>0</v>
      </c>
      <c r="AM666" s="40">
        <f t="shared" si="408"/>
        <v>0</v>
      </c>
      <c r="AN666" s="40">
        <f t="shared" si="409"/>
        <v>1</v>
      </c>
      <c r="AO666" s="40">
        <f t="shared" si="410"/>
        <v>0</v>
      </c>
      <c r="AP666" s="40">
        <f t="shared" si="411"/>
        <v>0</v>
      </c>
      <c r="AQ666" s="40">
        <f t="shared" si="413"/>
        <v>0</v>
      </c>
      <c r="AR666" s="40">
        <f t="shared" si="414"/>
        <v>0</v>
      </c>
      <c r="AS666" s="40">
        <f t="shared" si="415"/>
        <v>0</v>
      </c>
      <c r="AT666" s="40">
        <f t="shared" si="416"/>
        <v>0</v>
      </c>
      <c r="AU666" s="40">
        <f t="shared" si="417"/>
        <v>0</v>
      </c>
      <c r="AV666" s="40">
        <f t="shared" si="418"/>
        <v>0</v>
      </c>
      <c r="AW666" s="40">
        <f t="shared" si="419"/>
        <v>0</v>
      </c>
      <c r="AX666" s="40">
        <f t="shared" si="420"/>
        <v>0</v>
      </c>
      <c r="AY666" s="40">
        <f t="shared" si="421"/>
        <v>0</v>
      </c>
      <c r="AZ666" s="40">
        <f t="shared" si="422"/>
        <v>0</v>
      </c>
      <c r="BA666" s="40">
        <f t="shared" ref="BA666:BA675" si="423">IF(E646&gt;=D666,1,0)</f>
        <v>0</v>
      </c>
      <c r="BB666" s="40">
        <f t="shared" si="384"/>
        <v>0</v>
      </c>
      <c r="BC666" s="40">
        <f t="shared" si="385"/>
        <v>0</v>
      </c>
      <c r="BD666" s="40">
        <f t="shared" si="386"/>
        <v>0</v>
      </c>
      <c r="BE666" s="40">
        <f t="shared" si="387"/>
        <v>0</v>
      </c>
      <c r="BF666" s="40">
        <f t="shared" si="388"/>
        <v>0</v>
      </c>
      <c r="BG666" s="40">
        <f t="shared" si="389"/>
        <v>0</v>
      </c>
      <c r="BH666" s="40">
        <f t="shared" si="390"/>
        <v>0</v>
      </c>
      <c r="BI666" s="40">
        <f t="shared" si="391"/>
        <v>0</v>
      </c>
      <c r="BJ666" s="40">
        <f t="shared" si="392"/>
        <v>0</v>
      </c>
      <c r="BK666" s="40">
        <f t="shared" si="393"/>
        <v>0</v>
      </c>
      <c r="BL666" s="40">
        <f t="shared" si="394"/>
        <v>0</v>
      </c>
      <c r="BM666" s="40">
        <f t="shared" si="395"/>
        <v>0</v>
      </c>
      <c r="BN666" s="40">
        <f t="shared" si="396"/>
        <v>0</v>
      </c>
      <c r="BO666" s="40">
        <f t="shared" si="397"/>
        <v>0</v>
      </c>
      <c r="BP666" s="40">
        <f t="shared" si="399"/>
        <v>0</v>
      </c>
      <c r="BQ666" s="40">
        <f t="shared" si="400"/>
        <v>1</v>
      </c>
      <c r="BR666" s="40">
        <f t="shared" si="401"/>
        <v>0</v>
      </c>
      <c r="BT666" s="63">
        <f t="shared" si="403"/>
        <v>3</v>
      </c>
      <c r="BV666" s="4">
        <f t="shared" si="398"/>
        <v>7.2008547008547003E-2</v>
      </c>
    </row>
    <row r="667" spans="1:74">
      <c r="A667" s="25">
        <f t="shared" si="412"/>
        <v>663</v>
      </c>
      <c r="B667" s="26" t="s">
        <v>29</v>
      </c>
      <c r="C667" s="12">
        <v>42023</v>
      </c>
      <c r="D667" s="12">
        <v>42023</v>
      </c>
      <c r="E667" s="12">
        <v>42023</v>
      </c>
      <c r="F667" s="14">
        <v>0.76259999999999994</v>
      </c>
      <c r="G667" s="14">
        <v>0.76900000000000002</v>
      </c>
      <c r="H667" s="14">
        <v>0.76259999999999994</v>
      </c>
      <c r="I667" s="14"/>
      <c r="J667" s="14"/>
      <c r="K667" s="6" t="s">
        <v>0</v>
      </c>
      <c r="L667" s="15"/>
      <c r="M667" s="16">
        <f>(G667-F667)*10000</f>
        <v>64.000000000000725</v>
      </c>
      <c r="N667" s="15"/>
      <c r="O667" s="16">
        <f>(H667-G667)*10000</f>
        <v>-64.000000000000725</v>
      </c>
      <c r="P667" s="15"/>
      <c r="Q667" s="22">
        <f>((S666*U667)/M667)*O667</f>
        <v>-352969264.67792416</v>
      </c>
      <c r="R667" s="15"/>
      <c r="S667" s="3">
        <f>Q667+S666</f>
        <v>13765801322.439041</v>
      </c>
      <c r="U667" s="4">
        <f>$AE$4/W667</f>
        <v>2.5000000000000001E-2</v>
      </c>
      <c r="V667" s="4"/>
      <c r="W667" s="2">
        <v>10</v>
      </c>
      <c r="X667" s="3"/>
      <c r="Y667" s="30">
        <f>E667-D667+1</f>
        <v>1</v>
      </c>
      <c r="Z667" s="30"/>
      <c r="AA667" s="30">
        <f>(D667-C667)</f>
        <v>0</v>
      </c>
      <c r="AB667" s="30"/>
      <c r="AC667" s="4">
        <f>(S667-S666)/S666</f>
        <v>-2.4999999999999935E-2</v>
      </c>
      <c r="AF667" s="40">
        <f>IF(E666&gt;D667,IF(E666&gt;E667,Y667,E666-D667+1),0)</f>
        <v>1</v>
      </c>
      <c r="AH667" s="40">
        <f t="shared" si="402"/>
        <v>1</v>
      </c>
      <c r="AI667" s="40">
        <f t="shared" si="404"/>
        <v>0</v>
      </c>
      <c r="AJ667" s="40">
        <f t="shared" si="405"/>
        <v>0</v>
      </c>
      <c r="AK667" s="40">
        <f t="shared" si="406"/>
        <v>0</v>
      </c>
      <c r="AL667" s="40">
        <f t="shared" si="407"/>
        <v>0</v>
      </c>
      <c r="AM667" s="40">
        <f t="shared" si="408"/>
        <v>0</v>
      </c>
      <c r="AN667" s="40">
        <f t="shared" si="409"/>
        <v>0</v>
      </c>
      <c r="AO667" s="40">
        <f t="shared" si="410"/>
        <v>1</v>
      </c>
      <c r="AP667" s="40">
        <f t="shared" si="411"/>
        <v>0</v>
      </c>
      <c r="AQ667" s="40">
        <f t="shared" si="413"/>
        <v>0</v>
      </c>
      <c r="AR667" s="40">
        <f t="shared" si="414"/>
        <v>0</v>
      </c>
      <c r="AS667" s="40">
        <f t="shared" si="415"/>
        <v>0</v>
      </c>
      <c r="AT667" s="40">
        <f t="shared" si="416"/>
        <v>0</v>
      </c>
      <c r="AU667" s="40">
        <f t="shared" si="417"/>
        <v>0</v>
      </c>
      <c r="AV667" s="40">
        <f t="shared" si="418"/>
        <v>0</v>
      </c>
      <c r="AW667" s="40">
        <f t="shared" si="419"/>
        <v>0</v>
      </c>
      <c r="AX667" s="40">
        <f t="shared" si="420"/>
        <v>0</v>
      </c>
      <c r="AY667" s="40">
        <f t="shared" si="421"/>
        <v>0</v>
      </c>
      <c r="AZ667" s="40">
        <f t="shared" si="422"/>
        <v>0</v>
      </c>
      <c r="BA667" s="40">
        <f t="shared" si="423"/>
        <v>0</v>
      </c>
      <c r="BB667" s="40">
        <f t="shared" ref="BB667:BB675" si="424">IF(E646&gt;=D667,1,0)</f>
        <v>0</v>
      </c>
      <c r="BC667" s="40">
        <f t="shared" si="385"/>
        <v>0</v>
      </c>
      <c r="BD667" s="40">
        <f t="shared" si="386"/>
        <v>0</v>
      </c>
      <c r="BE667" s="40">
        <f t="shared" si="387"/>
        <v>0</v>
      </c>
      <c r="BF667" s="40">
        <f t="shared" si="388"/>
        <v>0</v>
      </c>
      <c r="BG667" s="40">
        <f t="shared" si="389"/>
        <v>0</v>
      </c>
      <c r="BH667" s="40">
        <f t="shared" si="390"/>
        <v>0</v>
      </c>
      <c r="BI667" s="40">
        <f t="shared" si="391"/>
        <v>0</v>
      </c>
      <c r="BJ667" s="40">
        <f t="shared" si="392"/>
        <v>0</v>
      </c>
      <c r="BK667" s="40">
        <f t="shared" si="393"/>
        <v>0</v>
      </c>
      <c r="BL667" s="40">
        <f t="shared" si="394"/>
        <v>0</v>
      </c>
      <c r="BM667" s="40">
        <f t="shared" si="395"/>
        <v>0</v>
      </c>
      <c r="BN667" s="40">
        <f t="shared" si="396"/>
        <v>0</v>
      </c>
      <c r="BO667" s="40">
        <f t="shared" si="397"/>
        <v>0</v>
      </c>
      <c r="BP667" s="40">
        <f t="shared" si="399"/>
        <v>0</v>
      </c>
      <c r="BQ667" s="40">
        <f t="shared" si="400"/>
        <v>0</v>
      </c>
      <c r="BR667" s="60">
        <f t="shared" si="401"/>
        <v>1</v>
      </c>
      <c r="BT667" s="63">
        <f t="shared" si="403"/>
        <v>4</v>
      </c>
      <c r="BV667" s="4">
        <f t="shared" si="398"/>
        <v>9.7008547008546997E-2</v>
      </c>
    </row>
    <row r="668" spans="1:74">
      <c r="A668" s="25">
        <f t="shared" si="412"/>
        <v>664</v>
      </c>
      <c r="B668" s="26" t="s">
        <v>39</v>
      </c>
      <c r="C668" s="12">
        <v>42025</v>
      </c>
      <c r="D668" s="12">
        <v>42026</v>
      </c>
      <c r="E668" s="12">
        <v>42039</v>
      </c>
      <c r="F668" s="14">
        <v>0.82140000000000002</v>
      </c>
      <c r="G668" s="14"/>
      <c r="H668" s="14"/>
      <c r="I668" s="14">
        <v>0.80845</v>
      </c>
      <c r="J668" s="14">
        <v>0.78371000000000002</v>
      </c>
      <c r="K668" s="5" t="s">
        <v>2</v>
      </c>
      <c r="M668" s="46">
        <f>(F668-I668)*10000</f>
        <v>129.50000000000017</v>
      </c>
      <c r="N668" s="47"/>
      <c r="O668" s="46">
        <f>(I668-J668)*10000</f>
        <v>247.39999999999984</v>
      </c>
      <c r="Q668" s="22">
        <f>((S667*U668)/M668)*O668</f>
        <v>505740903.94585866</v>
      </c>
      <c r="R668" s="15"/>
      <c r="S668" s="3">
        <f>Q668+S667</f>
        <v>14271542226.384899</v>
      </c>
      <c r="U668" s="4">
        <f>$AE$4/W668</f>
        <v>1.9230769230769232E-2</v>
      </c>
      <c r="W668" s="2">
        <v>13</v>
      </c>
      <c r="Y668" s="30">
        <f>E668-D668+1</f>
        <v>14</v>
      </c>
      <c r="Z668" s="30"/>
      <c r="AA668" s="30">
        <f>(D668-C668)</f>
        <v>1</v>
      </c>
      <c r="AB668" s="30"/>
      <c r="AC668" s="4">
        <f>(S668-S667)/S667</f>
        <v>3.673893673893662E-2</v>
      </c>
      <c r="AF668" s="40">
        <f>IF(E667&gt;D668,IF(E667&gt;E668,Y668,E667-D668+1),0)</f>
        <v>0</v>
      </c>
      <c r="AH668" s="40">
        <f t="shared" si="402"/>
        <v>0</v>
      </c>
      <c r="AI668" s="40">
        <f t="shared" si="404"/>
        <v>1</v>
      </c>
      <c r="AJ668" s="40">
        <f t="shared" si="405"/>
        <v>0</v>
      </c>
      <c r="AK668" s="40">
        <f t="shared" si="406"/>
        <v>0</v>
      </c>
      <c r="AL668" s="40">
        <f t="shared" si="407"/>
        <v>0</v>
      </c>
      <c r="AM668" s="40">
        <f t="shared" si="408"/>
        <v>0</v>
      </c>
      <c r="AN668" s="40">
        <f t="shared" si="409"/>
        <v>0</v>
      </c>
      <c r="AO668" s="40">
        <f t="shared" si="410"/>
        <v>0</v>
      </c>
      <c r="AP668" s="40">
        <f t="shared" si="411"/>
        <v>0</v>
      </c>
      <c r="AQ668" s="40">
        <f t="shared" si="413"/>
        <v>0</v>
      </c>
      <c r="AR668" s="40">
        <f t="shared" si="414"/>
        <v>0</v>
      </c>
      <c r="AS668" s="40">
        <f t="shared" si="415"/>
        <v>0</v>
      </c>
      <c r="AT668" s="40">
        <f t="shared" si="416"/>
        <v>0</v>
      </c>
      <c r="AU668" s="40">
        <f t="shared" si="417"/>
        <v>0</v>
      </c>
      <c r="AV668" s="40">
        <f t="shared" si="418"/>
        <v>0</v>
      </c>
      <c r="AW668" s="40">
        <f t="shared" si="419"/>
        <v>0</v>
      </c>
      <c r="AX668" s="40">
        <f t="shared" si="420"/>
        <v>0</v>
      </c>
      <c r="AY668" s="40">
        <f t="shared" si="421"/>
        <v>0</v>
      </c>
      <c r="AZ668" s="40">
        <f t="shared" si="422"/>
        <v>0</v>
      </c>
      <c r="BA668" s="40">
        <f t="shared" si="423"/>
        <v>0</v>
      </c>
      <c r="BB668" s="40">
        <f t="shared" si="424"/>
        <v>0</v>
      </c>
      <c r="BC668" s="40">
        <f t="shared" ref="BC668:BC675" si="425">IF(E646&gt;=D668,1,0)</f>
        <v>0</v>
      </c>
      <c r="BD668" s="40">
        <f t="shared" si="386"/>
        <v>0</v>
      </c>
      <c r="BE668" s="40">
        <f t="shared" si="387"/>
        <v>0</v>
      </c>
      <c r="BF668" s="40">
        <f t="shared" si="388"/>
        <v>0</v>
      </c>
      <c r="BG668" s="40">
        <f t="shared" si="389"/>
        <v>0</v>
      </c>
      <c r="BH668" s="40">
        <f t="shared" si="390"/>
        <v>0</v>
      </c>
      <c r="BI668" s="40">
        <f t="shared" si="391"/>
        <v>0</v>
      </c>
      <c r="BJ668" s="40">
        <f t="shared" si="392"/>
        <v>0</v>
      </c>
      <c r="BK668" s="40">
        <f t="shared" si="393"/>
        <v>0</v>
      </c>
      <c r="BL668" s="40">
        <f t="shared" si="394"/>
        <v>0</v>
      </c>
      <c r="BM668" s="40">
        <f t="shared" si="395"/>
        <v>0</v>
      </c>
      <c r="BN668" s="40">
        <f t="shared" si="396"/>
        <v>0</v>
      </c>
      <c r="BO668" s="40">
        <f t="shared" si="397"/>
        <v>0</v>
      </c>
      <c r="BP668" s="40">
        <f t="shared" si="399"/>
        <v>0</v>
      </c>
      <c r="BQ668" s="40">
        <f t="shared" si="400"/>
        <v>0</v>
      </c>
      <c r="BR668" s="40">
        <f t="shared" si="401"/>
        <v>0</v>
      </c>
      <c r="BS668">
        <v>1</v>
      </c>
      <c r="BT668" s="63">
        <f t="shared" si="403"/>
        <v>3</v>
      </c>
      <c r="BV668" s="4">
        <f>(BR668*U631)+(BQ668*U632)+(BP668*U633)+(BO668*U634)+(BN668*U635)+(BM668*U636)+(BL668*U637)+(BK668*U638)+(BJ668*U639)+(BI668*U640)+(BH668*U641)+(BG668*U642)+(BF668*U643)+(BE668*U644)+(BD668*U645)+(BC668*U646)+(BB668*U647)+(BA668*U648)+(AZ668*U649)+(AY668*U650)+(AX668*U651)+(AW668*U652)+(AV668*U653)+(AU668*U654)+(AT668*U655)+(AS668*U656)+(AR668*U657)+(AQ668*U658)+(AP668*U659)+(AO668*U660)+(AN668*U661)+(AM668*U662)+(AL668*U663)+(AK668*U664)+(AJ668*U665)+(AI668*U666)+(AH668*U667)+($U$630)+U668</f>
        <v>6.3461538461538458E-2</v>
      </c>
    </row>
    <row r="669" spans="1:74">
      <c r="A669" s="25">
        <f t="shared" si="412"/>
        <v>665</v>
      </c>
      <c r="B669" s="26" t="s">
        <v>28</v>
      </c>
      <c r="C669" s="12">
        <v>42031</v>
      </c>
      <c r="D669" s="12">
        <v>42032</v>
      </c>
      <c r="E669" s="12">
        <v>42034</v>
      </c>
      <c r="F669" s="14">
        <v>1.4000600000000001</v>
      </c>
      <c r="G669" s="14">
        <v>1.4162999999999999</v>
      </c>
      <c r="H669" s="14">
        <v>1.4342999999999999</v>
      </c>
      <c r="I669" s="14"/>
      <c r="J669" s="14"/>
      <c r="K669" s="5" t="s">
        <v>1</v>
      </c>
      <c r="L669" s="15"/>
      <c r="M669" s="16">
        <f>(G669-F669)*10000</f>
        <v>162.3999999999981</v>
      </c>
      <c r="N669" s="15"/>
      <c r="O669" s="16">
        <f>(H669-G669)*10000</f>
        <v>180.00000000000017</v>
      </c>
      <c r="P669" s="15"/>
      <c r="Q669" s="22">
        <f>((S668*U669)/M669)*O669</f>
        <v>564936136.68836081</v>
      </c>
      <c r="R669" s="15"/>
      <c r="S669" s="3">
        <f>Q669+S668</f>
        <v>14836478363.073259</v>
      </c>
      <c r="U669" s="4">
        <f>$AE$4/W669</f>
        <v>3.5714285714285712E-2</v>
      </c>
      <c r="V669" s="4"/>
      <c r="W669" s="2">
        <v>7</v>
      </c>
      <c r="X669" s="3"/>
      <c r="Y669" s="30">
        <f>E669-D669+1</f>
        <v>3</v>
      </c>
      <c r="Z669" s="30"/>
      <c r="AA669" s="30">
        <f>(D669-C669)</f>
        <v>1</v>
      </c>
      <c r="AB669" s="30"/>
      <c r="AC669" s="4">
        <f>(S669-S668)/S668</f>
        <v>3.9584799437016642E-2</v>
      </c>
      <c r="AF669" s="40">
        <f>IF(E668&gt;D669,IF(E668&gt;E669,Y669,E668-D669+1),0)</f>
        <v>3</v>
      </c>
      <c r="AH669" s="40">
        <f t="shared" si="402"/>
        <v>1</v>
      </c>
      <c r="AI669" s="40">
        <f t="shared" si="404"/>
        <v>0</v>
      </c>
      <c r="AJ669" s="40">
        <f t="shared" si="405"/>
        <v>0</v>
      </c>
      <c r="AK669" s="40">
        <f t="shared" si="406"/>
        <v>0</v>
      </c>
      <c r="AL669" s="40">
        <f t="shared" si="407"/>
        <v>0</v>
      </c>
      <c r="AM669" s="40">
        <f t="shared" si="408"/>
        <v>0</v>
      </c>
      <c r="AN669" s="40">
        <f t="shared" si="409"/>
        <v>0</v>
      </c>
      <c r="AO669" s="40">
        <f t="shared" si="410"/>
        <v>0</v>
      </c>
      <c r="AP669" s="40">
        <f t="shared" si="411"/>
        <v>0</v>
      </c>
      <c r="AQ669" s="40">
        <f t="shared" si="413"/>
        <v>0</v>
      </c>
      <c r="AR669" s="40">
        <f t="shared" si="414"/>
        <v>0</v>
      </c>
      <c r="AS669" s="40">
        <f t="shared" si="415"/>
        <v>0</v>
      </c>
      <c r="AT669" s="40">
        <f t="shared" si="416"/>
        <v>0</v>
      </c>
      <c r="AU669" s="40">
        <f t="shared" si="417"/>
        <v>0</v>
      </c>
      <c r="AV669" s="40">
        <f t="shared" si="418"/>
        <v>0</v>
      </c>
      <c r="AW669" s="40">
        <f t="shared" si="419"/>
        <v>0</v>
      </c>
      <c r="AX669" s="40">
        <f t="shared" si="420"/>
        <v>0</v>
      </c>
      <c r="AY669" s="40">
        <f t="shared" si="421"/>
        <v>0</v>
      </c>
      <c r="AZ669" s="40">
        <f t="shared" si="422"/>
        <v>0</v>
      </c>
      <c r="BA669" s="40">
        <f t="shared" si="423"/>
        <v>0</v>
      </c>
      <c r="BB669" s="40">
        <f t="shared" si="424"/>
        <v>0</v>
      </c>
      <c r="BC669" s="40">
        <f t="shared" si="425"/>
        <v>0</v>
      </c>
      <c r="BD669" s="40">
        <f t="shared" ref="BD669:BD675" si="426">IF(E646&gt;=D669,1,0)</f>
        <v>0</v>
      </c>
      <c r="BE669" s="40">
        <f t="shared" si="387"/>
        <v>0</v>
      </c>
      <c r="BF669" s="40">
        <f t="shared" si="388"/>
        <v>0</v>
      </c>
      <c r="BG669" s="40">
        <f t="shared" si="389"/>
        <v>0</v>
      </c>
      <c r="BH669" s="40">
        <f t="shared" si="390"/>
        <v>0</v>
      </c>
      <c r="BI669" s="40">
        <f t="shared" si="391"/>
        <v>0</v>
      </c>
      <c r="BJ669" s="40">
        <f t="shared" si="392"/>
        <v>0</v>
      </c>
      <c r="BK669" s="40">
        <f t="shared" si="393"/>
        <v>0</v>
      </c>
      <c r="BL669" s="40">
        <f t="shared" si="394"/>
        <v>0</v>
      </c>
      <c r="BM669" s="40">
        <f t="shared" si="395"/>
        <v>0</v>
      </c>
      <c r="BN669" s="40">
        <f t="shared" si="396"/>
        <v>0</v>
      </c>
      <c r="BO669" s="40">
        <f t="shared" si="397"/>
        <v>0</v>
      </c>
      <c r="BP669" s="40">
        <f t="shared" si="399"/>
        <v>0</v>
      </c>
      <c r="BQ669" s="40">
        <f t="shared" si="400"/>
        <v>0</v>
      </c>
      <c r="BR669" s="40">
        <f t="shared" si="401"/>
        <v>0</v>
      </c>
      <c r="BS669">
        <v>1</v>
      </c>
      <c r="BT669" s="63">
        <f t="shared" si="403"/>
        <v>3</v>
      </c>
      <c r="BV669" s="4">
        <f>(BR669*U632)+(BQ669*U633)+(BP669*U634)+(BO669*U635)+(BN669*U636)+(BM669*U637)+(BL669*U638)+(BK669*U639)+(BJ669*U640)+(BI669*U641)+(BH669*U642)+(BG669*U643)+(BF669*U644)+(BE669*U645)+(BD669*U646)+(BC669*U647)+(BB669*U648)+(BA669*U649)+(AZ669*U650)+(AY669*U651)+(AX669*U652)+(AW669*U653)+(AV669*U654)+(AU669*U655)+(AT669*U656)+(AS669*U657)+(AR669*U658)+(AQ669*U659)+(AP669*U660)+(AO669*U661)+(AN669*U662)+(AM669*U663)+(AL669*U664)+(AK669*U665)+(AJ669*U666)+(AI669*U667)+(AH669*U668)+($U$630)+U669</f>
        <v>7.4175824175824176E-2</v>
      </c>
    </row>
    <row r="670" spans="1:74">
      <c r="A670" s="25">
        <f t="shared" si="412"/>
        <v>666</v>
      </c>
      <c r="B670" s="26" t="s">
        <v>33</v>
      </c>
      <c r="C670" s="12">
        <v>42037</v>
      </c>
      <c r="D670" s="12">
        <v>42039</v>
      </c>
      <c r="E670" s="12">
        <v>42047</v>
      </c>
      <c r="F670" s="36">
        <v>116.99</v>
      </c>
      <c r="G670" s="36">
        <v>117.89</v>
      </c>
      <c r="H670" s="36">
        <v>118.68</v>
      </c>
      <c r="I670" s="36"/>
      <c r="J670" s="36"/>
      <c r="K670" s="6" t="s">
        <v>2</v>
      </c>
      <c r="M670" s="16">
        <f>(G670-F670)*100</f>
        <v>90.000000000000568</v>
      </c>
      <c r="N670" s="15"/>
      <c r="O670" s="16">
        <f>(H670-G670)*100</f>
        <v>79.000000000000625</v>
      </c>
      <c r="Q670" s="22">
        <f>((S669*U670)/M670)*O670</f>
        <v>361753639.0996263</v>
      </c>
      <c r="R670" s="15"/>
      <c r="S670" s="3">
        <f>Q670+S669</f>
        <v>15198232002.172886</v>
      </c>
      <c r="U670" s="4">
        <f>$AE$4/W670</f>
        <v>2.7777777777777776E-2</v>
      </c>
      <c r="W670" s="2">
        <v>9</v>
      </c>
      <c r="Y670" s="30">
        <f>E670-D670+1</f>
        <v>9</v>
      </c>
      <c r="Z670" s="30"/>
      <c r="AA670" s="30">
        <f>(D670-C670)</f>
        <v>2</v>
      </c>
      <c r="AB670" s="30"/>
      <c r="AC670" s="4">
        <f>(S670-S669)/S669</f>
        <v>2.4382716049382767E-2</v>
      </c>
      <c r="AF670" s="40">
        <f>IF(E669&gt;D670,IF(E669&gt;E670,Y670,E669-D670+1),0)</f>
        <v>0</v>
      </c>
      <c r="AH670" s="40">
        <f t="shared" si="402"/>
        <v>0</v>
      </c>
      <c r="AI670" s="40">
        <f t="shared" si="404"/>
        <v>1</v>
      </c>
      <c r="AJ670" s="40">
        <f t="shared" si="405"/>
        <v>0</v>
      </c>
      <c r="AK670" s="40">
        <f t="shared" si="406"/>
        <v>0</v>
      </c>
      <c r="AL670" s="40">
        <f t="shared" si="407"/>
        <v>0</v>
      </c>
      <c r="AM670" s="40">
        <f t="shared" si="408"/>
        <v>0</v>
      </c>
      <c r="AN670" s="40">
        <f t="shared" si="409"/>
        <v>0</v>
      </c>
      <c r="AO670" s="40">
        <f t="shared" si="410"/>
        <v>0</v>
      </c>
      <c r="AP670" s="40">
        <f t="shared" si="411"/>
        <v>0</v>
      </c>
      <c r="AQ670" s="40">
        <f t="shared" si="413"/>
        <v>0</v>
      </c>
      <c r="AR670" s="40">
        <f t="shared" si="414"/>
        <v>0</v>
      </c>
      <c r="AS670" s="40">
        <f t="shared" si="415"/>
        <v>0</v>
      </c>
      <c r="AT670" s="40">
        <f t="shared" si="416"/>
        <v>0</v>
      </c>
      <c r="AU670" s="40">
        <f t="shared" si="417"/>
        <v>0</v>
      </c>
      <c r="AV670" s="40">
        <f t="shared" si="418"/>
        <v>0</v>
      </c>
      <c r="AW670" s="40">
        <f t="shared" si="419"/>
        <v>0</v>
      </c>
      <c r="AX670" s="40">
        <f t="shared" si="420"/>
        <v>0</v>
      </c>
      <c r="AY670" s="40">
        <f t="shared" si="421"/>
        <v>0</v>
      </c>
      <c r="AZ670" s="40">
        <f t="shared" si="422"/>
        <v>0</v>
      </c>
      <c r="BA670" s="40">
        <f t="shared" si="423"/>
        <v>0</v>
      </c>
      <c r="BB670" s="40">
        <f t="shared" si="424"/>
        <v>0</v>
      </c>
      <c r="BC670" s="40">
        <f t="shared" si="425"/>
        <v>0</v>
      </c>
      <c r="BD670" s="40">
        <f t="shared" si="426"/>
        <v>0</v>
      </c>
      <c r="BE670" s="40">
        <f t="shared" ref="BE670:BE675" si="427">IF(E646&gt;=D670,1,0)</f>
        <v>0</v>
      </c>
      <c r="BF670" s="40">
        <f t="shared" si="388"/>
        <v>0</v>
      </c>
      <c r="BG670" s="40">
        <f t="shared" si="389"/>
        <v>0</v>
      </c>
      <c r="BH670" s="40">
        <f t="shared" si="390"/>
        <v>0</v>
      </c>
      <c r="BI670" s="40">
        <f t="shared" si="391"/>
        <v>0</v>
      </c>
      <c r="BJ670" s="40">
        <f t="shared" si="392"/>
        <v>0</v>
      </c>
      <c r="BK670" s="40">
        <f t="shared" si="393"/>
        <v>0</v>
      </c>
      <c r="BL670" s="40">
        <f t="shared" si="394"/>
        <v>0</v>
      </c>
      <c r="BM670" s="40">
        <f t="shared" si="395"/>
        <v>0</v>
      </c>
      <c r="BN670" s="40">
        <f t="shared" si="396"/>
        <v>0</v>
      </c>
      <c r="BO670" s="40">
        <f t="shared" si="397"/>
        <v>0</v>
      </c>
      <c r="BP670" s="40">
        <f t="shared" si="399"/>
        <v>0</v>
      </c>
      <c r="BQ670" s="40">
        <f t="shared" si="400"/>
        <v>0</v>
      </c>
      <c r="BR670" s="40">
        <f t="shared" si="401"/>
        <v>0</v>
      </c>
      <c r="BT670" s="63">
        <f t="shared" si="403"/>
        <v>2</v>
      </c>
      <c r="BV670" s="4">
        <f t="shared" si="398"/>
        <v>4.7008547008547008E-2</v>
      </c>
    </row>
    <row r="671" spans="1:74">
      <c r="A671" s="25">
        <f t="shared" si="412"/>
        <v>667</v>
      </c>
      <c r="B671" s="26" t="s">
        <v>32</v>
      </c>
      <c r="C671" s="12">
        <v>42040</v>
      </c>
      <c r="D671" s="12">
        <v>42041</v>
      </c>
      <c r="E671" s="12">
        <v>42047</v>
      </c>
      <c r="F671" s="14">
        <v>0.73340000000000005</v>
      </c>
      <c r="G671" s="14">
        <v>0.74129999999999996</v>
      </c>
      <c r="H671" s="14">
        <v>0.73340000000000005</v>
      </c>
      <c r="I671" s="14"/>
      <c r="J671" s="14"/>
      <c r="K671" s="5" t="s">
        <v>0</v>
      </c>
      <c r="M671" s="16">
        <f>(G671-F671)*10000</f>
        <v>78.999999999999076</v>
      </c>
      <c r="N671" s="15"/>
      <c r="O671" s="16">
        <f>(H671-G671)*10000</f>
        <v>-78.999999999999076</v>
      </c>
      <c r="Q671" s="22">
        <f>((S670*U671)/M671)*O671</f>
        <v>-292273692.3494786</v>
      </c>
      <c r="R671" s="15"/>
      <c r="S671" s="3">
        <f>Q671+S670</f>
        <v>14905958309.823408</v>
      </c>
      <c r="U671" s="4">
        <f>$AE$4/W671</f>
        <v>1.9230769230769232E-2</v>
      </c>
      <c r="W671" s="2">
        <v>13</v>
      </c>
      <c r="Y671" s="30">
        <f>E671-D671+1</f>
        <v>7</v>
      </c>
      <c r="Z671" s="30"/>
      <c r="AA671" s="30">
        <f>(D671-C671)</f>
        <v>1</v>
      </c>
      <c r="AB671" s="30"/>
      <c r="AC671" s="4">
        <f>(S671-S670)/S670</f>
        <v>-1.9230769230769176E-2</v>
      </c>
      <c r="AF671" s="40">
        <f>IF(E670&gt;D671,IF(E670&gt;E671,Y671,E670-D671+1),0)</f>
        <v>7</v>
      </c>
      <c r="AH671" s="40">
        <f t="shared" si="402"/>
        <v>1</v>
      </c>
      <c r="AI671" s="40">
        <f t="shared" si="404"/>
        <v>0</v>
      </c>
      <c r="AJ671" s="40">
        <f t="shared" si="405"/>
        <v>0</v>
      </c>
      <c r="AK671" s="40">
        <f t="shared" si="406"/>
        <v>0</v>
      </c>
      <c r="AL671" s="40">
        <f t="shared" si="407"/>
        <v>0</v>
      </c>
      <c r="AM671" s="40">
        <f t="shared" si="408"/>
        <v>0</v>
      </c>
      <c r="AN671" s="40">
        <f t="shared" si="409"/>
        <v>0</v>
      </c>
      <c r="AO671" s="40">
        <f t="shared" si="410"/>
        <v>0</v>
      </c>
      <c r="AP671" s="40">
        <f t="shared" si="411"/>
        <v>0</v>
      </c>
      <c r="AQ671" s="40">
        <f t="shared" si="413"/>
        <v>0</v>
      </c>
      <c r="AR671" s="40">
        <f t="shared" si="414"/>
        <v>0</v>
      </c>
      <c r="AS671" s="40">
        <f t="shared" si="415"/>
        <v>0</v>
      </c>
      <c r="AT671" s="40">
        <f t="shared" si="416"/>
        <v>0</v>
      </c>
      <c r="AU671" s="40">
        <f t="shared" si="417"/>
        <v>0</v>
      </c>
      <c r="AV671" s="40">
        <f t="shared" si="418"/>
        <v>0</v>
      </c>
      <c r="AW671" s="40">
        <f t="shared" si="419"/>
        <v>0</v>
      </c>
      <c r="AX671" s="40">
        <f t="shared" si="420"/>
        <v>0</v>
      </c>
      <c r="AY671" s="40">
        <f t="shared" si="421"/>
        <v>0</v>
      </c>
      <c r="AZ671" s="40">
        <f t="shared" si="422"/>
        <v>0</v>
      </c>
      <c r="BA671" s="40">
        <f t="shared" si="423"/>
        <v>0</v>
      </c>
      <c r="BB671" s="40">
        <f t="shared" si="424"/>
        <v>0</v>
      </c>
      <c r="BC671" s="40">
        <f t="shared" si="425"/>
        <v>0</v>
      </c>
      <c r="BD671" s="40">
        <f t="shared" si="426"/>
        <v>0</v>
      </c>
      <c r="BE671" s="40">
        <f t="shared" si="427"/>
        <v>0</v>
      </c>
      <c r="BF671" s="40">
        <f t="shared" ref="BF671:BF675" si="428">IF(E646&gt;=D671,1,0)</f>
        <v>0</v>
      </c>
      <c r="BG671" s="40">
        <f t="shared" si="389"/>
        <v>0</v>
      </c>
      <c r="BH671" s="40">
        <f t="shared" si="390"/>
        <v>0</v>
      </c>
      <c r="BI671" s="40">
        <f t="shared" si="391"/>
        <v>0</v>
      </c>
      <c r="BJ671" s="40">
        <f t="shared" si="392"/>
        <v>0</v>
      </c>
      <c r="BK671" s="40">
        <f t="shared" si="393"/>
        <v>0</v>
      </c>
      <c r="BL671" s="40">
        <f t="shared" si="394"/>
        <v>0</v>
      </c>
      <c r="BM671" s="40">
        <f t="shared" si="395"/>
        <v>0</v>
      </c>
      <c r="BN671" s="40">
        <f t="shared" si="396"/>
        <v>0</v>
      </c>
      <c r="BO671" s="40">
        <f t="shared" si="397"/>
        <v>0</v>
      </c>
      <c r="BP671" s="40">
        <f t="shared" si="399"/>
        <v>0</v>
      </c>
      <c r="BQ671" s="40">
        <f t="shared" si="400"/>
        <v>0</v>
      </c>
      <c r="BR671" s="40">
        <f t="shared" si="401"/>
        <v>0</v>
      </c>
      <c r="BT671" s="63">
        <f t="shared" si="403"/>
        <v>2</v>
      </c>
      <c r="BV671" s="4">
        <f t="shared" si="398"/>
        <v>4.7008547008547008E-2</v>
      </c>
    </row>
    <row r="672" spans="1:74">
      <c r="A672" s="25">
        <f t="shared" si="412"/>
        <v>668</v>
      </c>
      <c r="B672" s="26" t="s">
        <v>35</v>
      </c>
      <c r="C672" s="12">
        <v>42040</v>
      </c>
      <c r="D672" s="13">
        <v>42041</v>
      </c>
      <c r="E672" s="13">
        <v>42048</v>
      </c>
      <c r="F672" s="36">
        <v>126.13000000000001</v>
      </c>
      <c r="G672" s="36">
        <v>127.541</v>
      </c>
      <c r="H672" s="36">
        <v>127.54100000000001</v>
      </c>
      <c r="I672" s="36"/>
      <c r="J672" s="36"/>
      <c r="K672" s="5" t="s">
        <v>17</v>
      </c>
      <c r="M672" s="16">
        <f>(G672-F672)*100</f>
        <v>141.09999999999872</v>
      </c>
      <c r="N672" s="15"/>
      <c r="O672" s="16">
        <f>(H672-G672)*100</f>
        <v>1.4210854715202004E-12</v>
      </c>
      <c r="Q672" s="22">
        <f>((S671*U672)/M672)*O672</f>
        <v>4.6914069793533039E-6</v>
      </c>
      <c r="R672" s="15"/>
      <c r="S672" s="3">
        <f>Q672+S671</f>
        <v>14905958309.823412</v>
      </c>
      <c r="U672" s="4">
        <f>$AE$4/W672</f>
        <v>3.125E-2</v>
      </c>
      <c r="W672" s="2">
        <v>8</v>
      </c>
      <c r="Y672" s="30">
        <f>E672-D672+1</f>
        <v>8</v>
      </c>
      <c r="Z672" s="30"/>
      <c r="AA672" s="30">
        <f>(D672-C672)</f>
        <v>1</v>
      </c>
      <c r="AB672" s="30"/>
      <c r="AC672" s="4">
        <f>(S672-S671)/S671</f>
        <v>2.5591761269793818E-16</v>
      </c>
      <c r="AF672" s="40">
        <f>IF(E671&gt;D672,IF(E671&gt;E672,Y672,E671-D672+1),0)</f>
        <v>7</v>
      </c>
      <c r="AH672" s="40">
        <f t="shared" si="402"/>
        <v>1</v>
      </c>
      <c r="AI672" s="40">
        <f t="shared" si="404"/>
        <v>1</v>
      </c>
      <c r="AJ672" s="40">
        <f t="shared" si="405"/>
        <v>0</v>
      </c>
      <c r="AK672" s="40">
        <f t="shared" si="406"/>
        <v>0</v>
      </c>
      <c r="AL672" s="40">
        <f t="shared" si="407"/>
        <v>0</v>
      </c>
      <c r="AM672" s="40">
        <f t="shared" si="408"/>
        <v>0</v>
      </c>
      <c r="AN672" s="40">
        <f t="shared" si="409"/>
        <v>0</v>
      </c>
      <c r="AO672" s="40">
        <f t="shared" si="410"/>
        <v>0</v>
      </c>
      <c r="AP672" s="40">
        <f t="shared" si="411"/>
        <v>0</v>
      </c>
      <c r="AQ672" s="40">
        <f t="shared" si="413"/>
        <v>0</v>
      </c>
      <c r="AR672" s="40">
        <f t="shared" si="414"/>
        <v>0</v>
      </c>
      <c r="AS672" s="40">
        <f t="shared" si="415"/>
        <v>0</v>
      </c>
      <c r="AT672" s="40">
        <f t="shared" si="416"/>
        <v>0</v>
      </c>
      <c r="AU672" s="40">
        <f t="shared" si="417"/>
        <v>0</v>
      </c>
      <c r="AV672" s="40">
        <f t="shared" si="418"/>
        <v>0</v>
      </c>
      <c r="AW672" s="40">
        <f t="shared" si="419"/>
        <v>0</v>
      </c>
      <c r="AX672" s="40">
        <f t="shared" si="420"/>
        <v>0</v>
      </c>
      <c r="AY672" s="40">
        <f t="shared" si="421"/>
        <v>0</v>
      </c>
      <c r="AZ672" s="40">
        <f t="shared" si="422"/>
        <v>0</v>
      </c>
      <c r="BA672" s="40">
        <f t="shared" si="423"/>
        <v>0</v>
      </c>
      <c r="BB672" s="40">
        <f t="shared" si="424"/>
        <v>0</v>
      </c>
      <c r="BC672" s="40">
        <f t="shared" si="425"/>
        <v>0</v>
      </c>
      <c r="BD672" s="40">
        <f t="shared" si="426"/>
        <v>0</v>
      </c>
      <c r="BE672" s="40">
        <f t="shared" si="427"/>
        <v>0</v>
      </c>
      <c r="BF672" s="40">
        <f t="shared" si="428"/>
        <v>0</v>
      </c>
      <c r="BG672" s="40">
        <f t="shared" ref="BG672:BG675" si="429">IF(E646&gt;=D672,1,0)</f>
        <v>0</v>
      </c>
      <c r="BH672" s="40">
        <f t="shared" si="390"/>
        <v>0</v>
      </c>
      <c r="BI672" s="40">
        <f t="shared" si="391"/>
        <v>0</v>
      </c>
      <c r="BJ672" s="40">
        <f t="shared" si="392"/>
        <v>0</v>
      </c>
      <c r="BK672" s="40">
        <f t="shared" si="393"/>
        <v>0</v>
      </c>
      <c r="BL672" s="40">
        <f t="shared" si="394"/>
        <v>0</v>
      </c>
      <c r="BM672" s="40">
        <f t="shared" si="395"/>
        <v>0</v>
      </c>
      <c r="BN672" s="40">
        <f t="shared" si="396"/>
        <v>0</v>
      </c>
      <c r="BO672" s="40">
        <f t="shared" si="397"/>
        <v>0</v>
      </c>
      <c r="BP672" s="40">
        <f t="shared" si="399"/>
        <v>0</v>
      </c>
      <c r="BQ672" s="40">
        <f t="shared" si="400"/>
        <v>0</v>
      </c>
      <c r="BR672" s="40">
        <f t="shared" si="401"/>
        <v>0</v>
      </c>
      <c r="BT672" s="63">
        <f t="shared" si="403"/>
        <v>3</v>
      </c>
      <c r="BV672" s="4">
        <f t="shared" si="398"/>
        <v>7.8258547008547008E-2</v>
      </c>
    </row>
    <row r="673" spans="1:74">
      <c r="A673" s="25">
        <f t="shared" si="412"/>
        <v>669</v>
      </c>
      <c r="B673" s="26" t="s">
        <v>36</v>
      </c>
      <c r="C673" s="12">
        <v>42024</v>
      </c>
      <c r="D673" s="12">
        <v>42041</v>
      </c>
      <c r="E673" s="12">
        <v>42055</v>
      </c>
      <c r="F673" s="36">
        <v>177.58099999999999</v>
      </c>
      <c r="G673" s="36">
        <v>180.423</v>
      </c>
      <c r="H673" s="36">
        <v>182.131</v>
      </c>
      <c r="I673" s="36"/>
      <c r="J673" s="36"/>
      <c r="K673" s="6" t="s">
        <v>2</v>
      </c>
      <c r="M673" s="16">
        <f>(G673-F673)*100</f>
        <v>284.2000000000013</v>
      </c>
      <c r="N673" s="15"/>
      <c r="O673" s="16">
        <f>(H673-G673)*100</f>
        <v>170.79999999999984</v>
      </c>
      <c r="Q673" s="22">
        <f>((S672*U673)/M673)*O673</f>
        <v>248840573.86404574</v>
      </c>
      <c r="R673" s="15"/>
      <c r="S673" s="3">
        <f>Q673+S672</f>
        <v>15154798883.687458</v>
      </c>
      <c r="U673" s="4">
        <f>$AE$4/W673</f>
        <v>2.7777777777777776E-2</v>
      </c>
      <c r="W673" s="2">
        <v>9</v>
      </c>
      <c r="Y673" s="30">
        <f>E673-D673+1</f>
        <v>15</v>
      </c>
      <c r="Z673" s="30"/>
      <c r="AA673" s="30">
        <f>(D673-C673)</f>
        <v>17</v>
      </c>
      <c r="AB673" s="30"/>
      <c r="AC673" s="4">
        <f>(S673-S672)/S672</f>
        <v>1.6694033935413178E-2</v>
      </c>
      <c r="AF673" s="40">
        <f>IF(E672&gt;D673,IF(E672&gt;E673,Y673,E672-D673+1),0)</f>
        <v>8</v>
      </c>
      <c r="AH673" s="40">
        <f t="shared" si="402"/>
        <v>1</v>
      </c>
      <c r="AI673" s="40">
        <f t="shared" si="404"/>
        <v>1</v>
      </c>
      <c r="AJ673" s="40">
        <f t="shared" si="405"/>
        <v>1</v>
      </c>
      <c r="AK673" s="40">
        <f t="shared" si="406"/>
        <v>0</v>
      </c>
      <c r="AL673" s="40">
        <f t="shared" si="407"/>
        <v>0</v>
      </c>
      <c r="AM673" s="40">
        <f t="shared" si="408"/>
        <v>0</v>
      </c>
      <c r="AN673" s="40">
        <f t="shared" si="409"/>
        <v>0</v>
      </c>
      <c r="AO673" s="40">
        <f t="shared" si="410"/>
        <v>0</v>
      </c>
      <c r="AP673" s="40">
        <f t="shared" si="411"/>
        <v>0</v>
      </c>
      <c r="AQ673" s="40">
        <f t="shared" si="413"/>
        <v>0</v>
      </c>
      <c r="AR673" s="40">
        <f t="shared" si="414"/>
        <v>0</v>
      </c>
      <c r="AS673" s="40">
        <f t="shared" si="415"/>
        <v>0</v>
      </c>
      <c r="AT673" s="40">
        <f t="shared" si="416"/>
        <v>0</v>
      </c>
      <c r="AU673" s="40">
        <f t="shared" si="417"/>
        <v>0</v>
      </c>
      <c r="AV673" s="40">
        <f t="shared" si="418"/>
        <v>0</v>
      </c>
      <c r="AW673" s="40">
        <f t="shared" si="419"/>
        <v>0</v>
      </c>
      <c r="AX673" s="40">
        <f t="shared" si="420"/>
        <v>0</v>
      </c>
      <c r="AY673" s="40">
        <f t="shared" si="421"/>
        <v>0</v>
      </c>
      <c r="AZ673" s="40">
        <f t="shared" si="422"/>
        <v>0</v>
      </c>
      <c r="BA673" s="40">
        <f t="shared" si="423"/>
        <v>0</v>
      </c>
      <c r="BB673" s="40">
        <f t="shared" si="424"/>
        <v>0</v>
      </c>
      <c r="BC673" s="40">
        <f t="shared" si="425"/>
        <v>0</v>
      </c>
      <c r="BD673" s="40">
        <f t="shared" si="426"/>
        <v>0</v>
      </c>
      <c r="BE673" s="40">
        <f t="shared" si="427"/>
        <v>0</v>
      </c>
      <c r="BF673" s="40">
        <f t="shared" si="428"/>
        <v>0</v>
      </c>
      <c r="BG673" s="40">
        <f t="shared" si="429"/>
        <v>0</v>
      </c>
      <c r="BH673" s="40">
        <f t="shared" ref="BH673:BH675" si="430">IF(E646&gt;=D673,1,0)</f>
        <v>0</v>
      </c>
      <c r="BI673" s="40">
        <f t="shared" si="391"/>
        <v>0</v>
      </c>
      <c r="BJ673" s="40">
        <f t="shared" si="392"/>
        <v>0</v>
      </c>
      <c r="BK673" s="40">
        <f t="shared" si="393"/>
        <v>0</v>
      </c>
      <c r="BL673" s="40">
        <f t="shared" si="394"/>
        <v>0</v>
      </c>
      <c r="BM673" s="40">
        <f t="shared" si="395"/>
        <v>0</v>
      </c>
      <c r="BN673" s="40">
        <f t="shared" si="396"/>
        <v>0</v>
      </c>
      <c r="BO673" s="40">
        <f t="shared" si="397"/>
        <v>0</v>
      </c>
      <c r="BP673" s="40">
        <f t="shared" si="399"/>
        <v>0</v>
      </c>
      <c r="BQ673" s="40">
        <f t="shared" si="400"/>
        <v>0</v>
      </c>
      <c r="BR673" s="40">
        <f t="shared" si="401"/>
        <v>0</v>
      </c>
      <c r="BT673" s="63">
        <f t="shared" si="403"/>
        <v>4</v>
      </c>
      <c r="BV673" s="4">
        <f t="shared" si="398"/>
        <v>0.10603632478632478</v>
      </c>
    </row>
    <row r="674" spans="1:74">
      <c r="A674" s="25">
        <f t="shared" si="412"/>
        <v>670</v>
      </c>
      <c r="B674" s="26" t="s">
        <v>31</v>
      </c>
      <c r="C674" s="12">
        <v>42045</v>
      </c>
      <c r="D674" s="12">
        <v>42046</v>
      </c>
      <c r="E674" s="12">
        <v>42047</v>
      </c>
      <c r="F674" s="14">
        <v>1.944</v>
      </c>
      <c r="G674" s="14">
        <v>1.9654</v>
      </c>
      <c r="H674" s="14">
        <v>2.0019</v>
      </c>
      <c r="I674" s="14"/>
      <c r="J674" s="14"/>
      <c r="K674" s="6" t="s">
        <v>1</v>
      </c>
      <c r="M674" s="16">
        <f>(G674-F674)*10000</f>
        <v>214.00000000000085</v>
      </c>
      <c r="N674" s="15"/>
      <c r="O674" s="16">
        <f>(H674-G674)*10000</f>
        <v>364.99999999999977</v>
      </c>
      <c r="Q674" s="22">
        <f>((S673*U674)/M674)*O674</f>
        <v>718003841.19235408</v>
      </c>
      <c r="R674" s="15"/>
      <c r="S674" s="3">
        <f>Q674+S673</f>
        <v>15872802724.879812</v>
      </c>
      <c r="U674" s="4">
        <f>$AE$4/W674</f>
        <v>2.7777777777777776E-2</v>
      </c>
      <c r="W674" s="2">
        <v>9</v>
      </c>
      <c r="Y674" s="30">
        <f>E674-D674+1</f>
        <v>2</v>
      </c>
      <c r="Z674" s="30"/>
      <c r="AA674" s="30">
        <f>(D674-C674)</f>
        <v>1</v>
      </c>
      <c r="AB674" s="30"/>
      <c r="AC674" s="4">
        <f>(S674-S673)/S673</f>
        <v>4.7377985462097393E-2</v>
      </c>
      <c r="AF674" s="40">
        <f>IF(E673&gt;D674,IF(E673&gt;E674,Y674,E673-D674+1),0)</f>
        <v>2</v>
      </c>
      <c r="AH674" s="40">
        <f t="shared" si="402"/>
        <v>1</v>
      </c>
      <c r="AI674" s="40">
        <f t="shared" si="404"/>
        <v>1</v>
      </c>
      <c r="AJ674" s="40">
        <f t="shared" si="405"/>
        <v>1</v>
      </c>
      <c r="AK674" s="40">
        <f t="shared" si="406"/>
        <v>1</v>
      </c>
      <c r="AL674" s="40">
        <f t="shared" si="407"/>
        <v>0</v>
      </c>
      <c r="AM674" s="40">
        <f t="shared" si="408"/>
        <v>0</v>
      </c>
      <c r="AN674" s="40">
        <f t="shared" si="409"/>
        <v>0</v>
      </c>
      <c r="AO674" s="40">
        <f t="shared" si="410"/>
        <v>0</v>
      </c>
      <c r="AP674" s="40">
        <f t="shared" si="411"/>
        <v>0</v>
      </c>
      <c r="AQ674" s="40">
        <f t="shared" si="413"/>
        <v>0</v>
      </c>
      <c r="AR674" s="40">
        <f t="shared" si="414"/>
        <v>0</v>
      </c>
      <c r="AS674" s="40">
        <f t="shared" si="415"/>
        <v>0</v>
      </c>
      <c r="AT674" s="40">
        <f t="shared" si="416"/>
        <v>0</v>
      </c>
      <c r="AU674" s="40">
        <f t="shared" si="417"/>
        <v>0</v>
      </c>
      <c r="AV674" s="40">
        <f t="shared" si="418"/>
        <v>0</v>
      </c>
      <c r="AW674" s="40">
        <f t="shared" si="419"/>
        <v>0</v>
      </c>
      <c r="AX674" s="40">
        <f t="shared" si="420"/>
        <v>0</v>
      </c>
      <c r="AY674" s="40">
        <f t="shared" si="421"/>
        <v>0</v>
      </c>
      <c r="AZ674" s="40">
        <f t="shared" si="422"/>
        <v>0</v>
      </c>
      <c r="BA674" s="40">
        <f t="shared" si="423"/>
        <v>0</v>
      </c>
      <c r="BB674" s="40">
        <f t="shared" si="424"/>
        <v>0</v>
      </c>
      <c r="BC674" s="40">
        <f t="shared" si="425"/>
        <v>0</v>
      </c>
      <c r="BD674" s="40">
        <f t="shared" si="426"/>
        <v>0</v>
      </c>
      <c r="BE674" s="40">
        <f t="shared" si="427"/>
        <v>0</v>
      </c>
      <c r="BF674" s="40">
        <f t="shared" si="428"/>
        <v>0</v>
      </c>
      <c r="BG674" s="40">
        <f t="shared" si="429"/>
        <v>0</v>
      </c>
      <c r="BH674" s="40">
        <f t="shared" si="430"/>
        <v>0</v>
      </c>
      <c r="BI674" s="40">
        <f t="shared" ref="BI674:BI675" si="431">IF(E646&gt;=D674,1,0)</f>
        <v>0</v>
      </c>
      <c r="BJ674" s="40">
        <f t="shared" si="392"/>
        <v>0</v>
      </c>
      <c r="BK674" s="40">
        <f t="shared" si="393"/>
        <v>0</v>
      </c>
      <c r="BL674" s="40">
        <f t="shared" si="394"/>
        <v>0</v>
      </c>
      <c r="BM674" s="40">
        <f t="shared" si="395"/>
        <v>0</v>
      </c>
      <c r="BN674" s="40">
        <f t="shared" si="396"/>
        <v>0</v>
      </c>
      <c r="BO674" s="40">
        <f t="shared" si="397"/>
        <v>0</v>
      </c>
      <c r="BP674" s="40">
        <f t="shared" si="399"/>
        <v>0</v>
      </c>
      <c r="BQ674" s="40">
        <f t="shared" si="400"/>
        <v>0</v>
      </c>
      <c r="BR674" s="40">
        <f t="shared" si="401"/>
        <v>0</v>
      </c>
      <c r="BT674" s="63">
        <f t="shared" si="403"/>
        <v>5</v>
      </c>
      <c r="BV674" s="4">
        <f t="shared" si="398"/>
        <v>0.13381410256410256</v>
      </c>
    </row>
    <row r="675" spans="1:74">
      <c r="A675" s="25">
        <f t="shared" si="412"/>
        <v>671</v>
      </c>
      <c r="B675" s="26" t="s">
        <v>34</v>
      </c>
      <c r="C675" s="48">
        <v>42053</v>
      </c>
      <c r="D675" s="48">
        <v>42054</v>
      </c>
      <c r="E675" s="48">
        <v>42055</v>
      </c>
      <c r="F675" s="14">
        <v>1.0386199999999999</v>
      </c>
      <c r="G675" s="14"/>
      <c r="H675" s="14"/>
      <c r="I675" s="14">
        <v>1.0326599999999999</v>
      </c>
      <c r="J675" s="14">
        <v>1.0326599999999999</v>
      </c>
      <c r="K675" s="58" t="s">
        <v>17</v>
      </c>
      <c r="M675" s="46">
        <f>(F675-I675)*10000</f>
        <v>59.599999999999653</v>
      </c>
      <c r="N675" s="47"/>
      <c r="O675" s="46">
        <f>(I675-J675)*10000</f>
        <v>0</v>
      </c>
      <c r="Q675" s="22">
        <f>((S674*U675)/M675)*O675</f>
        <v>0</v>
      </c>
      <c r="R675" s="15"/>
      <c r="S675" s="3">
        <f>Q675+S674</f>
        <v>15872802724.879812</v>
      </c>
      <c r="U675" s="4">
        <f>$AE$4/W675</f>
        <v>3.5714285714285712E-2</v>
      </c>
      <c r="W675" s="2">
        <v>7</v>
      </c>
      <c r="Y675" s="30">
        <f>E675-D675+1</f>
        <v>2</v>
      </c>
      <c r="Z675" s="30"/>
      <c r="AA675" s="30">
        <f>(D675-C675)</f>
        <v>1</v>
      </c>
      <c r="AB675" s="30"/>
      <c r="AC675" s="4">
        <f>(S675-S674)/S674</f>
        <v>0</v>
      </c>
      <c r="AF675" s="40">
        <f>IF(E674&gt;D675,IF(E674&gt;E675,Y675,E674-D675+1),0)</f>
        <v>0</v>
      </c>
      <c r="AH675" s="40">
        <f t="shared" si="402"/>
        <v>0</v>
      </c>
      <c r="AI675" s="40">
        <f t="shared" si="404"/>
        <v>1</v>
      </c>
      <c r="AJ675" s="40">
        <f t="shared" si="405"/>
        <v>0</v>
      </c>
      <c r="AK675" s="40">
        <f t="shared" si="406"/>
        <v>0</v>
      </c>
      <c r="AL675" s="40">
        <f t="shared" si="407"/>
        <v>0</v>
      </c>
      <c r="AM675" s="40">
        <f t="shared" si="408"/>
        <v>0</v>
      </c>
      <c r="AN675" s="40">
        <f t="shared" si="409"/>
        <v>0</v>
      </c>
      <c r="AO675" s="40">
        <f t="shared" si="410"/>
        <v>0</v>
      </c>
      <c r="AP675" s="40">
        <f t="shared" si="411"/>
        <v>0</v>
      </c>
      <c r="AQ675" s="40">
        <f t="shared" si="413"/>
        <v>0</v>
      </c>
      <c r="AR675" s="40">
        <f t="shared" si="414"/>
        <v>0</v>
      </c>
      <c r="AS675" s="40">
        <f t="shared" si="415"/>
        <v>0</v>
      </c>
      <c r="AT675" s="40">
        <f t="shared" si="416"/>
        <v>0</v>
      </c>
      <c r="AU675" s="40">
        <f t="shared" si="417"/>
        <v>0</v>
      </c>
      <c r="AV675" s="40">
        <f t="shared" si="418"/>
        <v>0</v>
      </c>
      <c r="AW675" s="40">
        <f t="shared" si="419"/>
        <v>0</v>
      </c>
      <c r="AX675" s="40">
        <f t="shared" si="420"/>
        <v>0</v>
      </c>
      <c r="AY675" s="40">
        <f t="shared" si="421"/>
        <v>0</v>
      </c>
      <c r="AZ675" s="40">
        <f t="shared" si="422"/>
        <v>0</v>
      </c>
      <c r="BA675" s="40">
        <f t="shared" si="423"/>
        <v>0</v>
      </c>
      <c r="BB675" s="40">
        <f t="shared" si="424"/>
        <v>0</v>
      </c>
      <c r="BC675" s="40">
        <f t="shared" si="425"/>
        <v>0</v>
      </c>
      <c r="BD675" s="40">
        <f t="shared" si="426"/>
        <v>0</v>
      </c>
      <c r="BE675" s="40">
        <f t="shared" si="427"/>
        <v>0</v>
      </c>
      <c r="BF675" s="40">
        <f t="shared" si="428"/>
        <v>0</v>
      </c>
      <c r="BG675" s="40">
        <f t="shared" si="429"/>
        <v>0</v>
      </c>
      <c r="BH675" s="40">
        <f t="shared" si="430"/>
        <v>0</v>
      </c>
      <c r="BI675" s="40">
        <f t="shared" si="431"/>
        <v>0</v>
      </c>
      <c r="BJ675" s="40">
        <f t="shared" ref="BJ675" si="432">IF(E646&gt;=D675,1,0)</f>
        <v>0</v>
      </c>
      <c r="BK675" s="40">
        <f t="shared" si="393"/>
        <v>0</v>
      </c>
      <c r="BL675" s="40">
        <f t="shared" si="394"/>
        <v>0</v>
      </c>
      <c r="BM675" s="40">
        <f t="shared" si="395"/>
        <v>0</v>
      </c>
      <c r="BN675" s="40">
        <f t="shared" si="396"/>
        <v>0</v>
      </c>
      <c r="BO675" s="40">
        <f t="shared" si="397"/>
        <v>0</v>
      </c>
      <c r="BP675" s="40">
        <f t="shared" si="399"/>
        <v>0</v>
      </c>
      <c r="BQ675" s="40">
        <f t="shared" si="400"/>
        <v>0</v>
      </c>
      <c r="BR675" s="40">
        <f t="shared" si="401"/>
        <v>0</v>
      </c>
      <c r="BT675" s="63">
        <f t="shared" si="403"/>
        <v>2</v>
      </c>
      <c r="BV675" s="4">
        <f t="shared" si="398"/>
        <v>6.3492063492063489E-2</v>
      </c>
    </row>
    <row r="677" spans="1:74">
      <c r="BV677" s="4">
        <f>MAX(BV5:BV675)</f>
        <v>0.31356976356976357</v>
      </c>
    </row>
  </sheetData>
  <sortState ref="B5:AG675">
    <sortCondition ref="F5:F6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veee's</dc:creator>
  <cp:lastModifiedBy>veee's</cp:lastModifiedBy>
  <dcterms:created xsi:type="dcterms:W3CDTF">2015-03-02T03:41:02Z</dcterms:created>
  <dcterms:modified xsi:type="dcterms:W3CDTF">2015-03-03T19:30:29Z</dcterms:modified>
</cp:coreProperties>
</file>