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2804a36e15a44/Documents/UofO Data Analytics Boot Camp-The-Machine/Week 01/Day-03/13-Solved_Excel/"/>
    </mc:Choice>
  </mc:AlternateContent>
  <xr:revisionPtr revIDLastSave="0" documentId="8_{97692BB2-3CB9-404D-A113-61BDFA134C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antioxidants!$P$2:$P$78</definedName>
    <definedName name="_xlchart.v1.1" hidden="1">antioxidants!$P$2:$P$78</definedName>
    <definedName name="_xlchart.v1.2" hidden="1">antioxidants!$P$2:$P$78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 a="1"/>
  <c r="A9" i="2" s="1"/>
  <c r="A8" i="2" a="1"/>
  <c r="A8" i="2" s="1"/>
  <c r="A7" i="2" a="1"/>
  <c r="A7" i="2" s="1"/>
  <c r="A6" i="2" a="1"/>
  <c r="A6" i="2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20" i="1" a="1"/>
  <c r="Q20" i="1" s="1"/>
  <c r="Q21" i="1" a="1"/>
  <c r="Q21" i="1"/>
  <c r="Q22" i="1" a="1"/>
  <c r="Q22" i="1"/>
  <c r="Q23" i="1" a="1"/>
  <c r="Q23" i="1" s="1"/>
  <c r="Q30" i="1" a="1"/>
  <c r="Q30" i="1"/>
  <c r="Q31" i="1" a="1"/>
  <c r="Q31" i="1"/>
  <c r="Q32" i="1" a="1"/>
  <c r="Q32" i="1"/>
  <c r="Q40" i="1" a="1"/>
  <c r="Q40" i="1"/>
  <c r="Q41" i="1" a="1"/>
  <c r="Q41" i="1"/>
  <c r="Q42" i="1" a="1"/>
  <c r="Q42" i="1" s="1"/>
  <c r="Q50" i="1" a="1"/>
  <c r="Q50" i="1" s="1"/>
  <c r="Q51" i="1" a="1"/>
  <c r="Q51" i="1" s="1"/>
  <c r="Q52" i="1" a="1"/>
  <c r="Q52" i="1" s="1"/>
  <c r="Q53" i="1" a="1"/>
  <c r="Q53" i="1"/>
  <c r="Q54" i="1" a="1"/>
  <c r="Q54" i="1" s="1"/>
  <c r="Q61" i="1" a="1"/>
  <c r="Q61" i="1"/>
  <c r="Q62" i="1" a="1"/>
  <c r="Q62" i="1"/>
  <c r="Q63" i="1" a="1"/>
  <c r="Q63" i="1"/>
  <c r="Q71" i="1" a="1"/>
  <c r="Q71" i="1" s="1"/>
  <c r="Q72" i="1" a="1"/>
  <c r="Q72" i="1" s="1"/>
  <c r="Q73" i="1" a="1"/>
  <c r="Q73" i="1"/>
  <c r="Q74" i="1" a="1"/>
  <c r="Q74" i="1" s="1"/>
  <c r="F3" i="2"/>
  <c r="G3" i="2" s="1"/>
  <c r="H3" i="2" s="1"/>
  <c r="Q2" i="1" s="1" a="1"/>
  <c r="Q2" i="1" s="1"/>
  <c r="E3" i="2"/>
  <c r="I3" i="2" s="1"/>
  <c r="D3" i="2"/>
  <c r="C3" i="2"/>
  <c r="B3" i="2"/>
  <c r="A3" i="2"/>
  <c r="Q70" i="1" l="1" a="1"/>
  <c r="Q70" i="1" s="1"/>
  <c r="Q60" i="1" a="1"/>
  <c r="Q60" i="1" s="1"/>
  <c r="Q39" i="1" a="1"/>
  <c r="Q39" i="1" s="1"/>
  <c r="Q19" i="1" a="1"/>
  <c r="Q19" i="1" s="1"/>
  <c r="Q8" i="1" a="1"/>
  <c r="Q8" i="1" s="1"/>
  <c r="Q47" i="1" a="1"/>
  <c r="Q47" i="1" s="1"/>
  <c r="Q66" i="1" a="1"/>
  <c r="Q66" i="1" s="1"/>
  <c r="Q5" i="1" a="1"/>
  <c r="Q5" i="1" s="1"/>
  <c r="Q77" i="1" a="1"/>
  <c r="Q77" i="1" s="1"/>
  <c r="Q65" i="1" a="1"/>
  <c r="Q65" i="1" s="1"/>
  <c r="Q45" i="1" a="1"/>
  <c r="Q45" i="1" s="1"/>
  <c r="Q34" i="1" a="1"/>
  <c r="Q34" i="1" s="1"/>
  <c r="Q15" i="1" a="1"/>
  <c r="Q15" i="1" s="1"/>
  <c r="Q4" i="1" a="1"/>
  <c r="Q4" i="1" s="1"/>
  <c r="Q17" i="1" a="1"/>
  <c r="Q17" i="1" s="1"/>
  <c r="Q67" i="1" a="1"/>
  <c r="Q67" i="1" s="1"/>
  <c r="Q37" i="1" a="1"/>
  <c r="Q37" i="1" s="1"/>
  <c r="Q6" i="1" a="1"/>
  <c r="Q6" i="1" s="1"/>
  <c r="Q36" i="1" a="1"/>
  <c r="Q36" i="1" s="1"/>
  <c r="Q46" i="1" a="1"/>
  <c r="Q46" i="1" s="1"/>
  <c r="Q76" i="1" a="1"/>
  <c r="Q76" i="1" s="1"/>
  <c r="Q55" i="1" a="1"/>
  <c r="Q55" i="1" s="1"/>
  <c r="Q44" i="1" a="1"/>
  <c r="Q44" i="1" s="1"/>
  <c r="Q24" i="1" a="1"/>
  <c r="Q24" i="1" s="1"/>
  <c r="Q14" i="1" a="1"/>
  <c r="Q14" i="1" s="1"/>
  <c r="Q3" i="1" a="1"/>
  <c r="Q3" i="1" s="1"/>
  <c r="Q59" i="1" a="1"/>
  <c r="Q59" i="1" s="1"/>
  <c r="Q49" i="1" a="1"/>
  <c r="Q49" i="1" s="1"/>
  <c r="Q29" i="1" a="1"/>
  <c r="Q29" i="1" s="1"/>
  <c r="Q18" i="1" a="1"/>
  <c r="Q18" i="1" s="1"/>
  <c r="Q69" i="1" a="1"/>
  <c r="Q69" i="1" s="1"/>
  <c r="Q58" i="1" a="1"/>
  <c r="Q58" i="1" s="1"/>
  <c r="Q48" i="1" a="1"/>
  <c r="Q48" i="1" s="1"/>
  <c r="Q38" i="1" a="1"/>
  <c r="Q38" i="1" s="1"/>
  <c r="Q28" i="1" a="1"/>
  <c r="Q28" i="1" s="1"/>
  <c r="Q7" i="1" a="1"/>
  <c r="Q7" i="1" s="1"/>
  <c r="Q68" i="1" a="1"/>
  <c r="Q68" i="1" s="1"/>
  <c r="Q27" i="1" a="1"/>
  <c r="Q27" i="1" s="1"/>
  <c r="Q57" i="1" a="1"/>
  <c r="Q57" i="1" s="1"/>
  <c r="Q26" i="1" a="1"/>
  <c r="Q26" i="1" s="1"/>
  <c r="Q78" i="1" a="1"/>
  <c r="Q78" i="1" s="1"/>
  <c r="Q16" i="1" a="1"/>
  <c r="Q16" i="1" s="1"/>
  <c r="Q56" i="1" a="1"/>
  <c r="Q56" i="1" s="1"/>
  <c r="Q35" i="1" a="1"/>
  <c r="Q35" i="1" s="1"/>
  <c r="Q25" i="1" a="1"/>
  <c r="Q25" i="1" s="1"/>
  <c r="Q75" i="1" a="1"/>
  <c r="Q75" i="1" s="1"/>
  <c r="Q64" i="1" a="1"/>
  <c r="Q64" i="1" s="1"/>
  <c r="Q43" i="1" a="1"/>
  <c r="Q43" i="1" s="1"/>
  <c r="Q33" i="1" a="1"/>
  <c r="Q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<sst xmlns="http://schemas.openxmlformats.org/spreadsheetml/2006/main" count="257" uniqueCount="112">
  <si>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</si>
  <si>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</si>
  <si>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</si>
  <si>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</si>
  <si>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</si>
  <si>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</si>
  <si>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</si>
  <si>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</si>
  <si>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</si>
  <si>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</si>
  <si>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</si>
  <si>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</si>
  <si>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</si>
  <si>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</si>
  <si>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</si>
  <si>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</si>
  <si>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</si>
  <si>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</si>
  <si>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</si>
  <si>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</si>
  <si>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</si>
  <si>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</si>
  <si>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</si>
  <si>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</si>
  <si>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</si>
  <si>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</si>
  <si>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</si>
  <si>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</si>
  <si>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</si>
  <si>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</si>
  <si>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</si>
  <si>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</si>
  <si>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</si>
  <si>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</si>
  <si>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</si>
  <si>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</si>
  <si>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</si>
  <si>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</si>
  <si>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</si>
  <si>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</si>
  <si>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</si>
  <si>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</si>
  <si>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</si>
  <si>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</si>
  <si>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</si>
  <si>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</si>
  <si>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</si>
  <si>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</si>
  <si>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</si>
  <si>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</si>
  <si>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</si>
  <si>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</si>
  <si>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</si>
  <si>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</si>
  <si>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</si>
  <si>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</si>
  <si>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</si>
  <si>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</si>
  <si>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</si>
  <si>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</si>
  <si>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</si>
  <si>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</si>
  <si>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</si>
  <si>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</si>
  <si>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</si>
  <si>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</si>
  <si>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</si>
  <si>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</si>
  <si>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</si>
  <si>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</si>
  <si>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</si>
  <si>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</si>
  <si>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</si>
  <si>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</si>
  <si>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</si>
  <si>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</si>
  <si>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</si>
  <si>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</si>
  <si>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</si>
  <si>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</si>
  <si>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</si>
  <si>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</si>
  <si>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</si>
  <si>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</si>
  <si>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</si>
  <si>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</si>
  <si>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</si>
  <si>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</si>
  <si>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</si>
  <si>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</si>
  <si>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</si>
  <si>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</si>
  <si>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</si>
  <si>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</si>
  <si>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</si>
  <si>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</si>
  <si>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</si>
  <si>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</si>
  <si>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</si>
  <si>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</si>
  <si>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</si>
  <si>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</si>
  <si>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Mean</t>
  </si>
  <si>
    <t>Median</t>
  </si>
  <si>
    <t>Min Value</t>
  </si>
  <si>
    <t>Max Value</t>
  </si>
  <si>
    <t>First Quatile</t>
  </si>
  <si>
    <t>Third Quartile</t>
  </si>
  <si>
    <t>Interquartile Range</t>
  </si>
  <si>
    <t>Upper Boundry</t>
  </si>
  <si>
    <t>Lower Boundry</t>
  </si>
  <si>
    <t>Outlier?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</si>
</sst>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2" fontId="18" fillId="33" borderId="12" xfId="0" applyNumberFormat="1" applyFont="1" applyFill="1" applyBorder="1" applyAlignment="1">
      <alignment wrapText="1"/>
    </xf>
    <xf numFmtId="2" fontId="18" fillId="33" borderId="18" xfId="0" applyNumberFormat="1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Cereal Rating Statistics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Cereal Rating Statistics</a:t>
          </a:r>
        </a:p>
      </cx:txPr>
    </cx:title>
    <cx:plotArea>
      <cx:plotAreaRegion>
        <cx:series layoutId="boxWhisker" uniqueId="{A70BFB22-F0A6-48C8-BF8C-7C7508902C4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Cereal Rating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Cereal Rating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469445</xdr:colOff>
      <xdr:row>6</xdr:row>
      <xdr:rowOff>2721</xdr:rowOff>
    </xdr:from>
    <xdr:to>
      <xdr:col>22</xdr:col>
      <xdr:colOff>823231</xdr:colOff>
      <xdr:row>19</xdr:row>
      <xdr:rowOff>92528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2DBAAD-0AEF-D211-6B55-78A5CDD2D4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07124" y="122736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BBC5-57D7-4DD3-8830-33D57078ACDC}" name="CerealTable" displayName="CerealTable" ref="A1:Q78" totalsRowShown="0" headerRowDxfId="3" dataDxfId="4" headerRowBorderDxfId="20" tableBorderDxfId="21" totalsRowBorderDxfId="19">
  <autoFilter ref="A1:Q78" xr:uid="{2ABFBBC5-57D7-4DD3-8830-33D57078A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57112F0D-36CA-4FA9-B0D1-48C034A29EF5}" name="name" dataDxfId="18"/>
    <tableColumn id="2" xr3:uid="{2B4406A2-099A-43D4-B984-CB6A5E39C6E5}" name="mfr" dataDxfId="17"/>
    <tableColumn id="3" xr3:uid="{AE332CB8-373C-4D64-9FD6-B7FB04871EF7}" name="type" dataDxfId="16"/>
    <tableColumn id="4" xr3:uid="{F35FCF23-D7F9-415C-BBE3-C70D363906DC}" name="calories" dataDxfId="15"/>
    <tableColumn id="5" xr3:uid="{32ACFFB9-EF83-4766-A4B1-1C0BFC0EB1E4}" name="protein" dataDxfId="14"/>
    <tableColumn id="6" xr3:uid="{CFCE036E-B6C5-46C2-BB69-DB42A398823A}" name="fat" dataDxfId="13"/>
    <tableColumn id="7" xr3:uid="{57BED2BA-2C75-477B-B0A4-9CA29757F911}" name="sodium" dataDxfId="12"/>
    <tableColumn id="8" xr3:uid="{4AB43C18-8DB5-4E72-A091-C04CE36AE852}" name="fiber" dataDxfId="11"/>
    <tableColumn id="9" xr3:uid="{7D2B3CC4-A8F6-4C2D-ACBA-36E2BD84C89F}" name="carbo" dataDxfId="10"/>
    <tableColumn id="10" xr3:uid="{CFB133E7-F640-4751-A91B-5B617610426F}" name="sugars" dataDxfId="9"/>
    <tableColumn id="11" xr3:uid="{1A487D19-F91D-4EAF-8302-C3453FA5E033}" name="potass" dataDxfId="8"/>
    <tableColumn id="12" xr3:uid="{5C122DC4-E3F3-4C43-AE51-4FF17CAA0C5B}" name="vitamins" dataDxfId="7"/>
    <tableColumn id="13" xr3:uid="{D2052694-1FEE-469F-AE41-762792EC754A}" name="shelf" dataDxfId="6"/>
    <tableColumn id="14" xr3:uid="{D7E176BB-2ED4-4996-9913-7149AE03A476}" name="weight" dataDxfId="5"/>
    <tableColumn id="15" xr3:uid="{AD817829-1BF0-409E-A58F-5943550CB9BE}" name="cups" dataDxfId="2"/>
    <tableColumn id="16" xr3:uid="{39F5F16E-223F-4C7E-BBDC-9A706BB71FF4}" name="rating" dataDxfId="1"/>
    <tableColumn id="17" xr3:uid="{C0B02ACD-B9DB-4FFA-AEC7-9B5506323680}" name="Outlier?" dataDxfId="0">
      <calculatedColumnFormula array="1">IF(StatTable[Upper Boundry]&gt;CerealTable[[#This Row],[rating]]&gt;StatTable[Lower Boundry],"N","Y")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7C9C0-CAAD-4A7A-9C3D-D718E6A9B9F6}" name="StatTable" displayName="StatTable" ref="A2:I3" totalsRowShown="0">
  <autoFilter ref="A2:I3" xr:uid="{D8E7C9C0-CAAD-4A7A-9C3D-D718E6A9B9F6}"/>
  <tableColumns count="9">
    <tableColumn id="1" xr3:uid="{9109686E-C8CE-43F3-8B09-891BF5D6C6CD}" name="Mean">
      <calculatedColumnFormula>AVERAGE(CerealTable[rating])</calculatedColumnFormula>
    </tableColumn>
    <tableColumn id="2" xr3:uid="{A8F7D405-0880-4574-A1CD-BF3AE56180D8}" name="Median">
      <calculatedColumnFormula>MEDIAN(CerealTable[rating])</calculatedColumnFormula>
    </tableColumn>
    <tableColumn id="3" xr3:uid="{288A5366-9B0A-460E-B602-6452EA47DBA7}" name="Min Value">
      <calculatedColumnFormula>MIN(CerealTable[rating])</calculatedColumnFormula>
    </tableColumn>
    <tableColumn id="4" xr3:uid="{3B964F51-2425-4019-846E-89594E309248}" name="Max Value">
      <calculatedColumnFormula>MAX(CerealTable[rating])</calculatedColumnFormula>
    </tableColumn>
    <tableColumn id="5" xr3:uid="{5903FCE2-A6C7-44DD-B715-F2D8F946384C}" name="First Quatile">
      <calculatedColumnFormula>_xlfn.QUARTILE.INC(CerealTable[rating],1)</calculatedColumnFormula>
    </tableColumn>
    <tableColumn id="6" xr3:uid="{B0D9945E-9E2D-40F2-B723-82CD96416CCC}" name="Third Quartile">
      <calculatedColumnFormula>_xlfn.QUARTILE.INC(CerealTable[rating],3)</calculatedColumnFormula>
    </tableColumn>
    <tableColumn id="7" xr3:uid="{6C0C4F82-1B43-428A-9CD0-1138F63EBBAB}" name="Interquartile Range">
      <calculatedColumnFormula>StatTable[[#This Row],[Third Quartile]]-StatTable[[#This Row],[First Quatile]]</calculatedColumnFormula>
    </tableColumn>
    <tableColumn id="8" xr3:uid="{68452A43-F144-4EA1-9E28-47A5707961DE}" name="Upper Boundry">
      <calculatedColumnFormula>1.5*StatTable[[#This Row],[Interquartile Range]]+StatTable[[#This Row],[Third Quartile]]</calculatedColumnFormula>
    </tableColumn>
    <tableColumn id="9" xr3:uid="{95E93654-6DC0-4347-8A25-EC7A5CC0E02A}" name="Lower Boundry">
      <calculatedColumnFormula>StatTable[[#This Row],[First Quatile]]-(1.5*StatTable[[#This Row],[Interquartile Range]])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70" zoomScaleNormal="70" workbookViewId="0">
      <selection activeCell="U30" sqref="U30"/>
    </sheetView>
  </sheetViews>
  <sheetFormatPr defaultColWidth="11" defaultRowHeight="15.75" x14ac:dyDescent="0.25"/>
  <cols>
    <col min="1" max="1" width="52.375" customWidth="1"/>
    <col min="2" max="2" width="15.625" customWidth="1"/>
    <col min="3" max="3" width="14.875" customWidth="1"/>
    <col min="17" max="17" width="15.25" customWidth="1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8" t="s">
        <v>111</v>
      </c>
    </row>
    <row r="2" spans="1:17" x14ac:dyDescent="0.25">
      <c r="A2" s="2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9">
        <v>68.402973000000003</v>
      </c>
      <c r="Q2" s="8" t="str" cm="1">
        <f t="array" ref="Q2">IF(StatTable[Upper Boundry]&gt;CerealTable[[#This Row],[rating]]&gt;StatTable[Lower Boundry],"N","Y")</f>
        <v>N</v>
      </c>
    </row>
    <row r="3" spans="1:17" x14ac:dyDescent="0.25">
      <c r="A3" s="2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9">
        <v>33.983679000000002</v>
      </c>
      <c r="Q3" s="8" t="str" cm="1">
        <f t="array" ref="Q3">IF(StatTable[Upper Boundry]&gt;CerealTable[[#This Row],[rating]]&gt;StatTable[Lower Boundry],"N","Y")</f>
        <v>N</v>
      </c>
    </row>
    <row r="4" spans="1:17" x14ac:dyDescent="0.25">
      <c r="A4" s="2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9">
        <v>59.425505000000001</v>
      </c>
      <c r="Q4" s="8" t="str" cm="1">
        <f t="array" ref="Q4">IF(StatTable[Upper Boundry]&gt;CerealTable[[#This Row],[rating]]&gt;StatTable[Lower Boundry],"N","Y")</f>
        <v>N</v>
      </c>
    </row>
    <row r="5" spans="1:17" x14ac:dyDescent="0.25">
      <c r="A5" s="2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9">
        <v>93.704911999999993</v>
      </c>
      <c r="Q5" s="8" t="str" cm="1">
        <f t="array" ref="Q5">IF(StatTable[Upper Boundry]&gt;CerealTable[[#This Row],[rating]]&gt;StatTable[Lower Boundry],"N","Y")</f>
        <v>N</v>
      </c>
    </row>
    <row r="6" spans="1:17" x14ac:dyDescent="0.25">
      <c r="A6" s="2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9">
        <v>34.384842999999996</v>
      </c>
      <c r="Q6" s="8" t="str" cm="1">
        <f t="array" ref="Q6">IF(StatTable[Upper Boundry]&gt;CerealTable[[#This Row],[rating]]&gt;StatTable[Lower Boundry],"N","Y")</f>
        <v>N</v>
      </c>
    </row>
    <row r="7" spans="1:17" x14ac:dyDescent="0.25">
      <c r="A7" s="2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9">
        <v>29.509540999999999</v>
      </c>
      <c r="Q7" s="8" t="str" cm="1">
        <f t="array" ref="Q7">IF(StatTable[Upper Boundry]&gt;CerealTable[[#This Row],[rating]]&gt;StatTable[Lower Boundry],"N","Y")</f>
        <v>N</v>
      </c>
    </row>
    <row r="8" spans="1:17" x14ac:dyDescent="0.25">
      <c r="A8" s="2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9">
        <v>33.174093999999997</v>
      </c>
      <c r="Q8" s="8" t="str" cm="1">
        <f t="array" ref="Q8">IF(StatTable[Upper Boundry]&gt;CerealTable[[#This Row],[rating]]&gt;StatTable[Lower Boundry],"N","Y")</f>
        <v>N</v>
      </c>
    </row>
    <row r="9" spans="1:17" x14ac:dyDescent="0.25">
      <c r="A9" s="2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9">
        <v>37.038561999999999</v>
      </c>
      <c r="Q9" s="8" t="str" cm="1">
        <f t="array" ref="Q9">IF(StatTable[Upper Boundry]&gt;CerealTable[[#This Row],[rating]]&gt;StatTable[Lower Boundry],"N","Y")</f>
        <v>N</v>
      </c>
    </row>
    <row r="10" spans="1:17" x14ac:dyDescent="0.25">
      <c r="A10" s="2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9">
        <v>49.120252999999998</v>
      </c>
      <c r="Q10" s="8" t="str" cm="1">
        <f t="array" ref="Q10">IF(StatTable[Upper Boundry]&gt;CerealTable[[#This Row],[rating]]&gt;StatTable[Lower Boundry],"N","Y")</f>
        <v>N</v>
      </c>
    </row>
    <row r="11" spans="1:17" x14ac:dyDescent="0.25">
      <c r="A11" s="2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9">
        <v>53.313813000000003</v>
      </c>
      <c r="Q11" s="8" t="str" cm="1">
        <f t="array" ref="Q11">IF(StatTable[Upper Boundry]&gt;CerealTable[[#This Row],[rating]]&gt;StatTable[Lower Boundry],"N","Y")</f>
        <v>N</v>
      </c>
    </row>
    <row r="12" spans="1:17" x14ac:dyDescent="0.25">
      <c r="A12" s="2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9">
        <v>18.042850999999999</v>
      </c>
      <c r="Q12" s="8" t="str" cm="1">
        <f t="array" ref="Q12">IF(StatTable[Upper Boundry]&gt;CerealTable[[#This Row],[rating]]&gt;StatTable[Lower Boundry],"N","Y")</f>
        <v>N</v>
      </c>
    </row>
    <row r="13" spans="1:17" x14ac:dyDescent="0.25">
      <c r="A13" s="2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9">
        <v>50.764999000000003</v>
      </c>
      <c r="Q13" s="8" t="str" cm="1">
        <f t="array" ref="Q13">IF(StatTable[Upper Boundry]&gt;CerealTable[[#This Row],[rating]]&gt;StatTable[Lower Boundry],"N","Y")</f>
        <v>N</v>
      </c>
    </row>
    <row r="14" spans="1:17" x14ac:dyDescent="0.25">
      <c r="A14" s="2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9">
        <v>19.823573</v>
      </c>
      <c r="Q14" s="8" t="str" cm="1">
        <f t="array" ref="Q14">IF(StatTable[Upper Boundry]&gt;CerealTable[[#This Row],[rating]]&gt;StatTable[Lower Boundry],"N","Y")</f>
        <v>N</v>
      </c>
    </row>
    <row r="15" spans="1:17" x14ac:dyDescent="0.25">
      <c r="A15" s="2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9">
        <v>40.400207999999999</v>
      </c>
      <c r="Q15" s="8" t="str" cm="1">
        <f t="array" ref="Q15">IF(StatTable[Upper Boundry]&gt;CerealTable[[#This Row],[rating]]&gt;StatTable[Lower Boundry],"N","Y")</f>
        <v>N</v>
      </c>
    </row>
    <row r="16" spans="1:17" x14ac:dyDescent="0.25">
      <c r="A16" s="2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9">
        <v>22.736446000000001</v>
      </c>
      <c r="Q16" s="8" t="str" cm="1">
        <f t="array" ref="Q16">IF(StatTable[Upper Boundry]&gt;CerealTable[[#This Row],[rating]]&gt;StatTable[Lower Boundry],"N","Y")</f>
        <v>N</v>
      </c>
    </row>
    <row r="17" spans="1:17" x14ac:dyDescent="0.25">
      <c r="A17" s="2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9">
        <v>41.445019000000002</v>
      </c>
      <c r="Q17" s="8" t="str" cm="1">
        <f t="array" ref="Q17">IF(StatTable[Upper Boundry]&gt;CerealTable[[#This Row],[rating]]&gt;StatTable[Lower Boundry],"N","Y")</f>
        <v>N</v>
      </c>
    </row>
    <row r="18" spans="1:17" x14ac:dyDescent="0.25">
      <c r="A18" s="2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9">
        <v>45.863323999999999</v>
      </c>
      <c r="Q18" s="8" t="str" cm="1">
        <f t="array" ref="Q18">IF(StatTable[Upper Boundry]&gt;CerealTable[[#This Row],[rating]]&gt;StatTable[Lower Boundry],"N","Y")</f>
        <v>N</v>
      </c>
    </row>
    <row r="19" spans="1:17" x14ac:dyDescent="0.25">
      <c r="A19" s="2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9">
        <v>35.782791000000003</v>
      </c>
      <c r="Q19" s="8" t="str" cm="1">
        <f t="array" ref="Q19">IF(StatTable[Upper Boundry]&gt;CerealTable[[#This Row],[rating]]&gt;StatTable[Lower Boundry],"N","Y")</f>
        <v>N</v>
      </c>
    </row>
    <row r="20" spans="1:17" x14ac:dyDescent="0.25">
      <c r="A20" s="2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9">
        <v>22.396512999999999</v>
      </c>
      <c r="Q20" s="8" t="str" cm="1">
        <f t="array" ref="Q20">IF(StatTable[Upper Boundry]&gt;CerealTable[[#This Row],[rating]]&gt;StatTable[Lower Boundry],"N","Y")</f>
        <v>N</v>
      </c>
    </row>
    <row r="21" spans="1:17" x14ac:dyDescent="0.25">
      <c r="A21" s="2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9">
        <v>40.448771999999998</v>
      </c>
      <c r="Q21" s="8" t="str" cm="1">
        <f t="array" ref="Q21">IF(StatTable[Upper Boundry]&gt;CerealTable[[#This Row],[rating]]&gt;StatTable[Lower Boundry],"N","Y")</f>
        <v>N</v>
      </c>
    </row>
    <row r="22" spans="1:17" x14ac:dyDescent="0.25">
      <c r="A22" s="2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9">
        <v>64.533816000000002</v>
      </c>
      <c r="Q22" s="8" t="str" cm="1">
        <f t="array" ref="Q22">IF(StatTable[Upper Boundry]&gt;CerealTable[[#This Row],[rating]]&gt;StatTable[Lower Boundry],"N","Y")</f>
        <v>N</v>
      </c>
    </row>
    <row r="23" spans="1:17" x14ac:dyDescent="0.25">
      <c r="A23" s="2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9">
        <v>46.895643999999997</v>
      </c>
      <c r="Q23" s="8" t="str" cm="1">
        <f t="array" ref="Q23">IF(StatTable[Upper Boundry]&gt;CerealTable[[#This Row],[rating]]&gt;StatTable[Lower Boundry],"N","Y")</f>
        <v>N</v>
      </c>
    </row>
    <row r="24" spans="1:17" x14ac:dyDescent="0.25">
      <c r="A24" s="2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9">
        <v>36.176195999999997</v>
      </c>
      <c r="Q24" s="8" t="str" cm="1">
        <f t="array" ref="Q24">IF(StatTable[Upper Boundry]&gt;CerealTable[[#This Row],[rating]]&gt;StatTable[Lower Boundry],"N","Y")</f>
        <v>N</v>
      </c>
    </row>
    <row r="25" spans="1:17" x14ac:dyDescent="0.25">
      <c r="A25" s="2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9">
        <v>44.330855999999997</v>
      </c>
      <c r="Q25" s="8" t="str" cm="1">
        <f t="array" ref="Q25">IF(StatTable[Upper Boundry]&gt;CerealTable[[#This Row],[rating]]&gt;StatTable[Lower Boundry],"N","Y")</f>
        <v>N</v>
      </c>
    </row>
    <row r="26" spans="1:17" ht="15.75" customHeight="1" x14ac:dyDescent="0.25">
      <c r="A26" s="2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9">
        <v>32.207582000000002</v>
      </c>
      <c r="Q26" s="8" t="str" cm="1">
        <f t="array" ref="Q26">IF(StatTable[Upper Boundry]&gt;CerealTable[[#This Row],[rating]]&gt;StatTable[Lower Boundry],"N","Y")</f>
        <v>N</v>
      </c>
    </row>
    <row r="27" spans="1:17" ht="15.75" customHeight="1" x14ac:dyDescent="0.25">
      <c r="A27" s="2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9">
        <v>31.435973000000001</v>
      </c>
      <c r="Q27" s="8" t="str" cm="1">
        <f t="array" ref="Q27">IF(StatTable[Upper Boundry]&gt;CerealTable[[#This Row],[rating]]&gt;StatTable[Lower Boundry],"N","Y")</f>
        <v>N</v>
      </c>
    </row>
    <row r="28" spans="1:17" ht="15.75" customHeight="1" x14ac:dyDescent="0.25">
      <c r="A28" s="2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9">
        <v>58.345140999999998</v>
      </c>
      <c r="Q28" s="8" t="str" cm="1">
        <f t="array" ref="Q28">IF(StatTable[Upper Boundry]&gt;CerealTable[[#This Row],[rating]]&gt;StatTable[Lower Boundry],"N","Y")</f>
        <v>N</v>
      </c>
    </row>
    <row r="29" spans="1:17" ht="15.75" customHeight="1" x14ac:dyDescent="0.25">
      <c r="A29" s="2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9">
        <v>40.917046999999997</v>
      </c>
      <c r="Q29" s="8" t="str" cm="1">
        <f t="array" ref="Q29">IF(StatTable[Upper Boundry]&gt;CerealTable[[#This Row],[rating]]&gt;StatTable[Lower Boundry],"N","Y")</f>
        <v>N</v>
      </c>
    </row>
    <row r="30" spans="1:17" ht="15.75" customHeight="1" x14ac:dyDescent="0.25">
      <c r="A30" s="2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9">
        <v>41.015492000000002</v>
      </c>
      <c r="Q30" s="8" t="str" cm="1">
        <f t="array" ref="Q30">IF(StatTable[Upper Boundry]&gt;CerealTable[[#This Row],[rating]]&gt;StatTable[Lower Boundry],"N","Y")</f>
        <v>N</v>
      </c>
    </row>
    <row r="31" spans="1:17" x14ac:dyDescent="0.25">
      <c r="A31" s="2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9">
        <v>28.025765</v>
      </c>
      <c r="Q31" s="8" t="str" cm="1">
        <f t="array" ref="Q31">IF(StatTable[Upper Boundry]&gt;CerealTable[[#This Row],[rating]]&gt;StatTable[Lower Boundry],"N","Y")</f>
        <v>N</v>
      </c>
    </row>
    <row r="32" spans="1:17" x14ac:dyDescent="0.25">
      <c r="A32" s="2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9">
        <v>35.252443999999997</v>
      </c>
      <c r="Q32" s="8" t="str" cm="1">
        <f t="array" ref="Q32">IF(StatTable[Upper Boundry]&gt;CerealTable[[#This Row],[rating]]&gt;StatTable[Lower Boundry],"N","Y")</f>
        <v>N</v>
      </c>
    </row>
    <row r="33" spans="1:17" x14ac:dyDescent="0.25">
      <c r="A33" s="2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9">
        <v>23.804043</v>
      </c>
      <c r="Q33" s="8" t="str" cm="1">
        <f t="array" ref="Q33">IF(StatTable[Upper Boundry]&gt;CerealTable[[#This Row],[rating]]&gt;StatTable[Lower Boundry],"N","Y")</f>
        <v>N</v>
      </c>
    </row>
    <row r="34" spans="1:17" x14ac:dyDescent="0.25">
      <c r="A34" s="2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9">
        <v>52.076897000000002</v>
      </c>
      <c r="Q34" s="8" t="str" cm="1">
        <f t="array" ref="Q34">IF(StatTable[Upper Boundry]&gt;CerealTable[[#This Row],[rating]]&gt;StatTable[Lower Boundry],"N","Y")</f>
        <v>N</v>
      </c>
    </row>
    <row r="35" spans="1:17" x14ac:dyDescent="0.25">
      <c r="A35" s="2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9">
        <v>53.371006999999999</v>
      </c>
      <c r="Q35" s="8" t="str" cm="1">
        <f t="array" ref="Q35">IF(StatTable[Upper Boundry]&gt;CerealTable[[#This Row],[rating]]&gt;StatTable[Lower Boundry],"N","Y")</f>
        <v>N</v>
      </c>
    </row>
    <row r="36" spans="1:17" x14ac:dyDescent="0.25">
      <c r="A36" s="2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9">
        <v>45.811715999999997</v>
      </c>
      <c r="Q36" s="8" t="str" cm="1">
        <f t="array" ref="Q36">IF(StatTable[Upper Boundry]&gt;CerealTable[[#This Row],[rating]]&gt;StatTable[Lower Boundry],"N","Y")</f>
        <v>N</v>
      </c>
    </row>
    <row r="37" spans="1:17" x14ac:dyDescent="0.25">
      <c r="A37" s="2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9">
        <v>21.871292</v>
      </c>
      <c r="Q37" s="8" t="str" cm="1">
        <f t="array" ref="Q37">IF(StatTable[Upper Boundry]&gt;CerealTable[[#This Row],[rating]]&gt;StatTable[Lower Boundry],"N","Y")</f>
        <v>N</v>
      </c>
    </row>
    <row r="38" spans="1:17" x14ac:dyDescent="0.25">
      <c r="A38" s="2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9">
        <v>31.072216999999998</v>
      </c>
      <c r="Q38" s="8" t="str" cm="1">
        <f t="array" ref="Q38">IF(StatTable[Upper Boundry]&gt;CerealTable[[#This Row],[rating]]&gt;StatTable[Lower Boundry],"N","Y")</f>
        <v>N</v>
      </c>
    </row>
    <row r="39" spans="1:17" x14ac:dyDescent="0.25">
      <c r="A39" s="2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9">
        <v>28.742414</v>
      </c>
      <c r="Q39" s="8" t="str" cm="1">
        <f t="array" ref="Q39">IF(StatTable[Upper Boundry]&gt;CerealTable[[#This Row],[rating]]&gt;StatTable[Lower Boundry],"N","Y")</f>
        <v>N</v>
      </c>
    </row>
    <row r="40" spans="1:17" x14ac:dyDescent="0.25">
      <c r="A40" s="2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9">
        <v>36.523682999999998</v>
      </c>
      <c r="Q40" s="8" t="str" cm="1">
        <f t="array" ref="Q40">IF(StatTable[Upper Boundry]&gt;CerealTable[[#This Row],[rating]]&gt;StatTable[Lower Boundry],"N","Y")</f>
        <v>N</v>
      </c>
    </row>
    <row r="41" spans="1:17" x14ac:dyDescent="0.25">
      <c r="A41" s="2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9">
        <v>36.471511999999997</v>
      </c>
      <c r="Q41" s="8" t="str" cm="1">
        <f t="array" ref="Q41">IF(StatTable[Upper Boundry]&gt;CerealTable[[#This Row],[rating]]&gt;StatTable[Lower Boundry],"N","Y")</f>
        <v>N</v>
      </c>
    </row>
    <row r="42" spans="1:17" x14ac:dyDescent="0.25">
      <c r="A42" s="2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9">
        <v>39.241114000000003</v>
      </c>
      <c r="Q42" s="8" t="str" cm="1">
        <f t="array" ref="Q42">IF(StatTable[Upper Boundry]&gt;CerealTable[[#This Row],[rating]]&gt;StatTable[Lower Boundry],"N","Y")</f>
        <v>N</v>
      </c>
    </row>
    <row r="43" spans="1:17" x14ac:dyDescent="0.25">
      <c r="A43" s="2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9">
        <v>45.328074000000001</v>
      </c>
      <c r="Q43" s="8" t="str" cm="1">
        <f t="array" ref="Q43">IF(StatTable[Upper Boundry]&gt;CerealTable[[#This Row],[rating]]&gt;StatTable[Lower Boundry],"N","Y")</f>
        <v>N</v>
      </c>
    </row>
    <row r="44" spans="1:17" x14ac:dyDescent="0.25">
      <c r="A44" s="2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9">
        <v>26.734514999999998</v>
      </c>
      <c r="Q44" s="8" t="str" cm="1">
        <f t="array" ref="Q44">IF(StatTable[Upper Boundry]&gt;CerealTable[[#This Row],[rating]]&gt;StatTable[Lower Boundry],"N","Y")</f>
        <v>N</v>
      </c>
    </row>
    <row r="45" spans="1:17" x14ac:dyDescent="0.25">
      <c r="A45" s="2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9">
        <v>54.850917000000003</v>
      </c>
      <c r="Q45" s="8" t="str" cm="1">
        <f t="array" ref="Q45">IF(StatTable[Upper Boundry]&gt;CerealTable[[#This Row],[rating]]&gt;StatTable[Lower Boundry],"N","Y")</f>
        <v>N</v>
      </c>
    </row>
    <row r="46" spans="1:17" x14ac:dyDescent="0.25">
      <c r="A46" s="2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9">
        <v>37.136862999999998</v>
      </c>
      <c r="Q46" s="8" t="str" cm="1">
        <f t="array" ref="Q46">IF(StatTable[Upper Boundry]&gt;CerealTable[[#This Row],[rating]]&gt;StatTable[Lower Boundry],"N","Y")</f>
        <v>N</v>
      </c>
    </row>
    <row r="47" spans="1:17" x14ac:dyDescent="0.25">
      <c r="A47" s="2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9">
        <v>34.139764999999997</v>
      </c>
      <c r="Q47" s="8" t="str" cm="1">
        <f t="array" ref="Q47">IF(StatTable[Upper Boundry]&gt;CerealTable[[#This Row],[rating]]&gt;StatTable[Lower Boundry],"N","Y")</f>
        <v>N</v>
      </c>
    </row>
    <row r="48" spans="1:17" x14ac:dyDescent="0.25">
      <c r="A48" s="2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9">
        <v>30.313351000000001</v>
      </c>
      <c r="Q48" s="8" t="str" cm="1">
        <f t="array" ref="Q48">IF(StatTable[Upper Boundry]&gt;CerealTable[[#This Row],[rating]]&gt;StatTable[Lower Boundry],"N","Y")</f>
        <v>N</v>
      </c>
    </row>
    <row r="49" spans="1:17" x14ac:dyDescent="0.25">
      <c r="A49" s="2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9">
        <v>40.105964999999998</v>
      </c>
      <c r="Q49" s="8" t="str" cm="1">
        <f t="array" ref="Q49">IF(StatTable[Upper Boundry]&gt;CerealTable[[#This Row],[rating]]&gt;StatTable[Lower Boundry],"N","Y")</f>
        <v>N</v>
      </c>
    </row>
    <row r="50" spans="1:17" x14ac:dyDescent="0.25">
      <c r="A50" s="2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9">
        <v>29.924285000000001</v>
      </c>
      <c r="Q50" s="8" t="str" cm="1">
        <f t="array" ref="Q50">IF(StatTable[Upper Boundry]&gt;CerealTable[[#This Row],[rating]]&gt;StatTable[Lower Boundry],"N","Y")</f>
        <v>N</v>
      </c>
    </row>
    <row r="51" spans="1:17" x14ac:dyDescent="0.25">
      <c r="A51" s="2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9">
        <v>40.692320000000002</v>
      </c>
      <c r="Q51" s="8" t="str" cm="1">
        <f t="array" ref="Q51">IF(StatTable[Upper Boundry]&gt;CerealTable[[#This Row],[rating]]&gt;StatTable[Lower Boundry],"N","Y")</f>
        <v>N</v>
      </c>
    </row>
    <row r="52" spans="1:17" x14ac:dyDescent="0.25">
      <c r="A52" s="2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9">
        <v>59.642837</v>
      </c>
      <c r="Q52" s="8" t="str" cm="1">
        <f t="array" ref="Q52">IF(StatTable[Upper Boundry]&gt;CerealTable[[#This Row],[rating]]&gt;StatTable[Lower Boundry],"N","Y")</f>
        <v>N</v>
      </c>
    </row>
    <row r="53" spans="1:17" x14ac:dyDescent="0.25">
      <c r="A53" s="2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9">
        <v>30.450842999999999</v>
      </c>
      <c r="Q53" s="8" t="str" cm="1">
        <f t="array" ref="Q53">IF(StatTable[Upper Boundry]&gt;CerealTable[[#This Row],[rating]]&gt;StatTable[Lower Boundry],"N","Y")</f>
        <v>N</v>
      </c>
    </row>
    <row r="54" spans="1:17" x14ac:dyDescent="0.25">
      <c r="A54" s="2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9">
        <v>37.840594000000003</v>
      </c>
      <c r="Q54" s="8" t="str" cm="1">
        <f t="array" ref="Q54">IF(StatTable[Upper Boundry]&gt;CerealTable[[#This Row],[rating]]&gt;StatTable[Lower Boundry],"N","Y")</f>
        <v>N</v>
      </c>
    </row>
    <row r="55" spans="1:17" x14ac:dyDescent="0.25">
      <c r="A55" s="2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9">
        <v>41.503540000000001</v>
      </c>
      <c r="Q55" s="8" t="str" cm="1">
        <f t="array" ref="Q55">IF(StatTable[Upper Boundry]&gt;CerealTable[[#This Row],[rating]]&gt;StatTable[Lower Boundry],"N","Y")</f>
        <v>N</v>
      </c>
    </row>
    <row r="56" spans="1:17" x14ac:dyDescent="0.25">
      <c r="A56" s="2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9">
        <v>60.756112000000002</v>
      </c>
      <c r="Q56" s="8" t="str" cm="1">
        <f t="array" ref="Q56">IF(StatTable[Upper Boundry]&gt;CerealTable[[#This Row],[rating]]&gt;StatTable[Lower Boundry],"N","Y")</f>
        <v>N</v>
      </c>
    </row>
    <row r="57" spans="1:17" x14ac:dyDescent="0.25">
      <c r="A57" s="2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9">
        <v>63.005645000000001</v>
      </c>
      <c r="Q57" s="8" t="str" cm="1">
        <f t="array" ref="Q57">IF(StatTable[Upper Boundry]&gt;CerealTable[[#This Row],[rating]]&gt;StatTable[Lower Boundry],"N","Y")</f>
        <v>N</v>
      </c>
    </row>
    <row r="58" spans="1:17" x14ac:dyDescent="0.25">
      <c r="A58" s="2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9">
        <v>49.511873999999999</v>
      </c>
      <c r="Q58" s="8" t="str" cm="1">
        <f t="array" ref="Q58">IF(StatTable[Upper Boundry]&gt;CerealTable[[#This Row],[rating]]&gt;StatTable[Lower Boundry],"N","Y")</f>
        <v>N</v>
      </c>
    </row>
    <row r="59" spans="1:17" x14ac:dyDescent="0.25">
      <c r="A59" s="2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9">
        <v>50.828392000000001</v>
      </c>
      <c r="Q59" s="8" t="str" cm="1">
        <f t="array" ref="Q59">IF(StatTable[Upper Boundry]&gt;CerealTable[[#This Row],[rating]]&gt;StatTable[Lower Boundry],"N","Y")</f>
        <v>N</v>
      </c>
    </row>
    <row r="60" spans="1:17" x14ac:dyDescent="0.25">
      <c r="A60" s="2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9">
        <v>39.259197</v>
      </c>
      <c r="Q60" s="8" t="str" cm="1">
        <f t="array" ref="Q60">IF(StatTable[Upper Boundry]&gt;CerealTable[[#This Row],[rating]]&gt;StatTable[Lower Boundry],"N","Y")</f>
        <v>N</v>
      </c>
    </row>
    <row r="61" spans="1:17" x14ac:dyDescent="0.25">
      <c r="A61" s="2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9">
        <v>39.703400000000002</v>
      </c>
      <c r="Q61" s="8" t="str" cm="1">
        <f t="array" ref="Q61">IF(StatTable[Upper Boundry]&gt;CerealTable[[#This Row],[rating]]&gt;StatTable[Lower Boundry],"N","Y")</f>
        <v>N</v>
      </c>
    </row>
    <row r="62" spans="1:17" x14ac:dyDescent="0.25">
      <c r="A62" s="2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9">
        <v>55.333142000000002</v>
      </c>
      <c r="Q62" s="8" t="str" cm="1">
        <f t="array" ref="Q62">IF(StatTable[Upper Boundry]&gt;CerealTable[[#This Row],[rating]]&gt;StatTable[Lower Boundry],"N","Y")</f>
        <v>N</v>
      </c>
    </row>
    <row r="63" spans="1:17" x14ac:dyDescent="0.25">
      <c r="A63" s="2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9">
        <v>41.998933000000001</v>
      </c>
      <c r="Q63" s="8" t="str" cm="1">
        <f t="array" ref="Q63">IF(StatTable[Upper Boundry]&gt;CerealTable[[#This Row],[rating]]&gt;StatTable[Lower Boundry],"N","Y")</f>
        <v>N</v>
      </c>
    </row>
    <row r="64" spans="1:17" x14ac:dyDescent="0.25">
      <c r="A64" s="2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9">
        <v>40.560158999999999</v>
      </c>
      <c r="Q64" s="8" t="str" cm="1">
        <f t="array" ref="Q64">IF(StatTable[Upper Boundry]&gt;CerealTable[[#This Row],[rating]]&gt;StatTable[Lower Boundry],"N","Y")</f>
        <v>N</v>
      </c>
    </row>
    <row r="65" spans="1:17" x14ac:dyDescent="0.25">
      <c r="A65" s="2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9">
        <v>68.235884999999996</v>
      </c>
      <c r="Q65" s="8" t="str" cm="1">
        <f t="array" ref="Q65">IF(StatTable[Upper Boundry]&gt;CerealTable[[#This Row],[rating]]&gt;StatTable[Lower Boundry],"N","Y")</f>
        <v>N</v>
      </c>
    </row>
    <row r="66" spans="1:17" x14ac:dyDescent="0.25">
      <c r="A66" s="2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9">
        <v>74.472949</v>
      </c>
      <c r="Q66" s="8" t="str" cm="1">
        <f t="array" ref="Q66">IF(StatTable[Upper Boundry]&gt;CerealTable[[#This Row],[rating]]&gt;StatTable[Lower Boundry],"N","Y")</f>
        <v>N</v>
      </c>
    </row>
    <row r="67" spans="1:17" x14ac:dyDescent="0.25">
      <c r="A67" s="2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9">
        <v>72.801787000000004</v>
      </c>
      <c r="Q67" s="8" t="str" cm="1">
        <f t="array" ref="Q67">IF(StatTable[Upper Boundry]&gt;CerealTable[[#This Row],[rating]]&gt;StatTable[Lower Boundry],"N","Y")</f>
        <v>N</v>
      </c>
    </row>
    <row r="68" spans="1:17" x14ac:dyDescent="0.25">
      <c r="A68" s="2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9">
        <v>31.230053999999999</v>
      </c>
      <c r="Q68" s="8" t="str" cm="1">
        <f t="array" ref="Q68">IF(StatTable[Upper Boundry]&gt;CerealTable[[#This Row],[rating]]&gt;StatTable[Lower Boundry],"N","Y")</f>
        <v>N</v>
      </c>
    </row>
    <row r="69" spans="1:17" x14ac:dyDescent="0.25">
      <c r="A69" s="2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9">
        <v>53.131323999999999</v>
      </c>
      <c r="Q69" s="8" t="str" cm="1">
        <f t="array" ref="Q69">IF(StatTable[Upper Boundry]&gt;CerealTable[[#This Row],[rating]]&gt;StatTable[Lower Boundry],"N","Y")</f>
        <v>N</v>
      </c>
    </row>
    <row r="70" spans="1:17" x14ac:dyDescent="0.25">
      <c r="A70" s="2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9">
        <v>59.363993000000001</v>
      </c>
      <c r="Q70" s="8" t="str" cm="1">
        <f t="array" ref="Q70">IF(StatTable[Upper Boundry]&gt;CerealTable[[#This Row],[rating]]&gt;StatTable[Lower Boundry],"N","Y")</f>
        <v>N</v>
      </c>
    </row>
    <row r="71" spans="1:17" x14ac:dyDescent="0.25">
      <c r="A71" s="2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9">
        <v>38.839745999999998</v>
      </c>
      <c r="Q71" s="8" t="str" cm="1">
        <f t="array" ref="Q71">IF(StatTable[Upper Boundry]&gt;CerealTable[[#This Row],[rating]]&gt;StatTable[Lower Boundry],"N","Y")</f>
        <v>N</v>
      </c>
    </row>
    <row r="72" spans="1:17" x14ac:dyDescent="0.25">
      <c r="A72" s="2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9">
        <v>28.592784999999999</v>
      </c>
      <c r="Q72" s="8" t="str" cm="1">
        <f t="array" ref="Q72">IF(StatTable[Upper Boundry]&gt;CerealTable[[#This Row],[rating]]&gt;StatTable[Lower Boundry],"N","Y")</f>
        <v>N</v>
      </c>
    </row>
    <row r="73" spans="1:17" x14ac:dyDescent="0.25">
      <c r="A73" s="2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9">
        <v>46.658844000000002</v>
      </c>
      <c r="Q73" s="8" t="str" cm="1">
        <f t="array" ref="Q73">IF(StatTable[Upper Boundry]&gt;CerealTable[[#This Row],[rating]]&gt;StatTable[Lower Boundry],"N","Y")</f>
        <v>N</v>
      </c>
    </row>
    <row r="74" spans="1:17" x14ac:dyDescent="0.25">
      <c r="A74" s="2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9">
        <v>39.106174000000003</v>
      </c>
      <c r="Q74" s="8" t="str" cm="1">
        <f t="array" ref="Q74">IF(StatTable[Upper Boundry]&gt;CerealTable[[#This Row],[rating]]&gt;StatTable[Lower Boundry],"N","Y")</f>
        <v>N</v>
      </c>
    </row>
    <row r="75" spans="1:17" x14ac:dyDescent="0.25">
      <c r="A75" s="2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9">
        <v>27.753301</v>
      </c>
      <c r="Q75" s="8" t="str" cm="1">
        <f t="array" ref="Q75">IF(StatTable[Upper Boundry]&gt;CerealTable[[#This Row],[rating]]&gt;StatTable[Lower Boundry],"N","Y")</f>
        <v>N</v>
      </c>
    </row>
    <row r="76" spans="1:17" x14ac:dyDescent="0.25">
      <c r="A76" s="2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9">
        <v>49.787444999999998</v>
      </c>
      <c r="Q76" s="8" t="str" cm="1">
        <f t="array" ref="Q76">IF(StatTable[Upper Boundry]&gt;CerealTable[[#This Row],[rating]]&gt;StatTable[Lower Boundry],"N","Y")</f>
        <v>N</v>
      </c>
    </row>
    <row r="77" spans="1:17" x14ac:dyDescent="0.25">
      <c r="A77" s="2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9">
        <v>51.592193000000002</v>
      </c>
      <c r="Q77" s="8" t="str" cm="1">
        <f t="array" ref="Q77">IF(StatTable[Upper Boundry]&gt;CerealTable[[#This Row],[rating]]&gt;StatTable[Lower Boundry],"N","Y")</f>
        <v>N</v>
      </c>
    </row>
    <row r="78" spans="1:17" x14ac:dyDescent="0.25">
      <c r="A78" s="6" t="s">
        <v>101</v>
      </c>
      <c r="B78" s="7" t="s">
        <v>27</v>
      </c>
      <c r="C78" s="7" t="s">
        <v>18</v>
      </c>
      <c r="D78" s="7">
        <v>110</v>
      </c>
      <c r="E78" s="7">
        <v>2</v>
      </c>
      <c r="F78" s="7">
        <v>1</v>
      </c>
      <c r="G78" s="7">
        <v>200</v>
      </c>
      <c r="H78" s="7">
        <v>1</v>
      </c>
      <c r="I78" s="7">
        <v>16</v>
      </c>
      <c r="J78" s="7">
        <v>8</v>
      </c>
      <c r="K78" s="7">
        <v>60</v>
      </c>
      <c r="L78" s="7">
        <v>25</v>
      </c>
      <c r="M78" s="7">
        <v>1</v>
      </c>
      <c r="N78" s="7">
        <v>1</v>
      </c>
      <c r="O78" s="7">
        <v>0.75</v>
      </c>
      <c r="P78" s="10">
        <v>36.187559</v>
      </c>
      <c r="Q78" s="8" t="str" cm="1">
        <f t="array" ref="Q78">IF(StatTable[Upper Boundry]&gt;CerealTable[[#This Row],[rating]]&gt;StatTable[Lower Boundry],"N","Y")</f>
        <v>N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CD23-0CDC-4601-B9B6-3C958D8B13EF}">
  <dimension ref="A2:I9"/>
  <sheetViews>
    <sheetView workbookViewId="0">
      <selection activeCell="A6" sqref="A6:A9"/>
    </sheetView>
  </sheetViews>
  <sheetFormatPr defaultRowHeight="15.75" x14ac:dyDescent="0.25"/>
  <cols>
    <col min="1" max="7" width="18.375" customWidth="1"/>
    <col min="8" max="8" width="18.875" customWidth="1"/>
    <col min="9" max="9" width="15.125" customWidth="1"/>
  </cols>
  <sheetData>
    <row r="2" spans="1:9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25">
      <c r="A3">
        <f>AVERAGE(CerealTable[rating])</f>
        <v>42.665704987012987</v>
      </c>
      <c r="B3">
        <f>MEDIAN(CerealTable[rating])</f>
        <v>40.400207999999999</v>
      </c>
      <c r="C3">
        <f>MIN(CerealTable[rating])</f>
        <v>18.042850999999999</v>
      </c>
      <c r="D3">
        <f>MAX(CerealTable[rating])</f>
        <v>93.704911999999993</v>
      </c>
      <c r="E3">
        <f>_xlfn.QUARTILE.INC(CerealTable[rating],1)</f>
        <v>33.174093999999997</v>
      </c>
      <c r="F3">
        <f>_xlfn.QUARTILE.INC(CerealTable[rating],3)</f>
        <v>50.828392000000001</v>
      </c>
      <c r="G3">
        <f>StatTable[[#This Row],[Third Quartile]]-StatTable[[#This Row],[First Quatile]]</f>
        <v>17.654298000000004</v>
      </c>
      <c r="H3">
        <f>1.5*StatTable[[#This Row],[Interquartile Range]]+StatTable[[#This Row],[Third Quartile]]</f>
        <v>77.309839000000011</v>
      </c>
      <c r="I3">
        <f>StatTable[[#This Row],[First Quatile]]-(1.5*StatTable[[#This Row],[Interquartile Range]])</f>
        <v>6.6926469999999902</v>
      </c>
    </row>
    <row r="6" spans="1:9" x14ac:dyDescent="0.25">
      <c r="A6" cm="1">
        <f t="array" ref="A6">StatTable[First Quatile]-StatTable[Min Value]</f>
        <v>15.131242999999998</v>
      </c>
    </row>
    <row r="7" spans="1:9" x14ac:dyDescent="0.25">
      <c r="A7" cm="1">
        <f t="array" ref="A7">StatTable[Median]-StatTable[First Quatile]</f>
        <v>7.2261140000000026</v>
      </c>
    </row>
    <row r="8" spans="1:9" x14ac:dyDescent="0.25">
      <c r="A8" cm="1">
        <f t="array" ref="A8">StatTable[Third Quartile]-StatTable[Median]</f>
        <v>10.428184000000002</v>
      </c>
    </row>
    <row r="9" spans="1:9" x14ac:dyDescent="0.25">
      <c r="A9" cm="1">
        <f t="array" ref="A9">StatTable[Max Value]-StatTable[Third Quartile]</f>
        <v>42.876519999999992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Jon Pierson</cp:lastModifiedBy>
  <cp:revision/>
  <dcterms:created xsi:type="dcterms:W3CDTF">2018-05-11T16:07:25Z</dcterms:created>
  <dcterms:modified xsi:type="dcterms:W3CDTF">2024-06-17T03:29:33Z</dcterms:modified>
  <cp:category/>
  <cp:contentStatus/>
</cp:coreProperties>
</file>