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Hasan\Desktop\WinonaState\Spring2022\Modern Physics\Lab2Millikan\FinalData\"/>
    </mc:Choice>
  </mc:AlternateContent>
  <xr:revisionPtr revIDLastSave="0" documentId="13_ncr:1_{6A53AF3F-53C4-4421-97A1-8FB0CC6B40A6}" xr6:coauthVersionLast="47" xr6:coauthVersionMax="47" xr10:uidLastSave="{00000000-0000-0000-0000-000000000000}"/>
  <bookViews>
    <workbookView xWindow="10020" yWindow="1845" windowWidth="25545" windowHeight="11385" xr2:uid="{BC46632F-9E11-4A57-A186-8B9ACD8A1354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T5" i="1" l="1"/>
  <c r="CH5" i="1"/>
  <c r="DA5" i="1"/>
  <c r="CZ5" i="1"/>
  <c r="CZ7" i="1"/>
  <c r="CX2" i="1"/>
  <c r="CX5" i="1" s="1"/>
  <c r="CY5" i="1"/>
  <c r="CY7" i="1"/>
  <c r="CW2" i="1"/>
  <c r="CW5" i="1" s="1"/>
  <c r="CG5" i="1"/>
  <c r="CG7" i="1"/>
  <c r="CE2" i="1"/>
  <c r="CE5" i="1" s="1"/>
  <c r="CF5" i="1"/>
  <c r="CF7" i="1"/>
  <c r="CD2" i="1"/>
  <c r="CD5" i="1" s="1"/>
  <c r="BS5" i="1"/>
  <c r="BS7" i="1"/>
  <c r="BQ2" i="1"/>
  <c r="BQ5" i="1" s="1"/>
  <c r="BR5" i="1"/>
  <c r="BR7" i="1"/>
  <c r="BP2" i="1"/>
  <c r="BP5" i="1" s="1"/>
  <c r="BF5" i="1"/>
  <c r="BF7" i="1"/>
  <c r="BD2" i="1"/>
  <c r="BD5" i="1" s="1"/>
  <c r="BC5" i="1"/>
  <c r="AU5" i="1"/>
  <c r="AU7" i="1"/>
  <c r="AS2" i="1"/>
  <c r="AS5" i="1" s="1"/>
  <c r="AT5" i="1"/>
  <c r="AT7" i="1"/>
  <c r="AR2" i="1"/>
  <c r="AR5" i="1" s="1"/>
  <c r="AF5" i="1"/>
  <c r="AF7" i="1"/>
  <c r="AD2" i="1"/>
  <c r="AD5" i="1" s="1"/>
  <c r="AE5" i="1"/>
  <c r="AE7" i="1"/>
  <c r="AC2" i="1"/>
  <c r="AC5" i="1" s="1"/>
  <c r="V5" i="1"/>
  <c r="V7" i="1"/>
  <c r="T2" i="1"/>
  <c r="T5" i="1" s="1"/>
  <c r="U5" i="1"/>
  <c r="U7" i="1"/>
  <c r="S2" i="1"/>
  <c r="S5" i="1" s="1"/>
  <c r="G5" i="1"/>
  <c r="F5" i="1"/>
  <c r="G7" i="1"/>
  <c r="F7" i="1"/>
  <c r="E5" i="1"/>
  <c r="D5" i="1"/>
  <c r="I5" i="1"/>
  <c r="H5" i="1"/>
  <c r="F2" i="1"/>
  <c r="E2" i="1"/>
  <c r="DB5" i="1" l="1"/>
  <c r="CI5" i="1"/>
  <c r="BU5" i="1"/>
  <c r="BH5" i="1"/>
  <c r="AW5" i="1"/>
  <c r="AV5" i="1"/>
  <c r="AH5" i="1"/>
  <c r="AG5" i="1"/>
  <c r="X5" i="1"/>
  <c r="W5" i="1"/>
  <c r="BB2" i="1" l="1"/>
  <c r="BB2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<sst xmlns="http://schemas.openxmlformats.org/spreadsheetml/2006/main" count="104" uniqueCount="44">
  <si>
    <t xml:space="preserve">Trial 1 </t>
  </si>
  <si>
    <t>Trial1</t>
  </si>
  <si>
    <t xml:space="preserve">Trial1 Y velocity </t>
  </si>
  <si>
    <t>Average Rise Time</t>
  </si>
  <si>
    <t xml:space="preserve">Average Fall Time </t>
  </si>
  <si>
    <t>Trial 2</t>
  </si>
  <si>
    <t>Trial 2 Y</t>
  </si>
  <si>
    <t xml:space="preserve">Trial 2 Y Velocity </t>
  </si>
  <si>
    <t>Average Fall Time</t>
  </si>
  <si>
    <t xml:space="preserve">Trial 3 </t>
  </si>
  <si>
    <t xml:space="preserve">Trial 3 Y </t>
  </si>
  <si>
    <t>Average Rise time</t>
  </si>
  <si>
    <t xml:space="preserve">Average fall time </t>
  </si>
  <si>
    <t>Trial 4</t>
  </si>
  <si>
    <t>Trial 4 Y</t>
  </si>
  <si>
    <t xml:space="preserve">Trial 4 y Velocity </t>
  </si>
  <si>
    <t xml:space="preserve">Average Fall time </t>
  </si>
  <si>
    <t>Trial 5</t>
  </si>
  <si>
    <t>Trial 5 Y</t>
  </si>
  <si>
    <t xml:space="preserve">Trial 5 y Velocity </t>
  </si>
  <si>
    <t xml:space="preserve">Average rise time </t>
  </si>
  <si>
    <t>Trial 6</t>
  </si>
  <si>
    <t xml:space="preserve">Trial 6 </t>
  </si>
  <si>
    <t>Trial 7 T</t>
  </si>
  <si>
    <t>Trial 7 Y</t>
  </si>
  <si>
    <t>Trial 7  V</t>
  </si>
  <si>
    <t>Trial 8</t>
  </si>
  <si>
    <t xml:space="preserve">Trial 8 </t>
  </si>
  <si>
    <t>AverageRiseTime</t>
  </si>
  <si>
    <t>AverageFallTinme</t>
  </si>
  <si>
    <t>AVG v_rise</t>
  </si>
  <si>
    <t>AVG v_fall</t>
  </si>
  <si>
    <t>STD_rise</t>
  </si>
  <si>
    <t>STD_fall</t>
  </si>
  <si>
    <t>STD mean rise</t>
  </si>
  <si>
    <t>STD mean fall</t>
  </si>
  <si>
    <t># rise</t>
  </si>
  <si>
    <t># fall</t>
  </si>
  <si>
    <t xml:space="preserve">AVG rise </t>
  </si>
  <si>
    <t>STDFall</t>
  </si>
  <si>
    <t>STD_mean_rise</t>
  </si>
  <si>
    <t>STD_Mean_fall</t>
  </si>
  <si>
    <t>#rise</t>
  </si>
  <si>
    <t>#fall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</si>
</sst>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540658</xdr:colOff>
      <xdr:row>35</xdr:row>
      <xdr:rowOff>57150</xdr:rowOff>
    </xdr:from>
    <xdr:to>
      <xdr:col>12</xdr:col>
      <xdr:colOff>460652</xdr:colOff>
      <xdr:row>49</xdr:row>
      <xdr:rowOff>141274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79634F-DC91-4AB2-B3F4-C373161C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0733" y="6391275"/>
          <a:ext cx="4206244" cy="2617774"/>
        </a:xfrm>
        <a:prstGeom prst="rect">
          <a:avLst/>
        </a:prstGeom>
      </xdr:spPr>
    </xdr:pic>
    <xdr:clientData/>
  </xdr:twoCellAnchor>
  <xdr:twoCellAnchor editAs="oneCell">
    <xdr:from>
      <xdr:col>4</xdr:col>
      <xdr:colOff>485067</xdr:colOff>
      <xdr:row>44</xdr:row>
      <xdr:rowOff>89311</xdr:rowOff>
    </xdr:from>
    <xdr:to>
      <xdr:col>12</xdr:col>
      <xdr:colOff>126276</xdr:colOff>
      <xdr:row>64</xdr:row>
      <xdr:rowOff>129792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FD873E-87A3-4CE6-8E7B-018F2663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5538" y="7978252"/>
          <a:ext cx="5765112" cy="3622554"/>
        </a:xfrm>
        <a:prstGeom prst="rect">
          <a:avLst/>
        </a:prstGeom>
      </xdr:spPr>
    </xdr:pic>
    <xdr:clientData/>
  </xdr:twoCellAnchor>
  <xdr:twoCellAnchor editAs="oneCell">
    <xdr:from>
      <xdr:col>5</xdr:col>
      <xdr:colOff>475354</xdr:colOff>
      <xdr:row>28</xdr:row>
      <xdr:rowOff>96331</xdr:rowOff>
    </xdr:from>
    <xdr:to>
      <xdr:col>9</xdr:col>
      <xdr:colOff>360942</xdr:colOff>
      <xdr:row>43</xdr:row>
      <xdr:rowOff>134385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40E437-9678-4B24-AA60-6BD46CD42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4854" y="5116566"/>
          <a:ext cx="2976058" cy="2714131"/>
        </a:xfrm>
        <a:prstGeom prst="rect">
          <a:avLst/>
        </a:prstGeom>
      </xdr:spPr>
    </xdr:pic>
    <xdr:clientData/>
  </xdr:twoCellAnchor>
  <xdr:twoCellAnchor editAs="oneCell">
    <xdr:from>
      <xdr:col>18</xdr:col>
      <xdr:colOff>133350</xdr:colOff>
      <xdr:row>33</xdr:row>
      <xdr:rowOff>19050</xdr:rowOff>
    </xdr:from>
    <xdr:to>
      <xdr:col>24</xdr:col>
      <xdr:colOff>245275</xdr:colOff>
      <xdr:row>52</xdr:row>
      <xdr:rowOff>92884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5B40C-6DF3-425A-AA64-4199EE010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6150" y="6305550"/>
          <a:ext cx="3761905" cy="36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19</xdr:row>
      <xdr:rowOff>169220</xdr:rowOff>
    </xdr:from>
    <xdr:to>
      <xdr:col>24</xdr:col>
      <xdr:colOff>439478</xdr:colOff>
      <xdr:row>31</xdr:row>
      <xdr:rowOff>74600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0F47CE-15B6-4F06-8121-D7262A975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58600" y="3788720"/>
          <a:ext cx="3397943" cy="2191380"/>
        </a:xfrm>
        <a:prstGeom prst="rect">
          <a:avLst/>
        </a:prstGeom>
      </xdr:spPr>
    </xdr:pic>
    <xdr:clientData/>
  </xdr:twoCellAnchor>
  <xdr:twoCellAnchor editAs="oneCell">
    <xdr:from>
      <xdr:col>19</xdr:col>
      <xdr:colOff>22997</xdr:colOff>
      <xdr:row>9</xdr:row>
      <xdr:rowOff>28574</xdr:rowOff>
    </xdr:from>
    <xdr:to>
      <xdr:col>23</xdr:col>
      <xdr:colOff>516018</xdr:colOff>
      <xdr:row>19</xdr:row>
      <xdr:rowOff>74771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E01429-60B9-4CF2-A4EF-8DCB85336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5397" y="1743074"/>
          <a:ext cx="2927610" cy="1951197"/>
        </a:xfrm>
        <a:prstGeom prst="rect">
          <a:avLst/>
        </a:prstGeom>
      </xdr:spPr>
    </xdr:pic>
    <xdr:clientData/>
  </xdr:twoCellAnchor>
  <xdr:twoCellAnchor editAs="oneCell">
    <xdr:from>
      <xdr:col>32</xdr:col>
      <xdr:colOff>603436</xdr:colOff>
      <xdr:row>7</xdr:row>
      <xdr:rowOff>162373</xdr:rowOff>
    </xdr:from>
    <xdr:to>
      <xdr:col>41</xdr:col>
      <xdr:colOff>294921</xdr:colOff>
      <xdr:row>25</xdr:row>
      <xdr:rowOff>59470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6752F4-528E-46B9-83E4-4FD0E780205D}"/>
            </a:ext>
            <a:ext uri="{147F2762-F138-4A5C-976F-8EAC2B608ADB}">
              <a16:predDERef xmlns:a16="http://schemas.microsoft.com/office/drawing/2014/main" pred="{BBE01429-60B9-4CF2-A4EF-8DCB85336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17024" y="1495873"/>
          <a:ext cx="5137544" cy="3326097"/>
        </a:xfrm>
        <a:prstGeom prst="rect">
          <a:avLst/>
        </a:prstGeom>
      </xdr:spPr>
    </xdr:pic>
    <xdr:clientData/>
  </xdr:twoCellAnchor>
  <xdr:twoCellAnchor editAs="oneCell">
    <xdr:from>
      <xdr:col>29</xdr:col>
      <xdr:colOff>469744</xdr:colOff>
      <xdr:row>18</xdr:row>
      <xdr:rowOff>180975</xdr:rowOff>
    </xdr:from>
    <xdr:to>
      <xdr:col>40</xdr:col>
      <xdr:colOff>35958</xdr:colOff>
      <xdr:row>40</xdr:row>
      <xdr:rowOff>173831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625822-29EB-4923-8087-889D36207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48144" y="3609975"/>
          <a:ext cx="6271813" cy="4180046"/>
        </a:xfrm>
        <a:prstGeom prst="rect">
          <a:avLst/>
        </a:prstGeom>
      </xdr:spPr>
    </xdr:pic>
    <xdr:clientData/>
  </xdr:twoCellAnchor>
  <xdr:twoCellAnchor editAs="oneCell">
    <xdr:from>
      <xdr:col>28</xdr:col>
      <xdr:colOff>190500</xdr:colOff>
      <xdr:row>42</xdr:row>
      <xdr:rowOff>180975</xdr:rowOff>
    </xdr:from>
    <xdr:to>
      <xdr:col>33</xdr:col>
      <xdr:colOff>555766</xdr:colOff>
      <xdr:row>60</xdr:row>
      <xdr:rowOff>131024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E01B62-E954-4C94-AB1F-3ABCD8E1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59300" y="8181975"/>
          <a:ext cx="3952381" cy="3371429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76200</xdr:colOff>
      <xdr:row>23</xdr:row>
      <xdr:rowOff>19050</xdr:rowOff>
    </xdr:from>
    <xdr:to>
      <xdr:col>49</xdr:col>
      <xdr:colOff>418600</xdr:colOff>
      <xdr:row>39</xdr:row>
      <xdr:rowOff>98669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3A50D0-7527-4AE9-869F-42D7743A1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89000" y="4400550"/>
          <a:ext cx="4000000" cy="3123809"/>
        </a:xfrm>
        <a:prstGeom prst="rect">
          <a:avLst/>
        </a:prstGeom>
      </xdr:spPr>
    </xdr:pic>
    <xdr:clientData/>
  </xdr:twoCellAnchor>
  <xdr:twoCellAnchor editAs="oneCell">
    <xdr:from>
      <xdr:col>44</xdr:col>
      <xdr:colOff>332764</xdr:colOff>
      <xdr:row>11</xdr:row>
      <xdr:rowOff>163849</xdr:rowOff>
    </xdr:from>
    <xdr:to>
      <xdr:col>49</xdr:col>
      <xdr:colOff>434340</xdr:colOff>
      <xdr:row>22</xdr:row>
      <xdr:rowOff>173832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08C0E1-FE44-4BE3-8873-B43D9683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155164" y="2259349"/>
          <a:ext cx="3153386" cy="2101673"/>
        </a:xfrm>
        <a:prstGeom prst="rect">
          <a:avLst/>
        </a:prstGeom>
      </xdr:spPr>
    </xdr:pic>
    <xdr:clientData/>
  </xdr:twoCellAnchor>
  <xdr:twoCellAnchor editAs="oneCell">
    <xdr:from>
      <xdr:col>43</xdr:col>
      <xdr:colOff>529478</xdr:colOff>
      <xdr:row>31</xdr:row>
      <xdr:rowOff>168088</xdr:rowOff>
    </xdr:from>
    <xdr:to>
      <xdr:col>50</xdr:col>
      <xdr:colOff>203819</xdr:colOff>
      <xdr:row>45</xdr:row>
      <xdr:rowOff>33083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3CBD74A-0062-42EA-BD5E-8D5DB5B08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99360" y="6073588"/>
          <a:ext cx="3910165" cy="2531995"/>
        </a:xfrm>
        <a:prstGeom prst="rect">
          <a:avLst/>
        </a:prstGeom>
      </xdr:spPr>
    </xdr:pic>
    <xdr:clientData/>
  </xdr:twoCellAnchor>
  <xdr:twoCellAnchor editAs="oneCell">
    <xdr:from>
      <xdr:col>55</xdr:col>
      <xdr:colOff>519393</xdr:colOff>
      <xdr:row>8</xdr:row>
      <xdr:rowOff>179753</xdr:rowOff>
    </xdr:from>
    <xdr:to>
      <xdr:col>63</xdr:col>
      <xdr:colOff>551201</xdr:colOff>
      <xdr:row>25</xdr:row>
      <xdr:rowOff>113148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687FED-A5E0-40B7-9BC2-E149FDE27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198922" y="1703753"/>
          <a:ext cx="4872750" cy="3171895"/>
        </a:xfrm>
        <a:prstGeom prst="rect">
          <a:avLst/>
        </a:prstGeom>
      </xdr:spPr>
    </xdr:pic>
    <xdr:clientData/>
  </xdr:twoCellAnchor>
  <xdr:twoCellAnchor editAs="oneCell">
    <xdr:from>
      <xdr:col>54</xdr:col>
      <xdr:colOff>295275</xdr:colOff>
      <xdr:row>20</xdr:row>
      <xdr:rowOff>67612</xdr:rowOff>
    </xdr:from>
    <xdr:to>
      <xdr:col>62</xdr:col>
      <xdr:colOff>477917</xdr:colOff>
      <xdr:row>38</xdr:row>
      <xdr:rowOff>15716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0E6406-69ED-4F3B-A2CF-74489A57D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213675" y="3877612"/>
          <a:ext cx="5055632" cy="3369484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42</xdr:row>
      <xdr:rowOff>0</xdr:rowOff>
    </xdr:from>
    <xdr:to>
      <xdr:col>61</xdr:col>
      <xdr:colOff>359544</xdr:colOff>
      <xdr:row>64</xdr:row>
      <xdr:rowOff>94713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65D1ED-0BBC-4E5F-82D9-98B694DD1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528000" y="8001000"/>
          <a:ext cx="4009524" cy="4295238"/>
        </a:xfrm>
        <a:prstGeom prst="rect">
          <a:avLst/>
        </a:prstGeom>
      </xdr:spPr>
    </xdr:pic>
    <xdr:clientData/>
  </xdr:twoCellAnchor>
  <xdr:twoCellAnchor editAs="oneCell">
    <xdr:from>
      <xdr:col>69</xdr:col>
      <xdr:colOff>484491</xdr:colOff>
      <xdr:row>8</xdr:row>
      <xdr:rowOff>64434</xdr:rowOff>
    </xdr:from>
    <xdr:to>
      <xdr:col>77</xdr:col>
      <xdr:colOff>560054</xdr:colOff>
      <xdr:row>25</xdr:row>
      <xdr:rowOff>15970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D06E02-E2DA-49DA-8E5C-6E826004C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162344" y="1588434"/>
          <a:ext cx="4916504" cy="3190036"/>
        </a:xfrm>
        <a:prstGeom prst="rect">
          <a:avLst/>
        </a:prstGeom>
      </xdr:spPr>
    </xdr:pic>
    <xdr:clientData/>
  </xdr:twoCellAnchor>
  <xdr:twoCellAnchor editAs="oneCell">
    <xdr:from>
      <xdr:col>69</xdr:col>
      <xdr:colOff>257175</xdr:colOff>
      <xdr:row>23</xdr:row>
      <xdr:rowOff>140402</xdr:rowOff>
    </xdr:from>
    <xdr:to>
      <xdr:col>75</xdr:col>
      <xdr:colOff>401718</xdr:colOff>
      <xdr:row>37</xdr:row>
      <xdr:rowOff>253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9BCC5F-7B94-459F-9721-A16BE4DA2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319575" y="4521902"/>
          <a:ext cx="3788808" cy="2525170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40</xdr:row>
      <xdr:rowOff>0</xdr:rowOff>
    </xdr:from>
    <xdr:to>
      <xdr:col>76</xdr:col>
      <xdr:colOff>56609</xdr:colOff>
      <xdr:row>65</xdr:row>
      <xdr:rowOff>92739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1A8EB2-9C21-4274-8A30-C35FF74B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062400" y="7620000"/>
          <a:ext cx="4333333" cy="4847619"/>
        </a:xfrm>
        <a:prstGeom prst="rect">
          <a:avLst/>
        </a:prstGeom>
      </xdr:spPr>
    </xdr:pic>
    <xdr:clientData/>
  </xdr:twoCellAnchor>
  <xdr:twoCellAnchor editAs="oneCell">
    <xdr:from>
      <xdr:col>81</xdr:col>
      <xdr:colOff>390525</xdr:colOff>
      <xdr:row>60</xdr:row>
      <xdr:rowOff>57150</xdr:rowOff>
    </xdr:from>
    <xdr:to>
      <xdr:col>87</xdr:col>
      <xdr:colOff>18558</xdr:colOff>
      <xdr:row>82</xdr:row>
      <xdr:rowOff>98531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635D44-07FB-4E00-B8DC-A52855588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768125" y="11487150"/>
          <a:ext cx="3942857" cy="4228571"/>
        </a:xfrm>
        <a:prstGeom prst="rect">
          <a:avLst/>
        </a:prstGeom>
      </xdr:spPr>
    </xdr:pic>
    <xdr:clientData/>
  </xdr:twoCellAnchor>
  <xdr:twoCellAnchor editAs="oneCell">
    <xdr:from>
      <xdr:col>84</xdr:col>
      <xdr:colOff>368673</xdr:colOff>
      <xdr:row>14</xdr:row>
      <xdr:rowOff>110076</xdr:rowOff>
    </xdr:from>
    <xdr:to>
      <xdr:col>90</xdr:col>
      <xdr:colOff>518600</xdr:colOff>
      <xdr:row>27</xdr:row>
      <xdr:rowOff>163605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C999C36-954C-4376-8BFD-92A0BF020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773232" y="2777076"/>
          <a:ext cx="3780633" cy="2530029"/>
        </a:xfrm>
        <a:prstGeom prst="rect">
          <a:avLst/>
        </a:prstGeom>
      </xdr:spPr>
    </xdr:pic>
    <xdr:clientData/>
  </xdr:twoCellAnchor>
  <xdr:twoCellAnchor editAs="oneCell">
    <xdr:from>
      <xdr:col>81</xdr:col>
      <xdr:colOff>228600</xdr:colOff>
      <xdr:row>17</xdr:row>
      <xdr:rowOff>34662</xdr:rowOff>
    </xdr:from>
    <xdr:to>
      <xdr:col>95</xdr:col>
      <xdr:colOff>363280</xdr:colOff>
      <xdr:row>48</xdr:row>
      <xdr:rowOff>131413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9AFFDCC-AF2B-49C4-88E6-DB41B85C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673125" y="3273162"/>
          <a:ext cx="9312969" cy="6006061"/>
        </a:xfrm>
        <a:prstGeom prst="rect">
          <a:avLst/>
        </a:prstGeom>
      </xdr:spPr>
    </xdr:pic>
    <xdr:clientData/>
  </xdr:twoCellAnchor>
  <xdr:twoCellAnchor editAs="oneCell">
    <xdr:from>
      <xdr:col>102</xdr:col>
      <xdr:colOff>25773</xdr:colOff>
      <xdr:row>8</xdr:row>
      <xdr:rowOff>50842</xdr:rowOff>
    </xdr:from>
    <xdr:to>
      <xdr:col>112</xdr:col>
      <xdr:colOff>195081</xdr:colOff>
      <xdr:row>30</xdr:row>
      <xdr:rowOff>39362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54348C-8F2E-401E-BDE7-6DAB3D41D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322449" y="1574842"/>
          <a:ext cx="6220485" cy="4179520"/>
        </a:xfrm>
        <a:prstGeom prst="rect">
          <a:avLst/>
        </a:prstGeom>
      </xdr:spPr>
    </xdr:pic>
    <xdr:clientData/>
  </xdr:twoCellAnchor>
  <xdr:twoCellAnchor editAs="oneCell">
    <xdr:from>
      <xdr:col>100</xdr:col>
      <xdr:colOff>199288</xdr:colOff>
      <xdr:row>24</xdr:row>
      <xdr:rowOff>142875</xdr:rowOff>
    </xdr:from>
    <xdr:to>
      <xdr:col>107</xdr:col>
      <xdr:colOff>327085</xdr:colOff>
      <xdr:row>39</xdr:row>
      <xdr:rowOff>129845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4FBF574-C2C9-432F-9A43-EA81958EA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873913" y="4714875"/>
          <a:ext cx="4398806" cy="2836850"/>
        </a:xfrm>
        <a:prstGeom prst="rect">
          <a:avLst/>
        </a:prstGeom>
      </xdr:spPr>
    </xdr:pic>
    <xdr:clientData/>
  </xdr:twoCellAnchor>
  <xdr:twoCellAnchor editAs="oneCell">
    <xdr:from>
      <xdr:col>100</xdr:col>
      <xdr:colOff>161925</xdr:colOff>
      <xdr:row>41</xdr:row>
      <xdr:rowOff>38100</xdr:rowOff>
    </xdr:from>
    <xdr:to>
      <xdr:col>106</xdr:col>
      <xdr:colOff>456706</xdr:colOff>
      <xdr:row>58</xdr:row>
      <xdr:rowOff>92934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5D5B72-C509-47BB-9C11-5F734B08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836550" y="7848600"/>
          <a:ext cx="3952381" cy="3285714"/>
        </a:xfrm>
        <a:prstGeom prst="rect">
          <a:avLst/>
        </a:prstGeom>
      </xdr:spPr>
    </xdr:pic>
    <xdr:clientData/>
  </xdr:twoCellAnchor>
  <xdr:twoCellAnchor>
    <xdr:from>
      <xdr:col>4</xdr:col>
      <xdr:colOff>145677</xdr:colOff>
      <xdr:row>32</xdr:row>
      <xdr:rowOff>190499</xdr:rowOff>
    </xdr:from>
    <xdr:to>
      <xdr:col>16</xdr:col>
      <xdr:colOff>89647</xdr:colOff>
      <xdr:row>60</xdr:row>
      <xdr:rowOff>123264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A0CA0FC-B740-4995-9AB2-E41C23D444E3}"/>
            </a:ext>
          </a:extLst>
        </xdr:cNvPr>
        <xdr:cNvSpPr txBox="1"/>
      </xdr:nvSpPr>
      <xdr:spPr>
        <a:xfrm>
          <a:off x="2756648" y="6286499"/>
          <a:ext cx="8415617" cy="5266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Millikan Data Summary DataSet 1 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Three data columns 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seconds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 position in mm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 velocity in mm/s </a:t>
          </a:r>
        </a:p>
        <a:p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each droplet the positive and negative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velocities are seperated and averaged. THe positive velocities are the rise time and the negative velocities are the fall time. </a:t>
          </a:r>
        </a:p>
        <a:p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addition, standard deviatiosn of the mean were calcualted to make standard errors for use in the jupyter 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B3F26-5182-4864-94AC-FD0CF8D26F0B}">
  <dimension ref="A1:DB86"/>
  <sheetViews>
    <sheetView tabSelected="1" topLeftCell="CM1" zoomScale="85" zoomScaleNormal="85" workbookViewId="0">
      <selection activeCell="H20" sqref="H20"/>
    </sheetView>
  </sheetViews>
  <sheetFormatPr defaultRowHeight="15" x14ac:dyDescent="0.25"/>
  <cols>
    <col min="4" max="4" width="12" bestFit="1" customWidth="1"/>
    <col min="5" max="5" width="17.5703125" bestFit="1" customWidth="1"/>
    <col min="8" max="8" width="14" bestFit="1" customWidth="1"/>
    <col min="9" max="9" width="13.7109375" bestFit="1" customWidth="1"/>
    <col min="29" max="29" width="17.28515625" customWidth="1"/>
    <col min="54" max="54" width="15.7109375" customWidth="1"/>
    <col min="68" max="68" width="17" customWidth="1"/>
    <col min="82" max="82" width="18.85546875" customWidth="1"/>
  </cols>
  <sheetData>
    <row r="1" spans="1:106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O1" t="s">
        <v>5</v>
      </c>
      <c r="P1" t="s">
        <v>6</v>
      </c>
      <c r="Q1" t="s">
        <v>7</v>
      </c>
      <c r="S1" t="s">
        <v>3</v>
      </c>
      <c r="T1" t="s">
        <v>8</v>
      </c>
      <c r="Z1" t="s">
        <v>9</v>
      </c>
      <c r="AA1" t="s">
        <v>10</v>
      </c>
      <c r="AB1" t="s">
        <v>10</v>
      </c>
      <c r="AC1" t="s">
        <v>11</v>
      </c>
      <c r="AD1" t="s">
        <v>12</v>
      </c>
      <c r="AN1" t="s">
        <v>13</v>
      </c>
      <c r="AO1" t="s">
        <v>14</v>
      </c>
      <c r="AP1" t="s">
        <v>15</v>
      </c>
      <c r="AR1" t="s">
        <v>11</v>
      </c>
      <c r="AS1" t="s">
        <v>16</v>
      </c>
      <c r="AZ1" t="s">
        <v>17</v>
      </c>
      <c r="BA1" t="s">
        <v>18</v>
      </c>
      <c r="BB1" t="s">
        <v>19</v>
      </c>
      <c r="BC1" t="s">
        <v>20</v>
      </c>
      <c r="BD1" t="s">
        <v>4</v>
      </c>
      <c r="BM1" t="s">
        <v>21</v>
      </c>
      <c r="BN1" t="s">
        <v>22</v>
      </c>
      <c r="BO1" t="s">
        <v>22</v>
      </c>
      <c r="BP1" t="s">
        <v>3</v>
      </c>
      <c r="BQ1" t="s">
        <v>4</v>
      </c>
      <c r="CA1" t="s">
        <v>23</v>
      </c>
      <c r="CB1" t="s">
        <v>24</v>
      </c>
      <c r="CC1" t="s">
        <v>25</v>
      </c>
      <c r="CD1" t="s">
        <v>3</v>
      </c>
      <c r="CE1" t="s">
        <v>4</v>
      </c>
      <c r="CT1" t="s">
        <v>26</v>
      </c>
      <c r="CU1" t="s">
        <v>26</v>
      </c>
      <c r="CV1" t="s">
        <v>27</v>
      </c>
      <c r="CW1" t="s">
        <v>28</v>
      </c>
      <c r="CX1" t="s">
        <v>29</v>
      </c>
    </row>
    <row r="2" spans="1:106" x14ac:dyDescent="0.25">
      <c r="A2">
        <v>3.9880467617100002</v>
      </c>
      <c r="B2">
        <v>0</v>
      </c>
      <c r="C2">
        <v>8.04698325942E-2</v>
      </c>
      <c r="E2">
        <f>AVERAGE(C2:C12,C20:C21,C24:C25,C33:C38,C41:C43,C49:C50,C56:C58,C60:C62)</f>
        <v>7.0022773656940943E-2</v>
      </c>
      <c r="F2">
        <f>AVERAGE(C13:C19,C22:C23,C26:C32,C39:C40,C44:C48,C51:C55,C59)</f>
        <v>-7.447389111875552E-2</v>
      </c>
      <c r="O2">
        <v>12.976779118</v>
      </c>
      <c r="P2">
        <v>0</v>
      </c>
      <c r="Q2" s="2">
        <v>-0.12177939783199999</v>
      </c>
      <c r="S2">
        <f>AVERAGE(Q14:Q15,Q34,Q51:Q53,Q56:Q58,Q71:Q76)</f>
        <v>3.6837548604376671E-2</v>
      </c>
      <c r="T2">
        <f>AVERAGE(Q2:Q13,Q16:Q33,Q35:Q50,Q54:Q55,Q59:Q70,Q77:Q80)</f>
        <v>-9.6792256288273745E-2</v>
      </c>
      <c r="Z2">
        <v>12.114160853</v>
      </c>
      <c r="AA2">
        <v>0</v>
      </c>
      <c r="AB2" s="2">
        <v>-0.14788849757399999</v>
      </c>
      <c r="AC2">
        <f>AVERAGE(AB33:AB37,AB42:AB48,AB51,AB56:AB57,AB60:AB62)</f>
        <v>0.14980714280112012</v>
      </c>
      <c r="AD2">
        <f>AVERAGE(AB2:AB32,AB38:AB41,AB49:AB50,AB52:AB55,AB58:AB59)</f>
        <v>-8.100617013210093E-2</v>
      </c>
      <c r="AN2">
        <v>4.4631118931999998</v>
      </c>
      <c r="AO2">
        <v>0</v>
      </c>
      <c r="AP2" s="2">
        <v>-0.20004798094199999</v>
      </c>
      <c r="AR2">
        <f>AVERAGE(AP24:AP26,AP51:AP59)</f>
        <v>0.29742330707675668</v>
      </c>
      <c r="AS2">
        <f>AVERAGE(AP2:AP23,AP27:AP50)</f>
        <v>-0.21098264917429352</v>
      </c>
      <c r="AZ2">
        <v>11.114023734</v>
      </c>
      <c r="BA2">
        <v>2.6106151624099998E-2</v>
      </c>
      <c r="BB2" s="2" cm="1">
        <f t="array" aca="1" ref="BB2" ca="1">BB2:BB37-0.0696199144631</f>
        <v>0</v>
      </c>
      <c r="BC2">
        <v>0</v>
      </c>
      <c r="BD2">
        <f>AVERAGE(BB3:BB66)</f>
        <v>-0.13183525066271529</v>
      </c>
      <c r="BM2">
        <v>17.2357380218</v>
      </c>
      <c r="BN2">
        <v>1.3053075812099999E-2</v>
      </c>
      <c r="BO2">
        <v>0.33082199316999999</v>
      </c>
      <c r="BP2">
        <f>AVERAGE(BO2:BO54)</f>
        <v>0.28725570027516223</v>
      </c>
      <c r="BQ2">
        <f>AVERAGE(BO55:BO72)</f>
        <v>-0.42679510191983333</v>
      </c>
      <c r="CA2">
        <v>21.661344773100002</v>
      </c>
      <c r="CB2">
        <v>-1.3053075812099999E-2</v>
      </c>
      <c r="CC2">
        <v>0.13937701930800001</v>
      </c>
      <c r="CD2">
        <f>AVERAGE(CC2,CC10:CC12,CC20:CC22,CC26:CC27,CC44:CC45,CC53:CC56,CC61,CC70:CC74)</f>
        <v>5.030140659625762E-2</v>
      </c>
      <c r="CE2">
        <f xml:space="preserve"> AVERAGE(CC3:CC9,CC13:CC19,CC23:CC25,CC28:CC43,CC46:CC52,CC57:CC60,CC62:CC68)</f>
        <v>-8.7707251965559369E-2</v>
      </c>
      <c r="CT2">
        <v>19.944359374200001</v>
      </c>
      <c r="CU2">
        <v>0</v>
      </c>
      <c r="CV2" s="2">
        <v>-8.70085748916E-3</v>
      </c>
      <c r="CW2">
        <f>AVERAGE(CV10:CV11,CV36,CV76)</f>
        <v>3.1541428283250003E-2</v>
      </c>
      <c r="CX2">
        <f>AVERAGE(CV2:CV9,CV12:CV35,CV37:CV75,CV77:CV86)</f>
        <v>-0.10342727297336961</v>
      </c>
    </row>
    <row r="3" spans="1:106" x14ac:dyDescent="0.25">
      <c r="A3">
        <v>4.0714331939999999</v>
      </c>
      <c r="B3">
        <v>1.20775621665E-2</v>
      </c>
      <c r="C3">
        <v>1.6101208441699998E-2</v>
      </c>
      <c r="O3">
        <v>13.060165550300001</v>
      </c>
      <c r="P3">
        <v>-1.3053075812099999E-2</v>
      </c>
      <c r="Q3" s="2">
        <v>-9.3541562110500007E-2</v>
      </c>
      <c r="Z3">
        <v>12.197547285300001</v>
      </c>
      <c r="AA3">
        <v>-1.3053075812099999E-2</v>
      </c>
      <c r="AB3" s="2">
        <v>-0.13270521172399999</v>
      </c>
      <c r="AN3">
        <v>4.54649832549</v>
      </c>
      <c r="AO3">
        <v>-2.6106151624099998E-2</v>
      </c>
      <c r="AP3" s="2">
        <v>-8.7016734597100007E-2</v>
      </c>
      <c r="AZ3">
        <v>11.197410166299999</v>
      </c>
      <c r="BA3">
        <v>2.6106151624099998E-2</v>
      </c>
      <c r="BB3" s="2">
        <v>-0.13923003923800001</v>
      </c>
      <c r="BM3">
        <v>17.318999436999999</v>
      </c>
      <c r="BN3">
        <v>3.9159227436199998E-2</v>
      </c>
      <c r="BO3">
        <v>0.34157229738</v>
      </c>
      <c r="CA3">
        <v>21.744606188199999</v>
      </c>
      <c r="CB3">
        <v>1.3053075812099999E-2</v>
      </c>
      <c r="CC3" s="2">
        <v>-4.7844925278000001E-2</v>
      </c>
      <c r="CT3">
        <v>20.027745806399999</v>
      </c>
      <c r="CU3">
        <v>0</v>
      </c>
      <c r="CV3" s="2">
        <v>-2.3926542491699999E-2</v>
      </c>
    </row>
    <row r="4" spans="1:106" x14ac:dyDescent="0.25">
      <c r="A4">
        <v>4.1546946091499999</v>
      </c>
      <c r="B4">
        <v>0</v>
      </c>
      <c r="C4">
        <v>9.6616912341300001E-3</v>
      </c>
      <c r="D4" s="4" t="s">
        <v>30</v>
      </c>
      <c r="E4" s="4" t="s">
        <v>31</v>
      </c>
      <c r="F4" s="4" t="s">
        <v>32</v>
      </c>
      <c r="G4" s="4" t="s">
        <v>33</v>
      </c>
      <c r="H4" s="4" t="s">
        <v>34</v>
      </c>
      <c r="I4" s="4" t="s">
        <v>35</v>
      </c>
      <c r="O4">
        <v>13.1434269655</v>
      </c>
      <c r="P4">
        <v>-1.3053075812099999E-2</v>
      </c>
      <c r="Q4" s="2">
        <v>-9.9196761082799997E-2</v>
      </c>
      <c r="S4" t="s">
        <v>38</v>
      </c>
      <c r="T4" t="s">
        <v>31</v>
      </c>
      <c r="U4" t="s">
        <v>32</v>
      </c>
      <c r="V4" t="s">
        <v>39</v>
      </c>
      <c r="W4" t="s">
        <v>40</v>
      </c>
      <c r="X4" t="s">
        <v>41</v>
      </c>
      <c r="Z4">
        <v>12.2808087004</v>
      </c>
      <c r="AA4">
        <v>-2.6106151624099998E-2</v>
      </c>
      <c r="AB4" s="2">
        <v>-0.109638834277</v>
      </c>
      <c r="AC4" t="s">
        <v>38</v>
      </c>
      <c r="AD4" t="s">
        <v>31</v>
      </c>
      <c r="AE4" t="s">
        <v>32</v>
      </c>
      <c r="AF4" t="s">
        <v>39</v>
      </c>
      <c r="AG4" t="s">
        <v>40</v>
      </c>
      <c r="AH4" t="s">
        <v>41</v>
      </c>
      <c r="AN4">
        <v>4.62975974064</v>
      </c>
      <c r="AO4">
        <v>-1.3053075812099999E-2</v>
      </c>
      <c r="AP4" s="2">
        <v>-4.6983456442300002E-2</v>
      </c>
      <c r="AR4" t="s">
        <v>38</v>
      </c>
      <c r="AS4" t="s">
        <v>31</v>
      </c>
      <c r="AT4" t="s">
        <v>32</v>
      </c>
      <c r="AU4" t="s">
        <v>39</v>
      </c>
      <c r="AV4" t="s">
        <v>40</v>
      </c>
      <c r="AW4" t="s">
        <v>41</v>
      </c>
      <c r="AZ4">
        <v>11.2806715815</v>
      </c>
      <c r="BA4">
        <v>0</v>
      </c>
      <c r="BB4" s="2">
        <v>-0.151410065723</v>
      </c>
      <c r="BC4" t="s">
        <v>38</v>
      </c>
      <c r="BD4" t="s">
        <v>31</v>
      </c>
      <c r="BE4" t="s">
        <v>32</v>
      </c>
      <c r="BF4" t="s">
        <v>39</v>
      </c>
      <c r="BG4" t="s">
        <v>40</v>
      </c>
      <c r="BH4" t="s">
        <v>41</v>
      </c>
      <c r="BM4">
        <v>17.402385869300002</v>
      </c>
      <c r="BN4">
        <v>7.8318454872399995E-2</v>
      </c>
      <c r="BO4">
        <v>0.28710418947900002</v>
      </c>
      <c r="BP4" t="s">
        <v>38</v>
      </c>
      <c r="BQ4" t="s">
        <v>31</v>
      </c>
      <c r="BR4" t="s">
        <v>32</v>
      </c>
      <c r="BS4" t="s">
        <v>39</v>
      </c>
      <c r="BT4" t="s">
        <v>40</v>
      </c>
      <c r="BU4" t="s">
        <v>41</v>
      </c>
      <c r="CA4">
        <v>21.827992620500002</v>
      </c>
      <c r="CB4">
        <v>0</v>
      </c>
      <c r="CC4" s="2">
        <v>-0.28438211408199998</v>
      </c>
      <c r="CD4" t="s">
        <v>38</v>
      </c>
      <c r="CE4" t="s">
        <v>31</v>
      </c>
      <c r="CF4" t="s">
        <v>32</v>
      </c>
      <c r="CG4" t="s">
        <v>39</v>
      </c>
      <c r="CH4" t="s">
        <v>40</v>
      </c>
      <c r="CI4" t="s">
        <v>41</v>
      </c>
      <c r="CT4">
        <v>20.111132238700002</v>
      </c>
      <c r="CU4">
        <v>0</v>
      </c>
      <c r="CV4" s="2">
        <v>-6.2652245839199996E-2</v>
      </c>
      <c r="CW4" t="s">
        <v>38</v>
      </c>
      <c r="CX4" t="s">
        <v>31</v>
      </c>
      <c r="CY4" t="s">
        <v>32</v>
      </c>
      <c r="CZ4" t="s">
        <v>39</v>
      </c>
      <c r="DA4" t="s">
        <v>40</v>
      </c>
      <c r="DB4" t="s">
        <v>41</v>
      </c>
    </row>
    <row r="5" spans="1:106" x14ac:dyDescent="0.25">
      <c r="A5">
        <v>4.2380810414400001</v>
      </c>
      <c r="B5">
        <v>1.20775621665E-2</v>
      </c>
      <c r="C5">
        <v>2.4154832394E-2</v>
      </c>
      <c r="D5">
        <f>AVERAGE(C24:C25,C21,C33:C38,C41:C43,C49:C50,C56:C58,C60:C62,C20,C2:C12)</f>
        <v>7.0022773656940943E-2</v>
      </c>
      <c r="E5">
        <f>AVERAGE(C22:C23,C26:C32,C39:C40,C44:C48,C51:C55,C59,C13:C19)</f>
        <v>-7.4473891118755506E-2</v>
      </c>
      <c r="F5">
        <f>_xlfn.STDEV.S(C24:C25,C21,C33:C38,C41:C43,C49:C50,C56:C58,C60:C62,C20,C2:C12)</f>
        <v>4.4506635416723485E-2</v>
      </c>
      <c r="G5">
        <f>_xlfn.STDEV.S(C22:C23,C26:C32,C39:C40,C44:C48,C51:C55,C59,C13:C19)</f>
        <v>5.5786817533094661E-2</v>
      </c>
      <c r="H5">
        <f>F5/SQRT(F7)</f>
        <v>7.867735927740635E-3</v>
      </c>
      <c r="I5">
        <f>G5/SQRT(G7)</f>
        <v>1.03593519476295E-2</v>
      </c>
      <c r="O5">
        <v>13.226813397800001</v>
      </c>
      <c r="P5">
        <v>-2.6106151624099998E-2</v>
      </c>
      <c r="Q5" s="2">
        <v>-0.134833947703</v>
      </c>
      <c r="S5">
        <f>S2</f>
        <v>3.6837548604376671E-2</v>
      </c>
      <c r="T5">
        <f>T2</f>
        <v>-9.6792256288273745E-2</v>
      </c>
      <c r="U5">
        <f>_xlfn.STDEV.S(Q14:Q15,Q34,Q51:Q53,Q56:Q58,Q71:Q76)</f>
        <v>4.5398804890609101E-2</v>
      </c>
      <c r="V5">
        <f>_xlfn.STDEV.S(Q2:Q13,Q16:Q33,Q35:Q50,Q54:Q55,Q59:Q70,Q77:Q80)</f>
        <v>6.4223724304146676E-2</v>
      </c>
      <c r="W5" s="5">
        <f>U5/SQRT(U7)</f>
        <v>1.1721921018603258E-2</v>
      </c>
      <c r="X5" s="5">
        <f>V5/SQRT(V7)</f>
        <v>8.0279655380183345E-3</v>
      </c>
      <c r="Z5">
        <v>12.364195132700001</v>
      </c>
      <c r="AA5">
        <v>-2.6106151624099998E-2</v>
      </c>
      <c r="AB5" s="2">
        <v>-0.13050961337899999</v>
      </c>
      <c r="AC5">
        <f>AC2</f>
        <v>0.14980714280112012</v>
      </c>
      <c r="AD5">
        <f>AD2</f>
        <v>-8.100617013210093E-2</v>
      </c>
      <c r="AE5">
        <f>_xlfn.STDEV.S(AB33:AB37,AB42:AB48,AB51,AB56:AB57,AB60:AB62)</f>
        <v>0.17335857722625844</v>
      </c>
      <c r="AF5">
        <f>_xlfn.STDEV.S(AB2:AB32,AB38:AB41,AB49:AB50,AB52:AB55,AB58:AB59)</f>
        <v>7.0216880447866337E-2</v>
      </c>
      <c r="AG5" s="5">
        <f>AE5/SQRT(AE7)</f>
        <v>4.0861008511179714E-2</v>
      </c>
      <c r="AH5" s="5">
        <f>AF5/SQRT(AF7)</f>
        <v>1.0707973881515039E-2</v>
      </c>
      <c r="AN5">
        <v>4.7131461729300002</v>
      </c>
      <c r="AO5">
        <v>-2.6106151624099998E-2</v>
      </c>
      <c r="AP5" s="2">
        <v>-8.2645106276200003E-2</v>
      </c>
      <c r="AR5">
        <f>AR2</f>
        <v>0.29742330707675668</v>
      </c>
      <c r="AS5">
        <f>AS2</f>
        <v>-0.21098264917429352</v>
      </c>
      <c r="AT5">
        <f>_xlfn.STDEV.S(AP24:AP26,AP51:AP59)</f>
        <v>0.19761112798259015</v>
      </c>
      <c r="AU5">
        <f>_xlfn.STDEV.S(AP2:AP23,AP27:AP50)</f>
        <v>0.17138147642550913</v>
      </c>
      <c r="AV5" s="5">
        <f>AT5/SQRT(AT7)</f>
        <v>5.7045418967807009E-2</v>
      </c>
      <c r="AW5" s="5">
        <f>AU5/SQRT(AU7)</f>
        <v>2.5268820132891456E-2</v>
      </c>
      <c r="AZ5">
        <v>11.364058013799999</v>
      </c>
      <c r="BA5">
        <v>0</v>
      </c>
      <c r="BB5" s="2">
        <v>-0.14788849757399999</v>
      </c>
      <c r="BC5">
        <f>BC2</f>
        <v>0</v>
      </c>
      <c r="BD5">
        <f>BD2</f>
        <v>-0.13183525066271529</v>
      </c>
      <c r="BE5">
        <v>0</v>
      </c>
      <c r="BF5">
        <f>_xlfn.STDEV.S(BB3:BB66)</f>
        <v>9.2744910198835379E-2</v>
      </c>
      <c r="BG5" s="5">
        <v>0</v>
      </c>
      <c r="BH5" s="5">
        <f>BF5/SQRT(BF7)</f>
        <v>1.1593113774854422E-2</v>
      </c>
      <c r="BM5">
        <v>17.485772301600001</v>
      </c>
      <c r="BN5">
        <v>7.8318454872399995E-2</v>
      </c>
      <c r="BO5">
        <v>0.30455612611499999</v>
      </c>
      <c r="BP5">
        <f>BP2</f>
        <v>0.28725570027516223</v>
      </c>
      <c r="BQ5">
        <f>BQ2</f>
        <v>-0.42679510191983333</v>
      </c>
      <c r="BR5">
        <f>_xlfn.STDEV.S(BO2:BO54)</f>
        <v>6.6421376488515274E-2</v>
      </c>
      <c r="BS5">
        <f>_xlfn.STDEV.S(BO55:BO72)</f>
        <v>9.3648429072467884E-2</v>
      </c>
      <c r="BT5" s="5">
        <f>BR5/SQRT(BR7)</f>
        <v>9.1236777327106527E-3</v>
      </c>
      <c r="BU5" s="5">
        <f>BS5/SQRT(BS7)</f>
        <v>2.2073146414869824E-2</v>
      </c>
      <c r="CA5">
        <v>21.911379052800001</v>
      </c>
      <c r="CB5">
        <v>-7.8318454872399995E-2</v>
      </c>
      <c r="CC5" s="2">
        <v>-0.10006312721000001</v>
      </c>
      <c r="CD5">
        <f>CD2</f>
        <v>5.030140659625762E-2</v>
      </c>
      <c r="CE5">
        <f>CE2</f>
        <v>-8.7707251965559369E-2</v>
      </c>
      <c r="CF5">
        <f>_xlfn.STDEV.S(CC2,CC10:CC12,CC20:CC22,CC26:CC27,CC44:CC45,CC53:CC56,CC61,CC70:CC74)</f>
        <v>6.5461892966907867E-2</v>
      </c>
      <c r="CG5">
        <f>_xlfn.STDEV.S(CC3:CC9,CC13:CC19,CC23:CC25,CC28:CC43,CC46:CC52,CC57:CC60,CC62:CC68)</f>
        <v>6.6536621827916545E-2</v>
      </c>
      <c r="CH5" s="5">
        <f>CF5/SQRT(CF7)</f>
        <v>1.4284956174092983E-2</v>
      </c>
      <c r="CI5" s="5">
        <f>CG5/SQRT(CG7)</f>
        <v>9.3169906404134886E-3</v>
      </c>
      <c r="CT5">
        <v>20.194393653900001</v>
      </c>
      <c r="CU5">
        <v>-1.3053075812099999E-2</v>
      </c>
      <c r="CV5" s="2">
        <v>-8.2664674645700001E-2</v>
      </c>
      <c r="CW5">
        <f>CW2</f>
        <v>3.1541428283250003E-2</v>
      </c>
      <c r="CX5">
        <f>CX2</f>
        <v>-0.10342727297336961</v>
      </c>
      <c r="CY5">
        <f>_xlfn.STDEV.S(CV10:CV11,CV36,CV76)</f>
        <v>1.8928640887520234E-2</v>
      </c>
      <c r="CZ5">
        <f>_xlfn.STDEV.S(CV2:CV9,CV12:CV35,CV37:CV75,CV77:CV86)</f>
        <v>8.3859149997505433E-2</v>
      </c>
      <c r="DA5" s="5">
        <f>CY5/SQRT(CY7)</f>
        <v>9.4643204437601172E-3</v>
      </c>
      <c r="DB5" s="5">
        <f>CZ5/SQRT(CZ7)</f>
        <v>9.3176833330561593E-3</v>
      </c>
    </row>
    <row r="6" spans="1:106" x14ac:dyDescent="0.25">
      <c r="A6">
        <v>4.3214674737300003</v>
      </c>
      <c r="B6">
        <v>0</v>
      </c>
      <c r="C6">
        <v>8.45358756144E-2</v>
      </c>
      <c r="F6" s="4" t="s">
        <v>36</v>
      </c>
      <c r="G6" s="4" t="s">
        <v>37</v>
      </c>
      <c r="O6">
        <v>13.3101998301</v>
      </c>
      <c r="P6">
        <v>-3.9159227436199998E-2</v>
      </c>
      <c r="Q6" s="2">
        <v>-0.13922840803100001</v>
      </c>
      <c r="U6" t="s">
        <v>42</v>
      </c>
      <c r="V6" t="s">
        <v>43</v>
      </c>
      <c r="Z6">
        <v>12.447581565</v>
      </c>
      <c r="AA6">
        <v>-3.9159227436199998E-2</v>
      </c>
      <c r="AB6" s="2">
        <v>-0.23495579102899999</v>
      </c>
      <c r="AE6" t="s">
        <v>42</v>
      </c>
      <c r="AF6" t="s">
        <v>43</v>
      </c>
      <c r="AN6">
        <v>4.7965326052200004</v>
      </c>
      <c r="AO6">
        <v>-2.6106151624099998E-2</v>
      </c>
      <c r="AP6" s="2">
        <v>-0.126177121797</v>
      </c>
      <c r="AT6" t="s">
        <v>42</v>
      </c>
      <c r="AU6" t="s">
        <v>43</v>
      </c>
      <c r="AZ6">
        <v>11.4474444461</v>
      </c>
      <c r="BA6">
        <v>-2.6106151624099998E-2</v>
      </c>
      <c r="BB6" s="2">
        <v>-0.121828324259</v>
      </c>
      <c r="BE6" t="s">
        <v>42</v>
      </c>
      <c r="BF6" t="s">
        <v>43</v>
      </c>
      <c r="BM6">
        <v>17.569033716700002</v>
      </c>
      <c r="BN6">
        <v>0.13053075812100001</v>
      </c>
      <c r="BO6">
        <v>0.30457081064800001</v>
      </c>
      <c r="BR6" t="s">
        <v>42</v>
      </c>
      <c r="BS6" t="s">
        <v>43</v>
      </c>
      <c r="CA6">
        <v>21.994640467899998</v>
      </c>
      <c r="CB6">
        <v>-1.3053075812099999E-2</v>
      </c>
      <c r="CC6" s="2">
        <v>5.6589840037400002E-2</v>
      </c>
      <c r="CF6" t="s">
        <v>42</v>
      </c>
      <c r="CG6" t="s">
        <v>43</v>
      </c>
      <c r="CT6">
        <v>20.2777800862</v>
      </c>
      <c r="CU6">
        <v>-1.3053075812099999E-2</v>
      </c>
      <c r="CV6" s="2">
        <v>-0.108754206019</v>
      </c>
      <c r="CY6" t="s">
        <v>42</v>
      </c>
      <c r="CZ6" t="s">
        <v>43</v>
      </c>
    </row>
    <row r="7" spans="1:106" x14ac:dyDescent="0.25">
      <c r="A7">
        <v>4.4047288888800002</v>
      </c>
      <c r="B7">
        <v>2.4155124333099999E-2</v>
      </c>
      <c r="C7">
        <v>0.16506003621199999</v>
      </c>
      <c r="F7">
        <f>COUNT(C21,C24,C25,C33:C38,C41:C43,C49,C50,C56:C58,C60:C62,C20,C2:C12)</f>
        <v>32</v>
      </c>
      <c r="G7">
        <f>COUNT(C22:C23,C26:C32,C39:C40,C44:C48,C51:C55,C59,C13:C19)</f>
        <v>29</v>
      </c>
      <c r="O7">
        <v>13.393461245199999</v>
      </c>
      <c r="P7">
        <v>-5.2212303248199997E-2</v>
      </c>
      <c r="Q7" s="2">
        <v>-0.104413555955</v>
      </c>
      <c r="U7">
        <f>COUNT(Q14:Q15,Q34,Q51:Q53,Q56:Q58,Q71:Q76)</f>
        <v>15</v>
      </c>
      <c r="V7">
        <f>COUNT(Q2:Q13,Q16:Q33,Q35:Q50,Q54:Q55,Q59:Q70,Q77:Q80)</f>
        <v>64</v>
      </c>
      <c r="Z7">
        <v>12.530842980099999</v>
      </c>
      <c r="AA7">
        <v>-7.8318454872399995E-2</v>
      </c>
      <c r="AB7" s="2">
        <v>-0.21319222518700001</v>
      </c>
      <c r="AE7">
        <f>COUNT(AB33:AB37,AB42:AB48,AB51,AB56:AB57,AB60:AB62)</f>
        <v>18</v>
      </c>
      <c r="AF7">
        <f>COUNT(AB2:AB32,AB38:AB41,AB49:AB50,AB52:AB55,AB58:AB59)</f>
        <v>43</v>
      </c>
      <c r="AN7">
        <v>4.8797940203700003</v>
      </c>
      <c r="AO7">
        <v>-5.2212303248199997E-2</v>
      </c>
      <c r="AP7" s="2">
        <v>-0.117477895515</v>
      </c>
      <c r="AT7">
        <f>COUNT(AP24:AP26,AP51:AP59)</f>
        <v>12</v>
      </c>
      <c r="AU7">
        <f>COUNT(AP2:AP23,AP27:AP50)</f>
        <v>46</v>
      </c>
      <c r="AZ7">
        <v>11.5307058612</v>
      </c>
      <c r="BA7">
        <v>-2.6106151624099998E-2</v>
      </c>
      <c r="BB7" s="2">
        <v>-4.3501025031999999E-2</v>
      </c>
      <c r="BE7">
        <v>0</v>
      </c>
      <c r="BF7">
        <f>COUNT(BB3:BB66)</f>
        <v>64</v>
      </c>
      <c r="BM7">
        <v>17.652420149000001</v>
      </c>
      <c r="BN7">
        <v>0.143583833933</v>
      </c>
      <c r="BO7">
        <v>0.165319570611</v>
      </c>
      <c r="BR7">
        <f>COUNT(BO2:BO54)</f>
        <v>53</v>
      </c>
      <c r="BS7">
        <f>COUNT(BO55:BO72)</f>
        <v>18</v>
      </c>
      <c r="CA7">
        <v>22.078026900200001</v>
      </c>
      <c r="CB7">
        <v>-3.9159227436199998E-2</v>
      </c>
      <c r="CC7" s="2">
        <v>-6.52107696022E-2</v>
      </c>
      <c r="CF7">
        <f>COUNT(CC2,CC10:CC12,CC20:CC22,CC26:CC27,CC44:CC45,CC53:CC56,CC61,CC70:CC74)</f>
        <v>21</v>
      </c>
      <c r="CG7">
        <f>COUNT(CC3:CC9,CC13:CC19,CC23:CC25,CC28:CC43,CC46:CC52,CC57:CC60,CC62:CC68)</f>
        <v>51</v>
      </c>
      <c r="CT7">
        <v>20.361166518499999</v>
      </c>
      <c r="CU7">
        <v>-2.6106151624099998E-2</v>
      </c>
      <c r="CV7" s="2">
        <v>-0.17404162889999999</v>
      </c>
      <c r="CY7">
        <f>COUNT(CV10:CV11,CV36,CV76)</f>
        <v>4</v>
      </c>
      <c r="CZ7">
        <f>COUNT(CV2:CV9,CV12:CV35,CV37:CV75,CV77:CV86)</f>
        <v>81</v>
      </c>
    </row>
    <row r="8" spans="1:106" x14ac:dyDescent="0.25">
      <c r="A8">
        <v>4.4881153211699996</v>
      </c>
      <c r="B8">
        <v>3.62326864996E-2</v>
      </c>
      <c r="C8">
        <v>0.14488976501799999</v>
      </c>
      <c r="O8">
        <v>13.4768476775</v>
      </c>
      <c r="P8">
        <v>-5.2212303248199997E-2</v>
      </c>
      <c r="Q8" s="2">
        <v>-0.10872484796</v>
      </c>
      <c r="Z8">
        <v>12.6142294124</v>
      </c>
      <c r="AA8">
        <v>-7.8318454872399995E-2</v>
      </c>
      <c r="AB8" s="2">
        <v>-0.14791459199500001</v>
      </c>
      <c r="AN8">
        <v>4.9631804526599996</v>
      </c>
      <c r="AO8">
        <v>-5.2212303248199997E-2</v>
      </c>
      <c r="AP8" s="2">
        <v>-3.9160385976200002E-2</v>
      </c>
      <c r="AZ8">
        <v>11.614092293500001</v>
      </c>
      <c r="BA8">
        <v>-2.6106151624099998E-2</v>
      </c>
      <c r="BB8" s="2">
        <v>-4.3510814720700002E-2</v>
      </c>
      <c r="BM8">
        <v>17.7358065813</v>
      </c>
      <c r="BN8">
        <v>0.143583833933</v>
      </c>
      <c r="BO8">
        <v>0.178380635525</v>
      </c>
      <c r="CA8">
        <v>22.1614133325</v>
      </c>
      <c r="CB8">
        <v>-3.9159227436199998E-2</v>
      </c>
      <c r="CC8" s="2">
        <v>-5.6562102178199999E-2</v>
      </c>
      <c r="CT8">
        <v>20.4444279336</v>
      </c>
      <c r="CU8">
        <v>-5.2212303248199997E-2</v>
      </c>
      <c r="CV8" s="2">
        <v>-0.126177121797</v>
      </c>
    </row>
    <row r="9" spans="1:106" x14ac:dyDescent="0.25">
      <c r="A9">
        <v>4.5715017534599998</v>
      </c>
      <c r="B9">
        <v>4.8310248666100002E-2</v>
      </c>
      <c r="C9">
        <v>0.124799465213</v>
      </c>
      <c r="O9">
        <v>13.5602341098</v>
      </c>
      <c r="P9">
        <v>-7.8318454872399995E-2</v>
      </c>
      <c r="Q9" s="2">
        <v>-3.4800167542900003E-2</v>
      </c>
      <c r="Z9">
        <v>12.6976158447</v>
      </c>
      <c r="AA9">
        <v>-9.1371530684400001E-2</v>
      </c>
      <c r="AB9" s="2">
        <v>-0.18274248638900001</v>
      </c>
      <c r="AN9">
        <v>5.0465668849499998</v>
      </c>
      <c r="AO9">
        <v>-5.2212303248199997E-2</v>
      </c>
      <c r="AP9" s="2">
        <v>-2.6100941260599999E-2</v>
      </c>
      <c r="AZ9">
        <v>11.6974787258</v>
      </c>
      <c r="BA9">
        <v>-2.6106151624099998E-2</v>
      </c>
      <c r="BB9" s="2">
        <v>-0.117477895515</v>
      </c>
      <c r="BM9">
        <v>17.819067996400001</v>
      </c>
      <c r="BN9">
        <v>0.16968998555699999</v>
      </c>
      <c r="BO9">
        <v>0.239293166448</v>
      </c>
      <c r="CA9">
        <v>22.2446747477</v>
      </c>
      <c r="CB9">
        <v>-5.2212303248199997E-2</v>
      </c>
      <c r="CC9" s="2">
        <v>-2.1750512515999999E-2</v>
      </c>
      <c r="CT9">
        <v>20.527814365899999</v>
      </c>
      <c r="CU9">
        <v>-5.2212303248199997E-2</v>
      </c>
      <c r="CV9" s="2">
        <v>-2.1755407360399999E-2</v>
      </c>
    </row>
    <row r="10" spans="1:106" x14ac:dyDescent="0.25">
      <c r="A10">
        <v>4.6547631686099997</v>
      </c>
      <c r="B10">
        <v>6.0387810832699999E-2</v>
      </c>
      <c r="C10">
        <v>6.4398796568199995E-2</v>
      </c>
      <c r="O10">
        <v>13.643495524900001</v>
      </c>
      <c r="P10">
        <v>-5.2212303248199997E-2</v>
      </c>
      <c r="Q10" s="2">
        <v>-3.0451370005199999E-2</v>
      </c>
      <c r="Z10">
        <v>12.7808772599</v>
      </c>
      <c r="AA10">
        <v>-0.11747768230900001</v>
      </c>
      <c r="AB10" s="2">
        <v>-0.126177121797</v>
      </c>
      <c r="AN10">
        <v>5.1298283000999998</v>
      </c>
      <c r="AO10">
        <v>-5.2212303248199997E-2</v>
      </c>
      <c r="AP10" s="2">
        <v>-6.0914162129599998E-2</v>
      </c>
      <c r="AZ10">
        <v>11.780740140900001</v>
      </c>
      <c r="BA10">
        <v>-5.2212303248199997E-2</v>
      </c>
      <c r="BB10" s="2">
        <v>-0.13052755054199999</v>
      </c>
      <c r="BM10">
        <v>17.9024544287</v>
      </c>
      <c r="BN10">
        <v>0.18274306136900001</v>
      </c>
      <c r="BO10">
        <v>0.31318197376399998</v>
      </c>
      <c r="CA10">
        <v>22.328061179999999</v>
      </c>
      <c r="CB10">
        <v>-3.9159227436199998E-2</v>
      </c>
      <c r="CC10">
        <v>4.35042874458E-3</v>
      </c>
      <c r="CT10">
        <v>20.611200798199999</v>
      </c>
      <c r="CU10">
        <v>-5.2212303248199997E-2</v>
      </c>
      <c r="CV10">
        <v>4.7862875895899999E-2</v>
      </c>
    </row>
    <row r="11" spans="1:106" x14ac:dyDescent="0.25">
      <c r="A11">
        <v>4.7381496008999999</v>
      </c>
      <c r="B11">
        <v>4.8310248666100002E-2</v>
      </c>
      <c r="C11">
        <v>0.10462768472</v>
      </c>
      <c r="O11">
        <v>13.7268819572</v>
      </c>
      <c r="P11">
        <v>-7.8318454872399995E-2</v>
      </c>
      <c r="Q11" s="2">
        <v>-7.8294677531599993E-2</v>
      </c>
      <c r="Z11">
        <v>12.8642636922</v>
      </c>
      <c r="AA11">
        <v>-0.11747768230900001</v>
      </c>
      <c r="AB11" s="2">
        <v>-2.1755407360399999E-2</v>
      </c>
      <c r="AN11">
        <v>5.21321473239</v>
      </c>
      <c r="AO11">
        <v>-6.5265379060299999E-2</v>
      </c>
      <c r="AP11" s="2">
        <v>-7.3944248786999997E-2</v>
      </c>
      <c r="AZ11">
        <v>11.8641265732</v>
      </c>
      <c r="BA11">
        <v>-5.2212303248199997E-2</v>
      </c>
      <c r="BB11" s="2">
        <v>-9.1349227402800007E-2</v>
      </c>
      <c r="BM11">
        <v>17.985840861</v>
      </c>
      <c r="BN11">
        <v>0.22190228880499999</v>
      </c>
      <c r="BO11">
        <v>0.37853462780500002</v>
      </c>
      <c r="CA11">
        <v>22.411447612300002</v>
      </c>
      <c r="CB11">
        <v>-5.2212303248199997E-2</v>
      </c>
      <c r="CC11">
        <v>2.17488813091E-2</v>
      </c>
      <c r="CT11">
        <v>20.6944622133</v>
      </c>
      <c r="CU11">
        <v>-3.9159227436199998E-2</v>
      </c>
      <c r="CV11">
        <v>4.7862875895899999E-2</v>
      </c>
    </row>
    <row r="12" spans="1:106" x14ac:dyDescent="0.25">
      <c r="A12">
        <v>4.8215360331900001</v>
      </c>
      <c r="B12">
        <v>8.4542935165699995E-2</v>
      </c>
      <c r="C12">
        <v>7.6498858486999999E-2</v>
      </c>
      <c r="O12">
        <v>13.810268389499999</v>
      </c>
      <c r="P12">
        <v>-6.5265379060299999E-2</v>
      </c>
      <c r="Q12" s="2">
        <v>-0.121826693052</v>
      </c>
      <c r="Z12">
        <v>12.947650124400001</v>
      </c>
      <c r="AA12">
        <v>-0.11747768230900001</v>
      </c>
      <c r="AB12" s="2">
        <v>4.3512447151300003E-2</v>
      </c>
      <c r="AN12">
        <v>5.2966011646800002</v>
      </c>
      <c r="AO12">
        <v>-6.5265379060299999E-2</v>
      </c>
      <c r="AP12" s="2">
        <v>-7.8314245901100005E-2</v>
      </c>
      <c r="AZ12">
        <v>11.947513005499999</v>
      </c>
      <c r="BA12">
        <v>-6.5265379060299999E-2</v>
      </c>
      <c r="BB12" s="2">
        <v>-7.3965448363399994E-2</v>
      </c>
      <c r="BM12">
        <v>18.069102276199999</v>
      </c>
      <c r="BN12">
        <v>0.26106151624099999</v>
      </c>
      <c r="BO12">
        <v>0.28714298901800001</v>
      </c>
      <c r="CA12">
        <v>22.494709027399999</v>
      </c>
      <c r="CB12">
        <v>-3.9159227436199998E-2</v>
      </c>
      <c r="CC12">
        <v>6.5277644200399998E-2</v>
      </c>
      <c r="CT12">
        <v>20.777848645599999</v>
      </c>
      <c r="CU12">
        <v>-3.9159227436199998E-2</v>
      </c>
      <c r="CV12" s="2">
        <v>-1.7404978615799999E-2</v>
      </c>
    </row>
    <row r="13" spans="1:106" x14ac:dyDescent="0.25">
      <c r="A13">
        <v>4.9047974483400001</v>
      </c>
      <c r="B13">
        <v>7.2465372999200001E-2</v>
      </c>
      <c r="C13" s="2">
        <v>-5.6373857234599999E-2</v>
      </c>
      <c r="O13">
        <v>13.8935298047</v>
      </c>
      <c r="P13">
        <v>-0.10442460649599999</v>
      </c>
      <c r="Q13" s="2">
        <v>-9.5727382998699997E-2</v>
      </c>
      <c r="Z13">
        <v>13.0309115396</v>
      </c>
      <c r="AA13">
        <v>-0.10442460649599999</v>
      </c>
      <c r="AB13" s="2">
        <v>3.4813220869000003E-2</v>
      </c>
      <c r="AN13">
        <v>5.3798625798300002</v>
      </c>
      <c r="AO13">
        <v>-7.8318454872399995E-2</v>
      </c>
      <c r="AP13" s="2">
        <v>-8.2664674645700001E-2</v>
      </c>
      <c r="AZ13">
        <v>12.0307744207</v>
      </c>
      <c r="BA13">
        <v>-6.5265379060299999E-2</v>
      </c>
      <c r="BB13" s="2">
        <v>-5.2200251314299999E-2</v>
      </c>
      <c r="BM13">
        <v>18.152488708500002</v>
      </c>
      <c r="BN13">
        <v>0.26106151624099999</v>
      </c>
      <c r="BO13">
        <v>0.27404441857099998</v>
      </c>
      <c r="CA13">
        <v>22.578095459699998</v>
      </c>
      <c r="CB13">
        <v>-2.6106151624099998E-2</v>
      </c>
      <c r="CC13" s="3">
        <v>-5.2185577789200001E-2</v>
      </c>
      <c r="CT13">
        <v>20.861235077900002</v>
      </c>
      <c r="CU13">
        <v>-3.9159227436199998E-2</v>
      </c>
      <c r="CV13" s="2">
        <v>-0.108777038026</v>
      </c>
    </row>
    <row r="14" spans="1:106" x14ac:dyDescent="0.25">
      <c r="A14">
        <v>4.9881838806300003</v>
      </c>
      <c r="B14">
        <v>6.0387810832699999E-2</v>
      </c>
      <c r="C14" s="2">
        <v>-5.2313842359899998E-2</v>
      </c>
      <c r="O14">
        <v>13.976916236999999</v>
      </c>
      <c r="P14">
        <v>-9.1371530684400001E-2</v>
      </c>
      <c r="Q14">
        <v>3.4783862810899999E-2</v>
      </c>
      <c r="Z14">
        <v>13.114297971899999</v>
      </c>
      <c r="AA14">
        <v>-0.10442460649599999</v>
      </c>
      <c r="AB14" s="2">
        <v>-5.2188841426599998E-2</v>
      </c>
      <c r="AN14">
        <v>5.4632490121200004</v>
      </c>
      <c r="AO14">
        <v>-7.8318454872399995E-2</v>
      </c>
      <c r="AP14" s="2">
        <v>-0.100050084892</v>
      </c>
      <c r="AZ14">
        <v>12.114160853</v>
      </c>
      <c r="BA14">
        <v>-6.5265379060299999E-2</v>
      </c>
      <c r="BB14" s="2">
        <v>-0.117428969087</v>
      </c>
      <c r="BM14">
        <v>18.235875140800001</v>
      </c>
      <c r="BN14">
        <v>0.30022074367700002</v>
      </c>
      <c r="BO14">
        <v>0.32197089441999999</v>
      </c>
      <c r="CA14">
        <v>22.661481892000001</v>
      </c>
      <c r="CB14">
        <v>-5.2212303248199997E-2</v>
      </c>
      <c r="CC14" s="3">
        <v>-0.126177121797</v>
      </c>
      <c r="CT14">
        <v>20.944496493100001</v>
      </c>
      <c r="CU14">
        <v>-6.5265379060299999E-2</v>
      </c>
      <c r="CV14" s="2">
        <v>-0.11312746677</v>
      </c>
    </row>
    <row r="15" spans="1:106" x14ac:dyDescent="0.25">
      <c r="A15">
        <v>5.0715703129199996</v>
      </c>
      <c r="B15">
        <v>6.0387810832699999E-2</v>
      </c>
      <c r="C15" s="2">
        <v>-1.60876213482E-2</v>
      </c>
      <c r="O15">
        <v>14.0603026692</v>
      </c>
      <c r="P15">
        <v>-9.1371530684400001E-2</v>
      </c>
      <c r="Q15">
        <v>7.8325668020400002E-2</v>
      </c>
      <c r="Z15">
        <v>13.1976844042</v>
      </c>
      <c r="AA15">
        <v>-0.11747768230900001</v>
      </c>
      <c r="AB15" s="2">
        <v>-9.5727382998699997E-2</v>
      </c>
      <c r="AN15">
        <v>5.5466354444099997</v>
      </c>
      <c r="AO15">
        <v>-9.1371530684400001E-2</v>
      </c>
      <c r="AP15" s="2">
        <v>-0.15227806305800001</v>
      </c>
      <c r="AZ15">
        <v>12.197547285300001</v>
      </c>
      <c r="BA15">
        <v>-9.1371530684400001E-2</v>
      </c>
      <c r="BB15" s="2">
        <v>-0.13052918174799999</v>
      </c>
      <c r="BM15">
        <v>18.319136555899998</v>
      </c>
      <c r="BN15">
        <v>0.32632689530100001</v>
      </c>
      <c r="BO15">
        <v>0.26104204775700002</v>
      </c>
      <c r="CA15">
        <v>22.744743307099998</v>
      </c>
      <c r="CB15">
        <v>-5.2212303248199997E-2</v>
      </c>
      <c r="CC15" s="3">
        <v>-0.14357720556799999</v>
      </c>
      <c r="CT15">
        <v>21.0278829254</v>
      </c>
      <c r="CU15">
        <v>-6.5265379060299999E-2</v>
      </c>
      <c r="CV15" s="2">
        <v>-3.9160385976200002E-2</v>
      </c>
    </row>
    <row r="16" spans="1:106" x14ac:dyDescent="0.25">
      <c r="A16">
        <v>5.1548317280699996</v>
      </c>
      <c r="B16">
        <v>7.2465372999200001E-2</v>
      </c>
      <c r="C16" s="2">
        <v>-0.10869825677100001</v>
      </c>
      <c r="O16">
        <v>14.143564084399999</v>
      </c>
      <c r="P16">
        <v>-6.5265379060299999E-2</v>
      </c>
      <c r="Q16" s="2">
        <v>-2.1750512515999999E-2</v>
      </c>
      <c r="Z16">
        <v>13.280945819299999</v>
      </c>
      <c r="AA16">
        <v>-0.13053075812100001</v>
      </c>
      <c r="AB16" s="2">
        <v>-3.04497387983E-2</v>
      </c>
      <c r="AN16">
        <v>5.6298968595599996</v>
      </c>
      <c r="AO16">
        <v>-0.10442460649599999</v>
      </c>
      <c r="AP16" s="2">
        <v>-0.19144171267099999</v>
      </c>
      <c r="AZ16">
        <v>12.2808087004</v>
      </c>
      <c r="BA16">
        <v>-9.1371530684400001E-2</v>
      </c>
      <c r="BB16" s="2">
        <v>-0.100050073884</v>
      </c>
      <c r="BM16">
        <v>18.402522988200001</v>
      </c>
      <c r="BN16">
        <v>0.33937997111399998</v>
      </c>
      <c r="BO16">
        <v>0.25228574757299999</v>
      </c>
      <c r="CA16">
        <v>22.828129739400001</v>
      </c>
      <c r="CB16">
        <v>-7.8318454872399995E-2</v>
      </c>
      <c r="CC16" s="3">
        <v>-0.13048025532099999</v>
      </c>
      <c r="CT16">
        <v>21.111269357699999</v>
      </c>
      <c r="CU16">
        <v>-6.5265379060299999E-2</v>
      </c>
      <c r="CV16" s="2">
        <v>-2.6100941260599999E-2</v>
      </c>
    </row>
    <row r="17" spans="1:100" x14ac:dyDescent="0.25">
      <c r="A17">
        <v>5.2382181603599998</v>
      </c>
      <c r="B17">
        <v>3.62326864996E-2</v>
      </c>
      <c r="C17" s="2">
        <v>-0.140837298906</v>
      </c>
      <c r="O17">
        <v>14.226950516700001</v>
      </c>
      <c r="P17">
        <v>-9.1371530684400001E-2</v>
      </c>
      <c r="Q17" s="2">
        <v>-0.16961781051399999</v>
      </c>
      <c r="Z17">
        <v>13.3643322516</v>
      </c>
      <c r="AA17">
        <v>-0.11747768230900001</v>
      </c>
      <c r="AB17" s="2">
        <v>-8.70085748916E-3</v>
      </c>
      <c r="AN17">
        <v>5.7132832918499998</v>
      </c>
      <c r="AO17">
        <v>-0.13053075812100001</v>
      </c>
      <c r="AP17" s="2">
        <v>-0.160939783808</v>
      </c>
      <c r="AZ17">
        <v>12.364195132700001</v>
      </c>
      <c r="BA17">
        <v>-9.1371530684400001E-2</v>
      </c>
      <c r="BB17" s="2">
        <v>-0.221803388303</v>
      </c>
      <c r="BM17">
        <v>18.485909420500001</v>
      </c>
      <c r="BN17">
        <v>0.36548612273800002</v>
      </c>
      <c r="BO17">
        <v>0.26974290524599998</v>
      </c>
      <c r="CA17">
        <v>22.911516171700001</v>
      </c>
      <c r="CB17">
        <v>-7.8318454872399995E-2</v>
      </c>
      <c r="CC17" s="3">
        <v>-7.3950763830299998E-2</v>
      </c>
      <c r="CT17">
        <v>21.1945307728</v>
      </c>
      <c r="CU17">
        <v>-6.5265379060299999E-2</v>
      </c>
      <c r="CV17" s="2">
        <v>-5.6563733385099998E-2</v>
      </c>
    </row>
    <row r="18" spans="1:100" x14ac:dyDescent="0.25">
      <c r="A18">
        <v>5.32160459265</v>
      </c>
      <c r="B18">
        <v>3.62326864996E-2</v>
      </c>
      <c r="C18" s="2">
        <v>-4.4273795315699999E-2</v>
      </c>
      <c r="O18">
        <v>14.310336949</v>
      </c>
      <c r="P18">
        <v>-0.10442460649599999</v>
      </c>
      <c r="Q18" s="2">
        <v>-0.19579051020900001</v>
      </c>
      <c r="Z18">
        <v>13.4477186839</v>
      </c>
      <c r="AA18">
        <v>-0.13053075812100001</v>
      </c>
      <c r="AB18" s="2">
        <v>-8.70085748916E-3</v>
      </c>
      <c r="AN18">
        <v>5.79666972414</v>
      </c>
      <c r="AO18">
        <v>-0.13053075812100001</v>
      </c>
      <c r="AP18" s="2">
        <v>-0.130514497215</v>
      </c>
      <c r="AZ18">
        <v>12.447581565</v>
      </c>
      <c r="BA18">
        <v>-0.143583833933</v>
      </c>
      <c r="BB18" s="2">
        <v>-0.187091283927</v>
      </c>
      <c r="BM18">
        <v>18.569170835600001</v>
      </c>
      <c r="BN18">
        <v>0.37853919855000001</v>
      </c>
      <c r="BO18">
        <v>0.34807020447300002</v>
      </c>
      <c r="CA18">
        <v>22.9947775869</v>
      </c>
      <c r="CB18">
        <v>-7.8318454872399995E-2</v>
      </c>
      <c r="CC18" s="3">
        <v>-0.13487797928600001</v>
      </c>
      <c r="CT18">
        <v>21.2779172051</v>
      </c>
      <c r="CU18">
        <v>-7.8318454872399995E-2</v>
      </c>
      <c r="CV18" s="2">
        <v>-5.6539270171200001E-2</v>
      </c>
    </row>
    <row r="19" spans="1:100" x14ac:dyDescent="0.25">
      <c r="A19">
        <v>5.4048660077999999</v>
      </c>
      <c r="B19">
        <v>3.62326864996E-2</v>
      </c>
      <c r="C19" s="2">
        <v>-8.0506042208400002E-3</v>
      </c>
      <c r="O19">
        <v>14.393598364100001</v>
      </c>
      <c r="P19">
        <v>-0.13053075812100001</v>
      </c>
      <c r="Q19" s="2">
        <v>-0.13922840803100001</v>
      </c>
      <c r="Z19">
        <v>13.530980099100001</v>
      </c>
      <c r="AA19">
        <v>-0.11747768230900001</v>
      </c>
      <c r="AB19" s="2">
        <v>-3.04497387983E-2</v>
      </c>
      <c r="AN19">
        <v>5.87993113929</v>
      </c>
      <c r="AO19">
        <v>-0.143583833933</v>
      </c>
      <c r="AP19" s="2">
        <v>-0.187092915133</v>
      </c>
      <c r="AZ19">
        <v>12.530842980099999</v>
      </c>
      <c r="BA19">
        <v>-0.13053075812100001</v>
      </c>
      <c r="BB19" s="2">
        <v>-6.9600335085800005E-2</v>
      </c>
      <c r="BM19">
        <v>18.652557267900001</v>
      </c>
      <c r="BN19">
        <v>0.43075150179799998</v>
      </c>
      <c r="BO19">
        <v>0.34361214419300001</v>
      </c>
      <c r="CA19">
        <v>23.078164019199999</v>
      </c>
      <c r="CB19">
        <v>-0.10442460649599999</v>
      </c>
      <c r="CC19" s="3">
        <v>-0.14351197440899999</v>
      </c>
      <c r="CT19">
        <v>21.361303637399999</v>
      </c>
      <c r="CU19">
        <v>-7.8318454872399995E-2</v>
      </c>
      <c r="CV19" s="2">
        <v>-1.74000837714E-2</v>
      </c>
    </row>
    <row r="20" spans="1:100" x14ac:dyDescent="0.25">
      <c r="A20">
        <v>5.4882524400900001</v>
      </c>
      <c r="B20">
        <v>3.62326864996E-2</v>
      </c>
      <c r="C20">
        <v>8.0536239523500003E-3</v>
      </c>
      <c r="O20">
        <v>14.4769847964</v>
      </c>
      <c r="P20">
        <v>-0.13053075812100001</v>
      </c>
      <c r="Q20" s="2">
        <v>-4.7861243465299998E-2</v>
      </c>
      <c r="Z20">
        <v>13.6143665313</v>
      </c>
      <c r="AA20">
        <v>-0.13053075812100001</v>
      </c>
      <c r="AB20" s="2">
        <v>-0.100023990471</v>
      </c>
      <c r="AN20">
        <v>5.9633175715800002</v>
      </c>
      <c r="AO20">
        <v>-0.16968998555699999</v>
      </c>
      <c r="AP20" s="2">
        <v>-0.16529347619000001</v>
      </c>
      <c r="AZ20">
        <v>12.6142294124</v>
      </c>
      <c r="BA20">
        <v>-0.143583833933</v>
      </c>
      <c r="BB20" s="2">
        <v>-5.6536006533799997E-2</v>
      </c>
      <c r="BM20">
        <v>18.7359437002</v>
      </c>
      <c r="BN20">
        <v>0.44380457760999997</v>
      </c>
      <c r="BO20">
        <v>0.25669325021900002</v>
      </c>
      <c r="CA20">
        <v>23.161550451499998</v>
      </c>
      <c r="CB20">
        <v>-0.11747768230900001</v>
      </c>
      <c r="CC20">
        <v>0.182739223975</v>
      </c>
      <c r="CT20">
        <v>21.4445650525</v>
      </c>
      <c r="CU20">
        <v>-7.8318454872399995E-2</v>
      </c>
      <c r="CV20" s="2">
        <v>-4.35042874458E-3</v>
      </c>
    </row>
    <row r="21" spans="1:100" x14ac:dyDescent="0.25">
      <c r="A21">
        <v>5.5716388723800003</v>
      </c>
      <c r="B21">
        <v>3.62326864996E-2</v>
      </c>
      <c r="C21">
        <v>8.0611727150099993E-3</v>
      </c>
      <c r="O21">
        <v>14.560371228699999</v>
      </c>
      <c r="P21">
        <v>-0.13053075812100001</v>
      </c>
      <c r="Q21" s="2">
        <v>-4.3501025031999999E-2</v>
      </c>
      <c r="Z21">
        <v>13.697752963599999</v>
      </c>
      <c r="AA21">
        <v>-0.143583833933</v>
      </c>
      <c r="AB21" s="2">
        <v>-7.3963817156499995E-2</v>
      </c>
      <c r="AN21">
        <v>6.0467040038700004</v>
      </c>
      <c r="AO21">
        <v>-0.16968998555699999</v>
      </c>
      <c r="AP21" s="2">
        <v>-0.15227806305800001</v>
      </c>
      <c r="AZ21">
        <v>12.6976158447</v>
      </c>
      <c r="BA21">
        <v>-0.143583833933</v>
      </c>
      <c r="BB21" s="2">
        <v>-1.30496550269E-2</v>
      </c>
      <c r="BM21">
        <v>18.819205115399999</v>
      </c>
      <c r="BN21">
        <v>0.46991072923400001</v>
      </c>
      <c r="BO21">
        <v>0.208830374323</v>
      </c>
      <c r="CA21">
        <v>23.244811866599999</v>
      </c>
      <c r="CB21">
        <v>-0.10442460649599999</v>
      </c>
      <c r="CC21">
        <v>0.24353596488000001</v>
      </c>
      <c r="CT21">
        <v>21.527951484799999</v>
      </c>
      <c r="CU21">
        <v>-7.8318454872399995E-2</v>
      </c>
      <c r="CV21" s="2">
        <v>-8.70085748916E-3</v>
      </c>
    </row>
    <row r="22" spans="1:100" x14ac:dyDescent="0.25">
      <c r="A22">
        <v>5.6549002875300003</v>
      </c>
      <c r="B22">
        <v>4.8310248666100002E-2</v>
      </c>
      <c r="C22" s="2">
        <v>-8.4534366314800005E-2</v>
      </c>
      <c r="O22">
        <v>14.6436326439</v>
      </c>
      <c r="P22">
        <v>-0.13053075812100001</v>
      </c>
      <c r="Q22" s="2">
        <v>-0.117477895515</v>
      </c>
      <c r="Z22">
        <v>13.7810143788</v>
      </c>
      <c r="AA22">
        <v>-0.143583833933</v>
      </c>
      <c r="AB22" s="2">
        <v>-3.9150596287499999E-2</v>
      </c>
      <c r="AN22">
        <v>6.1299654190200004</v>
      </c>
      <c r="AO22">
        <v>-0.195796137181</v>
      </c>
      <c r="AP22" s="2">
        <v>-0.121828324259</v>
      </c>
      <c r="AZ22">
        <v>12.7808772599</v>
      </c>
      <c r="BA22">
        <v>-0.143583833933</v>
      </c>
      <c r="BB22" s="2">
        <v>-8.70085748916E-3</v>
      </c>
      <c r="BM22">
        <v>18.902591547699998</v>
      </c>
      <c r="BN22">
        <v>0.46991072923400001</v>
      </c>
      <c r="BO22">
        <v>0.24793858246600001</v>
      </c>
      <c r="CA22">
        <v>23.328198298899999</v>
      </c>
      <c r="CB22">
        <v>-7.8318454872399995E-2</v>
      </c>
      <c r="CC22">
        <v>3.4800167542900003E-2</v>
      </c>
      <c r="CT22">
        <v>21.611337917099998</v>
      </c>
      <c r="CU22">
        <v>-7.8318454872399995E-2</v>
      </c>
      <c r="CV22" s="2">
        <v>-3.4800167542900003E-2</v>
      </c>
    </row>
    <row r="23" spans="1:100" x14ac:dyDescent="0.25">
      <c r="A23">
        <v>5.7382867198199996</v>
      </c>
      <c r="B23">
        <v>2.4155124333099999E-2</v>
      </c>
      <c r="C23" s="2">
        <v>-0.18507337304400001</v>
      </c>
      <c r="O23">
        <v>14.7270190762</v>
      </c>
      <c r="P23">
        <v>-0.156636909745</v>
      </c>
      <c r="Q23" s="2">
        <v>-0.13048351895800001</v>
      </c>
      <c r="Z23">
        <v>13.864400811099999</v>
      </c>
      <c r="AA23">
        <v>-0.143583833933</v>
      </c>
      <c r="AB23" s="2">
        <v>-6.5240127660399994E-2</v>
      </c>
      <c r="AN23">
        <v>6.2133518513099997</v>
      </c>
      <c r="AO23">
        <v>-0.195796137181</v>
      </c>
      <c r="AP23" s="2">
        <v>-3.4809957231599999E-2</v>
      </c>
      <c r="AZ23">
        <v>12.8642636922</v>
      </c>
      <c r="BA23">
        <v>-0.143583833933</v>
      </c>
      <c r="BB23" s="2">
        <v>-2.6105836104899999E-2</v>
      </c>
      <c r="BM23">
        <v>18.985977979899999</v>
      </c>
      <c r="BN23">
        <v>0.50906995666999999</v>
      </c>
      <c r="BO23">
        <v>0.30891960818600001</v>
      </c>
      <c r="CA23">
        <v>23.411584731200001</v>
      </c>
      <c r="CB23">
        <v>-3.9159227436199998E-2</v>
      </c>
      <c r="CC23" s="2">
        <v>-0.12619017512299999</v>
      </c>
      <c r="CT23">
        <v>21.694599332300001</v>
      </c>
      <c r="CU23">
        <v>-7.8318454872399995E-2</v>
      </c>
      <c r="CV23" s="2">
        <v>-0.108777038026</v>
      </c>
    </row>
    <row r="24" spans="1:100" x14ac:dyDescent="0.25">
      <c r="A24">
        <v>5.8216731521099998</v>
      </c>
      <c r="B24">
        <v>-1.20775621665E-2</v>
      </c>
      <c r="C24">
        <v>8.0626820146400009E-3</v>
      </c>
      <c r="O24">
        <v>14.810405508400001</v>
      </c>
      <c r="P24">
        <v>-0.156636909745</v>
      </c>
      <c r="Q24" s="2">
        <v>-9.1363900927900005E-2</v>
      </c>
      <c r="Z24">
        <v>13.947787243400001</v>
      </c>
      <c r="AA24">
        <v>-0.156636909745</v>
      </c>
      <c r="AB24" s="2">
        <v>-7.3963817156499995E-2</v>
      </c>
      <c r="AN24">
        <v>6.2967382835999999</v>
      </c>
      <c r="AO24">
        <v>-0.195796137181</v>
      </c>
      <c r="AP24">
        <v>4.35042874458E-3</v>
      </c>
      <c r="AZ24">
        <v>12.947650124400001</v>
      </c>
      <c r="BA24">
        <v>-0.143583833933</v>
      </c>
      <c r="BB24" s="2">
        <v>-9.1363900927900005E-2</v>
      </c>
      <c r="BM24">
        <v>19.069239395099999</v>
      </c>
      <c r="BN24">
        <v>0.53517610829399997</v>
      </c>
      <c r="BO24">
        <v>0.234942737703</v>
      </c>
      <c r="CA24">
        <v>23.494846146299999</v>
      </c>
      <c r="CB24">
        <v>-7.8318454872399995E-2</v>
      </c>
      <c r="CC24" s="2">
        <v>-9.1352491040299993E-2</v>
      </c>
      <c r="CT24">
        <v>21.7779857646</v>
      </c>
      <c r="CU24">
        <v>-0.10442460649599999</v>
      </c>
      <c r="CV24" s="2">
        <v>-0.100023990471</v>
      </c>
    </row>
    <row r="25" spans="1:100" x14ac:dyDescent="0.25">
      <c r="A25">
        <v>5.9049345672699998</v>
      </c>
      <c r="B25">
        <v>3.62326864996E-2</v>
      </c>
      <c r="C25">
        <v>9.6634428233699998E-2</v>
      </c>
      <c r="O25">
        <v>14.8936669236</v>
      </c>
      <c r="P25">
        <v>-0.16968998555699999</v>
      </c>
      <c r="Q25" s="2">
        <v>-6.5264590874200001E-2</v>
      </c>
      <c r="Z25">
        <v>14.0310486585</v>
      </c>
      <c r="AA25">
        <v>-0.156636909745</v>
      </c>
      <c r="AB25" s="2">
        <v>-7.8314245901100005E-2</v>
      </c>
      <c r="AN25">
        <v>6.3799996987499998</v>
      </c>
      <c r="AO25">
        <v>-0.195796137181</v>
      </c>
      <c r="AP25">
        <v>3.4798536335999997E-2</v>
      </c>
      <c r="AZ25">
        <v>13.0309115396</v>
      </c>
      <c r="BA25">
        <v>-0.156636909745</v>
      </c>
      <c r="BB25" s="2">
        <v>-0.17839205764400001</v>
      </c>
      <c r="BM25">
        <v>19.152625827400001</v>
      </c>
      <c r="BN25">
        <v>0.54822918410699994</v>
      </c>
      <c r="BO25">
        <v>0.16531630697300001</v>
      </c>
      <c r="CA25">
        <v>23.578232578600002</v>
      </c>
      <c r="CB25">
        <v>-7.8318454872399995E-2</v>
      </c>
      <c r="CC25" s="2">
        <v>-5.2214935847400001E-2</v>
      </c>
      <c r="CT25">
        <v>21.8613721969</v>
      </c>
      <c r="CU25">
        <v>-0.10442460649599999</v>
      </c>
      <c r="CV25" s="2">
        <v>4.3634820707399999E-3</v>
      </c>
    </row>
    <row r="26" spans="1:100" x14ac:dyDescent="0.25">
      <c r="A26">
        <v>5.98832099956</v>
      </c>
      <c r="B26">
        <v>2.4155124333099999E-2</v>
      </c>
      <c r="C26" s="2">
        <v>-1.60770641715E-2</v>
      </c>
      <c r="O26">
        <v>14.977053355900001</v>
      </c>
      <c r="P26">
        <v>-0.16968998555699999</v>
      </c>
      <c r="Q26" s="2">
        <v>-1.7404978615799999E-2</v>
      </c>
      <c r="Z26">
        <v>14.114435090800001</v>
      </c>
      <c r="AA26">
        <v>-0.16968998555699999</v>
      </c>
      <c r="AB26" s="2">
        <v>-7.3944248786999997E-2</v>
      </c>
      <c r="AN26">
        <v>6.46338613104</v>
      </c>
      <c r="AO26">
        <v>-0.195796137181</v>
      </c>
      <c r="AP26">
        <v>9.9997896050499996E-2</v>
      </c>
      <c r="AZ26">
        <v>13.114297971899999</v>
      </c>
      <c r="BA26">
        <v>-0.18274306136900001</v>
      </c>
      <c r="BB26" s="2">
        <v>-0.173994333679</v>
      </c>
      <c r="BM26">
        <v>19.236012259700001</v>
      </c>
      <c r="BN26">
        <v>0.54822918410699994</v>
      </c>
      <c r="BO26">
        <v>0.239293166448</v>
      </c>
      <c r="CA26">
        <v>23.661619010900001</v>
      </c>
      <c r="CB26">
        <v>-9.1371530684400001E-2</v>
      </c>
      <c r="CC26">
        <v>2.61123633799E-2</v>
      </c>
      <c r="CT26">
        <v>21.944633612000001</v>
      </c>
      <c r="CU26">
        <v>-9.1371530684400001E-2</v>
      </c>
      <c r="CV26" s="2">
        <v>-1.3051286233700001E-2</v>
      </c>
    </row>
    <row r="27" spans="1:100" x14ac:dyDescent="0.25">
      <c r="A27">
        <v>6.0717074318500002</v>
      </c>
      <c r="B27">
        <v>2.4155124333099999E-2</v>
      </c>
      <c r="C27" s="2">
        <v>-5.2334968030700001E-2</v>
      </c>
      <c r="O27">
        <v>15.0604397882</v>
      </c>
      <c r="P27">
        <v>-0.16968998555699999</v>
      </c>
      <c r="Q27" s="2">
        <v>-1.3051286233700001E-2</v>
      </c>
      <c r="Z27">
        <v>14.1978215231</v>
      </c>
      <c r="AA27">
        <v>-0.16968998555699999</v>
      </c>
      <c r="AB27" s="2">
        <v>-5.6563733385099998E-2</v>
      </c>
      <c r="AN27">
        <v>6.5467725633300002</v>
      </c>
      <c r="AO27">
        <v>-0.156636909745</v>
      </c>
      <c r="AP27" s="2">
        <v>-6.0914162129599998E-2</v>
      </c>
      <c r="AZ27">
        <v>13.1976844042</v>
      </c>
      <c r="BA27">
        <v>-0.18274306136900001</v>
      </c>
      <c r="BB27" s="2">
        <v>-0.191428659345</v>
      </c>
      <c r="BM27">
        <v>19.319273674800002</v>
      </c>
      <c r="BN27">
        <v>0.58738841154300003</v>
      </c>
      <c r="BO27">
        <v>0.33067012070200003</v>
      </c>
      <c r="CA27">
        <v>23.7448804261</v>
      </c>
      <c r="CB27">
        <v>-9.1371530684400001E-2</v>
      </c>
      <c r="CC27">
        <v>4.3243343238700003E-3</v>
      </c>
      <c r="CT27">
        <v>22.0280200443</v>
      </c>
      <c r="CU27">
        <v>-0.10442460649599999</v>
      </c>
      <c r="CV27" s="2">
        <v>-6.5240127660399994E-2</v>
      </c>
    </row>
    <row r="28" spans="1:100" x14ac:dyDescent="0.25">
      <c r="A28">
        <v>6.1549688470000001</v>
      </c>
      <c r="B28">
        <v>1.20775621665E-2</v>
      </c>
      <c r="C28" s="2">
        <v>-6.0387081551199998E-2</v>
      </c>
      <c r="O28">
        <v>15.143701203299999</v>
      </c>
      <c r="P28">
        <v>-0.16968998555699999</v>
      </c>
      <c r="Q28" s="2">
        <v>-3.4800167542900003E-2</v>
      </c>
      <c r="Z28">
        <v>14.281082938300001</v>
      </c>
      <c r="AA28">
        <v>-0.18274306136900001</v>
      </c>
      <c r="AB28" s="2">
        <v>-4.35042874458E-3</v>
      </c>
      <c r="AN28">
        <v>6.6300339784800002</v>
      </c>
      <c r="AO28">
        <v>-0.20884921299299999</v>
      </c>
      <c r="AP28" s="2">
        <v>-0.20450605223099999</v>
      </c>
      <c r="AZ28">
        <v>13.280945819299999</v>
      </c>
      <c r="BA28">
        <v>-0.20884921299299999</v>
      </c>
      <c r="BB28" s="2">
        <v>-0.26105673228999998</v>
      </c>
      <c r="BM28">
        <v>19.402660107100001</v>
      </c>
      <c r="BN28">
        <v>0.61349456316700002</v>
      </c>
      <c r="BO28">
        <v>0.32623325999800001</v>
      </c>
      <c r="CA28">
        <v>23.828266858399999</v>
      </c>
      <c r="CB28">
        <v>-7.8318454872399995E-2</v>
      </c>
      <c r="CC28" s="2">
        <v>-0.134891032612</v>
      </c>
      <c r="CT28">
        <v>22.111406476599999</v>
      </c>
      <c r="CU28">
        <v>-0.10442460649599999</v>
      </c>
      <c r="CV28" s="2">
        <v>-0.108763984699</v>
      </c>
    </row>
    <row r="29" spans="1:100" x14ac:dyDescent="0.25">
      <c r="A29">
        <v>6.2383552792900003</v>
      </c>
      <c r="B29">
        <v>1.20775621665E-2</v>
      </c>
      <c r="C29" s="2">
        <v>-4.0259060567200002E-2</v>
      </c>
      <c r="O29">
        <v>15.2270876356</v>
      </c>
      <c r="P29">
        <v>-0.16968998555699999</v>
      </c>
      <c r="Q29" s="2">
        <v>-0.108728111598</v>
      </c>
      <c r="Z29">
        <v>14.3644693705</v>
      </c>
      <c r="AA29">
        <v>-0.16968998555699999</v>
      </c>
      <c r="AB29" s="2">
        <v>2.6083005321699999E-2</v>
      </c>
      <c r="AN29">
        <v>6.7134204107800004</v>
      </c>
      <c r="AO29">
        <v>-0.20884921299299999</v>
      </c>
      <c r="AP29" s="2">
        <v>-0.16532283424800001</v>
      </c>
      <c r="AZ29">
        <v>13.3643322516</v>
      </c>
      <c r="BA29">
        <v>-0.23495536461700001</v>
      </c>
      <c r="BB29" s="2">
        <v>-0.23923772497699999</v>
      </c>
      <c r="BM29">
        <v>19.4860465394</v>
      </c>
      <c r="BN29">
        <v>0.639600714791</v>
      </c>
      <c r="BO29">
        <v>0.33500749612000003</v>
      </c>
      <c r="CA29">
        <v>23.9116532906</v>
      </c>
      <c r="CB29">
        <v>-7.8318454872399995E-2</v>
      </c>
      <c r="CC29" s="2">
        <v>-0.11312746677</v>
      </c>
      <c r="CT29">
        <v>22.1946678917</v>
      </c>
      <c r="CU29">
        <v>-0.11747768230900001</v>
      </c>
      <c r="CV29" s="2">
        <v>-0.19579214141599999</v>
      </c>
    </row>
    <row r="30" spans="1:100" x14ac:dyDescent="0.25">
      <c r="A30">
        <v>6.3217417115799996</v>
      </c>
      <c r="B30">
        <v>1.20775621665E-2</v>
      </c>
      <c r="C30" s="2">
        <v>-8.0510573503999996E-2</v>
      </c>
      <c r="O30">
        <v>15.3104740679</v>
      </c>
      <c r="P30">
        <v>-0.195796137181</v>
      </c>
      <c r="Q30" s="2">
        <v>-0.10442824048799999</v>
      </c>
      <c r="Z30">
        <v>14.447855802799999</v>
      </c>
      <c r="AA30">
        <v>-0.16968998555699999</v>
      </c>
      <c r="AB30" s="2">
        <v>-5.2201882521199998E-2</v>
      </c>
      <c r="AN30">
        <v>6.7968068430699997</v>
      </c>
      <c r="AO30">
        <v>-0.22190228880499999</v>
      </c>
      <c r="AP30" s="2">
        <v>-0.24365664851900001</v>
      </c>
      <c r="AZ30">
        <v>13.4477186839</v>
      </c>
      <c r="BA30">
        <v>-0.248008440429</v>
      </c>
      <c r="BB30" s="2">
        <v>-0.221893082676</v>
      </c>
      <c r="BM30">
        <v>19.569307954599999</v>
      </c>
      <c r="BN30">
        <v>0.66570686641499999</v>
      </c>
      <c r="BO30">
        <v>0.365470288245</v>
      </c>
      <c r="CA30">
        <v>23.994914705799999</v>
      </c>
      <c r="CB30">
        <v>-0.11747768230900001</v>
      </c>
      <c r="CC30" s="2">
        <v>-8.7302155473399992E-3</v>
      </c>
      <c r="CT30">
        <v>22.278054323999999</v>
      </c>
      <c r="CU30">
        <v>-0.143583833933</v>
      </c>
      <c r="CV30" s="2">
        <v>-0.20442776774499999</v>
      </c>
    </row>
    <row r="31" spans="1:100" x14ac:dyDescent="0.25">
      <c r="A31">
        <v>6.4050031267299996</v>
      </c>
      <c r="B31">
        <v>0</v>
      </c>
      <c r="C31" s="2">
        <v>-0.124810033707</v>
      </c>
      <c r="O31">
        <v>15.3937354831</v>
      </c>
      <c r="P31">
        <v>-0.195796137181</v>
      </c>
      <c r="Q31" s="2">
        <v>-8.6861729561199998E-3</v>
      </c>
      <c r="Z31">
        <v>14.531117218</v>
      </c>
      <c r="AA31">
        <v>-0.16968998555699999</v>
      </c>
      <c r="AB31" s="2">
        <v>-0.19578887900200001</v>
      </c>
      <c r="AN31">
        <v>6.8800682582199997</v>
      </c>
      <c r="AO31">
        <v>-0.26106151624099999</v>
      </c>
      <c r="AP31" s="2">
        <v>-0.19144171267099999</v>
      </c>
      <c r="AZ31">
        <v>13.530980099100001</v>
      </c>
      <c r="BA31">
        <v>-0.27411459205299998</v>
      </c>
      <c r="BB31" s="2">
        <v>-0.177133627673</v>
      </c>
      <c r="BM31">
        <v>19.6526943868</v>
      </c>
      <c r="BN31">
        <v>0.70486609385099996</v>
      </c>
      <c r="BO31">
        <v>0.35666343042600002</v>
      </c>
      <c r="CA31">
        <v>24.078301138099999</v>
      </c>
      <c r="CB31">
        <v>-0.10442460649599999</v>
      </c>
      <c r="CC31" s="2">
        <v>-3.4814852075900002E-2</v>
      </c>
      <c r="CT31">
        <v>22.361440756299999</v>
      </c>
      <c r="CU31">
        <v>-0.156636909745</v>
      </c>
      <c r="CV31" s="2">
        <v>-0.15227806305800001</v>
      </c>
    </row>
    <row r="32" spans="1:100" x14ac:dyDescent="0.25">
      <c r="A32">
        <v>6.4883895590199998</v>
      </c>
      <c r="B32">
        <v>-2.4155124333099999E-2</v>
      </c>
      <c r="C32" s="2">
        <v>-8.0536239523500003E-3</v>
      </c>
      <c r="O32">
        <v>15.4771219153</v>
      </c>
      <c r="P32">
        <v>-0.18274306136900001</v>
      </c>
      <c r="Q32" s="2">
        <v>-4.7835149044599998E-2</v>
      </c>
      <c r="Z32">
        <v>14.6145036503</v>
      </c>
      <c r="AA32">
        <v>-0.20884921299299999</v>
      </c>
      <c r="AB32" s="2">
        <v>-0.256561156693</v>
      </c>
      <c r="AN32">
        <v>6.9634546905099999</v>
      </c>
      <c r="AO32">
        <v>-0.26106151624099999</v>
      </c>
      <c r="AP32" s="2">
        <v>-8.2671200696899996E-2</v>
      </c>
      <c r="AZ32">
        <v>13.6143665313</v>
      </c>
      <c r="BA32">
        <v>-0.27411459205299998</v>
      </c>
      <c r="BB32" s="2">
        <v>-0.17075040299800001</v>
      </c>
      <c r="BM32">
        <v>19.7360808191</v>
      </c>
      <c r="BN32">
        <v>0.73097224547499995</v>
      </c>
      <c r="BO32">
        <v>0.28714298901800001</v>
      </c>
      <c r="CA32">
        <v>24.161687570400002</v>
      </c>
      <c r="CB32">
        <v>-0.10442460649599999</v>
      </c>
      <c r="CC32" s="2">
        <v>-4.35042874458E-3</v>
      </c>
      <c r="CT32">
        <v>22.444702171500001</v>
      </c>
      <c r="CU32">
        <v>-0.16968998555699999</v>
      </c>
      <c r="CV32" s="2">
        <v>-9.1365532134800004E-2</v>
      </c>
    </row>
    <row r="33" spans="1:100" x14ac:dyDescent="0.25">
      <c r="A33">
        <v>6.57177599131</v>
      </c>
      <c r="B33">
        <v>0</v>
      </c>
      <c r="C33">
        <v>0.105679846282</v>
      </c>
      <c r="O33">
        <v>15.560508347600001</v>
      </c>
      <c r="P33">
        <v>-0.20884921299299999</v>
      </c>
      <c r="Q33" s="2">
        <v>-4.3514078358200002E-2</v>
      </c>
      <c r="Z33">
        <v>14.697890082600001</v>
      </c>
      <c r="AA33">
        <v>-0.248008440429</v>
      </c>
      <c r="AB33">
        <v>4.3527131684399999E-2</v>
      </c>
      <c r="AN33">
        <v>7.0468411228000001</v>
      </c>
      <c r="AO33">
        <v>-0.26106151624099999</v>
      </c>
      <c r="AP33" s="2">
        <v>-0.113116044651</v>
      </c>
      <c r="AZ33">
        <v>13.697752963599999</v>
      </c>
      <c r="BA33">
        <v>-0.30022074367700002</v>
      </c>
      <c r="BB33" s="2">
        <v>-0.190170241214</v>
      </c>
      <c r="BM33">
        <v>19.819342234299999</v>
      </c>
      <c r="BN33">
        <v>0.74402532128700005</v>
      </c>
      <c r="BO33">
        <v>0.30455775732200002</v>
      </c>
      <c r="CA33">
        <v>24.244948985499999</v>
      </c>
      <c r="CB33">
        <v>-0.11747768230900001</v>
      </c>
      <c r="CC33" s="2">
        <v>-8.7269519098700007E-3</v>
      </c>
      <c r="CT33">
        <v>22.528088603800001</v>
      </c>
      <c r="CU33">
        <v>-0.16968998555699999</v>
      </c>
      <c r="CV33" s="2">
        <v>-5.2214935847400001E-2</v>
      </c>
    </row>
    <row r="34" spans="1:100" x14ac:dyDescent="0.25">
      <c r="A34">
        <v>6.65503740646</v>
      </c>
      <c r="B34">
        <v>0</v>
      </c>
      <c r="C34">
        <v>0.13285157873299999</v>
      </c>
      <c r="O34">
        <v>15.6437697628</v>
      </c>
      <c r="P34">
        <v>-0.195796137181</v>
      </c>
      <c r="Q34">
        <v>8.7139108153200008E-3</v>
      </c>
      <c r="Z34">
        <v>14.7811514977</v>
      </c>
      <c r="AA34">
        <v>-0.18274306136900001</v>
      </c>
      <c r="AB34">
        <v>0.16970425348099999</v>
      </c>
      <c r="AN34">
        <v>7.13010253795</v>
      </c>
      <c r="AO34">
        <v>-0.27411459205299998</v>
      </c>
      <c r="AP34" s="2">
        <v>-0.204491367698</v>
      </c>
      <c r="AZ34">
        <v>13.864400811099999</v>
      </c>
      <c r="BA34">
        <v>-0.32632689530100001</v>
      </c>
      <c r="BB34" s="2">
        <v>-0.184960283074</v>
      </c>
      <c r="BM34">
        <v>19.902728666600002</v>
      </c>
      <c r="BN34">
        <v>0.78318454872400001</v>
      </c>
      <c r="BO34">
        <v>0.31317871012600002</v>
      </c>
      <c r="CA34">
        <v>24.328335417800002</v>
      </c>
      <c r="CB34">
        <v>-0.10442460649599999</v>
      </c>
      <c r="CC34" s="2">
        <v>-0.139226776824</v>
      </c>
      <c r="CT34">
        <v>22.611475036000002</v>
      </c>
      <c r="CU34">
        <v>-0.16968998555699999</v>
      </c>
      <c r="CV34" s="2">
        <v>-0.100077811743</v>
      </c>
    </row>
    <row r="35" spans="1:100" x14ac:dyDescent="0.25">
      <c r="A35">
        <v>6.7384238387500002</v>
      </c>
      <c r="B35">
        <v>2.4155124333099999E-2</v>
      </c>
      <c r="C35">
        <v>0.12578295603799999</v>
      </c>
      <c r="O35">
        <v>15.727156195099999</v>
      </c>
      <c r="P35">
        <v>-0.195796137181</v>
      </c>
      <c r="Q35" s="2">
        <v>-5.2185577789200001E-2</v>
      </c>
      <c r="Z35">
        <v>14.864537929999999</v>
      </c>
      <c r="AA35">
        <v>-0.195796137181</v>
      </c>
      <c r="AB35">
        <v>5.2244293905499999E-2</v>
      </c>
      <c r="AN35">
        <v>7.2134889702400002</v>
      </c>
      <c r="AO35">
        <v>-0.30022074367700002</v>
      </c>
      <c r="AP35" s="2">
        <v>-0.25226291679000001</v>
      </c>
      <c r="AZ35">
        <v>13.947787243400001</v>
      </c>
      <c r="BA35">
        <v>-0.33937997111399998</v>
      </c>
      <c r="BB35" s="2">
        <v>-0.22414351451299999</v>
      </c>
      <c r="BM35">
        <v>19.986115098900001</v>
      </c>
      <c r="BN35">
        <v>0.796237624536</v>
      </c>
      <c r="BO35">
        <v>0.32630663863100001</v>
      </c>
      <c r="CA35">
        <v>24.411721850100001</v>
      </c>
      <c r="CB35">
        <v>-0.10442460649599999</v>
      </c>
      <c r="CC35" s="2">
        <v>-0.23931927310000001</v>
      </c>
      <c r="CT35">
        <v>22.694736451200001</v>
      </c>
      <c r="CU35">
        <v>-0.195796137181</v>
      </c>
      <c r="CV35" s="2">
        <v>-5.6563733385099998E-2</v>
      </c>
    </row>
    <row r="36" spans="1:100" x14ac:dyDescent="0.25">
      <c r="A36">
        <v>6.9884581184799996</v>
      </c>
      <c r="B36">
        <v>4.8310248666100002E-2</v>
      </c>
      <c r="C36">
        <v>9.1572038602299996E-2</v>
      </c>
      <c r="O36">
        <v>15.8105426274</v>
      </c>
      <c r="P36">
        <v>-0.20884921299299999</v>
      </c>
      <c r="Q36" s="2">
        <v>-6.9613388411899998E-2</v>
      </c>
      <c r="Z36">
        <v>14.9479243623</v>
      </c>
      <c r="AA36">
        <v>-0.195796137181</v>
      </c>
      <c r="AB36">
        <v>0.108778669232</v>
      </c>
      <c r="AN36">
        <v>7.2968754025300004</v>
      </c>
      <c r="AO36">
        <v>-0.32632689530100001</v>
      </c>
      <c r="AP36" s="2">
        <v>-0.18707823060000001</v>
      </c>
      <c r="AZ36">
        <v>14.0310486585</v>
      </c>
      <c r="BA36">
        <v>-0.36548612273800002</v>
      </c>
      <c r="BB36" s="2">
        <v>-0.25919759064499998</v>
      </c>
      <c r="BM36">
        <v>20.069376513999998</v>
      </c>
      <c r="BN36">
        <v>0.83539685197199998</v>
      </c>
      <c r="BO36">
        <v>0.361121490707</v>
      </c>
      <c r="CA36">
        <v>24.4949832653</v>
      </c>
      <c r="CB36">
        <v>-0.13053075812100001</v>
      </c>
      <c r="CC36" s="2">
        <v>-7.3973606845200005E-2</v>
      </c>
      <c r="CT36">
        <v>22.7781228835</v>
      </c>
      <c r="CU36">
        <v>-0.18274306136900001</v>
      </c>
      <c r="CV36">
        <v>1.7378884195099999E-2</v>
      </c>
    </row>
    <row r="37" spans="1:100" x14ac:dyDescent="0.25">
      <c r="A37">
        <v>7.0718445507699998</v>
      </c>
      <c r="B37">
        <v>4.8310248666100002E-2</v>
      </c>
      <c r="C37">
        <v>6.9444388624500003E-2</v>
      </c>
      <c r="O37">
        <v>15.893804042499999</v>
      </c>
      <c r="P37">
        <v>-0.20884921299299999</v>
      </c>
      <c r="Q37" s="2">
        <v>-8.7015103390199994E-2</v>
      </c>
      <c r="Z37">
        <v>15.031185777399999</v>
      </c>
      <c r="AA37">
        <v>-0.16968998555699999</v>
      </c>
      <c r="AB37">
        <v>7.3976870482700005E-2</v>
      </c>
      <c r="AN37">
        <v>7.3801368176800004</v>
      </c>
      <c r="AO37">
        <v>-0.32632689530100001</v>
      </c>
      <c r="AP37" s="2">
        <v>-0.16532934929099999</v>
      </c>
      <c r="AZ37">
        <v>14.114435090800001</v>
      </c>
      <c r="BA37">
        <v>-0.391592274362</v>
      </c>
      <c r="BB37" s="2">
        <v>-0.20445386216600001</v>
      </c>
      <c r="BM37">
        <v>20.152762946300001</v>
      </c>
      <c r="BN37">
        <v>0.86150300359599996</v>
      </c>
      <c r="BO37">
        <v>0.34363823861300002</v>
      </c>
      <c r="CA37">
        <v>24.578369697500001</v>
      </c>
      <c r="CB37">
        <v>-0.16968998555699999</v>
      </c>
      <c r="CC37" s="2">
        <v>-1.7401714978299999E-2</v>
      </c>
      <c r="CT37">
        <v>22.861509315799999</v>
      </c>
      <c r="CU37">
        <v>-0.18274306136900001</v>
      </c>
      <c r="CV37" s="2">
        <v>-1.7401714978299999E-2</v>
      </c>
    </row>
    <row r="38" spans="1:100" x14ac:dyDescent="0.25">
      <c r="A38">
        <v>7.1551059659199998</v>
      </c>
      <c r="B38">
        <v>6.0387810832699999E-2</v>
      </c>
      <c r="C38">
        <v>3.0200711718000001E-2</v>
      </c>
      <c r="O38">
        <v>15.9771904748</v>
      </c>
      <c r="P38">
        <v>-0.22190228880499999</v>
      </c>
      <c r="Q38" s="2">
        <v>-0.108754206019</v>
      </c>
      <c r="Z38">
        <v>15.1145722097</v>
      </c>
      <c r="AA38">
        <v>-0.16968998555699999</v>
      </c>
      <c r="AB38" s="2">
        <v>-7.82685831109E-2</v>
      </c>
      <c r="AN38">
        <v>7.4635232499699997</v>
      </c>
      <c r="AO38">
        <v>-0.35243304692600003</v>
      </c>
      <c r="AP38" s="2">
        <v>-0.16964064129699999</v>
      </c>
      <c r="AZ38">
        <v>14.1978215231</v>
      </c>
      <c r="BA38">
        <v>-0.391592274362</v>
      </c>
      <c r="BB38" s="2">
        <v>-0.20884179644299999</v>
      </c>
      <c r="BM38">
        <v>20.2361493786</v>
      </c>
      <c r="BN38">
        <v>0.88760915521999995</v>
      </c>
      <c r="BO38">
        <v>0.37852157447899998</v>
      </c>
      <c r="CA38">
        <v>24.661756129800001</v>
      </c>
      <c r="CB38">
        <v>-0.13053075812100001</v>
      </c>
      <c r="CC38" s="2">
        <v>-4.3520599514600003E-3</v>
      </c>
      <c r="CT38">
        <v>22.9447707309</v>
      </c>
      <c r="CU38">
        <v>-0.18274306136900001</v>
      </c>
      <c r="CV38" s="2">
        <v>-8.7013472183399998E-2</v>
      </c>
    </row>
    <row r="39" spans="1:100" x14ac:dyDescent="0.25">
      <c r="A39">
        <v>7.23849239821</v>
      </c>
      <c r="B39">
        <v>6.0387810832699999E-2</v>
      </c>
      <c r="C39" s="2">
        <v>-7.2419228373300004E-2</v>
      </c>
      <c r="O39">
        <v>16.0605769071</v>
      </c>
      <c r="P39">
        <v>-0.22190228880499999</v>
      </c>
      <c r="Q39" s="2">
        <v>-0.169691200155</v>
      </c>
      <c r="Z39">
        <v>15.197958642</v>
      </c>
      <c r="AA39">
        <v>-0.195796137181</v>
      </c>
      <c r="AB39" s="2">
        <v>-0.108777038026</v>
      </c>
      <c r="AN39">
        <v>7.5469096822599999</v>
      </c>
      <c r="AO39">
        <v>-0.35243304692600003</v>
      </c>
      <c r="AP39" s="2">
        <v>-0.21317917186099999</v>
      </c>
      <c r="AZ39">
        <v>14.281082938300001</v>
      </c>
      <c r="BA39">
        <v>-0.43075150179799998</v>
      </c>
      <c r="BB39" s="2">
        <v>-0.169692831362</v>
      </c>
      <c r="BM39">
        <v>20.319410793799999</v>
      </c>
      <c r="BN39">
        <v>0.92676838265600003</v>
      </c>
      <c r="BO39">
        <v>0.37416951452699998</v>
      </c>
      <c r="CA39">
        <v>24.745017545</v>
      </c>
      <c r="CB39">
        <v>-0.16968998555699999</v>
      </c>
      <c r="CC39" s="2">
        <v>-1.7434336674E-2</v>
      </c>
      <c r="CT39">
        <v>23.0281571632</v>
      </c>
      <c r="CU39">
        <v>-0.195796137181</v>
      </c>
      <c r="CV39" s="2">
        <v>-0.16961781051399999</v>
      </c>
    </row>
    <row r="40" spans="1:100" x14ac:dyDescent="0.25">
      <c r="A40">
        <v>7.3218788305000002</v>
      </c>
      <c r="B40">
        <v>3.62326864996E-2</v>
      </c>
      <c r="C40" s="2">
        <v>-4.02605709991E-2</v>
      </c>
      <c r="O40">
        <v>16.143838322200001</v>
      </c>
      <c r="P40">
        <v>-0.26106151624099999</v>
      </c>
      <c r="Q40" s="2">
        <v>-0.13052918174799999</v>
      </c>
      <c r="Z40">
        <v>15.281220057200001</v>
      </c>
      <c r="AA40">
        <v>-0.195796137181</v>
      </c>
      <c r="AB40" s="2">
        <v>-4.3499393825200003E-2</v>
      </c>
      <c r="AN40">
        <v>7.6301710974099999</v>
      </c>
      <c r="AO40">
        <v>-0.37853919855000001</v>
      </c>
      <c r="AP40" s="2">
        <v>-0.361121490707</v>
      </c>
      <c r="AZ40">
        <v>14.3644693705</v>
      </c>
      <c r="BA40">
        <v>-0.43075150179799998</v>
      </c>
      <c r="BB40" s="2">
        <v>-3.0485622907699999E-2</v>
      </c>
      <c r="BM40">
        <v>20.402797226000001</v>
      </c>
      <c r="BN40">
        <v>0.95287453428000002</v>
      </c>
      <c r="BO40">
        <v>0.33490802306599998</v>
      </c>
      <c r="CA40">
        <v>24.828403977299999</v>
      </c>
      <c r="CB40">
        <v>-0.13053075812100001</v>
      </c>
      <c r="CC40" s="2">
        <v>-0.19580682594900001</v>
      </c>
      <c r="CT40">
        <v>23.111543595499999</v>
      </c>
      <c r="CU40">
        <v>-0.22190228880499999</v>
      </c>
      <c r="CV40" s="2">
        <v>-0.13052755054199999</v>
      </c>
    </row>
    <row r="41" spans="1:100" x14ac:dyDescent="0.25">
      <c r="A41">
        <v>7.4051402456500002</v>
      </c>
      <c r="B41">
        <v>4.8310248666100002E-2</v>
      </c>
      <c r="C41">
        <v>4.8311175219899999E-2</v>
      </c>
      <c r="O41">
        <v>16.2272247545</v>
      </c>
      <c r="P41">
        <v>-0.248008440429</v>
      </c>
      <c r="Q41" s="2">
        <v>-5.2241030268100001E-2</v>
      </c>
      <c r="Z41">
        <v>15.3646064895</v>
      </c>
      <c r="AA41">
        <v>-0.195796137181</v>
      </c>
      <c r="AB41" s="2">
        <v>-3.9131027918000001E-2</v>
      </c>
      <c r="AN41">
        <v>7.7135575297000001</v>
      </c>
      <c r="AO41">
        <v>-0.41769842598599999</v>
      </c>
      <c r="AP41" s="2">
        <v>-0.44366549272200001</v>
      </c>
      <c r="AZ41">
        <v>14.447855802799999</v>
      </c>
      <c r="BA41">
        <v>-0.41769842598599999</v>
      </c>
      <c r="BB41" s="2">
        <v>-8.2666305852499997E-2</v>
      </c>
      <c r="BM41">
        <v>20.4861836583</v>
      </c>
      <c r="BN41">
        <v>0.99203376171699997</v>
      </c>
      <c r="BO41">
        <v>0.213180803068</v>
      </c>
      <c r="CA41">
        <v>24.911790409599998</v>
      </c>
      <c r="CB41">
        <v>-0.156636909745</v>
      </c>
      <c r="CC41" s="2">
        <v>-0.16967651562200001</v>
      </c>
      <c r="CT41">
        <v>23.194805010700001</v>
      </c>
      <c r="CU41">
        <v>-0.22190228880499999</v>
      </c>
      <c r="CV41" s="2">
        <v>-3.9150596287499999E-2</v>
      </c>
    </row>
    <row r="42" spans="1:100" x14ac:dyDescent="0.25">
      <c r="A42">
        <v>7.4885266779400004</v>
      </c>
      <c r="B42">
        <v>4.8310248666100002E-2</v>
      </c>
      <c r="C42">
        <v>9.2551778388499997E-2</v>
      </c>
      <c r="O42">
        <v>16.310611186799999</v>
      </c>
      <c r="P42">
        <v>-0.248008440429</v>
      </c>
      <c r="Q42" s="2">
        <v>-0.18274248638900001</v>
      </c>
      <c r="Z42">
        <v>15.447992921799999</v>
      </c>
      <c r="AA42">
        <v>-0.20884921299299999</v>
      </c>
      <c r="AB42">
        <v>2.1763565842199999E-2</v>
      </c>
      <c r="AN42">
        <v>7.7969439619900003</v>
      </c>
      <c r="AO42">
        <v>-0.45685765342200002</v>
      </c>
      <c r="AP42" s="2">
        <v>-0.47424895747700002</v>
      </c>
      <c r="AZ42">
        <v>14.531117218</v>
      </c>
      <c r="BA42">
        <v>-0.44380457760999997</v>
      </c>
      <c r="BB42" s="2">
        <v>-0.14792763431299999</v>
      </c>
      <c r="BM42">
        <v>20.569445073499999</v>
      </c>
      <c r="BN42">
        <v>0.978980685904</v>
      </c>
      <c r="BO42">
        <v>0.19141560601900001</v>
      </c>
      <c r="CA42">
        <v>24.995051824699999</v>
      </c>
      <c r="CB42">
        <v>-0.18274306136900001</v>
      </c>
      <c r="CC42" s="2">
        <v>-0.15658935506300001</v>
      </c>
      <c r="CT42">
        <v>23.278191442899999</v>
      </c>
      <c r="CU42">
        <v>-0.22190228880499999</v>
      </c>
      <c r="CV42" s="2">
        <v>-1.3051286233700001E-2</v>
      </c>
    </row>
    <row r="43" spans="1:100" x14ac:dyDescent="0.25">
      <c r="A43">
        <v>7.5719131102299997</v>
      </c>
      <c r="B43">
        <v>7.2465372999200001E-2</v>
      </c>
      <c r="C43">
        <v>2.8186173967499999E-2</v>
      </c>
      <c r="O43">
        <v>16.393872601999998</v>
      </c>
      <c r="P43">
        <v>-0.28716766786499998</v>
      </c>
      <c r="Q43" s="2">
        <v>-0.22625493354000001</v>
      </c>
      <c r="Z43">
        <v>15.5312543369</v>
      </c>
      <c r="AA43">
        <v>-0.18274306136900001</v>
      </c>
      <c r="AB43" s="1">
        <v>1.63120687682E-6</v>
      </c>
      <c r="AN43">
        <v>7.8802053771400002</v>
      </c>
      <c r="AO43">
        <v>-0.50906995666999999</v>
      </c>
      <c r="AP43" s="2">
        <v>-0.387209378642</v>
      </c>
      <c r="AZ43">
        <v>14.6145036503</v>
      </c>
      <c r="BA43">
        <v>-0.44380457760999997</v>
      </c>
      <c r="BB43" s="2">
        <v>-0.213128625234</v>
      </c>
      <c r="BM43">
        <v>20.652831505799998</v>
      </c>
      <c r="BN43">
        <v>1.0050868375299999</v>
      </c>
      <c r="BO43">
        <v>0.36098776475</v>
      </c>
      <c r="CA43">
        <v>25.078438256999998</v>
      </c>
      <c r="CB43">
        <v>-0.18274306136900001</v>
      </c>
      <c r="CC43" s="2">
        <v>-0.12529889771439801</v>
      </c>
      <c r="CT43">
        <v>23.361577875199998</v>
      </c>
      <c r="CU43">
        <v>-0.22190228880499999</v>
      </c>
      <c r="CV43" s="2">
        <v>-3.0451370005199999E-2</v>
      </c>
    </row>
    <row r="44" spans="1:100" x14ac:dyDescent="0.25">
      <c r="A44">
        <v>7.6551745253799997</v>
      </c>
      <c r="B44">
        <v>6.0387810832699999E-2</v>
      </c>
      <c r="C44" s="2">
        <v>-0.11272204958199999</v>
      </c>
      <c r="O44">
        <v>16.477259034300001</v>
      </c>
      <c r="P44">
        <v>-0.30022074367700002</v>
      </c>
      <c r="Q44" s="2">
        <v>-0.13050961337899999</v>
      </c>
      <c r="Z44">
        <v>15.614640769199999</v>
      </c>
      <c r="AA44">
        <v>-0.20884921299299999</v>
      </c>
      <c r="AB44" s="1">
        <v>5.2188841425300003E-5</v>
      </c>
      <c r="AN44">
        <v>7.9635918094299996</v>
      </c>
      <c r="AO44">
        <v>-0.50906995666999999</v>
      </c>
      <c r="AP44" s="2">
        <v>-0.42630943930999998</v>
      </c>
      <c r="AZ44">
        <v>14.697890082600001</v>
      </c>
      <c r="BA44">
        <v>-0.48296380504600001</v>
      </c>
      <c r="BB44" s="2">
        <v>-0.24364359519199999</v>
      </c>
      <c r="BM44">
        <v>20.736217938100001</v>
      </c>
      <c r="BN44">
        <v>1.0572991407800001</v>
      </c>
      <c r="BO44">
        <v>0.35676943075599998</v>
      </c>
      <c r="CA44">
        <v>25.161824689300001</v>
      </c>
      <c r="CB44">
        <v>-0.20884921299299999</v>
      </c>
      <c r="CC44">
        <v>4.3487975376999997E-3</v>
      </c>
      <c r="CT44">
        <v>23.444839290400001</v>
      </c>
      <c r="CU44">
        <v>-0.22190228880499999</v>
      </c>
      <c r="CV44" s="2">
        <v>-0.117464842189</v>
      </c>
    </row>
    <row r="45" spans="1:100" x14ac:dyDescent="0.25">
      <c r="A45">
        <v>7.7385609576699999</v>
      </c>
      <c r="B45">
        <v>4.8310248666100002E-2</v>
      </c>
      <c r="C45" s="2">
        <v>-0.193151141266</v>
      </c>
      <c r="O45">
        <v>16.5606454666</v>
      </c>
      <c r="P45">
        <v>-0.30022074367700002</v>
      </c>
      <c r="Q45" s="2">
        <v>-0.104415187162</v>
      </c>
      <c r="Z45">
        <v>15.6980272015</v>
      </c>
      <c r="AA45">
        <v>-0.20884921299299999</v>
      </c>
      <c r="AB45">
        <v>0.26105673228999998</v>
      </c>
      <c r="AN45">
        <v>8.0469782417199998</v>
      </c>
      <c r="AO45">
        <v>-0.56128225991900005</v>
      </c>
      <c r="AP45" s="2">
        <v>-0.65264101512200001</v>
      </c>
      <c r="AZ45">
        <v>14.7811514977</v>
      </c>
      <c r="BA45">
        <v>-0.48296380504600001</v>
      </c>
      <c r="BB45" s="2">
        <v>-0.256689987806</v>
      </c>
      <c r="BM45">
        <v>20.819479353199998</v>
      </c>
      <c r="BN45">
        <v>1.0703522165899999</v>
      </c>
      <c r="BO45">
        <v>0.28279256027299998</v>
      </c>
      <c r="CA45">
        <v>25.2450861045</v>
      </c>
      <c r="CB45">
        <v>-0.20884921299299999</v>
      </c>
      <c r="CC45">
        <v>0.108702017177</v>
      </c>
      <c r="CT45">
        <v>23.5282257227</v>
      </c>
      <c r="CU45">
        <v>-0.23495536461700001</v>
      </c>
      <c r="CV45" s="2">
        <v>-0.26096703791600001</v>
      </c>
    </row>
    <row r="46" spans="1:100" x14ac:dyDescent="0.25">
      <c r="A46">
        <v>7.8219473899600001</v>
      </c>
      <c r="B46">
        <v>1.20775621665E-2</v>
      </c>
      <c r="C46" s="2">
        <v>-0.100635574756</v>
      </c>
      <c r="O46">
        <v>16.643906881700001</v>
      </c>
      <c r="P46">
        <v>-0.31327381948900002</v>
      </c>
      <c r="Q46" s="2">
        <v>-0.121828324259</v>
      </c>
      <c r="Z46">
        <v>15.781288616599999</v>
      </c>
      <c r="AA46">
        <v>-0.156636909745</v>
      </c>
      <c r="AB46">
        <v>0.417695015005</v>
      </c>
      <c r="AN46">
        <v>8.1302396568699997</v>
      </c>
      <c r="AO46">
        <v>-0.639600714791</v>
      </c>
      <c r="AP46" s="2">
        <v>-0.66567598561499997</v>
      </c>
      <c r="AZ46">
        <v>14.864537929999999</v>
      </c>
      <c r="BA46">
        <v>-0.52212303248199998</v>
      </c>
      <c r="BB46" s="2">
        <v>-0.29571827903199999</v>
      </c>
      <c r="BM46">
        <v>20.902865785500001</v>
      </c>
      <c r="BN46">
        <v>1.09645836821</v>
      </c>
      <c r="BO46">
        <v>0.28271591800200002</v>
      </c>
      <c r="CA46">
        <v>25.328472536700001</v>
      </c>
      <c r="CB46">
        <v>-0.20884921299299999</v>
      </c>
      <c r="CC46" s="2">
        <v>-4.35042874458E-3</v>
      </c>
      <c r="CT46">
        <v>23.611612155</v>
      </c>
      <c r="CU46">
        <v>-0.27411459205299998</v>
      </c>
      <c r="CV46" s="2">
        <v>-0.30021875069699999</v>
      </c>
    </row>
    <row r="47" spans="1:100" x14ac:dyDescent="0.25">
      <c r="A47">
        <v>7.90520880511</v>
      </c>
      <c r="B47">
        <v>3.62326864996E-2</v>
      </c>
      <c r="C47" s="2">
        <v>-2.8174096173700001E-2</v>
      </c>
      <c r="O47">
        <v>16.727293314000001</v>
      </c>
      <c r="P47">
        <v>-0.32632689530100001</v>
      </c>
      <c r="Q47" s="2">
        <v>-9.1349227402800007E-2</v>
      </c>
      <c r="Z47">
        <v>15.864675048900001</v>
      </c>
      <c r="AA47">
        <v>-0.11747768230900001</v>
      </c>
      <c r="AB47">
        <v>0.33491128670300002</v>
      </c>
      <c r="AN47">
        <v>8.2136260891599999</v>
      </c>
      <c r="AO47">
        <v>-0.67875994222699998</v>
      </c>
      <c r="AP47" s="2">
        <v>-0.60027767856799996</v>
      </c>
      <c r="AZ47">
        <v>14.9479243623</v>
      </c>
      <c r="BA47">
        <v>-0.56128225991900005</v>
      </c>
      <c r="BB47" s="2">
        <v>-4.7836769243600002E-2</v>
      </c>
      <c r="BM47">
        <v>20.986252217800001</v>
      </c>
      <c r="BN47">
        <v>1.1225645198400001</v>
      </c>
      <c r="BO47">
        <v>0.23927848191500001</v>
      </c>
      <c r="CA47">
        <v>25.411858969000001</v>
      </c>
      <c r="CB47">
        <v>-0.16968998555699999</v>
      </c>
      <c r="CC47" s="2">
        <v>-0.134891032612</v>
      </c>
      <c r="CT47">
        <v>23.6948735701</v>
      </c>
      <c r="CU47">
        <v>-0.30022074367700002</v>
      </c>
      <c r="CV47" s="2">
        <v>-0.16967814682900001</v>
      </c>
    </row>
    <row r="48" spans="1:100" x14ac:dyDescent="0.25">
      <c r="A48">
        <v>7.9885952374000002</v>
      </c>
      <c r="B48">
        <v>1.20775621665E-2</v>
      </c>
      <c r="C48" s="2">
        <v>-3.9981381087799998E-3</v>
      </c>
      <c r="O48">
        <v>16.8106797463</v>
      </c>
      <c r="P48">
        <v>-0.32632689530100001</v>
      </c>
      <c r="Q48" s="2">
        <v>-8.2664674645700001E-2</v>
      </c>
      <c r="Z48">
        <v>15.9480614812</v>
      </c>
      <c r="AA48">
        <v>-9.1371530684400001E-2</v>
      </c>
      <c r="AB48">
        <v>0.12616569967800001</v>
      </c>
      <c r="AN48">
        <v>8.2970125214500001</v>
      </c>
      <c r="AO48">
        <v>-0.73097224547499995</v>
      </c>
      <c r="AP48" s="2">
        <v>-0.56996165594299997</v>
      </c>
      <c r="AZ48">
        <v>15.031185777399999</v>
      </c>
      <c r="BA48">
        <v>-0.50906995666999999</v>
      </c>
      <c r="BB48" s="2">
        <v>-1.3038232907600001E-2</v>
      </c>
      <c r="BM48">
        <v>21.069513632900001</v>
      </c>
      <c r="BN48">
        <v>1.1225645198400001</v>
      </c>
      <c r="BO48">
        <v>0.33502054944699999</v>
      </c>
      <c r="CA48">
        <v>25.4951203842</v>
      </c>
      <c r="CB48">
        <v>-0.20884921299299999</v>
      </c>
      <c r="CC48" s="2">
        <v>-9.57029197848E-2</v>
      </c>
      <c r="CT48">
        <v>23.7782600024</v>
      </c>
      <c r="CU48">
        <v>-0.30022074367700002</v>
      </c>
      <c r="CV48" s="2">
        <v>-4.7861243465299998E-2</v>
      </c>
    </row>
    <row r="49" spans="1:100" x14ac:dyDescent="0.25">
      <c r="A49">
        <v>8.0719816696900004</v>
      </c>
      <c r="B49">
        <v>2.4155124333099999E-2</v>
      </c>
      <c r="C49">
        <v>0.115317478179</v>
      </c>
      <c r="O49">
        <v>16.893941161400001</v>
      </c>
      <c r="P49">
        <v>-0.33937997111399998</v>
      </c>
      <c r="Q49" s="2">
        <v>-6.9613388411899998E-2</v>
      </c>
      <c r="Z49">
        <v>16.031322896399999</v>
      </c>
      <c r="AA49">
        <v>-0.10442460649599999</v>
      </c>
      <c r="AB49" s="2">
        <v>-4.3618508638599996E-3</v>
      </c>
      <c r="AN49">
        <v>8.3802739366000001</v>
      </c>
      <c r="AO49">
        <v>-0.78318454872400001</v>
      </c>
      <c r="AP49" s="2">
        <v>-0.417696646211</v>
      </c>
      <c r="AZ49">
        <v>15.1145722097</v>
      </c>
      <c r="BA49">
        <v>-0.54822918410699994</v>
      </c>
      <c r="BB49" s="2">
        <v>-0.134804589645</v>
      </c>
      <c r="BM49">
        <v>21.152900065200001</v>
      </c>
      <c r="BN49">
        <v>1.1878298989</v>
      </c>
      <c r="BO49">
        <v>0.33055759432100001</v>
      </c>
      <c r="CA49">
        <v>25.578506816499999</v>
      </c>
      <c r="CB49">
        <v>-0.20884921299299999</v>
      </c>
      <c r="CC49" s="2">
        <v>-7.3965448363399994E-2</v>
      </c>
      <c r="CT49">
        <v>23.861646434699999</v>
      </c>
      <c r="CU49">
        <v>-0.30022074367700002</v>
      </c>
      <c r="CV49" s="2">
        <v>-3.0453001212100001E-2</v>
      </c>
    </row>
    <row r="50" spans="1:100" x14ac:dyDescent="0.25">
      <c r="A50">
        <v>8.1552430848400004</v>
      </c>
      <c r="B50">
        <v>4.8310248666100002E-2</v>
      </c>
      <c r="C50">
        <v>5.02618423094E-2</v>
      </c>
      <c r="O50">
        <v>16.9773275937</v>
      </c>
      <c r="P50">
        <v>-0.33937997111399998</v>
      </c>
      <c r="Q50" s="2">
        <v>-4.3484720300000002E-2</v>
      </c>
      <c r="Z50">
        <v>16.114709328699998</v>
      </c>
      <c r="AA50">
        <v>-0.10442460649599999</v>
      </c>
      <c r="AB50" s="2">
        <v>-4.35042874458E-3</v>
      </c>
      <c r="AN50">
        <v>8.4636603688900003</v>
      </c>
      <c r="AO50">
        <v>-0.82234377615999998</v>
      </c>
      <c r="AP50" s="2">
        <v>-3.4809957231599999E-2</v>
      </c>
      <c r="AZ50">
        <v>15.197958642</v>
      </c>
      <c r="BA50">
        <v>-0.54822918410699994</v>
      </c>
      <c r="BB50" s="2">
        <v>-0.121813639726</v>
      </c>
      <c r="BM50">
        <v>21.2362864975</v>
      </c>
      <c r="BN50">
        <v>1.1878298989</v>
      </c>
      <c r="BO50">
        <v>0.230579255633</v>
      </c>
      <c r="CA50">
        <v>25.661893248799998</v>
      </c>
      <c r="CB50">
        <v>-0.22190228880499999</v>
      </c>
      <c r="CC50" s="2">
        <v>-3.4800167542900003E-2</v>
      </c>
      <c r="CT50">
        <v>23.944907849900002</v>
      </c>
      <c r="CU50">
        <v>-0.30022074367700002</v>
      </c>
      <c r="CV50" s="2">
        <v>-8.7000418857200001E-2</v>
      </c>
    </row>
    <row r="51" spans="1:100" x14ac:dyDescent="0.25">
      <c r="A51">
        <v>8.2386295171300006</v>
      </c>
      <c r="B51">
        <v>3.62326864996E-2</v>
      </c>
      <c r="C51" s="2">
        <v>-6.0945498437399999E-2</v>
      </c>
      <c r="O51">
        <v>17.060714025999999</v>
      </c>
      <c r="P51">
        <v>-0.35243304692600003</v>
      </c>
      <c r="Q51">
        <v>3.9163649613599999E-2</v>
      </c>
      <c r="Z51">
        <v>16.198095760899999</v>
      </c>
      <c r="AA51">
        <v>-0.10442460649599999</v>
      </c>
      <c r="AB51">
        <v>8.7139108153200008E-3</v>
      </c>
      <c r="AN51">
        <v>8.5470468011800005</v>
      </c>
      <c r="AO51">
        <v>-0.78318454872400001</v>
      </c>
      <c r="AP51">
        <v>0.26976574948499998</v>
      </c>
      <c r="AZ51">
        <v>15.281220057200001</v>
      </c>
      <c r="BA51">
        <v>-0.56128225991900005</v>
      </c>
      <c r="BB51" s="2">
        <v>-0.191430290552</v>
      </c>
      <c r="BM51">
        <v>21.319547912699999</v>
      </c>
      <c r="BN51">
        <v>1.2139360505200001</v>
      </c>
      <c r="BO51">
        <v>0.24799402393700001</v>
      </c>
      <c r="CA51">
        <v>25.745154663899999</v>
      </c>
      <c r="CB51">
        <v>-0.22190228880499999</v>
      </c>
      <c r="CC51" s="2">
        <v>-6.0889698915799997E-2</v>
      </c>
      <c r="CT51">
        <v>24.028294282099999</v>
      </c>
      <c r="CU51">
        <v>-0.30022074367700002</v>
      </c>
      <c r="CV51" s="2">
        <v>-0.30009806583400001</v>
      </c>
    </row>
    <row r="52" spans="1:100" x14ac:dyDescent="0.25">
      <c r="A52">
        <v>8.3220159494200008</v>
      </c>
      <c r="B52">
        <v>3.1901710901600003E-2</v>
      </c>
      <c r="C52" s="2">
        <v>-0.118180691107</v>
      </c>
      <c r="O52">
        <v>17.143975441199998</v>
      </c>
      <c r="P52">
        <v>-0.32632689530100001</v>
      </c>
      <c r="Q52">
        <v>5.6563733385099998E-2</v>
      </c>
      <c r="Z52">
        <v>16.281357176099998</v>
      </c>
      <c r="AA52">
        <v>-9.1371530684400001E-2</v>
      </c>
      <c r="AB52" s="2">
        <v>-9.1378585461E-2</v>
      </c>
      <c r="AN52">
        <v>8.6303082163300004</v>
      </c>
      <c r="AO52">
        <v>-0.75707839709900004</v>
      </c>
      <c r="AP52">
        <v>0.34808325779999999</v>
      </c>
      <c r="AZ52">
        <v>15.3646064895</v>
      </c>
      <c r="BA52">
        <v>-0.57433533573100004</v>
      </c>
      <c r="BB52" s="2">
        <v>-0.30012742389300001</v>
      </c>
      <c r="BM52">
        <v>21.402934344999998</v>
      </c>
      <c r="BN52">
        <v>1.2269891263299999</v>
      </c>
      <c r="BO52">
        <v>0.278372016532</v>
      </c>
      <c r="CA52">
        <v>25.828541096199999</v>
      </c>
      <c r="CB52">
        <v>-0.22190228880499999</v>
      </c>
      <c r="CC52" s="2">
        <v>-5.2213304640500002E-2</v>
      </c>
      <c r="CT52">
        <v>24.111680714399998</v>
      </c>
      <c r="CU52">
        <v>-0.36548612273800002</v>
      </c>
      <c r="CV52" s="2">
        <v>-0.343718144522</v>
      </c>
    </row>
    <row r="53" spans="1:100" x14ac:dyDescent="0.25">
      <c r="A53">
        <v>8.4052773645700007</v>
      </c>
      <c r="B53">
        <v>1.88486350895E-2</v>
      </c>
      <c r="C53" s="2">
        <v>-0.179489803463</v>
      </c>
      <c r="O53">
        <v>17.227361873500001</v>
      </c>
      <c r="P53">
        <v>-0.33937997111399998</v>
      </c>
      <c r="Q53">
        <v>8.7073847641000006E-3</v>
      </c>
      <c r="Z53">
        <v>16.364743608400001</v>
      </c>
      <c r="AA53">
        <v>-0.13053075812100001</v>
      </c>
      <c r="AB53" s="2">
        <v>-8.2648369913600001E-2</v>
      </c>
      <c r="AN53">
        <v>8.7136946486200006</v>
      </c>
      <c r="AO53">
        <v>-0.70486609385099996</v>
      </c>
      <c r="AP53">
        <v>0.19577583545999999</v>
      </c>
      <c r="AZ53">
        <v>15.447992921799999</v>
      </c>
      <c r="BA53">
        <v>-0.61349456316700002</v>
      </c>
      <c r="BB53" s="2">
        <v>-0.36548171036400001</v>
      </c>
      <c r="BM53">
        <v>21.486320777300001</v>
      </c>
      <c r="BN53">
        <v>1.26614835377</v>
      </c>
      <c r="BO53">
        <v>0.234954159823</v>
      </c>
      <c r="CA53">
        <v>25.911927528500001</v>
      </c>
      <c r="CB53">
        <v>-0.23495536461700001</v>
      </c>
      <c r="CC53">
        <v>0</v>
      </c>
      <c r="CT53">
        <v>24.194942129600001</v>
      </c>
      <c r="CU53">
        <v>-0.36548612273800002</v>
      </c>
      <c r="CV53" s="2">
        <v>-0.27845518485499998</v>
      </c>
    </row>
    <row r="54" spans="1:100" x14ac:dyDescent="0.25">
      <c r="A54">
        <v>8.4886637968599992</v>
      </c>
      <c r="B54">
        <v>-7.2575165346099998E-3</v>
      </c>
      <c r="C54" s="2">
        <v>-0.13192697956499999</v>
      </c>
      <c r="O54">
        <v>17.310748305800001</v>
      </c>
      <c r="P54">
        <v>-0.32632689530100001</v>
      </c>
      <c r="Q54" s="2">
        <v>-1.7383768031500001E-2</v>
      </c>
      <c r="Z54">
        <v>16.448130040700001</v>
      </c>
      <c r="AA54">
        <v>-0.10442460649599999</v>
      </c>
      <c r="AB54" s="2">
        <v>-7.3963817156499995E-2</v>
      </c>
      <c r="AN54">
        <v>8.7970810809100008</v>
      </c>
      <c r="AO54">
        <v>-0.74402532128700005</v>
      </c>
      <c r="AP54">
        <v>0.243632173073</v>
      </c>
      <c r="AZ54">
        <v>15.5312543369</v>
      </c>
      <c r="BA54">
        <v>-0.65265379060299999</v>
      </c>
      <c r="BB54" s="2">
        <v>-0.230605362285</v>
      </c>
      <c r="BM54">
        <v>21.569582192399999</v>
      </c>
      <c r="BN54">
        <v>1.27920142958</v>
      </c>
      <c r="BO54">
        <v>3.9163649613599999E-2</v>
      </c>
      <c r="CA54">
        <v>25.995188943599999</v>
      </c>
      <c r="CB54">
        <v>-0.23495536461700001</v>
      </c>
      <c r="CC54">
        <v>5.2188841426599998E-2</v>
      </c>
      <c r="CT54">
        <v>24.2783285619</v>
      </c>
      <c r="CU54">
        <v>-0.41769842598599999</v>
      </c>
      <c r="CV54" s="2">
        <v>-0.13918111281000001</v>
      </c>
    </row>
    <row r="55" spans="1:100" x14ac:dyDescent="0.25">
      <c r="A55">
        <v>8.5720502291499994</v>
      </c>
      <c r="B55">
        <v>-7.2575165346099998E-3</v>
      </c>
      <c r="C55" s="2">
        <v>-3.4800167542900003E-2</v>
      </c>
      <c r="O55">
        <v>17.394009720900002</v>
      </c>
      <c r="P55">
        <v>-0.32632689530100001</v>
      </c>
      <c r="Q55" s="2">
        <v>-0.18276859304099999</v>
      </c>
      <c r="Z55">
        <v>16.531391455800001</v>
      </c>
      <c r="AA55">
        <v>-0.143583833933</v>
      </c>
      <c r="AB55" s="2">
        <v>-4.3514078358200002E-2</v>
      </c>
      <c r="AN55">
        <v>8.8803424960600008</v>
      </c>
      <c r="AO55">
        <v>-0.67875994222699998</v>
      </c>
      <c r="AP55">
        <v>0.44813496288999999</v>
      </c>
      <c r="AZ55">
        <v>15.614640769199999</v>
      </c>
      <c r="BA55">
        <v>-0.66570686641499999</v>
      </c>
      <c r="BB55" s="2">
        <v>4.3461889516800002E-2</v>
      </c>
      <c r="BM55">
        <v>21.652968624700001</v>
      </c>
      <c r="BN55">
        <v>1.27920142958</v>
      </c>
      <c r="BO55" s="2">
        <v>-0.22615708068500001</v>
      </c>
      <c r="CA55">
        <v>26.078575375900002</v>
      </c>
      <c r="CB55">
        <v>-0.23495536461700001</v>
      </c>
      <c r="CC55">
        <v>5.6563733385099998E-2</v>
      </c>
      <c r="CT55">
        <v>24.3617149942</v>
      </c>
      <c r="CU55">
        <v>-0.391592274362</v>
      </c>
      <c r="CV55" s="2">
        <v>2.6127047912899999E-2</v>
      </c>
    </row>
    <row r="56" spans="1:100" x14ac:dyDescent="0.25">
      <c r="A56">
        <v>8.6553116443100002</v>
      </c>
      <c r="B56">
        <v>-7.2575165346099998E-3</v>
      </c>
      <c r="C56">
        <v>8.6992262822800006E-3</v>
      </c>
      <c r="O56">
        <v>17.477396153200001</v>
      </c>
      <c r="P56">
        <v>-0.391592274362</v>
      </c>
      <c r="Q56">
        <v>0</v>
      </c>
      <c r="Z56">
        <v>16.614777888100001</v>
      </c>
      <c r="AA56">
        <v>-0.11747768230900001</v>
      </c>
      <c r="AB56">
        <v>3.0433434066299999E-2</v>
      </c>
      <c r="AN56">
        <v>8.9637289283499992</v>
      </c>
      <c r="AO56">
        <v>-0.66570686641499999</v>
      </c>
      <c r="AP56">
        <v>0.60893287449099998</v>
      </c>
      <c r="AZ56">
        <v>15.6980272015</v>
      </c>
      <c r="BA56">
        <v>-0.62654763897900001</v>
      </c>
      <c r="BB56" s="2">
        <v>0.121839746379</v>
      </c>
      <c r="BM56">
        <v>21.736355057000001</v>
      </c>
      <c r="BN56">
        <v>1.2269891263299999</v>
      </c>
      <c r="BO56" s="2">
        <v>-0.34807020447300002</v>
      </c>
      <c r="CA56">
        <v>26.161961808200001</v>
      </c>
      <c r="CB56">
        <v>-0.22190228880499999</v>
      </c>
      <c r="CC56">
        <v>1.74000837714E-2</v>
      </c>
      <c r="CT56">
        <v>24.444976409300001</v>
      </c>
      <c r="CU56">
        <v>-0.391592274362</v>
      </c>
      <c r="CV56" s="2">
        <v>-3.9165280820499998E-2</v>
      </c>
    </row>
    <row r="57" spans="1:100" x14ac:dyDescent="0.25">
      <c r="A57">
        <v>8.7386980766000004</v>
      </c>
      <c r="B57">
        <v>-7.2575165346099998E-3</v>
      </c>
      <c r="C57">
        <v>5.2188841426599998E-2</v>
      </c>
      <c r="O57">
        <v>17.5607825855</v>
      </c>
      <c r="P57">
        <v>-0.32632689530100001</v>
      </c>
      <c r="Q57">
        <v>0.178418164297</v>
      </c>
      <c r="Z57">
        <v>16.6981643204</v>
      </c>
      <c r="AA57">
        <v>-0.13053075812100001</v>
      </c>
      <c r="AB57">
        <v>8.7122796084399996E-3</v>
      </c>
      <c r="AN57">
        <v>9.0471153606399994</v>
      </c>
      <c r="AO57">
        <v>-0.56128225991900005</v>
      </c>
      <c r="AP57">
        <v>0.59782632899699994</v>
      </c>
      <c r="AZ57">
        <v>15.781288616599999</v>
      </c>
      <c r="BA57">
        <v>-0.62654763897900001</v>
      </c>
      <c r="BB57" s="2">
        <v>-8.7139108153200008E-3</v>
      </c>
      <c r="BM57">
        <v>21.819616472100002</v>
      </c>
      <c r="BN57">
        <v>1.2139360505200001</v>
      </c>
      <c r="BO57" s="2">
        <v>-0.37850688994600001</v>
      </c>
      <c r="CA57">
        <v>26.2452232234</v>
      </c>
      <c r="CB57">
        <v>-0.22190228880499999</v>
      </c>
      <c r="CC57" s="2">
        <v>-4.35042874458E-3</v>
      </c>
      <c r="CT57">
        <v>24.5283628416</v>
      </c>
      <c r="CU57">
        <v>-0.404645350174</v>
      </c>
      <c r="CV57" s="2">
        <v>-5.2188841426599998E-2</v>
      </c>
    </row>
    <row r="58" spans="1:100" x14ac:dyDescent="0.25">
      <c r="A58">
        <v>8.8220845088900006</v>
      </c>
      <c r="B58">
        <v>5.7955592774500001E-3</v>
      </c>
      <c r="C58">
        <v>4.7864507102799998E-2</v>
      </c>
      <c r="O58">
        <v>17.644044000600001</v>
      </c>
      <c r="P58">
        <v>-0.32632689530100001</v>
      </c>
      <c r="Q58">
        <v>4.3341130046700002E-3</v>
      </c>
      <c r="Z58">
        <v>16.781425735599999</v>
      </c>
      <c r="AA58">
        <v>-0.10442460649599999</v>
      </c>
      <c r="AB58" s="2">
        <v>-0.117476264308</v>
      </c>
      <c r="AN58">
        <v>9.1303767757899994</v>
      </c>
      <c r="AO58">
        <v>-0.54822918410699994</v>
      </c>
      <c r="AP58">
        <v>0.38720774376400002</v>
      </c>
      <c r="AZ58">
        <v>15.864675048900001</v>
      </c>
      <c r="BA58">
        <v>-0.639600714791</v>
      </c>
      <c r="BB58" s="2">
        <v>-5.2188841426599998E-2</v>
      </c>
      <c r="BM58">
        <v>21.903002904400001</v>
      </c>
      <c r="BN58">
        <v>1.17477682309</v>
      </c>
      <c r="BO58" s="2">
        <v>-0.49149737812900002</v>
      </c>
      <c r="CA58">
        <v>26.328609655699999</v>
      </c>
      <c r="CB58">
        <v>-0.22190228880499999</v>
      </c>
      <c r="CC58" s="2">
        <v>-3.4800167542900003E-2</v>
      </c>
      <c r="CT58">
        <v>24.611749273899999</v>
      </c>
      <c r="CU58">
        <v>-0.404645350174</v>
      </c>
      <c r="CV58" s="2">
        <v>-4.7851453776600002E-2</v>
      </c>
    </row>
    <row r="59" spans="1:100" x14ac:dyDescent="0.25">
      <c r="A59">
        <v>8.9053459240400006</v>
      </c>
      <c r="B59">
        <v>5.7955592774500001E-3</v>
      </c>
      <c r="C59" s="2">
        <v>-4.3634820707399999E-3</v>
      </c>
      <c r="O59">
        <v>17.7274304329</v>
      </c>
      <c r="P59">
        <v>-0.33937997111399998</v>
      </c>
      <c r="Q59" s="2">
        <v>-4.7841676319500002E-2</v>
      </c>
      <c r="Z59">
        <v>16.864812167899998</v>
      </c>
      <c r="AA59">
        <v>-0.156636909745</v>
      </c>
      <c r="AB59" s="2">
        <v>-0.15654042985899999</v>
      </c>
      <c r="AN59">
        <v>9.2137632080799996</v>
      </c>
      <c r="AO59">
        <v>-0.52212303248199998</v>
      </c>
      <c r="AP59">
        <v>0.33057389783000002</v>
      </c>
      <c r="AZ59">
        <v>15.9480614812</v>
      </c>
      <c r="BA59">
        <v>-0.639600714791</v>
      </c>
      <c r="BB59" s="2">
        <v>-6.0901108803499998E-2</v>
      </c>
      <c r="BM59">
        <v>21.9863893367</v>
      </c>
      <c r="BN59">
        <v>1.1225645198400001</v>
      </c>
      <c r="BO59" s="2">
        <v>-0.50034826753100003</v>
      </c>
      <c r="CA59">
        <v>26.411996087999999</v>
      </c>
      <c r="CB59">
        <v>-0.22190228880499999</v>
      </c>
      <c r="CC59" s="2">
        <v>-0.108777038026</v>
      </c>
      <c r="CT59">
        <v>24.695010689</v>
      </c>
      <c r="CU59">
        <v>-0.404645350174</v>
      </c>
      <c r="CV59" s="2">
        <v>-0.113114413444</v>
      </c>
    </row>
    <row r="60" spans="1:100" x14ac:dyDescent="0.25">
      <c r="A60">
        <v>8.9887323563300008</v>
      </c>
      <c r="B60">
        <v>-7.2575165346099998E-3</v>
      </c>
      <c r="C60">
        <v>6.2630914620999997E-2</v>
      </c>
      <c r="O60">
        <v>17.8108168652</v>
      </c>
      <c r="P60">
        <v>-0.33937997111399998</v>
      </c>
      <c r="Q60" s="2">
        <v>-6.0914162129599998E-2</v>
      </c>
      <c r="Z60">
        <v>16.9481986001</v>
      </c>
      <c r="AA60">
        <v>-0.156636909745</v>
      </c>
      <c r="AB60">
        <v>8.6147106055999997E-2</v>
      </c>
      <c r="AZ60">
        <v>16.031322896399999</v>
      </c>
      <c r="BA60">
        <v>-0.639600714791</v>
      </c>
      <c r="BB60" s="2">
        <v>-0.14357720556799999</v>
      </c>
      <c r="BM60">
        <v>22.069650751899999</v>
      </c>
      <c r="BN60">
        <v>1.0834052923999999</v>
      </c>
      <c r="BO60" s="2">
        <v>-0.430721825793</v>
      </c>
      <c r="CA60">
        <v>26.495257503099999</v>
      </c>
      <c r="CB60">
        <v>-0.22190228880499999</v>
      </c>
      <c r="CC60" s="2">
        <v>-9.5673561726699996E-2</v>
      </c>
      <c r="CT60">
        <v>24.778397121299999</v>
      </c>
      <c r="CU60">
        <v>-0.41769842598599999</v>
      </c>
      <c r="CV60" s="2">
        <v>-0.230507509429</v>
      </c>
    </row>
    <row r="61" spans="1:100" x14ac:dyDescent="0.25">
      <c r="A61">
        <v>9.0721187886199992</v>
      </c>
      <c r="B61">
        <v>1.88486350895E-2</v>
      </c>
      <c r="C61">
        <v>0.102256289141</v>
      </c>
      <c r="O61">
        <v>17.894078280399999</v>
      </c>
      <c r="P61">
        <v>-0.35243304692600003</v>
      </c>
      <c r="Q61" s="2">
        <v>-1.74000837714E-2</v>
      </c>
      <c r="Z61">
        <v>17.031460015299999</v>
      </c>
      <c r="AA61">
        <v>-0.143583833933</v>
      </c>
      <c r="AB61">
        <v>0.35244184257799999</v>
      </c>
      <c r="AZ61">
        <v>16.114709328699998</v>
      </c>
      <c r="BA61">
        <v>-0.66570686641499999</v>
      </c>
      <c r="BB61" s="2">
        <v>-0.19134712345300001</v>
      </c>
      <c r="BM61">
        <v>22.153037184199999</v>
      </c>
      <c r="BN61">
        <v>1.0572991407800001</v>
      </c>
      <c r="BO61" s="2">
        <v>-0.40887836627399998</v>
      </c>
      <c r="CA61">
        <v>26.578643935399999</v>
      </c>
      <c r="CB61">
        <v>-0.248008440429</v>
      </c>
      <c r="CC61">
        <v>8.7122796084399996E-3</v>
      </c>
      <c r="CT61">
        <v>24.861783553599999</v>
      </c>
      <c r="CU61">
        <v>-0.45685765342200002</v>
      </c>
      <c r="CV61" s="2">
        <v>-0.20884179644299999</v>
      </c>
    </row>
    <row r="62" spans="1:100" x14ac:dyDescent="0.25">
      <c r="A62">
        <v>9.1553802037699992</v>
      </c>
      <c r="B62">
        <v>1.88486350895E-2</v>
      </c>
      <c r="C62">
        <v>6.0919056973999998E-2</v>
      </c>
      <c r="O62">
        <v>17.977464712700002</v>
      </c>
      <c r="P62">
        <v>-0.33937997111399998</v>
      </c>
      <c r="Q62" s="2">
        <v>-1.3051286233700001E-2</v>
      </c>
      <c r="Z62">
        <v>17.114846447600002</v>
      </c>
      <c r="AA62">
        <v>-7.8318454872399995E-2</v>
      </c>
      <c r="AB62">
        <v>0.60020265894400004</v>
      </c>
      <c r="AZ62">
        <v>16.198095760899999</v>
      </c>
      <c r="BA62">
        <v>-0.69181301803899997</v>
      </c>
      <c r="BB62" s="2">
        <v>-4.3501025031999999E-2</v>
      </c>
      <c r="BM62">
        <v>22.2364236164</v>
      </c>
      <c r="BN62">
        <v>1.01813991334</v>
      </c>
      <c r="BO62" s="2">
        <v>-0.426386081581</v>
      </c>
      <c r="CA62">
        <v>26.662030367700002</v>
      </c>
      <c r="CB62">
        <v>-0.248008440429</v>
      </c>
      <c r="CC62" s="2">
        <v>-4.3373754184200001E-3</v>
      </c>
      <c r="CT62">
        <v>24.945044968800001</v>
      </c>
      <c r="CU62">
        <v>-0.45685765342200002</v>
      </c>
      <c r="CV62" s="2">
        <v>-0.12616406847100001</v>
      </c>
    </row>
    <row r="63" spans="1:100" x14ac:dyDescent="0.25">
      <c r="O63">
        <v>18.060851144899999</v>
      </c>
      <c r="P63">
        <v>-0.35243304692600003</v>
      </c>
      <c r="Q63" s="2">
        <v>-3.04497387983E-2</v>
      </c>
      <c r="AZ63">
        <v>16.281357176099998</v>
      </c>
      <c r="BA63">
        <v>-0.66570686641499999</v>
      </c>
      <c r="BB63" s="2">
        <v>3.4826274195199999E-2</v>
      </c>
      <c r="BM63">
        <v>22.319685031599999</v>
      </c>
      <c r="BN63">
        <v>0.978980685904</v>
      </c>
      <c r="BO63" s="2">
        <v>-0.37850688994600001</v>
      </c>
      <c r="CA63">
        <v>26.745291782799999</v>
      </c>
      <c r="CB63">
        <v>-0.23495536461700001</v>
      </c>
      <c r="CC63" s="2">
        <v>-0.15656326064199999</v>
      </c>
      <c r="CT63">
        <v>25.028431401100001</v>
      </c>
      <c r="CU63">
        <v>-0.46991072923400001</v>
      </c>
      <c r="CV63" s="2">
        <v>-0.11742570545</v>
      </c>
    </row>
    <row r="64" spans="1:100" x14ac:dyDescent="0.25">
      <c r="O64">
        <v>18.144112560100002</v>
      </c>
      <c r="P64">
        <v>-0.33937997111399998</v>
      </c>
      <c r="Q64" s="2">
        <v>-0.100077811743</v>
      </c>
      <c r="AZ64">
        <v>16.364743608400001</v>
      </c>
      <c r="BA64">
        <v>-0.66570686641499999</v>
      </c>
      <c r="BB64" s="2">
        <v>-8.8710656305200003E-2</v>
      </c>
      <c r="BM64">
        <v>22.403071463900002</v>
      </c>
      <c r="BN64">
        <v>0.96592761009200001</v>
      </c>
      <c r="BO64" s="2">
        <v>-0.43930853670300002</v>
      </c>
      <c r="CA64">
        <v>26.828678215099998</v>
      </c>
      <c r="CB64">
        <v>-0.23495536461700001</v>
      </c>
      <c r="CC64" s="2">
        <v>-0.18274085518200001</v>
      </c>
      <c r="CT64">
        <v>25.1118178334</v>
      </c>
      <c r="CU64">
        <v>-0.48296380504600001</v>
      </c>
      <c r="CV64" s="2">
        <v>-5.2200251314299999E-2</v>
      </c>
    </row>
    <row r="65" spans="15:100" x14ac:dyDescent="0.25">
      <c r="O65">
        <v>18.227498992400001</v>
      </c>
      <c r="P65">
        <v>-0.37853919855000001</v>
      </c>
      <c r="Q65" s="2">
        <v>-9.1345963765300006E-2</v>
      </c>
      <c r="AZ65">
        <v>16.448130040700001</v>
      </c>
      <c r="BA65">
        <v>-0.69181301803899997</v>
      </c>
      <c r="BB65" s="2">
        <v>-0.113130729184</v>
      </c>
      <c r="BM65">
        <v>22.486457896200001</v>
      </c>
      <c r="BN65">
        <v>0.90066223103200005</v>
      </c>
      <c r="BO65" s="2">
        <v>-0.45683582037999998</v>
      </c>
      <c r="CA65">
        <v>26.912064647400001</v>
      </c>
      <c r="CB65">
        <v>-0.27411459205299998</v>
      </c>
      <c r="CC65" s="2">
        <v>-0.113114413444</v>
      </c>
      <c r="CT65">
        <v>25.195079248500001</v>
      </c>
      <c r="CU65">
        <v>-0.46991072923400001</v>
      </c>
      <c r="CV65" s="2">
        <v>-7.8314245901100005E-2</v>
      </c>
    </row>
    <row r="66" spans="15:100" x14ac:dyDescent="0.25">
      <c r="O66">
        <v>18.3108854247</v>
      </c>
      <c r="P66">
        <v>-0.35243304692600003</v>
      </c>
      <c r="Q66" s="2">
        <v>-0.100050073884</v>
      </c>
      <c r="AZ66">
        <v>16.531391455800001</v>
      </c>
      <c r="BA66">
        <v>-0.69181301803899997</v>
      </c>
      <c r="BB66" s="2">
        <v>-6.9619914463099994E-2</v>
      </c>
      <c r="BM66">
        <v>22.569719311299998</v>
      </c>
      <c r="BN66">
        <v>0.88760915521999995</v>
      </c>
      <c r="BO66" s="2">
        <v>-0.44376984961299998</v>
      </c>
      <c r="CA66">
        <v>26.9953260626</v>
      </c>
      <c r="CB66">
        <v>-0.27411459205299998</v>
      </c>
      <c r="CC66" s="2">
        <v>-9.1345963765300006E-2</v>
      </c>
      <c r="CT66">
        <v>25.2784656808</v>
      </c>
      <c r="CU66">
        <v>-0.496016880858</v>
      </c>
      <c r="CV66" s="2">
        <v>-0.11307527670500001</v>
      </c>
    </row>
    <row r="67" spans="15:100" x14ac:dyDescent="0.25">
      <c r="O67">
        <v>18.394146839800001</v>
      </c>
      <c r="P67">
        <v>-0.37853919855000001</v>
      </c>
      <c r="Q67" s="2">
        <v>-0.265420214361</v>
      </c>
      <c r="BM67">
        <v>22.653105743600001</v>
      </c>
      <c r="BN67">
        <v>0.83539685197199998</v>
      </c>
      <c r="BO67" s="2">
        <v>-0.50452256994199995</v>
      </c>
      <c r="CA67">
        <v>27.0787124949</v>
      </c>
      <c r="CB67">
        <v>-0.28716766786499998</v>
      </c>
      <c r="CC67" s="2">
        <v>-8.7013472183399998E-2</v>
      </c>
      <c r="CT67">
        <v>25.361852113099999</v>
      </c>
      <c r="CU67">
        <v>-0.496016880858</v>
      </c>
      <c r="CV67" s="2">
        <v>-8.2649990112600005E-2</v>
      </c>
    </row>
    <row r="68" spans="15:100" x14ac:dyDescent="0.25">
      <c r="O68">
        <v>18.477533272100001</v>
      </c>
      <c r="P68">
        <v>-0.41769842598599999</v>
      </c>
      <c r="Q68" s="2">
        <v>-0.208781460127</v>
      </c>
      <c r="BM68">
        <v>22.7364921759</v>
      </c>
      <c r="BN68">
        <v>0.78318454872400001</v>
      </c>
      <c r="BO68" s="2">
        <v>-0.36110680617399998</v>
      </c>
      <c r="CA68">
        <v>27.162098927100001</v>
      </c>
      <c r="CB68">
        <v>-0.28716766786499998</v>
      </c>
      <c r="CC68" s="2">
        <v>-0.100077811743</v>
      </c>
      <c r="CT68">
        <v>25.4451135282</v>
      </c>
      <c r="CU68">
        <v>-0.496016880858</v>
      </c>
      <c r="CV68" s="2">
        <v>-0.187092915133</v>
      </c>
    </row>
    <row r="69" spans="15:100" x14ac:dyDescent="0.25">
      <c r="O69">
        <v>18.5609197044</v>
      </c>
      <c r="P69">
        <v>-0.41769842598599999</v>
      </c>
      <c r="Q69" s="2">
        <v>-0.10006475841699999</v>
      </c>
      <c r="BM69">
        <v>22.8197535911</v>
      </c>
      <c r="BN69">
        <v>0.78318454872400001</v>
      </c>
      <c r="BO69" s="2">
        <v>-0.31324556148499999</v>
      </c>
      <c r="CA69">
        <v>27.2453603423</v>
      </c>
      <c r="CB69">
        <v>-0.30022074367700002</v>
      </c>
      <c r="CC69" s="2">
        <v>-1.7404978615799999E-2</v>
      </c>
      <c r="CT69">
        <v>25.5284999605</v>
      </c>
      <c r="CU69">
        <v>-0.53517610829399997</v>
      </c>
      <c r="CV69" s="2">
        <v>-0.19137648151200001</v>
      </c>
    </row>
    <row r="70" spans="15:100" x14ac:dyDescent="0.25">
      <c r="O70">
        <v>18.644181119599999</v>
      </c>
      <c r="P70">
        <v>-0.43075150179799998</v>
      </c>
      <c r="Q70" s="2">
        <v>-1.3051286233700001E-2</v>
      </c>
      <c r="BM70">
        <v>22.903140023399999</v>
      </c>
      <c r="BN70">
        <v>0.74402532128700005</v>
      </c>
      <c r="BO70" s="2">
        <v>-0.39931146884899998</v>
      </c>
      <c r="CA70">
        <v>27.328746774599999</v>
      </c>
      <c r="CB70">
        <v>-0.31327381948900002</v>
      </c>
      <c r="CC70">
        <v>3.3942613016499999E-2</v>
      </c>
      <c r="CT70">
        <v>25.611886392799999</v>
      </c>
      <c r="CU70">
        <v>-0.53517610829399997</v>
      </c>
      <c r="CV70" s="2">
        <v>-0.121828324259</v>
      </c>
    </row>
    <row r="71" spans="15:100" x14ac:dyDescent="0.25">
      <c r="O71">
        <v>18.7275675518</v>
      </c>
      <c r="P71">
        <v>-0.41769842598599999</v>
      </c>
      <c r="Q71">
        <v>4.3484720300000002E-2</v>
      </c>
      <c r="BM71">
        <v>22.9865264556</v>
      </c>
      <c r="BN71">
        <v>0.71791916966299996</v>
      </c>
      <c r="BO71" s="2">
        <v>-0.51343544643500005</v>
      </c>
      <c r="CA71">
        <v>27.412133206899998</v>
      </c>
      <c r="CB71">
        <v>-0.30022074367700002</v>
      </c>
      <c r="CC71">
        <v>1.7401714978299999E-2</v>
      </c>
      <c r="CT71">
        <v>25.695147808000002</v>
      </c>
      <c r="CU71">
        <v>-0.56128225991900005</v>
      </c>
      <c r="CV71" s="2">
        <v>-8.6894353698800005E-3</v>
      </c>
    </row>
    <row r="72" spans="15:100" x14ac:dyDescent="0.25">
      <c r="O72">
        <v>18.810953984099999</v>
      </c>
      <c r="P72">
        <v>-0.41769842598599999</v>
      </c>
      <c r="Q72">
        <v>2.60993100537E-2</v>
      </c>
      <c r="BM72">
        <v>23.069787870799999</v>
      </c>
      <c r="BN72">
        <v>0.65265379060299999</v>
      </c>
      <c r="BO72" s="2">
        <v>-0.66170279061799997</v>
      </c>
      <c r="CA72">
        <v>27.495394621999999</v>
      </c>
      <c r="CB72">
        <v>-0.30022074367700002</v>
      </c>
      <c r="CC72">
        <v>8.70085748916E-3</v>
      </c>
      <c r="CT72">
        <v>25.778534240300001</v>
      </c>
      <c r="CU72">
        <v>-0.52212303248199998</v>
      </c>
      <c r="CV72" s="2">
        <v>-4.7890601523499998E-2</v>
      </c>
    </row>
    <row r="73" spans="15:100" x14ac:dyDescent="0.25">
      <c r="O73">
        <v>18.894215399299998</v>
      </c>
      <c r="P73">
        <v>-0.41769842598599999</v>
      </c>
      <c r="Q73">
        <v>4.7864507102799998E-2</v>
      </c>
      <c r="CA73">
        <v>27.578781054299998</v>
      </c>
      <c r="CB73">
        <v>-0.30022074367700002</v>
      </c>
      <c r="CC73">
        <v>1.7401714978299999E-2</v>
      </c>
      <c r="CT73">
        <v>25.861920672499998</v>
      </c>
      <c r="CU73">
        <v>-0.54822918410699994</v>
      </c>
      <c r="CV73" s="2">
        <v>-0.29588300648499999</v>
      </c>
    </row>
    <row r="74" spans="15:100" x14ac:dyDescent="0.25">
      <c r="O74">
        <v>18.977601831600001</v>
      </c>
      <c r="P74">
        <v>-0.404645350174</v>
      </c>
      <c r="Q74">
        <v>1.30545498712E-2</v>
      </c>
      <c r="CA74">
        <v>27.578781054299998</v>
      </c>
      <c r="CB74">
        <v>-0.30022074367700002</v>
      </c>
      <c r="CC74">
        <v>8.70085748916E-3</v>
      </c>
      <c r="CT74">
        <v>25.945182087700001</v>
      </c>
      <c r="CU74">
        <v>-0.60044148735500003</v>
      </c>
      <c r="CV74" s="2">
        <v>-0.24365338610500001</v>
      </c>
    </row>
    <row r="75" spans="15:100" x14ac:dyDescent="0.25">
      <c r="O75">
        <v>19.060988263900001</v>
      </c>
      <c r="P75">
        <v>-0.41769842598599999</v>
      </c>
      <c r="Q75">
        <v>8.70085748916E-3</v>
      </c>
      <c r="CT75">
        <v>26.02856852</v>
      </c>
      <c r="CU75">
        <v>-0.60044148735500003</v>
      </c>
      <c r="CV75" s="2">
        <v>-6.52662220811E-2</v>
      </c>
    </row>
    <row r="76" spans="15:100" x14ac:dyDescent="0.25">
      <c r="O76">
        <v>19.144249679000001</v>
      </c>
      <c r="P76">
        <v>-0.404645350174</v>
      </c>
      <c r="Q76">
        <v>4.3487975376999997E-3</v>
      </c>
      <c r="CT76">
        <v>26.1119549523</v>
      </c>
      <c r="CU76">
        <v>-0.60044148735500003</v>
      </c>
      <c r="CV76">
        <v>1.3061077146099999E-2</v>
      </c>
    </row>
    <row r="77" spans="15:100" x14ac:dyDescent="0.25">
      <c r="O77">
        <v>19.227636111300001</v>
      </c>
      <c r="P77">
        <v>-0.41769842598599999</v>
      </c>
      <c r="Q77" s="2">
        <v>-4.3765231652999996E-3</v>
      </c>
      <c r="CT77">
        <v>26.1952163674</v>
      </c>
      <c r="CU77">
        <v>-0.58738841154300003</v>
      </c>
      <c r="CV77" s="2">
        <v>-3.4800167542900003E-2</v>
      </c>
    </row>
    <row r="78" spans="15:100" x14ac:dyDescent="0.25">
      <c r="O78">
        <v>19.3110225436</v>
      </c>
      <c r="P78">
        <v>-0.391592274362</v>
      </c>
      <c r="Q78" s="2">
        <v>-0.14618902912599999</v>
      </c>
      <c r="CT78">
        <v>26.2786027997</v>
      </c>
      <c r="CU78">
        <v>-0.60044148735500003</v>
      </c>
      <c r="CV78" s="2">
        <v>-0.152212831898</v>
      </c>
    </row>
    <row r="79" spans="15:100" x14ac:dyDescent="0.25">
      <c r="O79">
        <v>19.394283958700001</v>
      </c>
      <c r="P79">
        <v>-0.44380457760999997</v>
      </c>
      <c r="Q79" s="2">
        <v>-0.27412270305699998</v>
      </c>
      <c r="CT79">
        <v>26.361989231999999</v>
      </c>
      <c r="CU79">
        <v>-0.62654763897900001</v>
      </c>
      <c r="CV79" s="2">
        <v>-0.126177121797</v>
      </c>
    </row>
    <row r="80" spans="15:100" x14ac:dyDescent="0.25">
      <c r="O80">
        <v>19.477670391</v>
      </c>
      <c r="P80">
        <v>-0.45685765342200002</v>
      </c>
      <c r="Q80" s="2">
        <v>-0.23491665429</v>
      </c>
      <c r="CT80">
        <v>26.445250647200002</v>
      </c>
      <c r="CU80">
        <v>-0.62654763897900001</v>
      </c>
      <c r="CV80" s="2">
        <v>-3.9150596287499999E-2</v>
      </c>
    </row>
    <row r="81" spans="98:100" x14ac:dyDescent="0.25">
      <c r="CT81">
        <v>26.528637079500001</v>
      </c>
      <c r="CU81">
        <v>-0.62654763897900001</v>
      </c>
      <c r="CV81" s="2">
        <v>-1.3051286233700001E-2</v>
      </c>
    </row>
    <row r="82" spans="98:100" x14ac:dyDescent="0.25">
      <c r="CT82">
        <v>26.612023511699999</v>
      </c>
      <c r="CU82">
        <v>-0.62654763897900001</v>
      </c>
      <c r="CV82" s="2">
        <v>-2.6100941260599999E-2</v>
      </c>
    </row>
    <row r="83" spans="98:100" x14ac:dyDescent="0.25">
      <c r="CT83">
        <v>26.695284926900001</v>
      </c>
      <c r="CU83">
        <v>-0.62654763897900001</v>
      </c>
      <c r="CV83" s="2">
        <v>-9.5714329672500001E-2</v>
      </c>
    </row>
    <row r="84" spans="98:100" x14ac:dyDescent="0.25">
      <c r="CT84">
        <v>26.778671359200001</v>
      </c>
      <c r="CU84">
        <v>-0.639600714791</v>
      </c>
      <c r="CV84" s="2">
        <v>-0.19050522053999999</v>
      </c>
    </row>
    <row r="85" spans="98:100" x14ac:dyDescent="0.25">
      <c r="CT85">
        <v>26.8620577915</v>
      </c>
      <c r="CU85">
        <v>-0.66570686641499999</v>
      </c>
      <c r="CV85" s="2">
        <v>-0.213206908497</v>
      </c>
    </row>
    <row r="86" spans="98:100" x14ac:dyDescent="0.25">
      <c r="CT86">
        <v>26.945319206600001</v>
      </c>
      <c r="CU86">
        <v>-0.67875994222699998</v>
      </c>
      <c r="CV86" s="2">
        <v>-0.19151683269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 Hasan</dc:creator>
  <cp:keywords/>
  <dc:description/>
  <cp:lastModifiedBy>Jon Hasan</cp:lastModifiedBy>
  <cp:revision/>
  <dcterms:created xsi:type="dcterms:W3CDTF">2022-02-24T22:09:29Z</dcterms:created>
  <dcterms:modified xsi:type="dcterms:W3CDTF">2022-02-26T00:00:11Z</dcterms:modified>
  <cp:category/>
  <cp:contentStatus/>
</cp:coreProperties>
</file>