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://thesource.healthscotland.com/collaboration/teams/phs/pho/Output/"/>
    </mc:Choice>
  </mc:AlternateContent>
  <bookViews>
    <workbookView xWindow="0" yWindow="0" windowWidth="26805" windowHeight="8595" activeTab="4"/>
  </bookViews>
  <sheets>
    <sheet name="ONS country data" sheetId="1" r:id="rId1"/>
    <sheet name="Under 75" sheetId="2" r:id="rId2"/>
    <sheet name="ONS age group data " sheetId="3" r:id="rId3"/>
    <sheet name="Indexed analysis" sheetId="5" r:id="rId4"/>
    <sheet name="charts" sheetId="4" r:id="rId5"/>
    <sheet name="Stata analysis 2010-2017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" i="6" l="1"/>
  <c r="AJ4" i="6"/>
  <c r="AK4" i="6"/>
  <c r="AL4" i="6"/>
  <c r="AL5" i="6" s="1"/>
  <c r="AL6" i="6" s="1"/>
  <c r="AL7" i="6" s="1"/>
  <c r="AL8" i="6" s="1"/>
  <c r="AL9" i="6" s="1"/>
  <c r="AL10" i="6" s="1"/>
  <c r="AM4" i="6"/>
  <c r="AN4" i="6"/>
  <c r="AO4" i="6"/>
  <c r="AP4" i="6"/>
  <c r="AP5" i="6" s="1"/>
  <c r="AP6" i="6" s="1"/>
  <c r="AP7" i="6" s="1"/>
  <c r="AP8" i="6" s="1"/>
  <c r="AP9" i="6" s="1"/>
  <c r="AP10" i="6" s="1"/>
  <c r="AQ4" i="6"/>
  <c r="AI5" i="6"/>
  <c r="AJ5" i="6"/>
  <c r="AK5" i="6"/>
  <c r="AK6" i="6" s="1"/>
  <c r="AK7" i="6" s="1"/>
  <c r="AK8" i="6" s="1"/>
  <c r="AK9" i="6" s="1"/>
  <c r="AK10" i="6" s="1"/>
  <c r="AM5" i="6"/>
  <c r="AN5" i="6"/>
  <c r="AO5" i="6"/>
  <c r="AO6" i="6" s="1"/>
  <c r="AO7" i="6" s="1"/>
  <c r="AO8" i="6" s="1"/>
  <c r="AO9" i="6" s="1"/>
  <c r="AO10" i="6" s="1"/>
  <c r="AQ5" i="6"/>
  <c r="AI6" i="6"/>
  <c r="AJ6" i="6"/>
  <c r="AJ7" i="6" s="1"/>
  <c r="AJ8" i="6" s="1"/>
  <c r="AJ9" i="6" s="1"/>
  <c r="AJ10" i="6" s="1"/>
  <c r="AM6" i="6"/>
  <c r="AN6" i="6"/>
  <c r="AN7" i="6" s="1"/>
  <c r="AN8" i="6" s="1"/>
  <c r="AN9" i="6" s="1"/>
  <c r="AN10" i="6" s="1"/>
  <c r="AQ6" i="6"/>
  <c r="AI7" i="6"/>
  <c r="AI8" i="6" s="1"/>
  <c r="AI9" i="6" s="1"/>
  <c r="AI10" i="6" s="1"/>
  <c r="AM7" i="6"/>
  <c r="AM8" i="6" s="1"/>
  <c r="AM9" i="6" s="1"/>
  <c r="AM10" i="6" s="1"/>
  <c r="AQ7" i="6"/>
  <c r="AQ8" i="6" s="1"/>
  <c r="AQ9" i="6" s="1"/>
  <c r="AQ10" i="6" s="1"/>
  <c r="AH5" i="6"/>
  <c r="AH6" i="6"/>
  <c r="AH7" i="6" s="1"/>
  <c r="AH8" i="6" s="1"/>
  <c r="AH9" i="6" s="1"/>
  <c r="AH10" i="6" s="1"/>
  <c r="AH4" i="6"/>
  <c r="X4" i="6"/>
  <c r="Y4" i="6"/>
  <c r="Z4" i="6"/>
  <c r="AA4" i="6"/>
  <c r="AB4" i="6"/>
  <c r="AC4" i="6"/>
  <c r="AD4" i="6"/>
  <c r="AE4" i="6"/>
  <c r="AF4" i="6"/>
  <c r="X5" i="6"/>
  <c r="Y5" i="6"/>
  <c r="Z5" i="6"/>
  <c r="AA5" i="6"/>
  <c r="AB5" i="6"/>
  <c r="AC5" i="6"/>
  <c r="AD5" i="6"/>
  <c r="AE5" i="6"/>
  <c r="AF5" i="6"/>
  <c r="X6" i="6"/>
  <c r="Y6" i="6"/>
  <c r="Z6" i="6"/>
  <c r="AA6" i="6"/>
  <c r="AB6" i="6"/>
  <c r="AC6" i="6"/>
  <c r="AD6" i="6"/>
  <c r="AE6" i="6"/>
  <c r="AF6" i="6"/>
  <c r="X7" i="6"/>
  <c r="Y7" i="6"/>
  <c r="Z7" i="6"/>
  <c r="AA7" i="6"/>
  <c r="AB7" i="6"/>
  <c r="AC7" i="6"/>
  <c r="AD7" i="6"/>
  <c r="AE7" i="6"/>
  <c r="AF7" i="6"/>
  <c r="X8" i="6"/>
  <c r="Y8" i="6"/>
  <c r="Z8" i="6"/>
  <c r="AA8" i="6"/>
  <c r="AB8" i="6"/>
  <c r="AC8" i="6"/>
  <c r="AD8" i="6"/>
  <c r="AE8" i="6"/>
  <c r="AF8" i="6"/>
  <c r="X9" i="6"/>
  <c r="Y9" i="6"/>
  <c r="Z9" i="6"/>
  <c r="AA9" i="6"/>
  <c r="AB9" i="6"/>
  <c r="AC9" i="6"/>
  <c r="AD9" i="6"/>
  <c r="AE9" i="6"/>
  <c r="AF9" i="6"/>
  <c r="X10" i="6"/>
  <c r="Y10" i="6"/>
  <c r="Z10" i="6"/>
  <c r="AA10" i="6"/>
  <c r="AB10" i="6"/>
  <c r="AC10" i="6"/>
  <c r="AD10" i="6"/>
  <c r="AE10" i="6"/>
  <c r="AF10" i="6"/>
  <c r="W5" i="6"/>
  <c r="W6" i="6"/>
  <c r="W7" i="6"/>
  <c r="W8" i="6"/>
  <c r="W9" i="6"/>
  <c r="W10" i="6"/>
  <c r="W4" i="6"/>
  <c r="C41" i="5" l="1"/>
  <c r="D41" i="5"/>
  <c r="E41" i="5"/>
  <c r="F41" i="5"/>
  <c r="B41" i="5"/>
  <c r="G20" i="5"/>
  <c r="C20" i="5"/>
  <c r="D20" i="5"/>
  <c r="E20" i="5"/>
  <c r="F20" i="5"/>
  <c r="B20" i="5"/>
  <c r="L20" i="5" s="1"/>
  <c r="M29" i="6"/>
  <c r="N29" i="6"/>
  <c r="O29" i="6"/>
  <c r="P29" i="6"/>
  <c r="Q29" i="6"/>
  <c r="R29" i="6"/>
  <c r="S29" i="6"/>
  <c r="T29" i="6"/>
  <c r="U29" i="6"/>
  <c r="L29" i="6"/>
  <c r="L23" i="6"/>
  <c r="M23" i="6"/>
  <c r="N23" i="6"/>
  <c r="O23" i="6"/>
  <c r="P23" i="6"/>
  <c r="Q23" i="6"/>
  <c r="R23" i="6"/>
  <c r="S23" i="6"/>
  <c r="T23" i="6"/>
  <c r="U23" i="6"/>
  <c r="L24" i="6"/>
  <c r="M24" i="6"/>
  <c r="N24" i="6"/>
  <c r="O24" i="6"/>
  <c r="P24" i="6"/>
  <c r="Q24" i="6"/>
  <c r="R24" i="6"/>
  <c r="S24" i="6"/>
  <c r="T24" i="6"/>
  <c r="U24" i="6"/>
  <c r="L25" i="6"/>
  <c r="M25" i="6"/>
  <c r="N25" i="6"/>
  <c r="O25" i="6"/>
  <c r="P25" i="6"/>
  <c r="Q25" i="6"/>
  <c r="R25" i="6"/>
  <c r="S25" i="6"/>
  <c r="T25" i="6"/>
  <c r="U25" i="6"/>
  <c r="L26" i="6"/>
  <c r="M26" i="6"/>
  <c r="N26" i="6"/>
  <c r="O26" i="6"/>
  <c r="P26" i="6"/>
  <c r="Q26" i="6"/>
  <c r="R26" i="6"/>
  <c r="S26" i="6"/>
  <c r="T26" i="6"/>
  <c r="U26" i="6"/>
  <c r="L27" i="6"/>
  <c r="M27" i="6"/>
  <c r="N27" i="6"/>
  <c r="O27" i="6"/>
  <c r="P27" i="6"/>
  <c r="Q27" i="6"/>
  <c r="R27" i="6"/>
  <c r="S27" i="6"/>
  <c r="T27" i="6"/>
  <c r="U27" i="6"/>
  <c r="L28" i="6"/>
  <c r="M28" i="6"/>
  <c r="N28" i="6"/>
  <c r="O28" i="6"/>
  <c r="P28" i="6"/>
  <c r="Q28" i="6"/>
  <c r="R28" i="6"/>
  <c r="S28" i="6"/>
  <c r="T28" i="6"/>
  <c r="U28" i="6"/>
  <c r="M22" i="6"/>
  <c r="N22" i="6"/>
  <c r="O22" i="6"/>
  <c r="P22" i="6"/>
  <c r="Q22" i="6"/>
  <c r="R22" i="6"/>
  <c r="S22" i="6"/>
  <c r="T22" i="6"/>
  <c r="U22" i="6"/>
  <c r="L22" i="6"/>
  <c r="M41" i="5"/>
  <c r="L41" i="5"/>
  <c r="H41" i="5"/>
  <c r="I41" i="5"/>
  <c r="N41" i="5" s="1"/>
  <c r="J41" i="5"/>
  <c r="O41" i="5" s="1"/>
  <c r="K41" i="5"/>
  <c r="P41" i="5" s="1"/>
  <c r="G41" i="5"/>
  <c r="K20" i="5"/>
  <c r="P20" i="5" s="1"/>
  <c r="J20" i="5"/>
  <c r="O20" i="5" s="1"/>
  <c r="I20" i="5"/>
  <c r="N20" i="5" s="1"/>
  <c r="H20" i="5"/>
  <c r="M20" i="5" s="1"/>
  <c r="M25" i="5" l="1"/>
  <c r="N25" i="5"/>
  <c r="O25" i="5"/>
  <c r="P25" i="5"/>
  <c r="L25" i="5"/>
  <c r="K40" i="5"/>
  <c r="J40" i="5"/>
  <c r="I40" i="5"/>
  <c r="H40" i="5"/>
  <c r="G40" i="5"/>
  <c r="K39" i="5"/>
  <c r="J39" i="5"/>
  <c r="I39" i="5"/>
  <c r="H39" i="5"/>
  <c r="G39" i="5"/>
  <c r="K38" i="5"/>
  <c r="J38" i="5"/>
  <c r="I38" i="5"/>
  <c r="H38" i="5"/>
  <c r="G38" i="5"/>
  <c r="K37" i="5"/>
  <c r="J37" i="5"/>
  <c r="I37" i="5"/>
  <c r="H37" i="5"/>
  <c r="G37" i="5"/>
  <c r="K36" i="5"/>
  <c r="J36" i="5"/>
  <c r="I36" i="5"/>
  <c r="H36" i="5"/>
  <c r="G36" i="5"/>
  <c r="K35" i="5"/>
  <c r="J35" i="5"/>
  <c r="I35" i="5"/>
  <c r="H35" i="5"/>
  <c r="G35" i="5"/>
  <c r="K34" i="5"/>
  <c r="J34" i="5"/>
  <c r="I34" i="5"/>
  <c r="H34" i="5"/>
  <c r="G34" i="5"/>
  <c r="K33" i="5"/>
  <c r="J33" i="5"/>
  <c r="I33" i="5"/>
  <c r="H33" i="5"/>
  <c r="G33" i="5"/>
  <c r="K32" i="5"/>
  <c r="J32" i="5"/>
  <c r="I32" i="5"/>
  <c r="H32" i="5"/>
  <c r="G32" i="5"/>
  <c r="K31" i="5"/>
  <c r="J31" i="5"/>
  <c r="I31" i="5"/>
  <c r="H31" i="5"/>
  <c r="G31" i="5"/>
  <c r="K30" i="5"/>
  <c r="J30" i="5"/>
  <c r="I30" i="5"/>
  <c r="H30" i="5"/>
  <c r="G30" i="5"/>
  <c r="K29" i="5"/>
  <c r="J29" i="5"/>
  <c r="I29" i="5"/>
  <c r="H29" i="5"/>
  <c r="G29" i="5"/>
  <c r="K28" i="5"/>
  <c r="J28" i="5"/>
  <c r="I28" i="5"/>
  <c r="H28" i="5"/>
  <c r="G28" i="5"/>
  <c r="O27" i="5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K27" i="5"/>
  <c r="J27" i="5"/>
  <c r="I27" i="5"/>
  <c r="H27" i="5"/>
  <c r="G27" i="5"/>
  <c r="O26" i="5"/>
  <c r="M26" i="5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K26" i="5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J26" i="5"/>
  <c r="I26" i="5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H26" i="5"/>
  <c r="G26" i="5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M5" i="5"/>
  <c r="N5" i="5"/>
  <c r="O5" i="5"/>
  <c r="P5" i="5"/>
  <c r="L7" i="5"/>
  <c r="M7" i="5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O7" i="5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L8" i="5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M6" i="5"/>
  <c r="N6" i="5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O6" i="5"/>
  <c r="P6" i="5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L6" i="5"/>
  <c r="L5" i="5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/>
  <c r="K8" i="5"/>
  <c r="H9" i="5"/>
  <c r="I9" i="5"/>
  <c r="J9" i="5"/>
  <c r="K9" i="5"/>
  <c r="H10" i="5"/>
  <c r="I10" i="5"/>
  <c r="J10" i="5"/>
  <c r="K10" i="5"/>
  <c r="H11" i="5"/>
  <c r="I11" i="5"/>
  <c r="J11" i="5"/>
  <c r="K11" i="5"/>
  <c r="H12" i="5"/>
  <c r="I12" i="5"/>
  <c r="J12" i="5"/>
  <c r="K12" i="5"/>
  <c r="H13" i="5"/>
  <c r="I13" i="5"/>
  <c r="J13" i="5"/>
  <c r="K13" i="5"/>
  <c r="H14" i="5"/>
  <c r="I14" i="5"/>
  <c r="J14" i="5"/>
  <c r="K14" i="5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/>
  <c r="K18" i="5"/>
  <c r="H19" i="5"/>
  <c r="I19" i="5"/>
  <c r="J19" i="5"/>
  <c r="K19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5" i="5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</calcChain>
</file>

<file path=xl/sharedStrings.xml><?xml version="1.0" encoding="utf-8"?>
<sst xmlns="http://schemas.openxmlformats.org/spreadsheetml/2006/main" count="411" uniqueCount="33">
  <si>
    <t>UK</t>
  </si>
  <si>
    <t>England</t>
  </si>
  <si>
    <t>Wales</t>
  </si>
  <si>
    <t>Scotland</t>
  </si>
  <si>
    <t>Northern Ireland</t>
  </si>
  <si>
    <t>Male</t>
  </si>
  <si>
    <t>Female</t>
  </si>
  <si>
    <t>Year</t>
  </si>
  <si>
    <t>%change</t>
  </si>
  <si>
    <t>change</t>
  </si>
  <si>
    <t>90+</t>
  </si>
  <si>
    <t>75-89</t>
  </si>
  <si>
    <t>55-74</t>
  </si>
  <si>
    <t>35-54</t>
  </si>
  <si>
    <t>15-34</t>
  </si>
  <si>
    <t>date</t>
  </si>
  <si>
    <t>sex</t>
  </si>
  <si>
    <t>https://www.ons.gov.uk/peoplepopulationandcommunity/birthsdeathsandmarriages/lifeexpectancies/articles/changingtrendsinmortality/acrossukcomparison1981to2016</t>
  </si>
  <si>
    <t xml:space="preserve">Standardised age-specific deaths - ONS UK comparison </t>
  </si>
  <si>
    <t>year</t>
  </si>
  <si>
    <t>agegrp2</t>
  </si>
  <si>
    <t>death</t>
  </si>
  <si>
    <t>easr</t>
  </si>
  <si>
    <t>var_o</t>
  </si>
  <si>
    <t>var_dsr</t>
  </si>
  <si>
    <t>pop</t>
  </si>
  <si>
    <t>epop</t>
  </si>
  <si>
    <t>From stata - variable at youngest age group</t>
  </si>
  <si>
    <t>From stata variable at youngest age group</t>
  </si>
  <si>
    <t>ONS data</t>
  </si>
  <si>
    <t>Difference</t>
  </si>
  <si>
    <t>Adjusted to mean difference between stata and ONS estimates 2010-2016</t>
  </si>
  <si>
    <t xml:space="preserve">mean diff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</si>
</sst>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164" fontId="1" fillId="0" borderId="1" xfId="1" applyNumberFormat="1" applyBorder="1"/>
    <xf numFmtId="164" fontId="1" fillId="0" borderId="2" xfId="1" applyNumberFormat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0" xfId="1" applyBorder="1"/>
    <xf numFmtId="0" fontId="1" fillId="0" borderId="5" xfId="1" applyBorder="1"/>
    <xf numFmtId="0" fontId="1" fillId="0" borderId="1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164" fontId="1" fillId="0" borderId="0" xfId="1" applyNumberFormat="1" applyBorder="1"/>
    <xf numFmtId="0" fontId="2" fillId="0" borderId="0" xfId="1" applyFont="1"/>
    <xf numFmtId="0" fontId="0" fillId="2" borderId="0" xfId="0" applyFill="1"/>
    <xf numFmtId="164" fontId="0" fillId="0" borderId="0" xfId="0" applyNumberFormat="1"/>
    <xf numFmtId="164" fontId="0" fillId="2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Scotland all ages ASMR by sex, 1981-2017 (ONS,</a:t>
            </a:r>
            <a:r>
              <a:rPr lang="en-GB" baseline="0"/>
              <a:t> with 2017 data from NRS)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'ONS country data'!$E$1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'ONS country data'!$A$3:$A$39</c:f>
              <c:numCache>
                <c:formatCode>General</c:formatCode>
                <c:ptCount val="37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</c:numCache>
            </c:numRef>
          </c:cat>
          <c:val>
            <c:numRef>
              <c:f>'ONS country data'!$E$3:$E$39</c:f>
              <c:numCache>
                <c:formatCode>General</c:formatCode>
                <c:ptCount val="37"/>
                <c:pt idx="0">
                  <c:v>2405.9854806223302</c:v>
                </c:pt>
                <c:pt idx="1">
                  <c:v>2425.7318397052773</c:v>
                </c:pt>
                <c:pt idx="2">
                  <c:v>2355.5783607936269</c:v>
                </c:pt>
                <c:pt idx="3">
                  <c:v>2293.9050750125257</c:v>
                </c:pt>
                <c:pt idx="4">
                  <c:v>2313.2571746792592</c:v>
                </c:pt>
                <c:pt idx="5">
                  <c:v>2312.6689511536683</c:v>
                </c:pt>
                <c:pt idx="6">
                  <c:v>2229.4776557370278</c:v>
                </c:pt>
                <c:pt idx="7">
                  <c:v>2194.0889793521283</c:v>
                </c:pt>
                <c:pt idx="8">
                  <c:v>2269.4166584061995</c:v>
                </c:pt>
                <c:pt idx="9">
                  <c:v>2115.0396679598834</c:v>
                </c:pt>
                <c:pt idx="10">
                  <c:v>2079.0266081409222</c:v>
                </c:pt>
                <c:pt idx="11">
                  <c:v>2075.607087826475</c:v>
                </c:pt>
                <c:pt idx="12">
                  <c:v>2154.9385210771261</c:v>
                </c:pt>
                <c:pt idx="13">
                  <c:v>1978.3017229396705</c:v>
                </c:pt>
                <c:pt idx="14">
                  <c:v>1976.730961441172</c:v>
                </c:pt>
                <c:pt idx="15">
                  <c:v>1987.944778362511</c:v>
                </c:pt>
                <c:pt idx="16">
                  <c:v>1904.7415737967772</c:v>
                </c:pt>
                <c:pt idx="17">
                  <c:v>1866.2668317743642</c:v>
                </c:pt>
                <c:pt idx="18">
                  <c:v>1892.6335599649333</c:v>
                </c:pt>
                <c:pt idx="19">
                  <c:v>1776.7901239466212</c:v>
                </c:pt>
                <c:pt idx="20">
                  <c:v>1734.6324014190277</c:v>
                </c:pt>
                <c:pt idx="21">
                  <c:v>1776.8055001983087</c:v>
                </c:pt>
                <c:pt idx="22">
                  <c:v>1785.2264147866904</c:v>
                </c:pt>
                <c:pt idx="23">
                  <c:v>1673.5557255441663</c:v>
                </c:pt>
                <c:pt idx="24">
                  <c:v>1619.0887514576066</c:v>
                </c:pt>
                <c:pt idx="25">
                  <c:v>1562.3683741637178</c:v>
                </c:pt>
                <c:pt idx="26">
                  <c:v>1577.4848915639861</c:v>
                </c:pt>
                <c:pt idx="27">
                  <c:v>1524.7282459447872</c:v>
                </c:pt>
                <c:pt idx="28">
                  <c:v>1450.2553045673799</c:v>
                </c:pt>
                <c:pt idx="29">
                  <c:v>1423.766597281646</c:v>
                </c:pt>
                <c:pt idx="30">
                  <c:v>1377.6619887115826</c:v>
                </c:pt>
                <c:pt idx="31">
                  <c:v>1356.0974606764646</c:v>
                </c:pt>
                <c:pt idx="32">
                  <c:v>1346.1128714474005</c:v>
                </c:pt>
                <c:pt idx="33">
                  <c:v>1309.485295666442</c:v>
                </c:pt>
                <c:pt idx="34">
                  <c:v>1372.3461681668418</c:v>
                </c:pt>
                <c:pt idx="35">
                  <c:v>1326.452967757866</c:v>
                </c:pt>
                <c:pt idx="36">
                  <c:v>1329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'ONS country data'!$J$1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'ONS country data'!$A$3:$A$39</c:f>
              <c:numCache>
                <c:formatCode>General</c:formatCode>
                <c:ptCount val="37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</c:numCache>
            </c:numRef>
          </c:cat>
          <c:val>
            <c:numRef>
              <c:f>'ONS country data'!$J$3:$J$39</c:f>
              <c:numCache>
                <c:formatCode>General</c:formatCode>
                <c:ptCount val="37"/>
                <c:pt idx="0">
                  <c:v>1519.3771594360692</c:v>
                </c:pt>
                <c:pt idx="1">
                  <c:v>1569.6197237005449</c:v>
                </c:pt>
                <c:pt idx="2">
                  <c:v>1509.5056841957046</c:v>
                </c:pt>
                <c:pt idx="3">
                  <c:v>1467.5519370268378</c:v>
                </c:pt>
                <c:pt idx="4">
                  <c:v>1501.3459404787145</c:v>
                </c:pt>
                <c:pt idx="5">
                  <c:v>1474.7254805316211</c:v>
                </c:pt>
                <c:pt idx="6">
                  <c:v>1412.6387689338026</c:v>
                </c:pt>
                <c:pt idx="7">
                  <c:v>1406.4087454303253</c:v>
                </c:pt>
                <c:pt idx="8">
                  <c:v>1493.2008191061364</c:v>
                </c:pt>
                <c:pt idx="9">
                  <c:v>1387.7598696494967</c:v>
                </c:pt>
                <c:pt idx="10">
                  <c:v>1358.9461583516554</c:v>
                </c:pt>
                <c:pt idx="11">
                  <c:v>1341.07178487378</c:v>
                </c:pt>
                <c:pt idx="12">
                  <c:v>1417.7851403396023</c:v>
                </c:pt>
                <c:pt idx="13">
                  <c:v>1302.0932490527121</c:v>
                </c:pt>
                <c:pt idx="14">
                  <c:v>1317.1794197922638</c:v>
                </c:pt>
                <c:pt idx="15">
                  <c:v>1298.1463174572448</c:v>
                </c:pt>
                <c:pt idx="16">
                  <c:v>1282.0045250492176</c:v>
                </c:pt>
                <c:pt idx="17">
                  <c:v>1268.9548416643681</c:v>
                </c:pt>
                <c:pt idx="18">
                  <c:v>1289.1294429273755</c:v>
                </c:pt>
                <c:pt idx="19">
                  <c:v>1218.5919883533375</c:v>
                </c:pt>
                <c:pt idx="20">
                  <c:v>1195.1016239441251</c:v>
                </c:pt>
                <c:pt idx="21">
                  <c:v>1218.2968037745359</c:v>
                </c:pt>
                <c:pt idx="22">
                  <c:v>1229.6521385977574</c:v>
                </c:pt>
                <c:pt idx="23">
                  <c:v>1171.0529871410181</c:v>
                </c:pt>
                <c:pt idx="24">
                  <c:v>1149.6944092396989</c:v>
                </c:pt>
                <c:pt idx="25">
                  <c:v>1119.7236561799621</c:v>
                </c:pt>
                <c:pt idx="26">
                  <c:v>1120.3896765329137</c:v>
                </c:pt>
                <c:pt idx="27">
                  <c:v>1115.4164445327103</c:v>
                </c:pt>
                <c:pt idx="28">
                  <c:v>1060.8237275956244</c:v>
                </c:pt>
                <c:pt idx="29">
                  <c:v>1036.4831305112</c:v>
                </c:pt>
                <c:pt idx="30">
                  <c:v>1006.4798010873589</c:v>
                </c:pt>
                <c:pt idx="31">
                  <c:v>1033.2499657125727</c:v>
                </c:pt>
                <c:pt idx="32">
                  <c:v>1005.6147188954761</c:v>
                </c:pt>
                <c:pt idx="33">
                  <c:v>970.85687754105231</c:v>
                </c:pt>
                <c:pt idx="34">
                  <c:v>1025.5353142178831</c:v>
                </c:pt>
                <c:pt idx="35">
                  <c:v>988.4668078900612</c:v>
                </c:pt>
                <c:pt idx="36">
                  <c:v>997.4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822904"/>
        <c:axId val="392996416"/>
      </c:lineChart>
      <c:catAx>
        <c:axId val="39282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96416"/>
        <c:crosses val="autoZero"/>
        <c:auto val="1"/>
        <c:lblAlgn val="ctr"/>
        <c:lblOffset val="100"/>
        <c:noMultiLvlLbl val="0"/>
      </c:catAx>
      <c:valAx>
        <c:axId val="3929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2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UK nations</a:t>
            </a:r>
            <a:r>
              <a:rPr lang="en-GB" baseline="0"/>
              <a:t> ASMR 1981-2016, male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'ONS country data'!$C$2</c:f>
              <c:strCache>
                <c:ptCount val="1"/>
                <c:pt idx="0">
                  <c:v>England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'ONS country data'!$A$3:$A$38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'ONS country data'!$C$3:$C$38</c:f>
              <c:numCache>
                <c:formatCode>General</c:formatCode>
                <c:ptCount val="36"/>
                <c:pt idx="0">
                  <c:v>2155.6886867411899</c:v>
                </c:pt>
                <c:pt idx="1">
                  <c:v>2147.7397228059103</c:v>
                </c:pt>
                <c:pt idx="2">
                  <c:v>2123.483786409116</c:v>
                </c:pt>
                <c:pt idx="3">
                  <c:v>2048.2710133925711</c:v>
                </c:pt>
                <c:pt idx="4">
                  <c:v>2103.6664098085307</c:v>
                </c:pt>
                <c:pt idx="5">
                  <c:v>2036.7114705384574</c:v>
                </c:pt>
                <c:pt idx="6">
                  <c:v>1942.2393165150818</c:v>
                </c:pt>
                <c:pt idx="7">
                  <c:v>1936.014065941072</c:v>
                </c:pt>
                <c:pt idx="8">
                  <c:v>1933.9984915859773</c:v>
                </c:pt>
                <c:pt idx="9">
                  <c:v>1878.2812563649063</c:v>
                </c:pt>
                <c:pt idx="10">
                  <c:v>1873.4393453665118</c:v>
                </c:pt>
                <c:pt idx="11">
                  <c:v>1807.0837046972531</c:v>
                </c:pt>
                <c:pt idx="12">
                  <c:v>1843.317804342726</c:v>
                </c:pt>
                <c:pt idx="13">
                  <c:v>1742.6659675605592</c:v>
                </c:pt>
                <c:pt idx="14">
                  <c:v>1754.4366432430061</c:v>
                </c:pt>
                <c:pt idx="15">
                  <c:v>1720.1026022690855</c:v>
                </c:pt>
                <c:pt idx="16">
                  <c:v>1677.0627341120339</c:v>
                </c:pt>
                <c:pt idx="17">
                  <c:v>1644.3098887743954</c:v>
                </c:pt>
                <c:pt idx="18">
                  <c:v>1618.3096869733035</c:v>
                </c:pt>
                <c:pt idx="19">
                  <c:v>1554.7768873156529</c:v>
                </c:pt>
                <c:pt idx="20">
                  <c:v>1508.118729093645</c:v>
                </c:pt>
                <c:pt idx="21">
                  <c:v>1493.9767223534129</c:v>
                </c:pt>
                <c:pt idx="22">
                  <c:v>1476.8026875177543</c:v>
                </c:pt>
                <c:pt idx="23">
                  <c:v>1397.0126327108185</c:v>
                </c:pt>
                <c:pt idx="24">
                  <c:v>1364.4620218118273</c:v>
                </c:pt>
                <c:pt idx="25">
                  <c:v>1321.8753216127141</c:v>
                </c:pt>
                <c:pt idx="26">
                  <c:v>1293.0955012799604</c:v>
                </c:pt>
                <c:pt idx="27">
                  <c:v>1286.6484939933368</c:v>
                </c:pt>
                <c:pt idx="28">
                  <c:v>1225.8830082736438</c:v>
                </c:pt>
                <c:pt idx="29">
                  <c:v>1197.0813758205984</c:v>
                </c:pt>
                <c:pt idx="30">
                  <c:v>1154.1173722360247</c:v>
                </c:pt>
                <c:pt idx="31">
                  <c:v>1154.6534313141392</c:v>
                </c:pt>
                <c:pt idx="32">
                  <c:v>1152.4503648471614</c:v>
                </c:pt>
                <c:pt idx="33">
                  <c:v>1116.6350794378125</c:v>
                </c:pt>
                <c:pt idx="34">
                  <c:v>1151.7616497561924</c:v>
                </c:pt>
                <c:pt idx="35">
                  <c:v>1122.39798946421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'ONS country data'!$D$2</c:f>
              <c:strCache>
                <c:ptCount val="1"/>
                <c:pt idx="0">
                  <c:v>Wales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'ONS country data'!$A$3:$A$38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'ONS country data'!$D$3:$D$38</c:f>
              <c:numCache>
                <c:formatCode>General</c:formatCode>
                <c:ptCount val="36"/>
                <c:pt idx="0">
                  <c:v>2259.7161509632097</c:v>
                </c:pt>
                <c:pt idx="1">
                  <c:v>2250.2802643996256</c:v>
                </c:pt>
                <c:pt idx="2">
                  <c:v>2243.0160793286232</c:v>
                </c:pt>
                <c:pt idx="3">
                  <c:v>2104.6715717714019</c:v>
                </c:pt>
                <c:pt idx="4">
                  <c:v>2198.298674880114</c:v>
                </c:pt>
                <c:pt idx="5">
                  <c:v>2089.8490699290837</c:v>
                </c:pt>
                <c:pt idx="6">
                  <c:v>2007.2613647919816</c:v>
                </c:pt>
                <c:pt idx="7">
                  <c:v>1969.7032113474725</c:v>
                </c:pt>
                <c:pt idx="8">
                  <c:v>1986.5629923356596</c:v>
                </c:pt>
                <c:pt idx="9">
                  <c:v>1929.7454102439378</c:v>
                </c:pt>
                <c:pt idx="10">
                  <c:v>1895.3932591306279</c:v>
                </c:pt>
                <c:pt idx="11">
                  <c:v>1825.0913323111847</c:v>
                </c:pt>
                <c:pt idx="12">
                  <c:v>1914.2250502056863</c:v>
                </c:pt>
                <c:pt idx="13">
                  <c:v>1781.1264646028542</c:v>
                </c:pt>
                <c:pt idx="14">
                  <c:v>1852.2188089685244</c:v>
                </c:pt>
                <c:pt idx="15">
                  <c:v>1779.8591459047782</c:v>
                </c:pt>
                <c:pt idx="16">
                  <c:v>1771.5805240867378</c:v>
                </c:pt>
                <c:pt idx="17">
                  <c:v>1674.2846143796189</c:v>
                </c:pt>
                <c:pt idx="18">
                  <c:v>1717.0459836479179</c:v>
                </c:pt>
                <c:pt idx="19">
                  <c:v>1624.6768496069435</c:v>
                </c:pt>
                <c:pt idx="20">
                  <c:v>1569.6365328682357</c:v>
                </c:pt>
                <c:pt idx="21">
                  <c:v>1539.657782818816</c:v>
                </c:pt>
                <c:pt idx="22">
                  <c:v>1572.1487267699149</c:v>
                </c:pt>
                <c:pt idx="23">
                  <c:v>1461.466405618547</c:v>
                </c:pt>
                <c:pt idx="24">
                  <c:v>1432.7632277413461</c:v>
                </c:pt>
                <c:pt idx="25">
                  <c:v>1366.0908413942275</c:v>
                </c:pt>
                <c:pt idx="26">
                  <c:v>1393.2791148486524</c:v>
                </c:pt>
                <c:pt idx="27">
                  <c:v>1372.8749772570388</c:v>
                </c:pt>
                <c:pt idx="28">
                  <c:v>1290.4860119075747</c:v>
                </c:pt>
                <c:pt idx="29">
                  <c:v>1271.4158116852946</c:v>
                </c:pt>
                <c:pt idx="30">
                  <c:v>1247.6423749264791</c:v>
                </c:pt>
                <c:pt idx="31">
                  <c:v>1236.9353269080423</c:v>
                </c:pt>
                <c:pt idx="32">
                  <c:v>1253.0184149775807</c:v>
                </c:pt>
                <c:pt idx="33">
                  <c:v>1196.0379311054139</c:v>
                </c:pt>
                <c:pt idx="34">
                  <c:v>1231.9480867638324</c:v>
                </c:pt>
                <c:pt idx="35">
                  <c:v>1227.2943012230162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'ONS country data'!$E$2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'ONS country data'!$A$3:$A$38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'ONS country data'!$E$3:$E$38</c:f>
              <c:numCache>
                <c:formatCode>General</c:formatCode>
                <c:ptCount val="36"/>
                <c:pt idx="0">
                  <c:v>2405.9854806223302</c:v>
                </c:pt>
                <c:pt idx="1">
                  <c:v>2425.7318397052773</c:v>
                </c:pt>
                <c:pt idx="2">
                  <c:v>2355.5783607936269</c:v>
                </c:pt>
                <c:pt idx="3">
                  <c:v>2293.9050750125257</c:v>
                </c:pt>
                <c:pt idx="4">
                  <c:v>2313.2571746792592</c:v>
                </c:pt>
                <c:pt idx="5">
                  <c:v>2312.6689511536683</c:v>
                </c:pt>
                <c:pt idx="6">
                  <c:v>2229.4776557370278</c:v>
                </c:pt>
                <c:pt idx="7">
                  <c:v>2194.0889793521283</c:v>
                </c:pt>
                <c:pt idx="8">
                  <c:v>2269.4166584061995</c:v>
                </c:pt>
                <c:pt idx="9">
                  <c:v>2115.0396679598834</c:v>
                </c:pt>
                <c:pt idx="10">
                  <c:v>2079.0266081409222</c:v>
                </c:pt>
                <c:pt idx="11">
                  <c:v>2075.607087826475</c:v>
                </c:pt>
                <c:pt idx="12">
                  <c:v>2154.9385210771261</c:v>
                </c:pt>
                <c:pt idx="13">
                  <c:v>1978.3017229396705</c:v>
                </c:pt>
                <c:pt idx="14">
                  <c:v>1976.730961441172</c:v>
                </c:pt>
                <c:pt idx="15">
                  <c:v>1987.944778362511</c:v>
                </c:pt>
                <c:pt idx="16">
                  <c:v>1904.7415737967772</c:v>
                </c:pt>
                <c:pt idx="17">
                  <c:v>1866.2668317743642</c:v>
                </c:pt>
                <c:pt idx="18">
                  <c:v>1892.6335599649333</c:v>
                </c:pt>
                <c:pt idx="19">
                  <c:v>1776.7901239466212</c:v>
                </c:pt>
                <c:pt idx="20">
                  <c:v>1734.6324014190277</c:v>
                </c:pt>
                <c:pt idx="21">
                  <c:v>1776.8055001983087</c:v>
                </c:pt>
                <c:pt idx="22">
                  <c:v>1785.2264147866904</c:v>
                </c:pt>
                <c:pt idx="23">
                  <c:v>1673.5557255441663</c:v>
                </c:pt>
                <c:pt idx="24">
                  <c:v>1619.0887514576066</c:v>
                </c:pt>
                <c:pt idx="25">
                  <c:v>1562.3683741637178</c:v>
                </c:pt>
                <c:pt idx="26">
                  <c:v>1577.4848915639861</c:v>
                </c:pt>
                <c:pt idx="27">
                  <c:v>1524.7282459447872</c:v>
                </c:pt>
                <c:pt idx="28">
                  <c:v>1450.2553045673799</c:v>
                </c:pt>
                <c:pt idx="29">
                  <c:v>1423.766597281646</c:v>
                </c:pt>
                <c:pt idx="30">
                  <c:v>1377.6619887115826</c:v>
                </c:pt>
                <c:pt idx="31">
                  <c:v>1356.0974606764646</c:v>
                </c:pt>
                <c:pt idx="32">
                  <c:v>1346.1128714474005</c:v>
                </c:pt>
                <c:pt idx="33">
                  <c:v>1309.485295666442</c:v>
                </c:pt>
                <c:pt idx="34">
                  <c:v>1372.3461681668418</c:v>
                </c:pt>
                <c:pt idx="35">
                  <c:v>1326.452967757866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'ONS country data'!$F$2</c:f>
              <c:strCache>
                <c:ptCount val="1"/>
                <c:pt idx="0">
                  <c:v>Northern Ireland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'ONS country data'!$A$3:$A$38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'ONS country data'!$F$3:$F$38</c:f>
              <c:numCache>
                <c:formatCode>General</c:formatCode>
                <c:ptCount val="36"/>
                <c:pt idx="0">
                  <c:v>2285.7657618230578</c:v>
                </c:pt>
                <c:pt idx="1">
                  <c:v>2154.1355369597491</c:v>
                </c:pt>
                <c:pt idx="2">
                  <c:v>2209.8476699313769</c:v>
                </c:pt>
                <c:pt idx="3">
                  <c:v>2160.861949263799</c:v>
                </c:pt>
                <c:pt idx="4">
                  <c:v>2136.7089996988079</c:v>
                </c:pt>
                <c:pt idx="5">
                  <c:v>2176.3045357592055</c:v>
                </c:pt>
                <c:pt idx="6">
                  <c:v>2028.2463692506512</c:v>
                </c:pt>
                <c:pt idx="7">
                  <c:v>2089.0751110396013</c:v>
                </c:pt>
                <c:pt idx="8">
                  <c:v>2067.6082851940178</c:v>
                </c:pt>
                <c:pt idx="9">
                  <c:v>2000.9006554076948</c:v>
                </c:pt>
                <c:pt idx="10">
                  <c:v>1898.6725231928106</c:v>
                </c:pt>
                <c:pt idx="11">
                  <c:v>1851.6569789318751</c:v>
                </c:pt>
                <c:pt idx="12">
                  <c:v>1922.0027608321893</c:v>
                </c:pt>
                <c:pt idx="13">
                  <c:v>1819.0042698505351</c:v>
                </c:pt>
                <c:pt idx="14">
                  <c:v>1834.7025519877216</c:v>
                </c:pt>
                <c:pt idx="15">
                  <c:v>1795.1098399100836</c:v>
                </c:pt>
                <c:pt idx="16">
                  <c:v>1711.5856916002956</c:v>
                </c:pt>
                <c:pt idx="17">
                  <c:v>1712.9197825461108</c:v>
                </c:pt>
                <c:pt idx="18">
                  <c:v>1751.6206227710018</c:v>
                </c:pt>
                <c:pt idx="19">
                  <c:v>1641.5919656998406</c:v>
                </c:pt>
                <c:pt idx="20">
                  <c:v>1597.3413948196521</c:v>
                </c:pt>
                <c:pt idx="21">
                  <c:v>1549.5618065744902</c:v>
                </c:pt>
                <c:pt idx="22">
                  <c:v>1537.1792279997726</c:v>
                </c:pt>
                <c:pt idx="23">
                  <c:v>1474.0251150134504</c:v>
                </c:pt>
                <c:pt idx="24">
                  <c:v>1444.8820700576543</c:v>
                </c:pt>
                <c:pt idx="25">
                  <c:v>1433.7675088363474</c:v>
                </c:pt>
                <c:pt idx="26">
                  <c:v>1439.2095453110301</c:v>
                </c:pt>
                <c:pt idx="27">
                  <c:v>1416.3682788134988</c:v>
                </c:pt>
                <c:pt idx="28">
                  <c:v>1316.7825565612316</c:v>
                </c:pt>
                <c:pt idx="29">
                  <c:v>1298.5888680243447</c:v>
                </c:pt>
                <c:pt idx="30">
                  <c:v>1249.5699706658197</c:v>
                </c:pt>
                <c:pt idx="31">
                  <c:v>1252.422257520084</c:v>
                </c:pt>
                <c:pt idx="32">
                  <c:v>1251.167714137724</c:v>
                </c:pt>
                <c:pt idx="33">
                  <c:v>1168.0421051006733</c:v>
                </c:pt>
                <c:pt idx="34">
                  <c:v>1237.0694782779449</c:v>
                </c:pt>
                <c:pt idx="35">
                  <c:v>1177.6009195893387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304504"/>
        <c:axId val="394351456"/>
      </c:lineChart>
      <c:catAx>
        <c:axId val="36030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51456"/>
        <c:crosses val="autoZero"/>
        <c:auto val="1"/>
        <c:lblAlgn val="ctr"/>
        <c:lblOffset val="100"/>
        <c:noMultiLvlLbl val="0"/>
      </c:catAx>
      <c:valAx>
        <c:axId val="3943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30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UK nations</a:t>
            </a:r>
            <a:r>
              <a:rPr lang="en-GB" baseline="0"/>
              <a:t> ASMR 1981-2016 (female)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'ONS country data'!$H$2</c:f>
              <c:strCache>
                <c:ptCount val="1"/>
                <c:pt idx="0">
                  <c:v>England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'ONS country data'!$A$3:$A$38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'ONS country data'!$H$3:$H$38</c:f>
              <c:numCache>
                <c:formatCode>General</c:formatCode>
                <c:ptCount val="36"/>
                <c:pt idx="0">
                  <c:v>1360.7625323037666</c:v>
                </c:pt>
                <c:pt idx="1">
                  <c:v>1358.4299048377989</c:v>
                </c:pt>
                <c:pt idx="2">
                  <c:v>1335.1820136042354</c:v>
                </c:pt>
                <c:pt idx="3">
                  <c:v>1291.3575306414411</c:v>
                </c:pt>
                <c:pt idx="4">
                  <c:v>1330.5027067707317</c:v>
                </c:pt>
                <c:pt idx="5">
                  <c:v>1289.9813072378922</c:v>
                </c:pt>
                <c:pt idx="6">
                  <c:v>1242.9301805973801</c:v>
                </c:pt>
                <c:pt idx="7">
                  <c:v>1245.4646462406297</c:v>
                </c:pt>
                <c:pt idx="8">
                  <c:v>1247.5702633274543</c:v>
                </c:pt>
                <c:pt idx="9">
                  <c:v>1200.4755309649872</c:v>
                </c:pt>
                <c:pt idx="10">
                  <c:v>1207.7024263953556</c:v>
                </c:pt>
                <c:pt idx="11">
                  <c:v>1165.8585879494308</c:v>
                </c:pt>
                <c:pt idx="12">
                  <c:v>1201.1977614042607</c:v>
                </c:pt>
                <c:pt idx="13">
                  <c:v>1137.1611812316605</c:v>
                </c:pt>
                <c:pt idx="14">
                  <c:v>1152.4493815014816</c:v>
                </c:pt>
                <c:pt idx="15">
                  <c:v>1142.3118979959663</c:v>
                </c:pt>
                <c:pt idx="16">
                  <c:v>1130.5019650798617</c:v>
                </c:pt>
                <c:pt idx="17">
                  <c:v>1112.3663728585066</c:v>
                </c:pt>
                <c:pt idx="18">
                  <c:v>1110.2477351150687</c:v>
                </c:pt>
                <c:pt idx="19">
                  <c:v>1064.6835405943368</c:v>
                </c:pt>
                <c:pt idx="20">
                  <c:v>1042.5861485761677</c:v>
                </c:pt>
                <c:pt idx="21">
                  <c:v>1042.0967224333267</c:v>
                </c:pt>
                <c:pt idx="22">
                  <c:v>1052.0505320834209</c:v>
                </c:pt>
                <c:pt idx="23">
                  <c:v>989.28942391367752</c:v>
                </c:pt>
                <c:pt idx="24">
                  <c:v>977.7447971682858</c:v>
                </c:pt>
                <c:pt idx="25">
                  <c:v>942.31463997162064</c:v>
                </c:pt>
                <c:pt idx="26">
                  <c:v>935.41746062647474</c:v>
                </c:pt>
                <c:pt idx="27">
                  <c:v>940.39255958420256</c:v>
                </c:pt>
                <c:pt idx="28">
                  <c:v>883.32190074104949</c:v>
                </c:pt>
                <c:pt idx="29">
                  <c:v>873.03546729667687</c:v>
                </c:pt>
                <c:pt idx="30">
                  <c:v>839.72998068152276</c:v>
                </c:pt>
                <c:pt idx="31">
                  <c:v>852.71355670634534</c:v>
                </c:pt>
                <c:pt idx="32">
                  <c:v>848.82893579212487</c:v>
                </c:pt>
                <c:pt idx="33">
                  <c:v>818.32845906628359</c:v>
                </c:pt>
                <c:pt idx="34">
                  <c:v>859.69579606860498</c:v>
                </c:pt>
                <c:pt idx="35">
                  <c:v>834.41630141140604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'ONS country data'!$I$2</c:f>
              <c:strCache>
                <c:ptCount val="1"/>
                <c:pt idx="0">
                  <c:v>Wales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'ONS country data'!$A$3:$A$38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'ONS country data'!$I$3:$I$38</c:f>
              <c:numCache>
                <c:formatCode>General</c:formatCode>
                <c:ptCount val="36"/>
                <c:pt idx="0">
                  <c:v>1422.8599821026141</c:v>
                </c:pt>
                <c:pt idx="1">
                  <c:v>1410.4836478764598</c:v>
                </c:pt>
                <c:pt idx="2">
                  <c:v>1384.2908032833825</c:v>
                </c:pt>
                <c:pt idx="3">
                  <c:v>1309.2565685339223</c:v>
                </c:pt>
                <c:pt idx="4">
                  <c:v>1375.5977259136216</c:v>
                </c:pt>
                <c:pt idx="5">
                  <c:v>1310.4743475513258</c:v>
                </c:pt>
                <c:pt idx="6">
                  <c:v>1262.1108498858036</c:v>
                </c:pt>
                <c:pt idx="7">
                  <c:v>1261.8546959228643</c:v>
                </c:pt>
                <c:pt idx="8">
                  <c:v>1291.7385772869563</c:v>
                </c:pt>
                <c:pt idx="9">
                  <c:v>1209.099734177096</c:v>
                </c:pt>
                <c:pt idx="10">
                  <c:v>1209.8031580381255</c:v>
                </c:pt>
                <c:pt idx="11">
                  <c:v>1192.3957004845386</c:v>
                </c:pt>
                <c:pt idx="12">
                  <c:v>1243.7751042363814</c:v>
                </c:pt>
                <c:pt idx="13">
                  <c:v>1160.4533569438945</c:v>
                </c:pt>
                <c:pt idx="14">
                  <c:v>1197.7557625824882</c:v>
                </c:pt>
                <c:pt idx="15">
                  <c:v>1184.7879301886146</c:v>
                </c:pt>
                <c:pt idx="16">
                  <c:v>1175.1309982891687</c:v>
                </c:pt>
                <c:pt idx="17">
                  <c:v>1145.0289566976262</c:v>
                </c:pt>
                <c:pt idx="18">
                  <c:v>1173.7073826410128</c:v>
                </c:pt>
                <c:pt idx="19">
                  <c:v>1113.49487179423</c:v>
                </c:pt>
                <c:pt idx="20">
                  <c:v>1102.5998813791102</c:v>
                </c:pt>
                <c:pt idx="21">
                  <c:v>1101.0087724166333</c:v>
                </c:pt>
                <c:pt idx="22">
                  <c:v>1103.7014282414711</c:v>
                </c:pt>
                <c:pt idx="23">
                  <c:v>1048.6622152981279</c:v>
                </c:pt>
                <c:pt idx="24">
                  <c:v>1036.2880571460603</c:v>
                </c:pt>
                <c:pt idx="25">
                  <c:v>980.70185058090215</c:v>
                </c:pt>
                <c:pt idx="26">
                  <c:v>997.94094216830945</c:v>
                </c:pt>
                <c:pt idx="27">
                  <c:v>987.50889748346935</c:v>
                </c:pt>
                <c:pt idx="28">
                  <c:v>937.86928129579542</c:v>
                </c:pt>
                <c:pt idx="29">
                  <c:v>936.36222057070415</c:v>
                </c:pt>
                <c:pt idx="30">
                  <c:v>880.04390580107724</c:v>
                </c:pt>
                <c:pt idx="31">
                  <c:v>909.60684201261756</c:v>
                </c:pt>
                <c:pt idx="32">
                  <c:v>912.18073686903676</c:v>
                </c:pt>
                <c:pt idx="33">
                  <c:v>878.10865578975279</c:v>
                </c:pt>
                <c:pt idx="34">
                  <c:v>929.44976878531588</c:v>
                </c:pt>
                <c:pt idx="35">
                  <c:v>898.830407229613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'ONS country data'!$J$2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'ONS country data'!$A$3:$A$38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'ONS country data'!$J$3:$J$38</c:f>
              <c:numCache>
                <c:formatCode>General</c:formatCode>
                <c:ptCount val="36"/>
                <c:pt idx="0">
                  <c:v>1519.3771594360692</c:v>
                </c:pt>
                <c:pt idx="1">
                  <c:v>1569.6197237005449</c:v>
                </c:pt>
                <c:pt idx="2">
                  <c:v>1509.5056841957046</c:v>
                </c:pt>
                <c:pt idx="3">
                  <c:v>1467.5519370268378</c:v>
                </c:pt>
                <c:pt idx="4">
                  <c:v>1501.3459404787145</c:v>
                </c:pt>
                <c:pt idx="5">
                  <c:v>1474.7254805316211</c:v>
                </c:pt>
                <c:pt idx="6">
                  <c:v>1412.6387689338026</c:v>
                </c:pt>
                <c:pt idx="7">
                  <c:v>1406.4087454303253</c:v>
                </c:pt>
                <c:pt idx="8">
                  <c:v>1493.2008191061364</c:v>
                </c:pt>
                <c:pt idx="9">
                  <c:v>1387.7598696494967</c:v>
                </c:pt>
                <c:pt idx="10">
                  <c:v>1358.9461583516554</c:v>
                </c:pt>
                <c:pt idx="11">
                  <c:v>1341.07178487378</c:v>
                </c:pt>
                <c:pt idx="12">
                  <c:v>1417.7851403396023</c:v>
                </c:pt>
                <c:pt idx="13">
                  <c:v>1302.0932490527121</c:v>
                </c:pt>
                <c:pt idx="14">
                  <c:v>1317.1794197922638</c:v>
                </c:pt>
                <c:pt idx="15">
                  <c:v>1298.1463174572448</c:v>
                </c:pt>
                <c:pt idx="16">
                  <c:v>1282.0045250492176</c:v>
                </c:pt>
                <c:pt idx="17">
                  <c:v>1268.9548416643681</c:v>
                </c:pt>
                <c:pt idx="18">
                  <c:v>1289.1294429273755</c:v>
                </c:pt>
                <c:pt idx="19">
                  <c:v>1218.5919883533375</c:v>
                </c:pt>
                <c:pt idx="20">
                  <c:v>1195.1016239441251</c:v>
                </c:pt>
                <c:pt idx="21">
                  <c:v>1218.2968037745359</c:v>
                </c:pt>
                <c:pt idx="22">
                  <c:v>1229.6521385977574</c:v>
                </c:pt>
                <c:pt idx="23">
                  <c:v>1171.0529871410181</c:v>
                </c:pt>
                <c:pt idx="24">
                  <c:v>1149.6944092396989</c:v>
                </c:pt>
                <c:pt idx="25">
                  <c:v>1119.7236561799621</c:v>
                </c:pt>
                <c:pt idx="26">
                  <c:v>1120.3896765329137</c:v>
                </c:pt>
                <c:pt idx="27">
                  <c:v>1115.4164445327103</c:v>
                </c:pt>
                <c:pt idx="28">
                  <c:v>1060.8237275956244</c:v>
                </c:pt>
                <c:pt idx="29">
                  <c:v>1036.4831305112</c:v>
                </c:pt>
                <c:pt idx="30">
                  <c:v>1006.4798010873589</c:v>
                </c:pt>
                <c:pt idx="31">
                  <c:v>1033.2499657125727</c:v>
                </c:pt>
                <c:pt idx="32">
                  <c:v>1005.6147188954761</c:v>
                </c:pt>
                <c:pt idx="33">
                  <c:v>970.85687754105231</c:v>
                </c:pt>
                <c:pt idx="34">
                  <c:v>1025.5353142178831</c:v>
                </c:pt>
                <c:pt idx="35">
                  <c:v>988.4668078900612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'ONS country data'!$K$2</c:f>
              <c:strCache>
                <c:ptCount val="1"/>
                <c:pt idx="0">
                  <c:v>Northern Ireland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'ONS country data'!$A$3:$A$38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'ONS country data'!$K$3:$K$38</c:f>
              <c:numCache>
                <c:formatCode>General</c:formatCode>
                <c:ptCount val="36"/>
                <c:pt idx="0">
                  <c:v>1448.4786687616981</c:v>
                </c:pt>
                <c:pt idx="1">
                  <c:v>1444.7213935643763</c:v>
                </c:pt>
                <c:pt idx="2">
                  <c:v>1409.3911815636859</c:v>
                </c:pt>
                <c:pt idx="3">
                  <c:v>1369.9998276314743</c:v>
                </c:pt>
                <c:pt idx="4">
                  <c:v>1376.6869210354796</c:v>
                </c:pt>
                <c:pt idx="5">
                  <c:v>1364.5112353916736</c:v>
                </c:pt>
                <c:pt idx="6">
                  <c:v>1289.5445661067627</c:v>
                </c:pt>
                <c:pt idx="7">
                  <c:v>1321.9218384348451</c:v>
                </c:pt>
                <c:pt idx="8">
                  <c:v>1323.1025008996685</c:v>
                </c:pt>
                <c:pt idx="9">
                  <c:v>1288.706908521207</c:v>
                </c:pt>
                <c:pt idx="10">
                  <c:v>1207.7082612230454</c:v>
                </c:pt>
                <c:pt idx="11">
                  <c:v>1180.4662989988747</c:v>
                </c:pt>
                <c:pt idx="12">
                  <c:v>1222.7370010490088</c:v>
                </c:pt>
                <c:pt idx="13">
                  <c:v>1189.162330456262</c:v>
                </c:pt>
                <c:pt idx="14">
                  <c:v>1185.1527334669297</c:v>
                </c:pt>
                <c:pt idx="15">
                  <c:v>1166.9038682125781</c:v>
                </c:pt>
                <c:pt idx="16">
                  <c:v>1146.1984897839252</c:v>
                </c:pt>
                <c:pt idx="17">
                  <c:v>1127.3891932757888</c:v>
                </c:pt>
                <c:pt idx="18">
                  <c:v>1201.820383519316</c:v>
                </c:pt>
                <c:pt idx="19">
                  <c:v>1142.476691648855</c:v>
                </c:pt>
                <c:pt idx="20">
                  <c:v>1090.850767911814</c:v>
                </c:pt>
                <c:pt idx="21">
                  <c:v>1090.6170064723883</c:v>
                </c:pt>
                <c:pt idx="22">
                  <c:v>1063.6117945030414</c:v>
                </c:pt>
                <c:pt idx="23">
                  <c:v>1033.6901367673008</c:v>
                </c:pt>
                <c:pt idx="24">
                  <c:v>990.61394697474464</c:v>
                </c:pt>
                <c:pt idx="25">
                  <c:v>1000.4966287976958</c:v>
                </c:pt>
                <c:pt idx="26">
                  <c:v>978.65451591194062</c:v>
                </c:pt>
                <c:pt idx="27">
                  <c:v>992.60578148687853</c:v>
                </c:pt>
                <c:pt idx="28">
                  <c:v>957.16717139135994</c:v>
                </c:pt>
                <c:pt idx="29">
                  <c:v>920.19219775026443</c:v>
                </c:pt>
                <c:pt idx="30">
                  <c:v>890.63141728248127</c:v>
                </c:pt>
                <c:pt idx="31">
                  <c:v>915.93564328166462</c:v>
                </c:pt>
                <c:pt idx="32">
                  <c:v>910.45145420502138</c:v>
                </c:pt>
                <c:pt idx="33">
                  <c:v>884.20583027499401</c:v>
                </c:pt>
                <c:pt idx="34">
                  <c:v>901.18699661622895</c:v>
                </c:pt>
                <c:pt idx="35">
                  <c:v>892.9002429078655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92088"/>
        <c:axId val="390492480"/>
      </c:lineChart>
      <c:catAx>
        <c:axId val="39049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92480"/>
        <c:crosses val="autoZero"/>
        <c:auto val="1"/>
        <c:lblAlgn val="ctr"/>
        <c:lblOffset val="100"/>
        <c:noMultiLvlLbl val="0"/>
      </c:catAx>
      <c:valAx>
        <c:axId val="3904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9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Scotland under 75 years ASMR by sex, 1994-2017 (NRS)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 75'!$B$1</c:f>
              <c:strCache>
                <c:ptCount val="1"/>
                <c:pt idx="0">
                  <c:v>Male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'Under 75'!$A$2:$A$25</c:f>
              <c:numCache>
                <c:formatCode>General</c:formatCode>
                <c:ptCount val="24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'Under 75'!$B$2:$B$25</c:f>
              <c:numCache>
                <c:formatCode>General</c:formatCode>
                <c:ptCount val="24"/>
                <c:pt idx="0">
                  <c:v>879.8</c:v>
                </c:pt>
                <c:pt idx="1">
                  <c:v>880.2</c:v>
                </c:pt>
                <c:pt idx="2">
                  <c:v>876.2</c:v>
                </c:pt>
                <c:pt idx="3">
                  <c:v>838.6</c:v>
                </c:pt>
                <c:pt idx="4">
                  <c:v>825.3</c:v>
                </c:pt>
                <c:pt idx="5">
                  <c:v>808</c:v>
                </c:pt>
                <c:pt idx="6">
                  <c:v>777.9</c:v>
                </c:pt>
                <c:pt idx="7">
                  <c:v>761.1</c:v>
                </c:pt>
                <c:pt idx="8">
                  <c:v>755.6</c:v>
                </c:pt>
                <c:pt idx="9">
                  <c:v>725.7</c:v>
                </c:pt>
                <c:pt idx="10">
                  <c:v>693.4</c:v>
                </c:pt>
                <c:pt idx="11">
                  <c:v>663.8</c:v>
                </c:pt>
                <c:pt idx="12">
                  <c:v>648.4</c:v>
                </c:pt>
                <c:pt idx="13">
                  <c:v>645.1</c:v>
                </c:pt>
                <c:pt idx="14">
                  <c:v>626.70000000000005</c:v>
                </c:pt>
                <c:pt idx="15">
                  <c:v>590.1</c:v>
                </c:pt>
                <c:pt idx="16">
                  <c:v>573.6</c:v>
                </c:pt>
                <c:pt idx="17">
                  <c:v>560.6</c:v>
                </c:pt>
                <c:pt idx="18">
                  <c:v>542</c:v>
                </c:pt>
                <c:pt idx="19">
                  <c:v>533.20000000000005</c:v>
                </c:pt>
                <c:pt idx="20">
                  <c:v>519.1</c:v>
                </c:pt>
                <c:pt idx="21">
                  <c:v>541.4</c:v>
                </c:pt>
                <c:pt idx="22">
                  <c:v>539.20000000000005</c:v>
                </c:pt>
                <c:pt idx="23">
                  <c:v>518.1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'Under 75'!$C$1</c:f>
              <c:strCache>
                <c:ptCount val="1"/>
                <c:pt idx="0">
                  <c:v>Female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'Under 75'!$A$2:$A$25</c:f>
              <c:numCache>
                <c:formatCode>General</c:formatCode>
                <c:ptCount val="24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</c:numCache>
            </c:numRef>
          </c:cat>
          <c:val>
            <c:numRef>
              <c:f>'Under 75'!$C$2:$C$25</c:f>
              <c:numCache>
                <c:formatCode>General</c:formatCode>
                <c:ptCount val="24"/>
                <c:pt idx="0">
                  <c:v>524.20000000000005</c:v>
                </c:pt>
                <c:pt idx="1">
                  <c:v>514.70000000000005</c:v>
                </c:pt>
                <c:pt idx="2">
                  <c:v>508.8</c:v>
                </c:pt>
                <c:pt idx="3">
                  <c:v>493</c:v>
                </c:pt>
                <c:pt idx="4">
                  <c:v>486.9</c:v>
                </c:pt>
                <c:pt idx="5">
                  <c:v>480.9</c:v>
                </c:pt>
                <c:pt idx="6">
                  <c:v>459.4</c:v>
                </c:pt>
                <c:pt idx="7">
                  <c:v>446.7</c:v>
                </c:pt>
                <c:pt idx="8">
                  <c:v>442.8</c:v>
                </c:pt>
                <c:pt idx="9">
                  <c:v>439.6</c:v>
                </c:pt>
                <c:pt idx="10">
                  <c:v>416</c:v>
                </c:pt>
                <c:pt idx="11">
                  <c:v>411.8</c:v>
                </c:pt>
                <c:pt idx="12">
                  <c:v>405</c:v>
                </c:pt>
                <c:pt idx="13">
                  <c:v>401.2</c:v>
                </c:pt>
                <c:pt idx="14">
                  <c:v>387.7</c:v>
                </c:pt>
                <c:pt idx="15">
                  <c:v>374.3</c:v>
                </c:pt>
                <c:pt idx="16">
                  <c:v>370.4</c:v>
                </c:pt>
                <c:pt idx="17">
                  <c:v>360.7</c:v>
                </c:pt>
                <c:pt idx="18">
                  <c:v>356.2</c:v>
                </c:pt>
                <c:pt idx="19">
                  <c:v>349.2</c:v>
                </c:pt>
                <c:pt idx="20">
                  <c:v>334.8</c:v>
                </c:pt>
                <c:pt idx="21">
                  <c:v>347.3</c:v>
                </c:pt>
                <c:pt idx="22">
                  <c:v>347.1</c:v>
                </c:pt>
                <c:pt idx="23">
                  <c:v>338.6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741552"/>
        <c:axId val="392741944"/>
      </c:lineChart>
      <c:catAx>
        <c:axId val="39274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41944"/>
        <c:crosses val="autoZero"/>
        <c:auto val="1"/>
        <c:lblAlgn val="ctr"/>
        <c:lblOffset val="100"/>
        <c:noMultiLvlLbl val="0"/>
      </c:catAx>
      <c:valAx>
        <c:axId val="39274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4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Male annual ASMR, by age-group, Scotland, 2001-2016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'ONS age group data '!$M$3</c:f>
              <c:strCache>
                <c:ptCount val="1"/>
                <c:pt idx="0">
                  <c:v>15-34</c:v>
                </c:pt>
              </c:strCache>
            </c:strRef>
          </c:tx>
          <c:spPr>
            <a:ln w="28575" cap="rnd">
              <a:solidFill>
                <a:srgbClr val="E7E6E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7E6E6"/>
              </a:solidFill>
              <a:ln w="9525">
                <a:solidFill>
                  <a:srgbClr val="E7E6E6"/>
                </a:solidFill>
              </a:ln>
              <a:effectLst/>
            </c:spPr>
          </c:marker>
          <c:cat>
            <c:numRef>
              <c:f>'ONS age group data '!$B$5:$B$20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'ONS age group data '!$M$5:$M$20</c:f>
              <c:numCache>
                <c:formatCode>General</c:formatCode>
                <c:ptCount val="16"/>
                <c:pt idx="0">
                  <c:v>30.1</c:v>
                </c:pt>
                <c:pt idx="1">
                  <c:v>32.5</c:v>
                </c:pt>
                <c:pt idx="2">
                  <c:v>29.3</c:v>
                </c:pt>
                <c:pt idx="3">
                  <c:v>28.1</c:v>
                </c:pt>
                <c:pt idx="4">
                  <c:v>24.4</c:v>
                </c:pt>
                <c:pt idx="5">
                  <c:v>29.7</c:v>
                </c:pt>
                <c:pt idx="6">
                  <c:v>30.1</c:v>
                </c:pt>
                <c:pt idx="7">
                  <c:v>29.7</c:v>
                </c:pt>
                <c:pt idx="8">
                  <c:v>26.2</c:v>
                </c:pt>
                <c:pt idx="9">
                  <c:v>25</c:v>
                </c:pt>
                <c:pt idx="10">
                  <c:v>24.5</c:v>
                </c:pt>
                <c:pt idx="11">
                  <c:v>22.6</c:v>
                </c:pt>
                <c:pt idx="12">
                  <c:v>20.3</c:v>
                </c:pt>
                <c:pt idx="13">
                  <c:v>17.3</c:v>
                </c:pt>
                <c:pt idx="14">
                  <c:v>19.600000000000001</c:v>
                </c:pt>
                <c:pt idx="15">
                  <c:v>21.6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'ONS age group data '!$N$3</c:f>
              <c:strCache>
                <c:ptCount val="1"/>
                <c:pt idx="0">
                  <c:v>35-54</c:v>
                </c:pt>
              </c:strCache>
            </c:strRef>
          </c:tx>
          <c:spPr>
            <a:ln w="28575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90000"/>
                </a:srgbClr>
              </a:solidFill>
              <a:ln w="9525">
                <a:solidFill>
                  <a:srgbClr val="E7E6E6">
                    <a:lumMod val="90000"/>
                  </a:srgbClr>
                </a:solidFill>
              </a:ln>
              <a:effectLst/>
            </c:spPr>
          </c:marker>
          <c:cat>
            <c:numRef>
              <c:f>'ONS age group data '!$B$5:$B$20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'ONS age group data '!$N$5:$N$20</c:f>
              <c:numCache>
                <c:formatCode>General</c:formatCode>
                <c:ptCount val="16"/>
                <c:pt idx="0">
                  <c:v>107.8</c:v>
                </c:pt>
                <c:pt idx="1">
                  <c:v>107.5</c:v>
                </c:pt>
                <c:pt idx="2">
                  <c:v>100.7</c:v>
                </c:pt>
                <c:pt idx="3">
                  <c:v>101.8</c:v>
                </c:pt>
                <c:pt idx="4">
                  <c:v>99.8</c:v>
                </c:pt>
                <c:pt idx="5">
                  <c:v>102.6</c:v>
                </c:pt>
                <c:pt idx="6">
                  <c:v>99.8</c:v>
                </c:pt>
                <c:pt idx="7">
                  <c:v>98.4</c:v>
                </c:pt>
                <c:pt idx="8">
                  <c:v>95</c:v>
                </c:pt>
                <c:pt idx="9">
                  <c:v>91.9</c:v>
                </c:pt>
                <c:pt idx="10">
                  <c:v>87.4</c:v>
                </c:pt>
                <c:pt idx="11">
                  <c:v>86.5</c:v>
                </c:pt>
                <c:pt idx="12">
                  <c:v>89</c:v>
                </c:pt>
                <c:pt idx="13">
                  <c:v>87.6</c:v>
                </c:pt>
                <c:pt idx="14">
                  <c:v>89.8</c:v>
                </c:pt>
                <c:pt idx="15">
                  <c:v>98.4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'ONS age group data '!$O$3</c:f>
              <c:strCache>
                <c:ptCount val="1"/>
                <c:pt idx="0">
                  <c:v>55-74</c:v>
                </c:pt>
              </c:strCache>
            </c:strRef>
          </c:tx>
          <c:spPr>
            <a:ln w="28575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75000"/>
                </a:srgbClr>
              </a:solidFill>
              <a:ln w="9525">
                <a:solidFill>
                  <a:srgbClr val="E7E6E6">
                    <a:lumMod val="75000"/>
                  </a:srgbClr>
                </a:solidFill>
              </a:ln>
              <a:effectLst/>
            </c:spPr>
          </c:marker>
          <c:cat>
            <c:numRef>
              <c:f>'ONS age group data '!$B$5:$B$20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'ONS age group data '!$O$5:$O$20</c:f>
              <c:numCache>
                <c:formatCode>General</c:formatCode>
                <c:ptCount val="16"/>
                <c:pt idx="0">
                  <c:v>545.9</c:v>
                </c:pt>
                <c:pt idx="1">
                  <c:v>538.5</c:v>
                </c:pt>
                <c:pt idx="2">
                  <c:v>522</c:v>
                </c:pt>
                <c:pt idx="3">
                  <c:v>492.7</c:v>
                </c:pt>
                <c:pt idx="4">
                  <c:v>471.2</c:v>
                </c:pt>
                <c:pt idx="5">
                  <c:v>450.4</c:v>
                </c:pt>
                <c:pt idx="6">
                  <c:v>449.3</c:v>
                </c:pt>
                <c:pt idx="7">
                  <c:v>435.5</c:v>
                </c:pt>
                <c:pt idx="8">
                  <c:v>409.4</c:v>
                </c:pt>
                <c:pt idx="9">
                  <c:v>399.2</c:v>
                </c:pt>
                <c:pt idx="10">
                  <c:v>391.9</c:v>
                </c:pt>
                <c:pt idx="11">
                  <c:v>377.7</c:v>
                </c:pt>
                <c:pt idx="12">
                  <c:v>370.9</c:v>
                </c:pt>
                <c:pt idx="13">
                  <c:v>361.7</c:v>
                </c:pt>
                <c:pt idx="14">
                  <c:v>378.2</c:v>
                </c:pt>
                <c:pt idx="15">
                  <c:v>365.4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'ONS age group data '!$P$3</c:f>
              <c:strCache>
                <c:ptCount val="1"/>
                <c:pt idx="0">
                  <c:v>75-89</c:v>
                </c:pt>
              </c:strCache>
            </c:strRef>
          </c:tx>
          <c:spPr>
            <a:ln w="28575" cap="rnd">
              <a:solidFill>
                <a:srgbClr val="E7E6E6">
                  <a:lumMod val="5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cat>
            <c:numRef>
              <c:f>'ONS age group data '!$B$5:$B$20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'ONS age group data '!$P$5:$P$20</c:f>
              <c:numCache>
                <c:formatCode>General</c:formatCode>
                <c:ptCount val="16"/>
                <c:pt idx="0">
                  <c:v>788.7</c:v>
                </c:pt>
                <c:pt idx="1">
                  <c:v>783.2</c:v>
                </c:pt>
                <c:pt idx="2">
                  <c:v>795.2</c:v>
                </c:pt>
                <c:pt idx="3">
                  <c:v>748.4</c:v>
                </c:pt>
                <c:pt idx="4">
                  <c:v>734.1</c:v>
                </c:pt>
                <c:pt idx="5">
                  <c:v>698.4</c:v>
                </c:pt>
                <c:pt idx="6">
                  <c:v>702.2</c:v>
                </c:pt>
                <c:pt idx="7">
                  <c:v>673.4</c:v>
                </c:pt>
                <c:pt idx="8">
                  <c:v>653.70000000000005</c:v>
                </c:pt>
                <c:pt idx="9">
                  <c:v>640.20000000000005</c:v>
                </c:pt>
                <c:pt idx="10">
                  <c:v>632.20000000000005</c:v>
                </c:pt>
                <c:pt idx="11">
                  <c:v>624.4</c:v>
                </c:pt>
                <c:pt idx="12">
                  <c:v>617</c:v>
                </c:pt>
                <c:pt idx="13">
                  <c:v>603.29999999999995</c:v>
                </c:pt>
                <c:pt idx="14">
                  <c:v>621.5</c:v>
                </c:pt>
                <c:pt idx="15">
                  <c:v>591.70000000000005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'ONS age group data '!$Q$3</c:f>
              <c:strCache>
                <c:ptCount val="1"/>
                <c:pt idx="0">
                  <c:v>90+</c:v>
                </c:pt>
              </c:strCache>
            </c:strRef>
          </c:tx>
          <c:spPr>
            <a:ln w="28575" cap="rnd">
              <a:solidFill>
                <a:srgbClr val="E7E6E6">
                  <a:lumMod val="2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25000"/>
                </a:srgbClr>
              </a:solidFill>
              <a:ln w="9525">
                <a:solidFill>
                  <a:srgbClr val="E7E6E6">
                    <a:lumMod val="25000"/>
                  </a:srgbClr>
                </a:solidFill>
              </a:ln>
              <a:effectLst/>
            </c:spPr>
          </c:marker>
          <c:cat>
            <c:numRef>
              <c:f>'ONS age group data '!$B$5:$B$20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'ONS age group data '!$Q$5:$Q$20</c:f>
              <c:numCache>
                <c:formatCode>General</c:formatCode>
                <c:ptCount val="16"/>
                <c:pt idx="0">
                  <c:v>253.3</c:v>
                </c:pt>
                <c:pt idx="1">
                  <c:v>306</c:v>
                </c:pt>
                <c:pt idx="2">
                  <c:v>329.6</c:v>
                </c:pt>
                <c:pt idx="3">
                  <c:v>294.2</c:v>
                </c:pt>
                <c:pt idx="4">
                  <c:v>280.89999999999998</c:v>
                </c:pt>
                <c:pt idx="5">
                  <c:v>273.89999999999998</c:v>
                </c:pt>
                <c:pt idx="6">
                  <c:v>288.3</c:v>
                </c:pt>
                <c:pt idx="7">
                  <c:v>281</c:v>
                </c:pt>
                <c:pt idx="8">
                  <c:v>259.5</c:v>
                </c:pt>
                <c:pt idx="9">
                  <c:v>261.60000000000002</c:v>
                </c:pt>
                <c:pt idx="10">
                  <c:v>235.3</c:v>
                </c:pt>
                <c:pt idx="11">
                  <c:v>238.5</c:v>
                </c:pt>
                <c:pt idx="12">
                  <c:v>243.9</c:v>
                </c:pt>
                <c:pt idx="13">
                  <c:v>233.7</c:v>
                </c:pt>
                <c:pt idx="14">
                  <c:v>258.2</c:v>
                </c:pt>
                <c:pt idx="15">
                  <c:v>244.1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93264"/>
        <c:axId val="271706072"/>
      </c:lineChart>
      <c:catAx>
        <c:axId val="39049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06072"/>
        <c:crosses val="autoZero"/>
        <c:auto val="1"/>
        <c:lblAlgn val="ctr"/>
        <c:lblOffset val="100"/>
        <c:noMultiLvlLbl val="0"/>
      </c:catAx>
      <c:valAx>
        <c:axId val="27170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Female</a:t>
            </a:r>
            <a:r>
              <a:rPr lang="en-GB" baseline="0"/>
              <a:t> annual ASMR, by age-group, Scotland, 2001-2016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'ONS age group data '!$M$3</c:f>
              <c:strCache>
                <c:ptCount val="1"/>
                <c:pt idx="0">
                  <c:v>15-34</c:v>
                </c:pt>
              </c:strCache>
            </c:strRef>
          </c:tx>
          <c:spPr>
            <a:ln w="28575" cap="rnd">
              <a:solidFill>
                <a:srgbClr val="E7E6E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7E6E6"/>
              </a:solidFill>
              <a:ln w="9525">
                <a:solidFill>
                  <a:srgbClr val="E7E6E6"/>
                </a:solidFill>
              </a:ln>
              <a:effectLst/>
            </c:spPr>
          </c:marker>
          <c:cat>
            <c:numRef>
              <c:f>'ONS age group data '!$B$26:$B$41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'ONS age group data '!$M$26:$M$41</c:f>
              <c:numCache>
                <c:formatCode>General</c:formatCode>
                <c:ptCount val="16"/>
                <c:pt idx="0">
                  <c:v>10.8</c:v>
                </c:pt>
                <c:pt idx="1">
                  <c:v>11.1</c:v>
                </c:pt>
                <c:pt idx="2">
                  <c:v>11</c:v>
                </c:pt>
                <c:pt idx="3">
                  <c:v>10.8</c:v>
                </c:pt>
                <c:pt idx="4">
                  <c:v>10.199999999999999</c:v>
                </c:pt>
                <c:pt idx="5">
                  <c:v>10</c:v>
                </c:pt>
                <c:pt idx="6">
                  <c:v>10</c:v>
                </c:pt>
                <c:pt idx="7">
                  <c:v>10.9</c:v>
                </c:pt>
                <c:pt idx="8">
                  <c:v>10.9</c:v>
                </c:pt>
                <c:pt idx="9">
                  <c:v>11.1</c:v>
                </c:pt>
                <c:pt idx="10">
                  <c:v>10.3</c:v>
                </c:pt>
                <c:pt idx="11">
                  <c:v>9.6</c:v>
                </c:pt>
                <c:pt idx="12">
                  <c:v>9.1</c:v>
                </c:pt>
                <c:pt idx="13">
                  <c:v>8.8000000000000007</c:v>
                </c:pt>
                <c:pt idx="14">
                  <c:v>8.9</c:v>
                </c:pt>
                <c:pt idx="15">
                  <c:v>9.8000000000000007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'ONS age group data '!$N$3</c:f>
              <c:strCache>
                <c:ptCount val="1"/>
                <c:pt idx="0">
                  <c:v>35-54</c:v>
                </c:pt>
              </c:strCache>
            </c:strRef>
          </c:tx>
          <c:spPr>
            <a:ln w="28575" cap="rnd">
              <a:solidFill>
                <a:srgbClr val="E7E6E6">
                  <a:lumMod val="9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90000"/>
                </a:srgbClr>
              </a:solidFill>
              <a:ln w="9525">
                <a:solidFill>
                  <a:srgbClr val="E7E6E6">
                    <a:lumMod val="90000"/>
                  </a:srgbClr>
                </a:solidFill>
              </a:ln>
              <a:effectLst/>
            </c:spPr>
          </c:marker>
          <c:cat>
            <c:numRef>
              <c:f>'ONS age group data '!$B$26:$B$41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'ONS age group data '!$N$26:$N$41</c:f>
              <c:numCache>
                <c:formatCode>General</c:formatCode>
                <c:ptCount val="16"/>
                <c:pt idx="0">
                  <c:v>61.4</c:v>
                </c:pt>
                <c:pt idx="1">
                  <c:v>63</c:v>
                </c:pt>
                <c:pt idx="2">
                  <c:v>59.9</c:v>
                </c:pt>
                <c:pt idx="3">
                  <c:v>59.6</c:v>
                </c:pt>
                <c:pt idx="4">
                  <c:v>59.7</c:v>
                </c:pt>
                <c:pt idx="5">
                  <c:v>59.3</c:v>
                </c:pt>
                <c:pt idx="6">
                  <c:v>59.4</c:v>
                </c:pt>
                <c:pt idx="7">
                  <c:v>57.4</c:v>
                </c:pt>
                <c:pt idx="8">
                  <c:v>58.3</c:v>
                </c:pt>
                <c:pt idx="9">
                  <c:v>54.4</c:v>
                </c:pt>
                <c:pt idx="10">
                  <c:v>57.7</c:v>
                </c:pt>
                <c:pt idx="11">
                  <c:v>53.7</c:v>
                </c:pt>
                <c:pt idx="12">
                  <c:v>52.6</c:v>
                </c:pt>
                <c:pt idx="13">
                  <c:v>52.1</c:v>
                </c:pt>
                <c:pt idx="14">
                  <c:v>56.2</c:v>
                </c:pt>
                <c:pt idx="15">
                  <c:v>57.3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'ONS age group data '!$O$3</c:f>
              <c:strCache>
                <c:ptCount val="1"/>
                <c:pt idx="0">
                  <c:v>55-74</c:v>
                </c:pt>
              </c:strCache>
            </c:strRef>
          </c:tx>
          <c:spPr>
            <a:ln w="28575" cap="rnd">
              <a:solidFill>
                <a:srgbClr val="E7E6E6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75000"/>
                </a:srgbClr>
              </a:solidFill>
              <a:ln w="9525">
                <a:solidFill>
                  <a:srgbClr val="E7E6E6">
                    <a:lumMod val="75000"/>
                  </a:srgbClr>
                </a:solidFill>
              </a:ln>
              <a:effectLst/>
            </c:spPr>
          </c:marker>
          <c:cat>
            <c:numRef>
              <c:f>'ONS age group data '!$B$26:$B$41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'ONS age group data '!$O$26:$O$41</c:f>
              <c:numCache>
                <c:formatCode>General</c:formatCode>
                <c:ptCount val="16"/>
                <c:pt idx="0">
                  <c:v>326.89999999999998</c:v>
                </c:pt>
                <c:pt idx="1">
                  <c:v>322.3</c:v>
                </c:pt>
                <c:pt idx="2">
                  <c:v>322.2</c:v>
                </c:pt>
                <c:pt idx="3">
                  <c:v>302</c:v>
                </c:pt>
                <c:pt idx="4">
                  <c:v>298</c:v>
                </c:pt>
                <c:pt idx="5">
                  <c:v>293.39999999999998</c:v>
                </c:pt>
                <c:pt idx="6">
                  <c:v>289.5</c:v>
                </c:pt>
                <c:pt idx="7">
                  <c:v>278.8</c:v>
                </c:pt>
                <c:pt idx="8">
                  <c:v>266.3</c:v>
                </c:pt>
                <c:pt idx="9">
                  <c:v>266.8</c:v>
                </c:pt>
                <c:pt idx="10">
                  <c:v>255.4</c:v>
                </c:pt>
                <c:pt idx="11">
                  <c:v>256.5</c:v>
                </c:pt>
                <c:pt idx="12">
                  <c:v>251.6</c:v>
                </c:pt>
                <c:pt idx="13">
                  <c:v>239.1</c:v>
                </c:pt>
                <c:pt idx="14">
                  <c:v>247.2</c:v>
                </c:pt>
                <c:pt idx="15">
                  <c:v>243.9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'ONS age group data '!$P$3</c:f>
              <c:strCache>
                <c:ptCount val="1"/>
                <c:pt idx="0">
                  <c:v>75-89</c:v>
                </c:pt>
              </c:strCache>
            </c:strRef>
          </c:tx>
          <c:spPr>
            <a:ln w="28575" cap="rnd">
              <a:solidFill>
                <a:srgbClr val="E7E6E6">
                  <a:lumMod val="50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cat>
            <c:numRef>
              <c:f>'ONS age group data '!$B$26:$B$41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'ONS age group data '!$P$26:$P$41</c:f>
              <c:numCache>
                <c:formatCode>General</c:formatCode>
                <c:ptCount val="16"/>
                <c:pt idx="0">
                  <c:v>554.1</c:v>
                </c:pt>
                <c:pt idx="1">
                  <c:v>553.29999999999995</c:v>
                </c:pt>
                <c:pt idx="2">
                  <c:v>559</c:v>
                </c:pt>
                <c:pt idx="3">
                  <c:v>536.5</c:v>
                </c:pt>
                <c:pt idx="4">
                  <c:v>520.5</c:v>
                </c:pt>
                <c:pt idx="5">
                  <c:v>506.5</c:v>
                </c:pt>
                <c:pt idx="6">
                  <c:v>503</c:v>
                </c:pt>
                <c:pt idx="7">
                  <c:v>513</c:v>
                </c:pt>
                <c:pt idx="8">
                  <c:v>481.4</c:v>
                </c:pt>
                <c:pt idx="9">
                  <c:v>472.8</c:v>
                </c:pt>
                <c:pt idx="10">
                  <c:v>463.4</c:v>
                </c:pt>
                <c:pt idx="11">
                  <c:v>481.6</c:v>
                </c:pt>
                <c:pt idx="12">
                  <c:v>465.7</c:v>
                </c:pt>
                <c:pt idx="13">
                  <c:v>457.2</c:v>
                </c:pt>
                <c:pt idx="14">
                  <c:v>468.9</c:v>
                </c:pt>
                <c:pt idx="15">
                  <c:v>454.5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'ONS age group data '!$Q$3</c:f>
              <c:strCache>
                <c:ptCount val="1"/>
                <c:pt idx="0">
                  <c:v>90+</c:v>
                </c:pt>
              </c:strCache>
            </c:strRef>
          </c:tx>
          <c:spPr>
            <a:ln w="28575" cap="rnd">
              <a:solidFill>
                <a:srgbClr val="E7E6E6">
                  <a:lumMod val="2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25000"/>
                </a:srgbClr>
              </a:solidFill>
              <a:ln w="9525">
                <a:solidFill>
                  <a:srgbClr val="E7E6E6">
                    <a:lumMod val="25000"/>
                  </a:srgbClr>
                </a:solidFill>
              </a:ln>
              <a:effectLst/>
            </c:spPr>
          </c:marker>
          <c:cat>
            <c:numRef>
              <c:f>'ONS age group data '!$B$26:$B$41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'ONS age group data '!$Q$26:$Q$41</c:f>
              <c:numCache>
                <c:formatCode>General</c:formatCode>
                <c:ptCount val="16"/>
                <c:pt idx="0">
                  <c:v>234.5</c:v>
                </c:pt>
                <c:pt idx="1">
                  <c:v>262.10000000000002</c:v>
                </c:pt>
                <c:pt idx="2">
                  <c:v>270.60000000000002</c:v>
                </c:pt>
                <c:pt idx="3">
                  <c:v>256</c:v>
                </c:pt>
                <c:pt idx="4">
                  <c:v>254.5</c:v>
                </c:pt>
                <c:pt idx="5">
                  <c:v>244.6</c:v>
                </c:pt>
                <c:pt idx="6">
                  <c:v>252.3</c:v>
                </c:pt>
                <c:pt idx="7">
                  <c:v>249.6</c:v>
                </c:pt>
                <c:pt idx="8">
                  <c:v>238.8</c:v>
                </c:pt>
                <c:pt idx="9">
                  <c:v>226.7</c:v>
                </c:pt>
                <c:pt idx="10">
                  <c:v>214.8</c:v>
                </c:pt>
                <c:pt idx="11">
                  <c:v>227.6</c:v>
                </c:pt>
                <c:pt idx="12">
                  <c:v>222.1</c:v>
                </c:pt>
                <c:pt idx="13">
                  <c:v>209.1</c:v>
                </c:pt>
                <c:pt idx="14">
                  <c:v>240.6</c:v>
                </c:pt>
                <c:pt idx="15">
                  <c:v>218.1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707640"/>
        <c:axId val="277822336"/>
      </c:lineChart>
      <c:catAx>
        <c:axId val="27170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22336"/>
        <c:crosses val="autoZero"/>
        <c:auto val="1"/>
        <c:lblAlgn val="ctr"/>
        <c:lblOffset val="100"/>
        <c:noMultiLvlLbl val="0"/>
      </c:catAx>
      <c:valAx>
        <c:axId val="2778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0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Female annual ASMR aged 35-54 years, UK nations</a:t>
            </a:r>
            <a:r>
              <a:rPr lang="en-GB" baseline="0"/>
              <a:t>, 2001-2016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'ONS age group data '!$D$25</c:f>
              <c:strCache>
                <c:ptCount val="1"/>
                <c:pt idx="0">
                  <c:v>England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'ONS age group data '!$B$26:$B$41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'ONS age group data '!$D$26:$D$41</c:f>
              <c:numCache>
                <c:formatCode>General</c:formatCode>
                <c:ptCount val="16"/>
                <c:pt idx="0">
                  <c:v>49.7</c:v>
                </c:pt>
                <c:pt idx="1">
                  <c:v>48.7</c:v>
                </c:pt>
                <c:pt idx="2">
                  <c:v>48.7</c:v>
                </c:pt>
                <c:pt idx="3">
                  <c:v>46.7</c:v>
                </c:pt>
                <c:pt idx="4">
                  <c:v>46.5</c:v>
                </c:pt>
                <c:pt idx="5">
                  <c:v>45.6</c:v>
                </c:pt>
                <c:pt idx="6">
                  <c:v>44.7</c:v>
                </c:pt>
                <c:pt idx="7">
                  <c:v>45</c:v>
                </c:pt>
                <c:pt idx="8">
                  <c:v>42.9</c:v>
                </c:pt>
                <c:pt idx="9">
                  <c:v>42.7</c:v>
                </c:pt>
                <c:pt idx="10">
                  <c:v>41.1</c:v>
                </c:pt>
                <c:pt idx="11">
                  <c:v>39.9</c:v>
                </c:pt>
                <c:pt idx="12">
                  <c:v>39.799999999999997</c:v>
                </c:pt>
                <c:pt idx="13">
                  <c:v>40.1</c:v>
                </c:pt>
                <c:pt idx="14">
                  <c:v>40.4</c:v>
                </c:pt>
                <c:pt idx="15">
                  <c:v>40.700000000000003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'ONS age group data '!$I$25</c:f>
              <c:strCache>
                <c:ptCount val="1"/>
                <c:pt idx="0">
                  <c:v>Wales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'ONS age group data '!$B$26:$B$41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'ONS age group data '!$I$26:$I$41</c:f>
              <c:numCache>
                <c:formatCode>General</c:formatCode>
                <c:ptCount val="16"/>
                <c:pt idx="0">
                  <c:v>52.4</c:v>
                </c:pt>
                <c:pt idx="1">
                  <c:v>51.6</c:v>
                </c:pt>
                <c:pt idx="2">
                  <c:v>52.6</c:v>
                </c:pt>
                <c:pt idx="3">
                  <c:v>51.6</c:v>
                </c:pt>
                <c:pt idx="4">
                  <c:v>49.5</c:v>
                </c:pt>
                <c:pt idx="5">
                  <c:v>49.8</c:v>
                </c:pt>
                <c:pt idx="6">
                  <c:v>49.7</c:v>
                </c:pt>
                <c:pt idx="7">
                  <c:v>51.4</c:v>
                </c:pt>
                <c:pt idx="8">
                  <c:v>45.6</c:v>
                </c:pt>
                <c:pt idx="9">
                  <c:v>48.2</c:v>
                </c:pt>
                <c:pt idx="10">
                  <c:v>49.9</c:v>
                </c:pt>
                <c:pt idx="11">
                  <c:v>45.2</c:v>
                </c:pt>
                <c:pt idx="12">
                  <c:v>44.5</c:v>
                </c:pt>
                <c:pt idx="13">
                  <c:v>43.6</c:v>
                </c:pt>
                <c:pt idx="14">
                  <c:v>48.9</c:v>
                </c:pt>
                <c:pt idx="15">
                  <c:v>44.2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'ONS age group data '!$N$4</c:f>
              <c:strCache>
                <c:ptCount val="1"/>
                <c:pt idx="0">
                  <c:v>Scotland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'ONS age group data '!$B$26:$B$41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'ONS age group data '!$N$26:$N$41</c:f>
              <c:numCache>
                <c:formatCode>General</c:formatCode>
                <c:ptCount val="16"/>
                <c:pt idx="0">
                  <c:v>61.4</c:v>
                </c:pt>
                <c:pt idx="1">
                  <c:v>63</c:v>
                </c:pt>
                <c:pt idx="2">
                  <c:v>59.9</c:v>
                </c:pt>
                <c:pt idx="3">
                  <c:v>59.6</c:v>
                </c:pt>
                <c:pt idx="4">
                  <c:v>59.7</c:v>
                </c:pt>
                <c:pt idx="5">
                  <c:v>59.3</c:v>
                </c:pt>
                <c:pt idx="6">
                  <c:v>59.4</c:v>
                </c:pt>
                <c:pt idx="7">
                  <c:v>57.4</c:v>
                </c:pt>
                <c:pt idx="8">
                  <c:v>58.3</c:v>
                </c:pt>
                <c:pt idx="9">
                  <c:v>54.4</c:v>
                </c:pt>
                <c:pt idx="10">
                  <c:v>57.7</c:v>
                </c:pt>
                <c:pt idx="11">
                  <c:v>53.7</c:v>
                </c:pt>
                <c:pt idx="12">
                  <c:v>52.6</c:v>
                </c:pt>
                <c:pt idx="13">
                  <c:v>52.1</c:v>
                </c:pt>
                <c:pt idx="14">
                  <c:v>56.2</c:v>
                </c:pt>
                <c:pt idx="15">
                  <c:v>57.3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'ONS age group data '!$S$4</c:f>
              <c:strCache>
                <c:ptCount val="1"/>
                <c:pt idx="0">
                  <c:v>Northern Ireland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'ONS age group data '!$B$26:$B$41</c:f>
              <c:numCache>
                <c:formatCode>General</c:formatCode>
                <c:ptCount val="1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</c:numCache>
            </c:numRef>
          </c:cat>
          <c:val>
            <c:numRef>
              <c:f>'ONS age group data '!$S$26:$S$41</c:f>
              <c:numCache>
                <c:formatCode>General</c:formatCode>
                <c:ptCount val="16"/>
                <c:pt idx="0">
                  <c:v>51.6</c:v>
                </c:pt>
                <c:pt idx="1">
                  <c:v>49.4</c:v>
                </c:pt>
                <c:pt idx="2">
                  <c:v>49.3</c:v>
                </c:pt>
                <c:pt idx="3">
                  <c:v>50</c:v>
                </c:pt>
                <c:pt idx="4">
                  <c:v>45.2</c:v>
                </c:pt>
                <c:pt idx="5">
                  <c:v>51.1</c:v>
                </c:pt>
                <c:pt idx="6">
                  <c:v>49.2</c:v>
                </c:pt>
                <c:pt idx="7">
                  <c:v>51.9</c:v>
                </c:pt>
                <c:pt idx="8">
                  <c:v>49.1</c:v>
                </c:pt>
                <c:pt idx="9">
                  <c:v>49.4</c:v>
                </c:pt>
                <c:pt idx="10">
                  <c:v>45.5</c:v>
                </c:pt>
                <c:pt idx="11">
                  <c:v>43.7</c:v>
                </c:pt>
                <c:pt idx="12">
                  <c:v>41.6</c:v>
                </c:pt>
                <c:pt idx="13">
                  <c:v>43.9</c:v>
                </c:pt>
                <c:pt idx="14">
                  <c:v>46.4</c:v>
                </c:pt>
                <c:pt idx="15">
                  <c:v>40.799999999999997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823904"/>
        <c:axId val="361338904"/>
      </c:lineChart>
      <c:catAx>
        <c:axId val="2778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38904"/>
        <c:crosses val="autoZero"/>
        <c:auto val="1"/>
        <c:lblAlgn val="ctr"/>
        <c:lblOffset val="100"/>
        <c:noMultiLvlLbl val="0"/>
      </c:catAx>
      <c:valAx>
        <c:axId val="36133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2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Scotland male</a:t>
            </a:r>
            <a:r>
              <a:rPr lang="en-GB" baseline="0"/>
              <a:t> </a:t>
            </a:r>
            <a:r>
              <a:rPr lang="en-GB"/>
              <a:t>ASMR by age group 2001-2016, %</a:t>
            </a:r>
            <a:r>
              <a:rPr lang="en-GB" baseline="0"/>
              <a:t> change indexed against 2001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'Indexed analysis'!$B$2</c:f>
              <c:strCache>
                <c:ptCount val="1"/>
                <c:pt idx="0">
                  <c:v>15-34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bg2"/>
                </a:solidFill>
              </a:ln>
              <a:effectLst/>
            </c:spPr>
          </c:marker>
          <c:cat>
            <c:numRef>
              <c:f>'Indexed analysis'!$A$4:$A$20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'Indexed analysis'!$L$4:$L$20</c:f>
              <c:numCache>
                <c:formatCode>General</c:formatCode>
                <c:ptCount val="17"/>
                <c:pt idx="0">
                  <c:v>100</c:v>
                </c:pt>
                <c:pt idx="1">
                  <c:v>107.97342192691029</c:v>
                </c:pt>
                <c:pt idx="2">
                  <c:v>98.127268080756451</c:v>
                </c:pt>
                <c:pt idx="3">
                  <c:v>94.03170494082471</c:v>
                </c:pt>
                <c:pt idx="4">
                  <c:v>80.864445154347834</c:v>
                </c:pt>
                <c:pt idx="5">
                  <c:v>102.58575662975767</c:v>
                </c:pt>
                <c:pt idx="6">
                  <c:v>103.93255797655902</c:v>
                </c:pt>
                <c:pt idx="7">
                  <c:v>102.60365432207396</c:v>
                </c:pt>
                <c:pt idx="8">
                  <c:v>90.819142537562186</c:v>
                </c:pt>
                <c:pt idx="9">
                  <c:v>86.23898986580646</c:v>
                </c:pt>
                <c:pt idx="10">
                  <c:v>84.23898986580646</c:v>
                </c:pt>
                <c:pt idx="11">
                  <c:v>76.483887824990134</c:v>
                </c:pt>
                <c:pt idx="12">
                  <c:v>66.306896674547659</c:v>
                </c:pt>
                <c:pt idx="13">
                  <c:v>51.528571551394947</c:v>
                </c:pt>
                <c:pt idx="14">
                  <c:v>64.823369239256223</c:v>
                </c:pt>
                <c:pt idx="15">
                  <c:v>75.027450871909281</c:v>
                </c:pt>
                <c:pt idx="16">
                  <c:v>66.677285527993945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'Indexed analysis'!$C$2</c:f>
              <c:strCache>
                <c:ptCount val="1"/>
                <c:pt idx="0">
                  <c:v>35-54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cat>
            <c:numRef>
              <c:f>'Indexed analysis'!$A$4:$A$20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'Indexed analysis'!$M$4:$M$20</c:f>
              <c:numCache>
                <c:formatCode>General</c:formatCode>
                <c:ptCount val="17"/>
                <c:pt idx="0">
                  <c:v>100</c:v>
                </c:pt>
                <c:pt idx="1">
                  <c:v>99.721706864564013</c:v>
                </c:pt>
                <c:pt idx="2">
                  <c:v>93.396125469215178</c:v>
                </c:pt>
                <c:pt idx="3">
                  <c:v>94.488478994537914</c:v>
                </c:pt>
                <c:pt idx="4">
                  <c:v>92.523842452298226</c:v>
                </c:pt>
                <c:pt idx="5">
                  <c:v>95.329453674743107</c:v>
                </c:pt>
                <c:pt idx="6">
                  <c:v>92.600408840435122</c:v>
                </c:pt>
                <c:pt idx="7">
                  <c:v>91.197603229212689</c:v>
                </c:pt>
                <c:pt idx="8">
                  <c:v>87.742318676367148</c:v>
                </c:pt>
                <c:pt idx="9">
                  <c:v>84.479160781630313</c:v>
                </c:pt>
                <c:pt idx="10">
                  <c:v>79.582534013403986</c:v>
                </c:pt>
                <c:pt idx="11">
                  <c:v>78.55278572965112</c:v>
                </c:pt>
                <c:pt idx="12">
                  <c:v>81.442959140055748</c:v>
                </c:pt>
                <c:pt idx="13">
                  <c:v>79.86992543219057</c:v>
                </c:pt>
                <c:pt idx="14">
                  <c:v>82.381340957304729</c:v>
                </c:pt>
                <c:pt idx="15">
                  <c:v>91.958178373785813</c:v>
                </c:pt>
                <c:pt idx="16">
                  <c:v>89.603560197246892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'Indexed analysis'!$D$2</c:f>
              <c:strCache>
                <c:ptCount val="1"/>
                <c:pt idx="0">
                  <c:v>55-74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cat>
            <c:numRef>
              <c:f>'Indexed analysis'!$A$4:$A$20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'Indexed analysis'!$N$4:$N$20</c:f>
              <c:numCache>
                <c:formatCode>General</c:formatCode>
                <c:ptCount val="17"/>
                <c:pt idx="0">
                  <c:v>100</c:v>
                </c:pt>
                <c:pt idx="1">
                  <c:v>98.64444037369482</c:v>
                </c:pt>
                <c:pt idx="2">
                  <c:v>95.580373521327132</c:v>
                </c:pt>
                <c:pt idx="3">
                  <c:v>89.967346701403756</c:v>
                </c:pt>
                <c:pt idx="4">
                  <c:v>85.60363653294425</c:v>
                </c:pt>
                <c:pt idx="5">
                  <c:v>81.189375072842381</c:v>
                </c:pt>
                <c:pt idx="6">
                  <c:v>80.945147719378795</c:v>
                </c:pt>
                <c:pt idx="7">
                  <c:v>77.873703250204528</c:v>
                </c:pt>
                <c:pt idx="8">
                  <c:v>71.880591883958829</c:v>
                </c:pt>
                <c:pt idx="9">
                  <c:v>69.389140980197226</c:v>
                </c:pt>
                <c:pt idx="10">
                  <c:v>67.560483665567958</c:v>
                </c:pt>
                <c:pt idx="11">
                  <c:v>63.937110356050226</c:v>
                </c:pt>
                <c:pt idx="12">
                  <c:v>62.136739691501639</c:v>
                </c:pt>
                <c:pt idx="13">
                  <c:v>59.656286739223397</c:v>
                </c:pt>
                <c:pt idx="14">
                  <c:v>64.218078279173625</c:v>
                </c:pt>
                <c:pt idx="15">
                  <c:v>60.833625608628935</c:v>
                </c:pt>
                <c:pt idx="16">
                  <c:v>56.552536391332822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'Indexed analysis'!$E$2</c:f>
              <c:strCache>
                <c:ptCount val="1"/>
                <c:pt idx="0">
                  <c:v>75-89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Ref>
              <c:f>'Indexed analysis'!$A$4:$A$20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'Indexed analysis'!$O$4:$O$20</c:f>
              <c:numCache>
                <c:formatCode>General</c:formatCode>
                <c:ptCount val="17"/>
                <c:pt idx="0">
                  <c:v>100</c:v>
                </c:pt>
                <c:pt idx="1">
                  <c:v>99.302649930264991</c:v>
                </c:pt>
                <c:pt idx="2">
                  <c:v>100.83482561974405</c:v>
                </c:pt>
                <c:pt idx="3">
                  <c:v>94.949513748516679</c:v>
                </c:pt>
                <c:pt idx="4">
                  <c:v>93.038770830291142</c:v>
                </c:pt>
                <c:pt idx="5">
                  <c:v>88.175673159674048</c:v>
                </c:pt>
                <c:pt idx="6">
                  <c:v>88.719773961506817</c:v>
                </c:pt>
                <c:pt idx="7">
                  <c:v>84.61837834772156</c:v>
                </c:pt>
                <c:pt idx="8">
                  <c:v>81.692925422268644</c:v>
                </c:pt>
                <c:pt idx="9">
                  <c:v>79.627757914237435</c:v>
                </c:pt>
                <c:pt idx="10">
                  <c:v>78.378148417205253</c:v>
                </c:pt>
                <c:pt idx="11">
                  <c:v>77.144361640868638</c:v>
                </c:pt>
                <c:pt idx="12">
                  <c:v>75.959223908645711</c:v>
                </c:pt>
                <c:pt idx="13">
                  <c:v>73.738802514804533</c:v>
                </c:pt>
                <c:pt idx="14">
                  <c:v>76.755543771227551</c:v>
                </c:pt>
                <c:pt idx="15">
                  <c:v>71.96069260469497</c:v>
                </c:pt>
                <c:pt idx="16">
                  <c:v>74.524035514953539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'Indexed analysis'!$F$2</c:f>
              <c:strCache>
                <c:ptCount val="1"/>
                <c:pt idx="0">
                  <c:v>90+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cat>
            <c:numRef>
              <c:f>'Indexed analysis'!$A$4:$A$20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'Indexed analysis'!$P$4:$P$20</c:f>
              <c:numCache>
                <c:formatCode>General</c:formatCode>
                <c:ptCount val="17"/>
                <c:pt idx="0">
                  <c:v>100</c:v>
                </c:pt>
                <c:pt idx="1">
                  <c:v>120.80536912751677</c:v>
                </c:pt>
                <c:pt idx="2">
                  <c:v>128.51778742817038</c:v>
                </c:pt>
                <c:pt idx="3">
                  <c:v>117.77749616603445</c:v>
                </c:pt>
                <c:pt idx="4">
                  <c:v>113.25676197160888</c:v>
                </c:pt>
                <c:pt idx="5">
                  <c:v>110.76477193956902</c:v>
                </c:pt>
                <c:pt idx="6">
                  <c:v>116.02216514876946</c:v>
                </c:pt>
                <c:pt idx="7">
                  <c:v>113.49008051470771</c:v>
                </c:pt>
                <c:pt idx="8">
                  <c:v>105.83883496310629</c:v>
                </c:pt>
                <c:pt idx="9">
                  <c:v>106.6480835180196</c:v>
                </c:pt>
                <c:pt idx="10">
                  <c:v>96.594566698447736</c:v>
                </c:pt>
                <c:pt idx="11">
                  <c:v>97.954532699297715</c:v>
                </c:pt>
                <c:pt idx="12">
                  <c:v>100.21868364269395</c:v>
                </c:pt>
                <c:pt idx="13">
                  <c:v>96.03664182227574</c:v>
                </c:pt>
                <c:pt idx="14">
                  <c:v>106.52016771016619</c:v>
                </c:pt>
                <c:pt idx="15">
                  <c:v>101.0592846737603</c:v>
                </c:pt>
                <c:pt idx="16">
                  <c:v>103.64529743199758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339688"/>
        <c:axId val="361340080"/>
      </c:lineChart>
      <c:catAx>
        <c:axId val="36133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40080"/>
        <c:crosses val="autoZero"/>
        <c:auto val="1"/>
        <c:lblAlgn val="ctr"/>
        <c:lblOffset val="100"/>
        <c:noMultiLvlLbl val="0"/>
      </c:catAx>
      <c:valAx>
        <c:axId val="3613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33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Scotland female ASMR by age group 2001-2016, % change indexed against 2001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'Indexed analysis'!$B$23</c:f>
              <c:strCache>
                <c:ptCount val="1"/>
                <c:pt idx="0">
                  <c:v>15-34</c:v>
                </c:pt>
              </c:strCache>
            </c:strRef>
          </c:tx>
          <c:spPr>
            <a:ln w="28575" cap="rnd">
              <a:solidFill>
                <a:schemeClr val="bg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bg2"/>
                </a:solidFill>
              </a:ln>
              <a:effectLst/>
            </c:spPr>
          </c:marker>
          <c:cat>
            <c:numRef>
              <c:f>'Indexed analysis'!$A$25:$A$41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'Indexed analysis'!$L$25:$L$41</c:f>
              <c:numCache>
                <c:formatCode>General</c:formatCode>
                <c:ptCount val="17"/>
                <c:pt idx="0">
                  <c:v>100</c:v>
                </c:pt>
                <c:pt idx="1">
                  <c:v>102.77777777777777</c:v>
                </c:pt>
                <c:pt idx="2">
                  <c:v>101.87687687687688</c:v>
                </c:pt>
                <c:pt idx="3">
                  <c:v>100.05869505869506</c:v>
                </c:pt>
                <c:pt idx="4">
                  <c:v>94.503139503139494</c:v>
                </c:pt>
                <c:pt idx="5">
                  <c:v>92.54235518941401</c:v>
                </c:pt>
                <c:pt idx="6">
                  <c:v>92.54235518941401</c:v>
                </c:pt>
                <c:pt idx="7">
                  <c:v>101.54235518941401</c:v>
                </c:pt>
                <c:pt idx="8">
                  <c:v>101.54235518941401</c:v>
                </c:pt>
                <c:pt idx="9">
                  <c:v>103.3772175747351</c:v>
                </c:pt>
                <c:pt idx="10">
                  <c:v>96.170010367527908</c:v>
                </c:pt>
                <c:pt idx="11">
                  <c:v>89.373893862673526</c:v>
                </c:pt>
                <c:pt idx="12">
                  <c:v>84.165560529340198</c:v>
                </c:pt>
                <c:pt idx="13">
                  <c:v>80.868857232636913</c:v>
                </c:pt>
                <c:pt idx="14">
                  <c:v>82.005220869000539</c:v>
                </c:pt>
                <c:pt idx="15">
                  <c:v>92.117580419562344</c:v>
                </c:pt>
                <c:pt idx="16">
                  <c:v>68.947551265043415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'Indexed analysis'!$C$23</c:f>
              <c:strCache>
                <c:ptCount val="1"/>
                <c:pt idx="0">
                  <c:v>35-54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bg2">
                    <a:lumMod val="90000"/>
                  </a:schemeClr>
                </a:solidFill>
              </a:ln>
              <a:effectLst/>
            </c:spPr>
          </c:marker>
          <c:cat>
            <c:numRef>
              <c:f>'Indexed analysis'!$A$25:$A$41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'Indexed analysis'!$M$25:$M$41</c:f>
              <c:numCache>
                <c:formatCode>General</c:formatCode>
                <c:ptCount val="17"/>
                <c:pt idx="0">
                  <c:v>100</c:v>
                </c:pt>
                <c:pt idx="1">
                  <c:v>102.60586319218241</c:v>
                </c:pt>
                <c:pt idx="2">
                  <c:v>97.685228271547487</c:v>
                </c:pt>
                <c:pt idx="3">
                  <c:v>97.184393547006593</c:v>
                </c:pt>
                <c:pt idx="4">
                  <c:v>97.35217878190592</c:v>
                </c:pt>
                <c:pt idx="5">
                  <c:v>96.682162031487152</c:v>
                </c:pt>
                <c:pt idx="6">
                  <c:v>96.8507960955681</c:v>
                </c:pt>
                <c:pt idx="7">
                  <c:v>93.483792728564737</c:v>
                </c:pt>
                <c:pt idx="8">
                  <c:v>95.051736979435816</c:v>
                </c:pt>
                <c:pt idx="9">
                  <c:v>88.362200101219699</c:v>
                </c:pt>
                <c:pt idx="10">
                  <c:v>94.428376571807945</c:v>
                </c:pt>
                <c:pt idx="11">
                  <c:v>87.495967559676231</c:v>
                </c:pt>
                <c:pt idx="12">
                  <c:v>85.447550427460214</c:v>
                </c:pt>
                <c:pt idx="13">
                  <c:v>84.49698008525489</c:v>
                </c:pt>
                <c:pt idx="14">
                  <c:v>92.366461851089824</c:v>
                </c:pt>
                <c:pt idx="15">
                  <c:v>94.323757224755298</c:v>
                </c:pt>
                <c:pt idx="16">
                  <c:v>93.245248124780233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'Indexed analysis'!$D$23</c:f>
              <c:strCache>
                <c:ptCount val="1"/>
                <c:pt idx="0">
                  <c:v>55-74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cat>
            <c:numRef>
              <c:f>'Indexed analysis'!$A$25:$A$41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'Indexed analysis'!$N$25:$N$41</c:f>
              <c:numCache>
                <c:formatCode>General</c:formatCode>
                <c:ptCount val="17"/>
                <c:pt idx="0">
                  <c:v>100</c:v>
                </c:pt>
                <c:pt idx="1">
                  <c:v>98.592841847659841</c:v>
                </c:pt>
                <c:pt idx="2">
                  <c:v>98.561814854175509</c:v>
                </c:pt>
                <c:pt idx="3">
                  <c:v>92.29241696466589</c:v>
                </c:pt>
                <c:pt idx="4">
                  <c:v>90.967913653407606</c:v>
                </c:pt>
                <c:pt idx="5">
                  <c:v>89.42428949233377</c:v>
                </c:pt>
                <c:pt idx="6">
                  <c:v>88.095046138550543</c:v>
                </c:pt>
                <c:pt idx="7">
                  <c:v>84.399018504699086</c:v>
                </c:pt>
                <c:pt idx="8">
                  <c:v>79.91551778733897</c:v>
                </c:pt>
                <c:pt idx="9">
                  <c:v>80.103275954819253</c:v>
                </c:pt>
                <c:pt idx="10">
                  <c:v>75.830412386603356</c:v>
                </c:pt>
                <c:pt idx="11">
                  <c:v>76.26110933257047</c:v>
                </c:pt>
                <c:pt idx="12">
                  <c:v>74.350777948554878</c:v>
                </c:pt>
                <c:pt idx="13">
                  <c:v>69.382574450939615</c:v>
                </c:pt>
                <c:pt idx="14">
                  <c:v>72.770278340525564</c:v>
                </c:pt>
                <c:pt idx="15">
                  <c:v>71.435326884214888</c:v>
                </c:pt>
                <c:pt idx="16">
                  <c:v>69.551879335453677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'Indexed analysis'!$E$23</c:f>
              <c:strCache>
                <c:ptCount val="1"/>
                <c:pt idx="0">
                  <c:v>75-89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Ref>
              <c:f>'Indexed analysis'!$A$25:$A$41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'Indexed analysis'!$O$25:$O$41</c:f>
              <c:numCache>
                <c:formatCode>General</c:formatCode>
                <c:ptCount val="17"/>
                <c:pt idx="0">
                  <c:v>100</c:v>
                </c:pt>
                <c:pt idx="1">
                  <c:v>99.85562172892979</c:v>
                </c:pt>
                <c:pt idx="2">
                  <c:v>100.88580427004673</c:v>
                </c:pt>
                <c:pt idx="3">
                  <c:v>96.860759547327589</c:v>
                </c:pt>
                <c:pt idx="4">
                  <c:v>93.878466909862539</c:v>
                </c:pt>
                <c:pt idx="5">
                  <c:v>91.188745488152648</c:v>
                </c:pt>
                <c:pt idx="6">
                  <c:v>90.497728706316522</c:v>
                </c:pt>
                <c:pt idx="7">
                  <c:v>92.485800276893059</c:v>
                </c:pt>
                <c:pt idx="8">
                  <c:v>86.325956222312158</c:v>
                </c:pt>
                <c:pt idx="9">
                  <c:v>84.539500052806559</c:v>
                </c:pt>
                <c:pt idx="10">
                  <c:v>82.551344384447845</c:v>
                </c:pt>
                <c:pt idx="11">
                  <c:v>86.478836831577766</c:v>
                </c:pt>
                <c:pt idx="12">
                  <c:v>83.177341814966468</c:v>
                </c:pt>
                <c:pt idx="13">
                  <c:v>81.352132452716091</c:v>
                </c:pt>
                <c:pt idx="14">
                  <c:v>83.911187570826328</c:v>
                </c:pt>
                <c:pt idx="15">
                  <c:v>80.84017029635416</c:v>
                </c:pt>
                <c:pt idx="16">
                  <c:v>82.821719879883929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'Indexed analysis'!$F$23</c:f>
              <c:strCache>
                <c:ptCount val="1"/>
                <c:pt idx="0">
                  <c:v>90+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cat>
            <c:numRef>
              <c:f>'Indexed analysis'!$A$25:$A$41</c:f>
              <c:numCache>
                <c:formatCode>General</c:formatCode>
                <c:ptCount val="17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</c:numCache>
            </c:numRef>
          </c:cat>
          <c:val>
            <c:numRef>
              <c:f>'Indexed analysis'!$P$25:$P$41</c:f>
              <c:numCache>
                <c:formatCode>General</c:formatCode>
                <c:ptCount val="17"/>
                <c:pt idx="0">
                  <c:v>100</c:v>
                </c:pt>
                <c:pt idx="1">
                  <c:v>111.76972281449895</c:v>
                </c:pt>
                <c:pt idx="2">
                  <c:v>115.01275982327422</c:v>
                </c:pt>
                <c:pt idx="3">
                  <c:v>109.61734223273467</c:v>
                </c:pt>
                <c:pt idx="4">
                  <c:v>109.03140473273467</c:v>
                </c:pt>
                <c:pt idx="5">
                  <c:v>105.14142437910009</c:v>
                </c:pt>
                <c:pt idx="6">
                  <c:v>108.28942110845414</c:v>
                </c:pt>
                <c:pt idx="7">
                  <c:v>107.21926653057065</c:v>
                </c:pt>
                <c:pt idx="8">
                  <c:v>102.89234345364758</c:v>
                </c:pt>
                <c:pt idx="9">
                  <c:v>97.825341778605704</c:v>
                </c:pt>
                <c:pt idx="10">
                  <c:v>92.576113723907881</c:v>
                </c:pt>
                <c:pt idx="11">
                  <c:v>98.535145381263547</c:v>
                </c:pt>
                <c:pt idx="12">
                  <c:v>96.118625170367238</c:v>
                </c:pt>
                <c:pt idx="13">
                  <c:v>90.26540589976841</c:v>
                </c:pt>
                <c:pt idx="14">
                  <c:v>105.32996831009839</c:v>
                </c:pt>
                <c:pt idx="15">
                  <c:v>95.978347362467474</c:v>
                </c:pt>
                <c:pt idx="16">
                  <c:v>99.379041670452011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222232"/>
        <c:axId val="360222624"/>
      </c:lineChart>
      <c:catAx>
        <c:axId val="36022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22624"/>
        <c:crosses val="autoZero"/>
        <c:auto val="1"/>
        <c:lblAlgn val="ctr"/>
        <c:lblOffset val="100"/>
        <c:noMultiLvlLbl val="0"/>
      </c:catAx>
      <c:valAx>
        <c:axId val="3602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2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721179</xdr:colOff>
      <xdr:row>3</xdr:row>
      <xdr:rowOff>149679</xdr:rowOff>
    </xdr:from>
    <xdr:to>
      <xdr:col>31</xdr:col>
      <xdr:colOff>13607</xdr:colOff>
      <xdr:row>41</xdr:row>
      <xdr:rowOff>136071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612321</xdr:colOff>
      <xdr:row>43</xdr:row>
      <xdr:rowOff>131989</xdr:rowOff>
    </xdr:from>
    <xdr:to>
      <xdr:col>30</xdr:col>
      <xdr:colOff>421820</xdr:colOff>
      <xdr:row>75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13606</xdr:colOff>
      <xdr:row>75</xdr:row>
      <xdr:rowOff>63953</xdr:rowOff>
    </xdr:from>
    <xdr:to>
      <xdr:col>30</xdr:col>
      <xdr:colOff>544285</xdr:colOff>
      <xdr:row>110</xdr:row>
      <xdr:rowOff>149679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1</xdr:row>
      <xdr:rowOff>180975</xdr:rowOff>
    </xdr:from>
    <xdr:to>
      <xdr:col>19</xdr:col>
      <xdr:colOff>361949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161925</xdr:rowOff>
    </xdr:from>
    <xdr:to>
      <xdr:col>11</xdr:col>
      <xdr:colOff>266699</xdr:colOff>
      <xdr:row>29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495299</xdr:colOff>
      <xdr:row>0</xdr:row>
      <xdr:rowOff>180975</xdr:rowOff>
    </xdr:from>
    <xdr:to>
      <xdr:col>22</xdr:col>
      <xdr:colOff>581025</xdr:colOff>
      <xdr:row>29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82</xdr:row>
      <xdr:rowOff>190499</xdr:rowOff>
    </xdr:from>
    <xdr:to>
      <xdr:col>21</xdr:col>
      <xdr:colOff>561975</xdr:colOff>
      <xdr:row>105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142875</xdr:colOff>
      <xdr:row>30</xdr:row>
      <xdr:rowOff>142876</xdr:rowOff>
    </xdr:from>
    <xdr:to>
      <xdr:col>11</xdr:col>
      <xdr:colOff>190500</xdr:colOff>
      <xdr:row>56</xdr:row>
      <xdr:rowOff>66676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533400</xdr:colOff>
      <xdr:row>30</xdr:row>
      <xdr:rowOff>142875</xdr:rowOff>
    </xdr:from>
    <xdr:to>
      <xdr:col>22</xdr:col>
      <xdr:colOff>552450</xdr:colOff>
      <xdr:row>56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F76" zoomScale="70" zoomScaleNormal="70" workbookViewId="0">
      <selection activeCell="AF35" sqref="AF35"/>
    </sheetView>
  </sheetViews>
  <sheetFormatPr defaultRowHeight="15" x14ac:dyDescent="0.2"/>
  <sheetData>
    <row r="1" spans="1:11" x14ac:dyDescent="0.2">
      <c r="B1" t="s">
        <v>5</v>
      </c>
      <c r="C1" t="s">
        <v>5</v>
      </c>
      <c r="D1" t="s">
        <v>5</v>
      </c>
      <c r="E1" t="s">
        <v>5</v>
      </c>
      <c r="F1" t="s">
        <v>5</v>
      </c>
      <c r="G1" t="s">
        <v>6</v>
      </c>
      <c r="H1" t="s">
        <v>6</v>
      </c>
      <c r="I1" t="s">
        <v>6</v>
      </c>
      <c r="J1" t="s">
        <v>6</v>
      </c>
      <c r="K1" t="s">
        <v>6</v>
      </c>
    </row>
    <row r="2" spans="1:11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11" x14ac:dyDescent="0.2">
      <c r="A3">
        <v>1981</v>
      </c>
      <c r="B3">
        <v>2185.2917570135533</v>
      </c>
      <c r="C3">
        <v>2155.6886867411899</v>
      </c>
      <c r="D3">
        <v>2259.7161509632097</v>
      </c>
      <c r="E3">
        <v>2405.9854806223302</v>
      </c>
      <c r="F3">
        <v>2285.7657618230578</v>
      </c>
      <c r="G3">
        <v>1380.2796349279163</v>
      </c>
      <c r="H3">
        <v>1360.7625323037666</v>
      </c>
      <c r="I3">
        <v>1422.8599821026141</v>
      </c>
      <c r="J3">
        <v>1519.3771594360692</v>
      </c>
      <c r="K3">
        <v>1448.4786687616981</v>
      </c>
    </row>
    <row r="4" spans="1:11" x14ac:dyDescent="0.2">
      <c r="A4">
        <v>1982</v>
      </c>
      <c r="B4">
        <v>2176.3043911756677</v>
      </c>
      <c r="C4">
        <v>2147.7397228059103</v>
      </c>
      <c r="D4">
        <v>2250.2802643996256</v>
      </c>
      <c r="E4">
        <v>2425.7318397052773</v>
      </c>
      <c r="F4">
        <v>2154.1355369597491</v>
      </c>
      <c r="G4">
        <v>1381.9095542045934</v>
      </c>
      <c r="H4">
        <v>1358.4299048377989</v>
      </c>
      <c r="I4">
        <v>1410.4836478764598</v>
      </c>
      <c r="J4">
        <v>1569.6197237005449</v>
      </c>
      <c r="K4">
        <v>1444.7213935643763</v>
      </c>
    </row>
    <row r="5" spans="1:11" x14ac:dyDescent="0.2">
      <c r="A5">
        <v>1983</v>
      </c>
      <c r="B5">
        <v>2151.1400061179652</v>
      </c>
      <c r="C5">
        <v>2123.483786409116</v>
      </c>
      <c r="D5">
        <v>2243.0160793286232</v>
      </c>
      <c r="E5">
        <v>2355.5783607936269</v>
      </c>
      <c r="F5">
        <v>2209.8476699313769</v>
      </c>
      <c r="G5">
        <v>1354.9729817991331</v>
      </c>
      <c r="H5">
        <v>1335.1820136042354</v>
      </c>
      <c r="I5">
        <v>1384.2908032833825</v>
      </c>
      <c r="J5">
        <v>1509.5056841957046</v>
      </c>
      <c r="K5">
        <v>1409.3911815636859</v>
      </c>
    </row>
    <row r="6" spans="1:11" x14ac:dyDescent="0.2">
      <c r="A6">
        <v>1984</v>
      </c>
      <c r="B6">
        <v>2074.4082105477446</v>
      </c>
      <c r="C6">
        <v>2048.2710133925711</v>
      </c>
      <c r="D6">
        <v>2104.6715717714019</v>
      </c>
      <c r="E6">
        <v>2293.9050750125257</v>
      </c>
      <c r="F6">
        <v>2160.861949263799</v>
      </c>
      <c r="G6">
        <v>1309.6514261913733</v>
      </c>
      <c r="H6">
        <v>1291.3575306414411</v>
      </c>
      <c r="I6">
        <v>1309.2565685339223</v>
      </c>
      <c r="J6">
        <v>1467.5519370268378</v>
      </c>
      <c r="K6">
        <v>1369.9998276314743</v>
      </c>
    </row>
    <row r="7" spans="1:11" x14ac:dyDescent="0.2">
      <c r="A7">
        <v>1985</v>
      </c>
      <c r="B7">
        <v>2126.8913904761839</v>
      </c>
      <c r="C7">
        <v>2103.6664098085307</v>
      </c>
      <c r="D7">
        <v>2198.298674880114</v>
      </c>
      <c r="E7">
        <v>2313.2571746792592</v>
      </c>
      <c r="F7">
        <v>2136.7089996988079</v>
      </c>
      <c r="G7">
        <v>1349.0892184516254</v>
      </c>
      <c r="H7">
        <v>1330.5027067707317</v>
      </c>
      <c r="I7">
        <v>1375.5977259136216</v>
      </c>
      <c r="J7">
        <v>1501.3459404787145</v>
      </c>
      <c r="K7">
        <v>1376.6869210354796</v>
      </c>
    </row>
    <row r="8" spans="1:11" x14ac:dyDescent="0.2">
      <c r="A8">
        <v>1986</v>
      </c>
      <c r="B8">
        <v>2065.8260364147964</v>
      </c>
      <c r="C8">
        <v>2036.7114705384574</v>
      </c>
      <c r="D8">
        <v>2089.8490699290837</v>
      </c>
      <c r="E8">
        <v>2312.6689511536683</v>
      </c>
      <c r="F8">
        <v>2176.3045357592055</v>
      </c>
      <c r="G8">
        <v>1308.930971777982</v>
      </c>
      <c r="H8">
        <v>1289.9813072378922</v>
      </c>
      <c r="I8">
        <v>1310.4743475513258</v>
      </c>
      <c r="J8">
        <v>1474.7254805316211</v>
      </c>
      <c r="K8">
        <v>1364.5112353916736</v>
      </c>
    </row>
    <row r="9" spans="1:11" x14ac:dyDescent="0.2">
      <c r="A9">
        <v>1987</v>
      </c>
      <c r="B9">
        <v>1971.4548867516719</v>
      </c>
      <c r="C9">
        <v>1942.2393165150818</v>
      </c>
      <c r="D9">
        <v>2007.2613647919816</v>
      </c>
      <c r="E9">
        <v>2229.4776557370278</v>
      </c>
      <c r="F9">
        <v>2028.2463692506512</v>
      </c>
      <c r="G9">
        <v>1260.0499567431573</v>
      </c>
      <c r="H9">
        <v>1242.9301805973801</v>
      </c>
      <c r="I9">
        <v>1262.1108498858036</v>
      </c>
      <c r="J9">
        <v>1412.6387689338026</v>
      </c>
      <c r="K9">
        <v>1289.5445661067627</v>
      </c>
    </row>
    <row r="10" spans="1:11" x14ac:dyDescent="0.2">
      <c r="A10">
        <v>1988</v>
      </c>
      <c r="B10">
        <v>1962.8615095055172</v>
      </c>
      <c r="C10">
        <v>1936.014065941072</v>
      </c>
      <c r="D10">
        <v>1969.7032113474725</v>
      </c>
      <c r="E10">
        <v>2194.0889793521283</v>
      </c>
      <c r="F10">
        <v>2089.0751110396013</v>
      </c>
      <c r="G10">
        <v>1262.3670348528844</v>
      </c>
      <c r="H10">
        <v>1245.4646462406297</v>
      </c>
      <c r="I10">
        <v>1261.8546959228643</v>
      </c>
      <c r="J10">
        <v>1406.4087454303253</v>
      </c>
      <c r="K10">
        <v>1321.9218384348451</v>
      </c>
    </row>
    <row r="11" spans="1:11" x14ac:dyDescent="0.2">
      <c r="A11">
        <v>1989</v>
      </c>
      <c r="B11">
        <v>1967.6142009966502</v>
      </c>
      <c r="C11">
        <v>1933.9984915859773</v>
      </c>
      <c r="D11">
        <v>1986.5629923356596</v>
      </c>
      <c r="E11">
        <v>2269.4166584061995</v>
      </c>
      <c r="F11">
        <v>2067.6082851940178</v>
      </c>
      <c r="G11">
        <v>1272.8913947979761</v>
      </c>
      <c r="H11">
        <v>1247.5702633274543</v>
      </c>
      <c r="I11">
        <v>1291.7385772869563</v>
      </c>
      <c r="J11">
        <v>1493.2008191061364</v>
      </c>
      <c r="K11">
        <v>1323.1025008996685</v>
      </c>
    </row>
    <row r="12" spans="1:11" x14ac:dyDescent="0.2">
      <c r="A12">
        <v>1990</v>
      </c>
      <c r="B12">
        <v>1903.6587176432554</v>
      </c>
      <c r="C12">
        <v>1878.2812563649063</v>
      </c>
      <c r="D12">
        <v>1929.7454102439378</v>
      </c>
      <c r="E12">
        <v>2115.0396679598834</v>
      </c>
      <c r="F12">
        <v>2000.9006554076948</v>
      </c>
      <c r="G12">
        <v>1219.3312608647116</v>
      </c>
      <c r="H12">
        <v>1200.4755309649872</v>
      </c>
      <c r="I12">
        <v>1209.099734177096</v>
      </c>
      <c r="J12">
        <v>1387.7598696494967</v>
      </c>
      <c r="K12">
        <v>1288.706908521207</v>
      </c>
    </row>
    <row r="13" spans="1:11" x14ac:dyDescent="0.2">
      <c r="A13">
        <v>1991</v>
      </c>
      <c r="B13">
        <v>1892.7713448299296</v>
      </c>
      <c r="C13">
        <v>1873.4393453665118</v>
      </c>
      <c r="D13">
        <v>1895.3932591306279</v>
      </c>
      <c r="E13">
        <v>2079.0266081409222</v>
      </c>
      <c r="F13">
        <v>1898.6725231928106</v>
      </c>
      <c r="G13">
        <v>1221.3273480487471</v>
      </c>
      <c r="H13">
        <v>1207.7024263953556</v>
      </c>
      <c r="I13">
        <v>1209.8031580381255</v>
      </c>
      <c r="J13">
        <v>1358.9461583516554</v>
      </c>
      <c r="K13">
        <v>1207.7082612230454</v>
      </c>
    </row>
    <row r="14" spans="1:11" x14ac:dyDescent="0.2">
      <c r="A14">
        <v>1992</v>
      </c>
      <c r="B14">
        <v>1831.4174832686999</v>
      </c>
      <c r="C14">
        <v>1807.0837046972531</v>
      </c>
      <c r="D14">
        <v>1825.0913323111847</v>
      </c>
      <c r="E14">
        <v>2075.607087826475</v>
      </c>
      <c r="F14">
        <v>1851.6569789318751</v>
      </c>
      <c r="G14">
        <v>1183.0643235735529</v>
      </c>
      <c r="H14">
        <v>1165.8585879494308</v>
      </c>
      <c r="I14">
        <v>1192.3957004845386</v>
      </c>
      <c r="J14">
        <v>1341.07178487378</v>
      </c>
      <c r="K14">
        <v>1180.4662989988747</v>
      </c>
    </row>
    <row r="15" spans="1:11" x14ac:dyDescent="0.2">
      <c r="A15">
        <v>1993</v>
      </c>
      <c r="B15">
        <v>1874.7653509512836</v>
      </c>
      <c r="C15">
        <v>1843.317804342726</v>
      </c>
      <c r="D15">
        <v>1914.2250502056863</v>
      </c>
      <c r="E15">
        <v>2154.9385210771261</v>
      </c>
      <c r="F15">
        <v>1922.0027608321893</v>
      </c>
      <c r="G15">
        <v>1222.8771678563753</v>
      </c>
      <c r="H15">
        <v>1201.1977614042607</v>
      </c>
      <c r="I15">
        <v>1243.7751042363814</v>
      </c>
      <c r="J15">
        <v>1417.7851403396023</v>
      </c>
      <c r="K15">
        <v>1222.7370010490088</v>
      </c>
    </row>
    <row r="16" spans="1:11" x14ac:dyDescent="0.2">
      <c r="A16">
        <v>1994</v>
      </c>
      <c r="B16">
        <v>1766.3917293298905</v>
      </c>
      <c r="C16">
        <v>1742.6659675605592</v>
      </c>
      <c r="D16">
        <v>1781.1264646028542</v>
      </c>
      <c r="E16">
        <v>1978.3017229396705</v>
      </c>
      <c r="F16">
        <v>1819.0042698505351</v>
      </c>
      <c r="G16">
        <v>1154.2434681250768</v>
      </c>
      <c r="H16">
        <v>1137.1611812316605</v>
      </c>
      <c r="I16">
        <v>1160.4533569438945</v>
      </c>
      <c r="J16">
        <v>1302.0932490527121</v>
      </c>
      <c r="K16">
        <v>1189.162330456262</v>
      </c>
    </row>
    <row r="17" spans="1:11" x14ac:dyDescent="0.2">
      <c r="A17">
        <v>1995</v>
      </c>
      <c r="B17">
        <v>1780.3215883182841</v>
      </c>
      <c r="C17">
        <v>1754.4366432430061</v>
      </c>
      <c r="D17">
        <v>1852.2188089685244</v>
      </c>
      <c r="E17">
        <v>1976.730961441172</v>
      </c>
      <c r="F17">
        <v>1834.7025519877216</v>
      </c>
      <c r="G17">
        <v>1170.1802583644121</v>
      </c>
      <c r="H17">
        <v>1152.4493815014816</v>
      </c>
      <c r="I17">
        <v>1197.7557625824882</v>
      </c>
      <c r="J17">
        <v>1317.1794197922638</v>
      </c>
      <c r="K17">
        <v>1185.1527334669297</v>
      </c>
    </row>
    <row r="18" spans="1:11" x14ac:dyDescent="0.2">
      <c r="A18">
        <v>1996</v>
      </c>
      <c r="B18">
        <v>1747.3904366793554</v>
      </c>
      <c r="C18">
        <v>1720.1026022690855</v>
      </c>
      <c r="D18">
        <v>1779.8591459047782</v>
      </c>
      <c r="E18">
        <v>1987.944778362511</v>
      </c>
      <c r="F18">
        <v>1795.1098399100836</v>
      </c>
      <c r="G18">
        <v>1158.9277837433601</v>
      </c>
      <c r="H18">
        <v>1142.3118979959663</v>
      </c>
      <c r="I18">
        <v>1184.7879301886146</v>
      </c>
      <c r="J18">
        <v>1298.1463174572448</v>
      </c>
      <c r="K18">
        <v>1166.9038682125781</v>
      </c>
    </row>
    <row r="19" spans="1:11" x14ac:dyDescent="0.2">
      <c r="A19">
        <v>1997</v>
      </c>
      <c r="B19">
        <v>1702.2310386755114</v>
      </c>
      <c r="C19">
        <v>1677.0627341120339</v>
      </c>
      <c r="D19">
        <v>1771.5805240867378</v>
      </c>
      <c r="E19">
        <v>1904.7415737967772</v>
      </c>
      <c r="F19">
        <v>1711.5856916002956</v>
      </c>
      <c r="G19">
        <v>1146.573885031765</v>
      </c>
      <c r="H19">
        <v>1130.5019650798617</v>
      </c>
      <c r="I19">
        <v>1175.1309982891687</v>
      </c>
      <c r="J19">
        <v>1282.0045250492176</v>
      </c>
      <c r="K19">
        <v>1146.1984897839252</v>
      </c>
    </row>
    <row r="20" spans="1:11" x14ac:dyDescent="0.2">
      <c r="A20">
        <v>1998</v>
      </c>
      <c r="B20">
        <v>1666.3226922533449</v>
      </c>
      <c r="C20">
        <v>1644.3098887743954</v>
      </c>
      <c r="D20">
        <v>1674.2846143796189</v>
      </c>
      <c r="E20">
        <v>1866.2668317743642</v>
      </c>
      <c r="F20">
        <v>1712.9197825461108</v>
      </c>
      <c r="G20">
        <v>1128.200315562467</v>
      </c>
      <c r="H20">
        <v>1112.3663728585066</v>
      </c>
      <c r="I20">
        <v>1145.0289566976262</v>
      </c>
      <c r="J20">
        <v>1268.9548416643681</v>
      </c>
      <c r="K20">
        <v>1127.3891932757888</v>
      </c>
    </row>
    <row r="21" spans="1:11" x14ac:dyDescent="0.2">
      <c r="A21">
        <v>1999</v>
      </c>
      <c r="B21">
        <v>1649.3286853975519</v>
      </c>
      <c r="C21">
        <v>1618.3096869733035</v>
      </c>
      <c r="D21">
        <v>1717.0459836479179</v>
      </c>
      <c r="E21">
        <v>1892.6335599649333</v>
      </c>
      <c r="F21">
        <v>1751.6206227710018</v>
      </c>
      <c r="G21">
        <v>1131.344891991494</v>
      </c>
      <c r="H21">
        <v>1110.2477351150687</v>
      </c>
      <c r="I21">
        <v>1173.7073826410128</v>
      </c>
      <c r="J21">
        <v>1289.1294429273755</v>
      </c>
      <c r="K21">
        <v>1201.820383519316</v>
      </c>
    </row>
    <row r="22" spans="1:11" x14ac:dyDescent="0.2">
      <c r="A22">
        <v>2000</v>
      </c>
      <c r="B22">
        <v>1579.2235714874084</v>
      </c>
      <c r="C22">
        <v>1554.7768873156529</v>
      </c>
      <c r="D22">
        <v>1624.6768496069435</v>
      </c>
      <c r="E22">
        <v>1776.7901239466212</v>
      </c>
      <c r="F22">
        <v>1641.5919656998406</v>
      </c>
      <c r="G22">
        <v>1082.6023371295807</v>
      </c>
      <c r="H22">
        <v>1064.6835405943368</v>
      </c>
      <c r="I22">
        <v>1113.49487179423</v>
      </c>
      <c r="J22">
        <v>1218.5919883533375</v>
      </c>
      <c r="K22">
        <v>1142.476691648855</v>
      </c>
    </row>
    <row r="23" spans="1:11" x14ac:dyDescent="0.2">
      <c r="A23">
        <v>2001</v>
      </c>
      <c r="B23">
        <v>1532.4881483325562</v>
      </c>
      <c r="C23">
        <v>1508.118729093645</v>
      </c>
      <c r="D23">
        <v>1569.6365328682357</v>
      </c>
      <c r="E23">
        <v>1734.6324014190277</v>
      </c>
      <c r="F23">
        <v>1597.3413948196521</v>
      </c>
      <c r="G23">
        <v>1060.1836938099912</v>
      </c>
      <c r="H23">
        <v>1042.5861485761677</v>
      </c>
      <c r="I23">
        <v>1102.5998813791102</v>
      </c>
      <c r="J23">
        <v>1195.1016239441251</v>
      </c>
      <c r="K23">
        <v>1090.850767911814</v>
      </c>
    </row>
    <row r="24" spans="1:11" x14ac:dyDescent="0.2">
      <c r="A24">
        <v>2002</v>
      </c>
      <c r="B24">
        <v>1520.6137941654097</v>
      </c>
      <c r="C24">
        <v>1493.9767223534129</v>
      </c>
      <c r="D24">
        <v>1539.657782818816</v>
      </c>
      <c r="E24">
        <v>1776.8055001983087</v>
      </c>
      <c r="F24">
        <v>1549.5618065744902</v>
      </c>
      <c r="G24">
        <v>1061.4143018698785</v>
      </c>
      <c r="H24">
        <v>1042.0967224333267</v>
      </c>
      <c r="I24">
        <v>1101.0087724166333</v>
      </c>
      <c r="J24">
        <v>1218.2968037745359</v>
      </c>
      <c r="K24">
        <v>1090.6170064723883</v>
      </c>
    </row>
    <row r="25" spans="1:11" x14ac:dyDescent="0.2">
      <c r="A25">
        <v>2003</v>
      </c>
      <c r="B25">
        <v>1507.6171310421364</v>
      </c>
      <c r="C25">
        <v>1476.8026875177543</v>
      </c>
      <c r="D25">
        <v>1572.1487267699149</v>
      </c>
      <c r="E25">
        <v>1785.2264147866904</v>
      </c>
      <c r="F25">
        <v>1537.1792279997726</v>
      </c>
      <c r="G25">
        <v>1070.2265599714663</v>
      </c>
      <c r="H25">
        <v>1052.0505320834209</v>
      </c>
      <c r="I25">
        <v>1103.7014282414711</v>
      </c>
      <c r="J25">
        <v>1229.6521385977574</v>
      </c>
      <c r="K25">
        <v>1063.6117945030414</v>
      </c>
    </row>
    <row r="26" spans="1:11" x14ac:dyDescent="0.2">
      <c r="A26">
        <v>2004</v>
      </c>
      <c r="B26">
        <v>1424.4919290514631</v>
      </c>
      <c r="C26">
        <v>1397.0126327108185</v>
      </c>
      <c r="D26">
        <v>1461.466405618547</v>
      </c>
      <c r="E26">
        <v>1673.5557255441663</v>
      </c>
      <c r="F26">
        <v>1474.0251150134504</v>
      </c>
      <c r="G26">
        <v>1008.9343332393955</v>
      </c>
      <c r="H26">
        <v>989.28942391367752</v>
      </c>
      <c r="I26">
        <v>1048.6622152981279</v>
      </c>
      <c r="J26">
        <v>1171.0529871410181</v>
      </c>
      <c r="K26">
        <v>1033.6901367673008</v>
      </c>
    </row>
    <row r="27" spans="1:11" x14ac:dyDescent="0.2">
      <c r="A27">
        <v>2005</v>
      </c>
      <c r="B27">
        <v>1390.8326007784269</v>
      </c>
      <c r="C27">
        <v>1364.4620218118273</v>
      </c>
      <c r="D27">
        <v>1432.7632277413461</v>
      </c>
      <c r="E27">
        <v>1619.0887514576066</v>
      </c>
      <c r="F27">
        <v>1444.8820700576543</v>
      </c>
      <c r="G27">
        <v>995.96942042585056</v>
      </c>
      <c r="H27">
        <v>977.7447971682858</v>
      </c>
      <c r="I27">
        <v>1036.2880571460603</v>
      </c>
      <c r="J27">
        <v>1149.6944092396989</v>
      </c>
      <c r="K27">
        <v>990.61394697474464</v>
      </c>
    </row>
    <row r="28" spans="1:11" x14ac:dyDescent="0.2">
      <c r="A28">
        <v>2006</v>
      </c>
      <c r="B28">
        <v>1346.5466405108</v>
      </c>
      <c r="C28">
        <v>1321.8753216127141</v>
      </c>
      <c r="D28">
        <v>1366.0908413942275</v>
      </c>
      <c r="E28">
        <v>1562.3683741637178</v>
      </c>
      <c r="F28">
        <v>1433.7675088363474</v>
      </c>
      <c r="G28">
        <v>961.05712919121493</v>
      </c>
      <c r="H28">
        <v>942.31463997162064</v>
      </c>
      <c r="I28">
        <v>980.70185058090215</v>
      </c>
      <c r="J28">
        <v>1119.7236561799621</v>
      </c>
      <c r="K28">
        <v>1000.4966287976958</v>
      </c>
    </row>
    <row r="29" spans="1:11" x14ac:dyDescent="0.2">
      <c r="A29">
        <v>2007</v>
      </c>
      <c r="B29">
        <v>1324.9149167056908</v>
      </c>
      <c r="C29">
        <v>1293.0955012799604</v>
      </c>
      <c r="D29">
        <v>1393.2791148486524</v>
      </c>
      <c r="E29">
        <v>1577.4848915639861</v>
      </c>
      <c r="F29">
        <v>1439.2095453110301</v>
      </c>
      <c r="G29">
        <v>955.63735602933616</v>
      </c>
      <c r="H29">
        <v>935.41746062647474</v>
      </c>
      <c r="I29">
        <v>997.94094216830945</v>
      </c>
      <c r="J29">
        <v>1120.3896765329137</v>
      </c>
      <c r="K29">
        <v>978.65451591194062</v>
      </c>
    </row>
    <row r="30" spans="1:11" x14ac:dyDescent="0.2">
      <c r="A30">
        <v>2008</v>
      </c>
      <c r="B30">
        <v>1313.9566118080768</v>
      </c>
      <c r="C30">
        <v>1286.6484939933368</v>
      </c>
      <c r="D30">
        <v>1372.8749772570388</v>
      </c>
      <c r="E30">
        <v>1524.7282459447872</v>
      </c>
      <c r="F30">
        <v>1416.3682788134988</v>
      </c>
      <c r="G30">
        <v>959.40143191259904</v>
      </c>
      <c r="H30">
        <v>940.39255958420256</v>
      </c>
      <c r="I30">
        <v>987.50889748346935</v>
      </c>
      <c r="J30">
        <v>1115.4164445327103</v>
      </c>
      <c r="K30">
        <v>992.60578148687853</v>
      </c>
    </row>
    <row r="31" spans="1:11" x14ac:dyDescent="0.2">
      <c r="A31">
        <v>2009</v>
      </c>
      <c r="B31">
        <v>1249.8271653941592</v>
      </c>
      <c r="C31">
        <v>1225.8830082736438</v>
      </c>
      <c r="D31">
        <v>1290.4860119075747</v>
      </c>
      <c r="E31">
        <v>1450.2553045673799</v>
      </c>
      <c r="F31">
        <v>1316.7825565612316</v>
      </c>
      <c r="G31">
        <v>903.28479334255144</v>
      </c>
      <c r="H31">
        <v>883.32190074104949</v>
      </c>
      <c r="I31">
        <v>937.86928129579542</v>
      </c>
      <c r="J31">
        <v>1060.8237275956244</v>
      </c>
      <c r="K31">
        <v>957.16717139135994</v>
      </c>
    </row>
    <row r="32" spans="1:11" x14ac:dyDescent="0.2">
      <c r="A32">
        <v>2010</v>
      </c>
      <c r="B32">
        <v>1222.151003452354</v>
      </c>
      <c r="C32">
        <v>1197.0813758205984</v>
      </c>
      <c r="D32">
        <v>1271.4158116852946</v>
      </c>
      <c r="E32">
        <v>1423.766597281646</v>
      </c>
      <c r="F32">
        <v>1298.5888680243447</v>
      </c>
      <c r="G32">
        <v>891.8134295867967</v>
      </c>
      <c r="H32">
        <v>873.03546729667687</v>
      </c>
      <c r="I32">
        <v>936.36222057070415</v>
      </c>
      <c r="J32">
        <v>1036.4831305112</v>
      </c>
      <c r="K32">
        <v>920.19219775026443</v>
      </c>
    </row>
    <row r="33" spans="1:11" x14ac:dyDescent="0.2">
      <c r="A33">
        <v>2011</v>
      </c>
      <c r="B33">
        <v>1179.8433714204114</v>
      </c>
      <c r="C33">
        <v>1154.1173722360247</v>
      </c>
      <c r="D33">
        <v>1247.6423749264791</v>
      </c>
      <c r="E33">
        <v>1377.6619887115826</v>
      </c>
      <c r="F33">
        <v>1249.5699706658197</v>
      </c>
      <c r="G33">
        <v>857.56625710947674</v>
      </c>
      <c r="H33">
        <v>839.72998068152276</v>
      </c>
      <c r="I33">
        <v>880.04390580107724</v>
      </c>
      <c r="J33">
        <v>1006.4798010873589</v>
      </c>
      <c r="K33">
        <v>890.63141728248127</v>
      </c>
    </row>
    <row r="34" spans="1:11" x14ac:dyDescent="0.2">
      <c r="A34">
        <v>2012</v>
      </c>
      <c r="B34">
        <v>1178.1348759528857</v>
      </c>
      <c r="C34">
        <v>1154.6534313141392</v>
      </c>
      <c r="D34">
        <v>1236.9353269080423</v>
      </c>
      <c r="E34">
        <v>1356.0974606764646</v>
      </c>
      <c r="F34">
        <v>1252.422257520084</v>
      </c>
      <c r="G34">
        <v>872.89287117349863</v>
      </c>
      <c r="H34">
        <v>852.71355670634534</v>
      </c>
      <c r="I34">
        <v>909.60684201261756</v>
      </c>
      <c r="J34">
        <v>1033.2499657125727</v>
      </c>
      <c r="K34">
        <v>915.93564328166462</v>
      </c>
    </row>
    <row r="35" spans="1:11" x14ac:dyDescent="0.2">
      <c r="A35">
        <v>2013</v>
      </c>
      <c r="B35">
        <v>1176.1829617739234</v>
      </c>
      <c r="C35">
        <v>1152.4503648471614</v>
      </c>
      <c r="D35">
        <v>1253.0184149775807</v>
      </c>
      <c r="E35">
        <v>1346.1128714474005</v>
      </c>
      <c r="F35">
        <v>1251.167714137724</v>
      </c>
      <c r="G35">
        <v>867.31459459171515</v>
      </c>
      <c r="H35">
        <v>848.82893579212487</v>
      </c>
      <c r="I35">
        <v>912.18073686903676</v>
      </c>
      <c r="J35">
        <v>1005.6147188954761</v>
      </c>
      <c r="K35">
        <v>910.45145420502138</v>
      </c>
    </row>
    <row r="36" spans="1:11" x14ac:dyDescent="0.2">
      <c r="A36">
        <v>2014</v>
      </c>
      <c r="B36">
        <v>1138.0456713618139</v>
      </c>
      <c r="C36">
        <v>1116.6350794378125</v>
      </c>
      <c r="D36">
        <v>1196.0379311054139</v>
      </c>
      <c r="E36">
        <v>1309.485295666442</v>
      </c>
      <c r="F36">
        <v>1168.0421051006733</v>
      </c>
      <c r="G36">
        <v>836.38115098072262</v>
      </c>
      <c r="H36">
        <v>818.32845906628359</v>
      </c>
      <c r="I36">
        <v>878.10865578975279</v>
      </c>
      <c r="J36">
        <v>970.85687754105231</v>
      </c>
      <c r="K36">
        <v>884.20583027499401</v>
      </c>
    </row>
    <row r="37" spans="1:11" x14ac:dyDescent="0.2">
      <c r="A37">
        <v>2015</v>
      </c>
      <c r="B37">
        <v>1176.1566116014722</v>
      </c>
      <c r="C37">
        <v>1151.7616497561924</v>
      </c>
      <c r="D37">
        <v>1231.9480867638324</v>
      </c>
      <c r="E37">
        <v>1372.3461681668418</v>
      </c>
      <c r="F37">
        <v>1237.0694782779449</v>
      </c>
      <c r="G37">
        <v>878.5527559070706</v>
      </c>
      <c r="H37">
        <v>859.69579606860498</v>
      </c>
      <c r="I37">
        <v>929.44976878531588</v>
      </c>
      <c r="J37">
        <v>1025.5353142178831</v>
      </c>
      <c r="K37">
        <v>901.18699661622895</v>
      </c>
    </row>
    <row r="38" spans="1:11" x14ac:dyDescent="0.2">
      <c r="A38">
        <v>2016</v>
      </c>
      <c r="B38">
        <v>1145.9441037686067</v>
      </c>
      <c r="C38">
        <v>1122.39798946421</v>
      </c>
      <c r="D38">
        <v>1227.2943012230162</v>
      </c>
      <c r="E38">
        <v>1326.452967757866</v>
      </c>
      <c r="F38">
        <v>1177.6009195893387</v>
      </c>
      <c r="G38">
        <v>852.4945602224052</v>
      </c>
      <c r="H38">
        <v>834.41630141140604</v>
      </c>
      <c r="I38">
        <v>898.830407229613</v>
      </c>
      <c r="J38">
        <v>988.4668078900612</v>
      </c>
      <c r="K38">
        <v>892.9002429078655</v>
      </c>
    </row>
    <row r="39" spans="1:11" x14ac:dyDescent="0.2">
      <c r="A39">
        <v>2017</v>
      </c>
      <c r="E39">
        <v>1329</v>
      </c>
      <c r="J39">
        <v>997.4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S18" sqref="S18"/>
    </sheetView>
  </sheetViews>
  <sheetFormatPr defaultRowHeight="15" x14ac:dyDescent="0.2"/>
  <sheetData>
    <row r="1" spans="1:3" x14ac:dyDescent="0.2">
      <c r="A1" t="s">
        <v>7</v>
      </c>
      <c r="B1" t="s">
        <v>5</v>
      </c>
      <c r="C1" t="s">
        <v>6</v>
      </c>
    </row>
    <row r="2" spans="1:3" x14ac:dyDescent="0.2">
      <c r="A2">
        <v>1994</v>
      </c>
      <c r="B2">
        <v>879.8</v>
      </c>
      <c r="C2">
        <v>524.20000000000005</v>
      </c>
    </row>
    <row r="3" spans="1:3" x14ac:dyDescent="0.2">
      <c r="A3">
        <v>1995</v>
      </c>
      <c r="B3">
        <v>880.2</v>
      </c>
      <c r="C3">
        <v>514.70000000000005</v>
      </c>
    </row>
    <row r="4" spans="1:3" x14ac:dyDescent="0.2">
      <c r="A4">
        <v>1996</v>
      </c>
      <c r="B4">
        <v>876.2</v>
      </c>
      <c r="C4">
        <v>508.8</v>
      </c>
    </row>
    <row r="5" spans="1:3" x14ac:dyDescent="0.2">
      <c r="A5">
        <v>1997</v>
      </c>
      <c r="B5">
        <v>838.6</v>
      </c>
      <c r="C5">
        <v>493</v>
      </c>
    </row>
    <row r="6" spans="1:3" x14ac:dyDescent="0.2">
      <c r="A6">
        <v>1998</v>
      </c>
      <c r="B6">
        <v>825.3</v>
      </c>
      <c r="C6">
        <v>486.9</v>
      </c>
    </row>
    <row r="7" spans="1:3" x14ac:dyDescent="0.2">
      <c r="A7">
        <v>1999</v>
      </c>
      <c r="B7">
        <v>808</v>
      </c>
      <c r="C7">
        <v>480.9</v>
      </c>
    </row>
    <row r="8" spans="1:3" x14ac:dyDescent="0.2">
      <c r="A8">
        <v>2000</v>
      </c>
      <c r="B8">
        <v>777.9</v>
      </c>
      <c r="C8">
        <v>459.4</v>
      </c>
    </row>
    <row r="9" spans="1:3" x14ac:dyDescent="0.2">
      <c r="A9">
        <v>2001</v>
      </c>
      <c r="B9">
        <v>761.1</v>
      </c>
      <c r="C9">
        <v>446.7</v>
      </c>
    </row>
    <row r="10" spans="1:3" x14ac:dyDescent="0.2">
      <c r="A10">
        <v>2002</v>
      </c>
      <c r="B10">
        <v>755.6</v>
      </c>
      <c r="C10">
        <v>442.8</v>
      </c>
    </row>
    <row r="11" spans="1:3" x14ac:dyDescent="0.2">
      <c r="A11">
        <v>2003</v>
      </c>
      <c r="B11">
        <v>725.7</v>
      </c>
      <c r="C11">
        <v>439.6</v>
      </c>
    </row>
    <row r="12" spans="1:3" x14ac:dyDescent="0.2">
      <c r="A12">
        <v>2004</v>
      </c>
      <c r="B12">
        <v>693.4</v>
      </c>
      <c r="C12">
        <v>416</v>
      </c>
    </row>
    <row r="13" spans="1:3" x14ac:dyDescent="0.2">
      <c r="A13">
        <v>2005</v>
      </c>
      <c r="B13">
        <v>663.8</v>
      </c>
      <c r="C13">
        <v>411.8</v>
      </c>
    </row>
    <row r="14" spans="1:3" x14ac:dyDescent="0.2">
      <c r="A14">
        <v>2006</v>
      </c>
      <c r="B14">
        <v>648.4</v>
      </c>
      <c r="C14">
        <v>405</v>
      </c>
    </row>
    <row r="15" spans="1:3" x14ac:dyDescent="0.2">
      <c r="A15">
        <v>2007</v>
      </c>
      <c r="B15">
        <v>645.1</v>
      </c>
      <c r="C15">
        <v>401.2</v>
      </c>
    </row>
    <row r="16" spans="1:3" x14ac:dyDescent="0.2">
      <c r="A16">
        <v>2008</v>
      </c>
      <c r="B16">
        <v>626.70000000000005</v>
      </c>
      <c r="C16">
        <v>387.7</v>
      </c>
    </row>
    <row r="17" spans="1:3" x14ac:dyDescent="0.2">
      <c r="A17">
        <v>2009</v>
      </c>
      <c r="B17">
        <v>590.1</v>
      </c>
      <c r="C17">
        <v>374.3</v>
      </c>
    </row>
    <row r="18" spans="1:3" x14ac:dyDescent="0.2">
      <c r="A18">
        <v>2010</v>
      </c>
      <c r="B18">
        <v>573.6</v>
      </c>
      <c r="C18">
        <v>370.4</v>
      </c>
    </row>
    <row r="19" spans="1:3" x14ac:dyDescent="0.2">
      <c r="A19">
        <v>2011</v>
      </c>
      <c r="B19">
        <v>560.6</v>
      </c>
      <c r="C19">
        <v>360.7</v>
      </c>
    </row>
    <row r="20" spans="1:3" x14ac:dyDescent="0.2">
      <c r="A20">
        <v>2012</v>
      </c>
      <c r="B20">
        <v>542</v>
      </c>
      <c r="C20">
        <v>356.2</v>
      </c>
    </row>
    <row r="21" spans="1:3" x14ac:dyDescent="0.2">
      <c r="A21">
        <v>2013</v>
      </c>
      <c r="B21">
        <v>533.20000000000005</v>
      </c>
      <c r="C21">
        <v>349.2</v>
      </c>
    </row>
    <row r="22" spans="1:3" x14ac:dyDescent="0.2">
      <c r="A22">
        <v>2014</v>
      </c>
      <c r="B22">
        <v>519.1</v>
      </c>
      <c r="C22">
        <v>334.8</v>
      </c>
    </row>
    <row r="23" spans="1:3" x14ac:dyDescent="0.2">
      <c r="A23">
        <v>2015</v>
      </c>
      <c r="B23">
        <v>541.4</v>
      </c>
      <c r="C23">
        <v>347.3</v>
      </c>
    </row>
    <row r="24" spans="1:3" x14ac:dyDescent="0.2">
      <c r="A24">
        <v>2016</v>
      </c>
      <c r="B24">
        <v>539.20000000000005</v>
      </c>
      <c r="C24">
        <v>347.1</v>
      </c>
    </row>
    <row r="25" spans="1:3" x14ac:dyDescent="0.2">
      <c r="A25">
        <v>2017</v>
      </c>
      <c r="B25">
        <v>518.1</v>
      </c>
      <c r="C25">
        <v>338.6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opLeftCell="K1" workbookViewId="0">
      <selection activeCell="M24" sqref="M24:Q41"/>
    </sheetView>
  </sheetViews>
  <sheetFormatPr defaultRowHeight="15" x14ac:dyDescent="0.25"/>
  <cols>
    <col min="1" max="2" width="8.88671875" style="1"/>
    <col min="3" max="6" width="8.21875" style="1" bestFit="1" customWidth="1"/>
    <col min="7" max="7" width="7.44140625" style="1" bestFit="1" customWidth="1"/>
    <col min="8" max="8" width="8.21875" style="1" bestFit="1" customWidth="1"/>
    <col min="9" max="9" width="8" style="1" bestFit="1" customWidth="1"/>
    <col min="10" max="11" width="8.21875" style="1" bestFit="1" customWidth="1"/>
    <col min="12" max="12" width="8" style="1" bestFit="1" customWidth="1"/>
    <col min="13" max="13" width="8.21875" style="1" bestFit="1" customWidth="1"/>
    <col min="14" max="14" width="7.44140625" style="1" bestFit="1" customWidth="1"/>
    <col min="15" max="16" width="8.21875" style="1" bestFit="1" customWidth="1"/>
    <col min="17" max="17" width="7.44140625" style="1" bestFit="1" customWidth="1"/>
    <col min="18" max="21" width="8.21875" style="1" bestFit="1" customWidth="1"/>
    <col min="22" max="22" width="7.44140625" style="1" bestFit="1" customWidth="1"/>
    <col min="23" max="16384" width="8.88671875" style="1"/>
  </cols>
  <sheetData>
    <row r="1" spans="1:22" x14ac:dyDescent="0.25">
      <c r="A1" s="14" t="s">
        <v>18</v>
      </c>
      <c r="B1" s="14"/>
      <c r="C1" s="14"/>
      <c r="D1" s="14"/>
      <c r="E1" s="14"/>
      <c r="F1" s="1" t="s">
        <v>17</v>
      </c>
    </row>
    <row r="3" spans="1:22" x14ac:dyDescent="0.25">
      <c r="A3" s="12" t="s">
        <v>16</v>
      </c>
      <c r="B3" s="11" t="s">
        <v>15</v>
      </c>
      <c r="C3" s="12" t="s">
        <v>14</v>
      </c>
      <c r="D3" s="11" t="s">
        <v>13</v>
      </c>
      <c r="E3" s="11" t="s">
        <v>12</v>
      </c>
      <c r="F3" s="11" t="s">
        <v>11</v>
      </c>
      <c r="G3" s="10" t="s">
        <v>10</v>
      </c>
      <c r="H3" s="12" t="s">
        <v>14</v>
      </c>
      <c r="I3" s="11" t="s">
        <v>13</v>
      </c>
      <c r="J3" s="11" t="s">
        <v>12</v>
      </c>
      <c r="K3" s="11" t="s">
        <v>11</v>
      </c>
      <c r="L3" s="10" t="s">
        <v>10</v>
      </c>
      <c r="M3" s="12" t="s">
        <v>14</v>
      </c>
      <c r="N3" s="11" t="s">
        <v>13</v>
      </c>
      <c r="O3" s="11" t="s">
        <v>12</v>
      </c>
      <c r="P3" s="11" t="s">
        <v>11</v>
      </c>
      <c r="Q3" s="10" t="s">
        <v>10</v>
      </c>
      <c r="R3" s="12" t="s">
        <v>14</v>
      </c>
      <c r="S3" s="11" t="s">
        <v>13</v>
      </c>
      <c r="T3" s="11" t="s">
        <v>12</v>
      </c>
      <c r="U3" s="11" t="s">
        <v>11</v>
      </c>
      <c r="V3" s="10" t="s">
        <v>10</v>
      </c>
    </row>
    <row r="4" spans="1:22" x14ac:dyDescent="0.25">
      <c r="A4" s="8"/>
      <c r="B4" s="7"/>
      <c r="C4" s="8" t="s">
        <v>1</v>
      </c>
      <c r="D4" s="7" t="s">
        <v>1</v>
      </c>
      <c r="E4" s="7" t="s">
        <v>1</v>
      </c>
      <c r="F4" s="7" t="s">
        <v>1</v>
      </c>
      <c r="G4" s="6" t="s">
        <v>1</v>
      </c>
      <c r="H4" s="8" t="s">
        <v>2</v>
      </c>
      <c r="I4" s="7" t="s">
        <v>2</v>
      </c>
      <c r="J4" s="7" t="s">
        <v>2</v>
      </c>
      <c r="K4" s="7" t="s">
        <v>2</v>
      </c>
      <c r="L4" s="6" t="s">
        <v>2</v>
      </c>
      <c r="M4" s="8" t="s">
        <v>3</v>
      </c>
      <c r="N4" s="7" t="s">
        <v>3</v>
      </c>
      <c r="O4" s="7" t="s">
        <v>3</v>
      </c>
      <c r="P4" s="7" t="s">
        <v>3</v>
      </c>
      <c r="Q4" s="6" t="s">
        <v>3</v>
      </c>
      <c r="R4" s="8" t="s">
        <v>4</v>
      </c>
      <c r="S4" s="7" t="s">
        <v>4</v>
      </c>
      <c r="T4" s="7" t="s">
        <v>4</v>
      </c>
      <c r="U4" s="7" t="s">
        <v>4</v>
      </c>
      <c r="V4" s="6" t="s">
        <v>4</v>
      </c>
    </row>
    <row r="5" spans="1:22" x14ac:dyDescent="0.25">
      <c r="A5" s="8" t="s">
        <v>5</v>
      </c>
      <c r="B5" s="7">
        <v>2001</v>
      </c>
      <c r="C5" s="8">
        <v>20.399999999999999</v>
      </c>
      <c r="D5" s="7">
        <v>76.900000000000006</v>
      </c>
      <c r="E5" s="7">
        <v>422.6</v>
      </c>
      <c r="F5" s="7">
        <v>725</v>
      </c>
      <c r="G5" s="6">
        <v>254.4</v>
      </c>
      <c r="H5" s="8">
        <v>24.4</v>
      </c>
      <c r="I5" s="7">
        <v>80.599999999999994</v>
      </c>
      <c r="J5" s="7">
        <v>455.7</v>
      </c>
      <c r="K5" s="7">
        <v>754.5</v>
      </c>
      <c r="L5" s="6">
        <v>246.5</v>
      </c>
      <c r="M5" s="8">
        <v>30.1</v>
      </c>
      <c r="N5" s="7">
        <v>107.8</v>
      </c>
      <c r="O5" s="7">
        <v>545.9</v>
      </c>
      <c r="P5" s="7">
        <v>788.7</v>
      </c>
      <c r="Q5" s="6">
        <v>253.3</v>
      </c>
      <c r="R5" s="8">
        <v>23.3</v>
      </c>
      <c r="S5" s="7">
        <v>81.400000000000006</v>
      </c>
      <c r="T5" s="7">
        <v>445.5</v>
      </c>
      <c r="U5" s="7">
        <v>772.4</v>
      </c>
      <c r="V5" s="6">
        <v>265</v>
      </c>
    </row>
    <row r="6" spans="1:22" x14ac:dyDescent="0.25">
      <c r="A6" s="8" t="s">
        <v>5</v>
      </c>
      <c r="B6" s="7">
        <v>2002</v>
      </c>
      <c r="C6" s="8">
        <v>20.100000000000001</v>
      </c>
      <c r="D6" s="7">
        <v>76.3</v>
      </c>
      <c r="E6" s="7">
        <v>412.5</v>
      </c>
      <c r="F6" s="7">
        <v>719.4</v>
      </c>
      <c r="G6" s="6">
        <v>257</v>
      </c>
      <c r="H6" s="8">
        <v>23.7</v>
      </c>
      <c r="I6" s="7">
        <v>80.7</v>
      </c>
      <c r="J6" s="7">
        <v>441.5</v>
      </c>
      <c r="K6" s="7">
        <v>736.8</v>
      </c>
      <c r="L6" s="6">
        <v>249.7</v>
      </c>
      <c r="M6" s="8">
        <v>32.5</v>
      </c>
      <c r="N6" s="7">
        <v>107.5</v>
      </c>
      <c r="O6" s="7">
        <v>538.5</v>
      </c>
      <c r="P6" s="7">
        <v>783.2</v>
      </c>
      <c r="Q6" s="6">
        <v>306</v>
      </c>
      <c r="R6" s="8">
        <v>23.9</v>
      </c>
      <c r="S6" s="7">
        <v>82.4</v>
      </c>
      <c r="T6" s="7">
        <v>445.4</v>
      </c>
      <c r="U6" s="7">
        <v>718.7</v>
      </c>
      <c r="V6" s="6">
        <v>270.8</v>
      </c>
    </row>
    <row r="7" spans="1:22" x14ac:dyDescent="0.25">
      <c r="A7" s="8" t="s">
        <v>5</v>
      </c>
      <c r="B7" s="7">
        <v>2003</v>
      </c>
      <c r="C7" s="8">
        <v>19.2</v>
      </c>
      <c r="D7" s="7">
        <v>75.8</v>
      </c>
      <c r="E7" s="7">
        <v>401.3</v>
      </c>
      <c r="F7" s="7">
        <v>712.2</v>
      </c>
      <c r="G7" s="6">
        <v>260</v>
      </c>
      <c r="H7" s="8">
        <v>27.4</v>
      </c>
      <c r="I7" s="7">
        <v>83</v>
      </c>
      <c r="J7" s="7">
        <v>427.8</v>
      </c>
      <c r="K7" s="7">
        <v>754.3</v>
      </c>
      <c r="L7" s="6">
        <v>272.8</v>
      </c>
      <c r="M7" s="8">
        <v>29.3</v>
      </c>
      <c r="N7" s="7">
        <v>100.7</v>
      </c>
      <c r="O7" s="7">
        <v>522</v>
      </c>
      <c r="P7" s="7">
        <v>795.2</v>
      </c>
      <c r="Q7" s="6">
        <v>329.6</v>
      </c>
      <c r="R7" s="8">
        <v>18.7</v>
      </c>
      <c r="S7" s="7">
        <v>71.8</v>
      </c>
      <c r="T7" s="7">
        <v>433.1</v>
      </c>
      <c r="U7" s="7">
        <v>730</v>
      </c>
      <c r="V7" s="6">
        <v>273.8</v>
      </c>
    </row>
    <row r="8" spans="1:22" x14ac:dyDescent="0.25">
      <c r="A8" s="8" t="s">
        <v>5</v>
      </c>
      <c r="B8" s="7">
        <v>2004</v>
      </c>
      <c r="C8" s="8">
        <v>18.399999999999999</v>
      </c>
      <c r="D8" s="7">
        <v>74.2</v>
      </c>
      <c r="E8" s="7">
        <v>380</v>
      </c>
      <c r="F8" s="7">
        <v>672</v>
      </c>
      <c r="G8" s="6">
        <v>244.5</v>
      </c>
      <c r="H8" s="8">
        <v>21.6</v>
      </c>
      <c r="I8" s="7">
        <v>80.8</v>
      </c>
      <c r="J8" s="7">
        <v>404</v>
      </c>
      <c r="K8" s="7">
        <v>696.6</v>
      </c>
      <c r="L8" s="6">
        <v>250.9</v>
      </c>
      <c r="M8" s="8">
        <v>28.1</v>
      </c>
      <c r="N8" s="7">
        <v>101.8</v>
      </c>
      <c r="O8" s="7">
        <v>492.7</v>
      </c>
      <c r="P8" s="7">
        <v>748.4</v>
      </c>
      <c r="Q8" s="6">
        <v>294.2</v>
      </c>
      <c r="R8" s="8">
        <v>18.600000000000001</v>
      </c>
      <c r="S8" s="7">
        <v>79.2</v>
      </c>
      <c r="T8" s="7">
        <v>418.3</v>
      </c>
      <c r="U8" s="7">
        <v>714.4</v>
      </c>
      <c r="V8" s="6">
        <v>235.1</v>
      </c>
    </row>
    <row r="9" spans="1:22" x14ac:dyDescent="0.25">
      <c r="A9" s="8" t="s">
        <v>5</v>
      </c>
      <c r="B9" s="7">
        <v>2005</v>
      </c>
      <c r="C9" s="8">
        <v>17.7</v>
      </c>
      <c r="D9" s="7">
        <v>72.7</v>
      </c>
      <c r="E9" s="7">
        <v>367.9</v>
      </c>
      <c r="F9" s="7">
        <v>650.5</v>
      </c>
      <c r="G9" s="6">
        <v>247.5</v>
      </c>
      <c r="H9" s="8">
        <v>21.1</v>
      </c>
      <c r="I9" s="7">
        <v>74.900000000000006</v>
      </c>
      <c r="J9" s="7">
        <v>394</v>
      </c>
      <c r="K9" s="7">
        <v>676</v>
      </c>
      <c r="L9" s="6">
        <v>259.60000000000002</v>
      </c>
      <c r="M9" s="8">
        <v>24.4</v>
      </c>
      <c r="N9" s="7">
        <v>99.8</v>
      </c>
      <c r="O9" s="7">
        <v>471.2</v>
      </c>
      <c r="P9" s="7">
        <v>734.1</v>
      </c>
      <c r="Q9" s="6">
        <v>280.89999999999998</v>
      </c>
      <c r="R9" s="8">
        <v>27</v>
      </c>
      <c r="S9" s="7">
        <v>79.900000000000006</v>
      </c>
      <c r="T9" s="7">
        <v>389.7</v>
      </c>
      <c r="U9" s="7">
        <v>687.4</v>
      </c>
      <c r="V9" s="6">
        <v>251.3</v>
      </c>
    </row>
    <row r="10" spans="1:22" x14ac:dyDescent="0.25">
      <c r="A10" s="8" t="s">
        <v>5</v>
      </c>
      <c r="B10" s="7">
        <v>2006</v>
      </c>
      <c r="C10" s="8">
        <v>17.5</v>
      </c>
      <c r="D10" s="7">
        <v>71.8</v>
      </c>
      <c r="E10" s="7">
        <v>355.7</v>
      </c>
      <c r="F10" s="7">
        <v>623.9</v>
      </c>
      <c r="G10" s="6">
        <v>245</v>
      </c>
      <c r="H10" s="8">
        <v>22.3</v>
      </c>
      <c r="I10" s="7">
        <v>80.599999999999994</v>
      </c>
      <c r="J10" s="7">
        <v>371.6</v>
      </c>
      <c r="K10" s="7">
        <v>636.70000000000005</v>
      </c>
      <c r="L10" s="6">
        <v>248.1</v>
      </c>
      <c r="M10" s="8">
        <v>29.7</v>
      </c>
      <c r="N10" s="7">
        <v>102.6</v>
      </c>
      <c r="O10" s="7">
        <v>450.4</v>
      </c>
      <c r="P10" s="7">
        <v>698.4</v>
      </c>
      <c r="Q10" s="6">
        <v>273.89999999999998</v>
      </c>
      <c r="R10" s="8">
        <v>23.4</v>
      </c>
      <c r="S10" s="7">
        <v>84</v>
      </c>
      <c r="T10" s="7">
        <v>387.1</v>
      </c>
      <c r="U10" s="7">
        <v>674</v>
      </c>
      <c r="V10" s="6">
        <v>255.8</v>
      </c>
    </row>
    <row r="11" spans="1:22" x14ac:dyDescent="0.25">
      <c r="A11" s="8" t="s">
        <v>5</v>
      </c>
      <c r="B11" s="7">
        <v>2007</v>
      </c>
      <c r="C11" s="8">
        <v>17.3</v>
      </c>
      <c r="D11" s="7">
        <v>69</v>
      </c>
      <c r="E11" s="7">
        <v>344.4</v>
      </c>
      <c r="F11" s="7">
        <v>608.9</v>
      </c>
      <c r="G11" s="6">
        <v>245.7</v>
      </c>
      <c r="H11" s="8">
        <v>22.5</v>
      </c>
      <c r="I11" s="7">
        <v>81.400000000000006</v>
      </c>
      <c r="J11" s="7">
        <v>371.4</v>
      </c>
      <c r="K11" s="7">
        <v>657.3</v>
      </c>
      <c r="L11" s="6">
        <v>251.8</v>
      </c>
      <c r="M11" s="8">
        <v>30.1</v>
      </c>
      <c r="N11" s="7">
        <v>99.8</v>
      </c>
      <c r="O11" s="7">
        <v>449.3</v>
      </c>
      <c r="P11" s="7">
        <v>702.2</v>
      </c>
      <c r="Q11" s="6">
        <v>288.3</v>
      </c>
      <c r="R11" s="8">
        <v>22.9</v>
      </c>
      <c r="S11" s="7">
        <v>86</v>
      </c>
      <c r="T11" s="7">
        <v>373</v>
      </c>
      <c r="U11" s="7">
        <v>682.6</v>
      </c>
      <c r="V11" s="6">
        <v>266.2</v>
      </c>
    </row>
    <row r="12" spans="1:22" x14ac:dyDescent="0.25">
      <c r="A12" s="8" t="s">
        <v>5</v>
      </c>
      <c r="B12" s="7">
        <v>2008</v>
      </c>
      <c r="C12" s="8">
        <v>17.100000000000001</v>
      </c>
      <c r="D12" s="7">
        <v>70.3</v>
      </c>
      <c r="E12" s="7">
        <v>336.3</v>
      </c>
      <c r="F12" s="7">
        <v>601.9</v>
      </c>
      <c r="G12" s="6">
        <v>253.6</v>
      </c>
      <c r="H12" s="8">
        <v>20.7</v>
      </c>
      <c r="I12" s="7">
        <v>78.2</v>
      </c>
      <c r="J12" s="7">
        <v>359.6</v>
      </c>
      <c r="K12" s="7">
        <v>643.9</v>
      </c>
      <c r="L12" s="6">
        <v>263.89999999999998</v>
      </c>
      <c r="M12" s="8">
        <v>29.7</v>
      </c>
      <c r="N12" s="7">
        <v>98.4</v>
      </c>
      <c r="O12" s="7">
        <v>435.5</v>
      </c>
      <c r="P12" s="7">
        <v>673.4</v>
      </c>
      <c r="Q12" s="6">
        <v>281</v>
      </c>
      <c r="R12" s="8">
        <v>24.7</v>
      </c>
      <c r="S12" s="7">
        <v>78.5</v>
      </c>
      <c r="T12" s="7">
        <v>369.9</v>
      </c>
      <c r="U12" s="7">
        <v>672.9</v>
      </c>
      <c r="V12" s="6">
        <v>262.2</v>
      </c>
    </row>
    <row r="13" spans="1:22" x14ac:dyDescent="0.25">
      <c r="A13" s="8" t="s">
        <v>5</v>
      </c>
      <c r="B13" s="7">
        <v>2009</v>
      </c>
      <c r="C13" s="8">
        <v>16.100000000000001</v>
      </c>
      <c r="D13" s="7">
        <v>68.400000000000006</v>
      </c>
      <c r="E13" s="7">
        <v>322.2</v>
      </c>
      <c r="F13" s="7">
        <v>582.20000000000005</v>
      </c>
      <c r="G13" s="6">
        <v>230</v>
      </c>
      <c r="H13" s="8">
        <v>20.100000000000001</v>
      </c>
      <c r="I13" s="7">
        <v>76.599999999999994</v>
      </c>
      <c r="J13" s="7">
        <v>350.2</v>
      </c>
      <c r="K13" s="7">
        <v>616.6</v>
      </c>
      <c r="L13" s="6">
        <v>220.2</v>
      </c>
      <c r="M13" s="8">
        <v>26.2</v>
      </c>
      <c r="N13" s="7">
        <v>95</v>
      </c>
      <c r="O13" s="7">
        <v>409.4</v>
      </c>
      <c r="P13" s="7">
        <v>653.70000000000005</v>
      </c>
      <c r="Q13" s="6">
        <v>259.5</v>
      </c>
      <c r="R13" s="8">
        <v>23.3</v>
      </c>
      <c r="S13" s="7">
        <v>77</v>
      </c>
      <c r="T13" s="7">
        <v>341.4</v>
      </c>
      <c r="U13" s="7">
        <v>625.9</v>
      </c>
      <c r="V13" s="6">
        <v>241.5</v>
      </c>
    </row>
    <row r="14" spans="1:22" x14ac:dyDescent="0.25">
      <c r="A14" s="8" t="s">
        <v>5</v>
      </c>
      <c r="B14" s="7">
        <v>2010</v>
      </c>
      <c r="C14" s="8">
        <v>14.6</v>
      </c>
      <c r="D14" s="7">
        <v>66.2</v>
      </c>
      <c r="E14" s="7">
        <v>316.89999999999998</v>
      </c>
      <c r="F14" s="7">
        <v>564.20000000000005</v>
      </c>
      <c r="G14" s="6">
        <v>228.6</v>
      </c>
      <c r="H14" s="8">
        <v>20.5</v>
      </c>
      <c r="I14" s="7">
        <v>71.900000000000006</v>
      </c>
      <c r="J14" s="7">
        <v>336.5</v>
      </c>
      <c r="K14" s="7">
        <v>593.79999999999995</v>
      </c>
      <c r="L14" s="6">
        <v>242.4</v>
      </c>
      <c r="M14" s="8">
        <v>25</v>
      </c>
      <c r="N14" s="7">
        <v>91.9</v>
      </c>
      <c r="O14" s="7">
        <v>399.2</v>
      </c>
      <c r="P14" s="7">
        <v>640.20000000000005</v>
      </c>
      <c r="Q14" s="6">
        <v>261.60000000000002</v>
      </c>
      <c r="R14" s="8">
        <v>24</v>
      </c>
      <c r="S14" s="7">
        <v>80.099999999999994</v>
      </c>
      <c r="T14" s="7">
        <v>353.9</v>
      </c>
      <c r="U14" s="7">
        <v>595.6</v>
      </c>
      <c r="V14" s="6">
        <v>236.9</v>
      </c>
    </row>
    <row r="15" spans="1:22" x14ac:dyDescent="0.25">
      <c r="A15" s="8" t="s">
        <v>5</v>
      </c>
      <c r="B15" s="7">
        <v>2011</v>
      </c>
      <c r="C15" s="8">
        <v>13.2</v>
      </c>
      <c r="D15" s="7">
        <v>63.8</v>
      </c>
      <c r="E15" s="7">
        <v>306.2</v>
      </c>
      <c r="F15" s="7">
        <v>536.4</v>
      </c>
      <c r="G15" s="6">
        <v>227.5</v>
      </c>
      <c r="H15" s="8">
        <v>17</v>
      </c>
      <c r="I15" s="7">
        <v>76.400000000000006</v>
      </c>
      <c r="J15" s="7">
        <v>329.6</v>
      </c>
      <c r="K15" s="7">
        <v>573.20000000000005</v>
      </c>
      <c r="L15" s="6">
        <v>245.1</v>
      </c>
      <c r="M15" s="8">
        <v>24.5</v>
      </c>
      <c r="N15" s="7">
        <v>87.4</v>
      </c>
      <c r="O15" s="7">
        <v>391.9</v>
      </c>
      <c r="P15" s="7">
        <v>632.20000000000005</v>
      </c>
      <c r="Q15" s="6">
        <v>235.3</v>
      </c>
      <c r="R15" s="8">
        <v>25</v>
      </c>
      <c r="S15" s="7">
        <v>67.099999999999994</v>
      </c>
      <c r="T15" s="7">
        <v>331.3</v>
      </c>
      <c r="U15" s="7">
        <v>582.29999999999995</v>
      </c>
      <c r="V15" s="6">
        <v>236.9</v>
      </c>
    </row>
    <row r="16" spans="1:22" x14ac:dyDescent="0.25">
      <c r="A16" s="8" t="s">
        <v>5</v>
      </c>
      <c r="B16" s="7">
        <v>2012</v>
      </c>
      <c r="C16" s="8">
        <v>12.7</v>
      </c>
      <c r="D16" s="7">
        <v>61.2</v>
      </c>
      <c r="E16" s="7">
        <v>298.2</v>
      </c>
      <c r="F16" s="7">
        <v>540.5</v>
      </c>
      <c r="G16" s="6">
        <v>235.7</v>
      </c>
      <c r="H16" s="8">
        <v>18.399999999999999</v>
      </c>
      <c r="I16" s="7">
        <v>71.400000000000006</v>
      </c>
      <c r="J16" s="7">
        <v>322.10000000000002</v>
      </c>
      <c r="K16" s="7">
        <v>574.5</v>
      </c>
      <c r="L16" s="6">
        <v>244.1</v>
      </c>
      <c r="M16" s="8">
        <v>22.6</v>
      </c>
      <c r="N16" s="7">
        <v>86.5</v>
      </c>
      <c r="O16" s="7">
        <v>377.7</v>
      </c>
      <c r="P16" s="7">
        <v>624.4</v>
      </c>
      <c r="Q16" s="6">
        <v>238.5</v>
      </c>
      <c r="R16" s="8">
        <v>21.9</v>
      </c>
      <c r="S16" s="7">
        <v>70.8</v>
      </c>
      <c r="T16" s="7">
        <v>316.7</v>
      </c>
      <c r="U16" s="7">
        <v>595.6</v>
      </c>
      <c r="V16" s="6">
        <v>241.2</v>
      </c>
    </row>
    <row r="17" spans="1:22" x14ac:dyDescent="0.25">
      <c r="A17" s="8" t="s">
        <v>5</v>
      </c>
      <c r="B17" s="7">
        <v>2013</v>
      </c>
      <c r="C17" s="8">
        <v>12.9</v>
      </c>
      <c r="D17" s="7">
        <v>62.7</v>
      </c>
      <c r="E17" s="7">
        <v>295.60000000000002</v>
      </c>
      <c r="F17" s="7">
        <v>537.9</v>
      </c>
      <c r="G17" s="6">
        <v>237.3</v>
      </c>
      <c r="H17" s="8">
        <v>17.2</v>
      </c>
      <c r="I17" s="7">
        <v>76.3</v>
      </c>
      <c r="J17" s="7">
        <v>325.39999999999998</v>
      </c>
      <c r="K17" s="7">
        <v>573.1</v>
      </c>
      <c r="L17" s="6">
        <v>255.3</v>
      </c>
      <c r="M17" s="8">
        <v>20.3</v>
      </c>
      <c r="N17" s="7">
        <v>89</v>
      </c>
      <c r="O17" s="7">
        <v>370.9</v>
      </c>
      <c r="P17" s="7">
        <v>617</v>
      </c>
      <c r="Q17" s="6">
        <v>243.9</v>
      </c>
      <c r="R17" s="8">
        <v>18.600000000000001</v>
      </c>
      <c r="S17" s="7">
        <v>73.099999999999994</v>
      </c>
      <c r="T17" s="7">
        <v>320.5</v>
      </c>
      <c r="U17" s="7">
        <v>583.4</v>
      </c>
      <c r="V17" s="6">
        <v>248.5</v>
      </c>
    </row>
    <row r="18" spans="1:22" x14ac:dyDescent="0.25">
      <c r="A18" s="8" t="s">
        <v>5</v>
      </c>
      <c r="B18" s="7">
        <v>2014</v>
      </c>
      <c r="C18" s="8">
        <v>13.4</v>
      </c>
      <c r="D18" s="7">
        <v>62.5</v>
      </c>
      <c r="E18" s="7">
        <v>289.10000000000002</v>
      </c>
      <c r="F18" s="7">
        <v>519</v>
      </c>
      <c r="G18" s="6">
        <v>226.7</v>
      </c>
      <c r="H18" s="8">
        <v>13.6</v>
      </c>
      <c r="I18" s="7">
        <v>67.7</v>
      </c>
      <c r="J18" s="7">
        <v>317</v>
      </c>
      <c r="K18" s="7">
        <v>552</v>
      </c>
      <c r="L18" s="6">
        <v>240.2</v>
      </c>
      <c r="M18" s="8">
        <v>17.3</v>
      </c>
      <c r="N18" s="7">
        <v>87.6</v>
      </c>
      <c r="O18" s="7">
        <v>361.7</v>
      </c>
      <c r="P18" s="7">
        <v>603.29999999999995</v>
      </c>
      <c r="Q18" s="6">
        <v>233.7</v>
      </c>
      <c r="R18" s="8">
        <v>19.899999999999999</v>
      </c>
      <c r="S18" s="7">
        <v>66.5</v>
      </c>
      <c r="T18" s="7">
        <v>303.7</v>
      </c>
      <c r="U18" s="7">
        <v>540.1</v>
      </c>
      <c r="V18" s="6">
        <v>229.6</v>
      </c>
    </row>
    <row r="19" spans="1:22" x14ac:dyDescent="0.25">
      <c r="A19" s="8" t="s">
        <v>5</v>
      </c>
      <c r="B19" s="7">
        <v>2015</v>
      </c>
      <c r="C19" s="8">
        <v>13.1</v>
      </c>
      <c r="D19" s="7">
        <v>62.7</v>
      </c>
      <c r="E19" s="7">
        <v>290.2</v>
      </c>
      <c r="F19" s="7">
        <v>535.4</v>
      </c>
      <c r="G19" s="6">
        <v>244.2</v>
      </c>
      <c r="H19" s="8">
        <v>19</v>
      </c>
      <c r="I19" s="7">
        <v>74.5</v>
      </c>
      <c r="J19" s="7">
        <v>318</v>
      </c>
      <c r="K19" s="7">
        <v>566.79999999999995</v>
      </c>
      <c r="L19" s="6">
        <v>247.7</v>
      </c>
      <c r="M19" s="8">
        <v>19.600000000000001</v>
      </c>
      <c r="N19" s="7">
        <v>89.8</v>
      </c>
      <c r="O19" s="7">
        <v>378.2</v>
      </c>
      <c r="P19" s="7">
        <v>621.5</v>
      </c>
      <c r="Q19" s="6">
        <v>258.2</v>
      </c>
      <c r="R19" s="5">
        <v>20.9</v>
      </c>
      <c r="S19" s="4">
        <v>70.2</v>
      </c>
      <c r="T19" s="4">
        <v>314.89999999999998</v>
      </c>
      <c r="U19" s="4">
        <v>568.6</v>
      </c>
      <c r="V19" s="9">
        <v>255</v>
      </c>
    </row>
    <row r="20" spans="1:22" x14ac:dyDescent="0.25">
      <c r="A20" s="8" t="s">
        <v>5</v>
      </c>
      <c r="B20" s="7">
        <v>2016</v>
      </c>
      <c r="C20" s="5">
        <v>13.6</v>
      </c>
      <c r="D20" s="4">
        <v>63.1</v>
      </c>
      <c r="E20" s="4">
        <v>287.5</v>
      </c>
      <c r="F20" s="4">
        <v>520.5</v>
      </c>
      <c r="G20" s="9">
        <v>232</v>
      </c>
      <c r="H20" s="5">
        <v>17.100000000000001</v>
      </c>
      <c r="I20" s="4">
        <v>80.7</v>
      </c>
      <c r="J20" s="4">
        <v>324</v>
      </c>
      <c r="K20" s="4">
        <v>549.79999999999995</v>
      </c>
      <c r="L20" s="9">
        <v>250.2</v>
      </c>
      <c r="M20" s="5">
        <v>21.6</v>
      </c>
      <c r="N20" s="4">
        <v>98.4</v>
      </c>
      <c r="O20" s="4">
        <v>365.4</v>
      </c>
      <c r="P20" s="4">
        <v>591.70000000000005</v>
      </c>
      <c r="Q20" s="9">
        <v>244.1</v>
      </c>
      <c r="R20" s="7">
        <v>20.2</v>
      </c>
      <c r="S20" s="7">
        <v>67</v>
      </c>
      <c r="T20" s="7">
        <v>308.10000000000002</v>
      </c>
      <c r="U20" s="7">
        <v>533</v>
      </c>
      <c r="V20" s="6">
        <v>243.7</v>
      </c>
    </row>
    <row r="21" spans="1:22" x14ac:dyDescent="0.25">
      <c r="A21" s="8"/>
      <c r="B21" s="7" t="s">
        <v>9</v>
      </c>
      <c r="C21" s="7">
        <f t="shared" ref="C21:V21" si="0">C5-C20</f>
        <v>6.7999999999999989</v>
      </c>
      <c r="D21" s="7">
        <f t="shared" si="0"/>
        <v>13.800000000000004</v>
      </c>
      <c r="E21" s="7">
        <f t="shared" si="0"/>
        <v>135.10000000000002</v>
      </c>
      <c r="F21" s="7">
        <f t="shared" si="0"/>
        <v>204.5</v>
      </c>
      <c r="G21" s="7">
        <f t="shared" si="0"/>
        <v>22.400000000000006</v>
      </c>
      <c r="H21" s="7">
        <f t="shared" si="0"/>
        <v>7.2999999999999972</v>
      </c>
      <c r="I21" s="7">
        <f t="shared" si="0"/>
        <v>-0.10000000000000853</v>
      </c>
      <c r="J21" s="7">
        <f t="shared" si="0"/>
        <v>131.69999999999999</v>
      </c>
      <c r="K21" s="7">
        <f t="shared" si="0"/>
        <v>204.70000000000005</v>
      </c>
      <c r="L21" s="7">
        <f t="shared" si="0"/>
        <v>-3.6999999999999886</v>
      </c>
      <c r="M21" s="7">
        <f t="shared" si="0"/>
        <v>8.5</v>
      </c>
      <c r="N21" s="7">
        <f t="shared" si="0"/>
        <v>9.3999999999999915</v>
      </c>
      <c r="O21" s="7">
        <f t="shared" si="0"/>
        <v>180.5</v>
      </c>
      <c r="P21" s="7">
        <f t="shared" si="0"/>
        <v>197</v>
      </c>
      <c r="Q21" s="7">
        <f t="shared" si="0"/>
        <v>9.2000000000000171</v>
      </c>
      <c r="R21" s="7">
        <f t="shared" si="0"/>
        <v>3.1000000000000014</v>
      </c>
      <c r="S21" s="7">
        <f t="shared" si="0"/>
        <v>14.400000000000006</v>
      </c>
      <c r="T21" s="7">
        <f t="shared" si="0"/>
        <v>137.39999999999998</v>
      </c>
      <c r="U21" s="7">
        <f t="shared" si="0"/>
        <v>239.39999999999998</v>
      </c>
      <c r="V21" s="6">
        <f t="shared" si="0"/>
        <v>21.300000000000011</v>
      </c>
    </row>
    <row r="22" spans="1:22" x14ac:dyDescent="0.25">
      <c r="A22" s="5"/>
      <c r="B22" s="4" t="s">
        <v>8</v>
      </c>
      <c r="C22" s="3">
        <f t="shared" ref="C22:V22" si="1">C21/C5*100</f>
        <v>33.333333333333329</v>
      </c>
      <c r="D22" s="3">
        <f t="shared" si="1"/>
        <v>17.945383615084527</v>
      </c>
      <c r="E22" s="3">
        <f t="shared" si="1"/>
        <v>31.968764789398961</v>
      </c>
      <c r="F22" s="3">
        <f t="shared" si="1"/>
        <v>28.206896551724135</v>
      </c>
      <c r="G22" s="3">
        <f t="shared" si="1"/>
        <v>8.8050314465408821</v>
      </c>
      <c r="H22" s="3">
        <f t="shared" si="1"/>
        <v>29.918032786885234</v>
      </c>
      <c r="I22" s="3">
        <f t="shared" si="1"/>
        <v>-0.12406947890819917</v>
      </c>
      <c r="J22" s="3">
        <f t="shared" si="1"/>
        <v>28.90059249506254</v>
      </c>
      <c r="K22" s="3">
        <f t="shared" si="1"/>
        <v>27.130550033134533</v>
      </c>
      <c r="L22" s="3">
        <f t="shared" si="1"/>
        <v>-1.5010141987829568</v>
      </c>
      <c r="M22" s="3">
        <f t="shared" si="1"/>
        <v>28.239202657807304</v>
      </c>
      <c r="N22" s="3">
        <f t="shared" si="1"/>
        <v>8.7198515769944258</v>
      </c>
      <c r="O22" s="3">
        <f t="shared" si="1"/>
        <v>33.064663857849425</v>
      </c>
      <c r="P22" s="3">
        <f t="shared" si="1"/>
        <v>24.977811588690248</v>
      </c>
      <c r="Q22" s="3">
        <f t="shared" si="1"/>
        <v>3.6320568495854784</v>
      </c>
      <c r="R22" s="3">
        <f t="shared" si="1"/>
        <v>13.304721030042924</v>
      </c>
      <c r="S22" s="3">
        <f t="shared" si="1"/>
        <v>17.690417690417696</v>
      </c>
      <c r="T22" s="3">
        <f t="shared" si="1"/>
        <v>30.841750841750837</v>
      </c>
      <c r="U22" s="3">
        <f t="shared" si="1"/>
        <v>30.994303469704814</v>
      </c>
      <c r="V22" s="2">
        <f t="shared" si="1"/>
        <v>8.0377358490566078</v>
      </c>
    </row>
    <row r="23" spans="1:22" x14ac:dyDescent="0.25">
      <c r="A23" s="7"/>
      <c r="B23" s="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 x14ac:dyDescent="0.25">
      <c r="C24" s="12" t="s">
        <v>14</v>
      </c>
      <c r="D24" s="11" t="s">
        <v>13</v>
      </c>
      <c r="E24" s="11" t="s">
        <v>12</v>
      </c>
      <c r="F24" s="11" t="s">
        <v>11</v>
      </c>
      <c r="G24" s="10" t="s">
        <v>10</v>
      </c>
      <c r="H24" s="12" t="s">
        <v>14</v>
      </c>
      <c r="I24" s="11" t="s">
        <v>13</v>
      </c>
      <c r="J24" s="11" t="s">
        <v>12</v>
      </c>
      <c r="K24" s="11" t="s">
        <v>11</v>
      </c>
      <c r="L24" s="10" t="s">
        <v>10</v>
      </c>
      <c r="M24" s="12" t="s">
        <v>14</v>
      </c>
      <c r="N24" s="11" t="s">
        <v>13</v>
      </c>
      <c r="O24" s="11" t="s">
        <v>12</v>
      </c>
      <c r="P24" s="11" t="s">
        <v>11</v>
      </c>
      <c r="Q24" s="10" t="s">
        <v>10</v>
      </c>
      <c r="R24" s="12" t="s">
        <v>14</v>
      </c>
      <c r="S24" s="11" t="s">
        <v>13</v>
      </c>
      <c r="T24" s="11" t="s">
        <v>12</v>
      </c>
      <c r="U24" s="11" t="s">
        <v>11</v>
      </c>
      <c r="V24" s="10" t="s">
        <v>10</v>
      </c>
    </row>
    <row r="25" spans="1:22" x14ac:dyDescent="0.25">
      <c r="A25" s="12"/>
      <c r="B25" s="11"/>
      <c r="C25" s="12" t="s">
        <v>1</v>
      </c>
      <c r="D25" s="11" t="s">
        <v>1</v>
      </c>
      <c r="E25" s="11" t="s">
        <v>1</v>
      </c>
      <c r="F25" s="11" t="s">
        <v>1</v>
      </c>
      <c r="G25" s="10" t="s">
        <v>1</v>
      </c>
      <c r="H25" s="12" t="s">
        <v>2</v>
      </c>
      <c r="I25" s="11" t="s">
        <v>2</v>
      </c>
      <c r="J25" s="11" t="s">
        <v>2</v>
      </c>
      <c r="K25" s="11" t="s">
        <v>2</v>
      </c>
      <c r="L25" s="10" t="s">
        <v>2</v>
      </c>
      <c r="M25" s="12" t="s">
        <v>3</v>
      </c>
      <c r="N25" s="11" t="s">
        <v>3</v>
      </c>
      <c r="O25" s="11" t="s">
        <v>3</v>
      </c>
      <c r="P25" s="11" t="s">
        <v>3</v>
      </c>
      <c r="Q25" s="10" t="s">
        <v>3</v>
      </c>
      <c r="R25" s="12" t="s">
        <v>4</v>
      </c>
      <c r="S25" s="11" t="s">
        <v>4</v>
      </c>
      <c r="T25" s="11" t="s">
        <v>4</v>
      </c>
      <c r="U25" s="11" t="s">
        <v>4</v>
      </c>
      <c r="V25" s="10" t="s">
        <v>4</v>
      </c>
    </row>
    <row r="26" spans="1:22" x14ac:dyDescent="0.25">
      <c r="A26" s="8" t="s">
        <v>6</v>
      </c>
      <c r="B26" s="7">
        <v>2001</v>
      </c>
      <c r="C26" s="8">
        <v>8.6</v>
      </c>
      <c r="D26" s="7">
        <v>49.7</v>
      </c>
      <c r="E26" s="7">
        <v>259.7</v>
      </c>
      <c r="F26" s="7">
        <v>495.3</v>
      </c>
      <c r="G26" s="6">
        <v>222.1</v>
      </c>
      <c r="H26" s="8">
        <v>9.6999999999999993</v>
      </c>
      <c r="I26" s="7">
        <v>52.4</v>
      </c>
      <c r="J26" s="7">
        <v>285.5</v>
      </c>
      <c r="K26" s="7">
        <v>522.79999999999995</v>
      </c>
      <c r="L26" s="6">
        <v>225.6</v>
      </c>
      <c r="M26" s="8">
        <v>10.8</v>
      </c>
      <c r="N26" s="7">
        <v>61.4</v>
      </c>
      <c r="O26" s="7">
        <v>326.89999999999998</v>
      </c>
      <c r="P26" s="7">
        <v>554.1</v>
      </c>
      <c r="Q26" s="6">
        <v>234.5</v>
      </c>
      <c r="R26" s="8">
        <v>6.9</v>
      </c>
      <c r="S26" s="7">
        <v>51.6</v>
      </c>
      <c r="T26" s="7">
        <v>272</v>
      </c>
      <c r="U26" s="7">
        <v>511</v>
      </c>
      <c r="V26" s="6">
        <v>242.4</v>
      </c>
    </row>
    <row r="27" spans="1:22" x14ac:dyDescent="0.25">
      <c r="A27" s="8" t="s">
        <v>6</v>
      </c>
      <c r="B27" s="7">
        <v>2002</v>
      </c>
      <c r="C27" s="8">
        <v>8.4</v>
      </c>
      <c r="D27" s="7">
        <v>48.7</v>
      </c>
      <c r="E27" s="7">
        <v>253.6</v>
      </c>
      <c r="F27" s="7">
        <v>498.1</v>
      </c>
      <c r="G27" s="6">
        <v>226.6</v>
      </c>
      <c r="H27" s="8">
        <v>8.3000000000000007</v>
      </c>
      <c r="I27" s="7">
        <v>51.6</v>
      </c>
      <c r="J27" s="7">
        <v>280.89999999999998</v>
      </c>
      <c r="K27" s="7">
        <v>514.9</v>
      </c>
      <c r="L27" s="6">
        <v>239.1</v>
      </c>
      <c r="M27" s="8">
        <v>11.1</v>
      </c>
      <c r="N27" s="7">
        <v>63</v>
      </c>
      <c r="O27" s="7">
        <v>322.3</v>
      </c>
      <c r="P27" s="7">
        <v>553.29999999999995</v>
      </c>
      <c r="Q27" s="6">
        <v>262.10000000000002</v>
      </c>
      <c r="R27" s="8">
        <v>9</v>
      </c>
      <c r="S27" s="7">
        <v>49.4</v>
      </c>
      <c r="T27" s="7">
        <v>270.39999999999998</v>
      </c>
      <c r="U27" s="7">
        <v>521.20000000000005</v>
      </c>
      <c r="V27" s="6">
        <v>234.3</v>
      </c>
    </row>
    <row r="28" spans="1:22" x14ac:dyDescent="0.25">
      <c r="A28" s="8" t="s">
        <v>6</v>
      </c>
      <c r="B28" s="7">
        <v>2003</v>
      </c>
      <c r="C28" s="8">
        <v>8.6</v>
      </c>
      <c r="D28" s="7">
        <v>48.7</v>
      </c>
      <c r="E28" s="7">
        <v>249</v>
      </c>
      <c r="F28" s="7">
        <v>506.2</v>
      </c>
      <c r="G28" s="6">
        <v>232.3</v>
      </c>
      <c r="H28" s="8">
        <v>9.6</v>
      </c>
      <c r="I28" s="7">
        <v>52.6</v>
      </c>
      <c r="J28" s="7">
        <v>273.3</v>
      </c>
      <c r="K28" s="7">
        <v>524.5</v>
      </c>
      <c r="L28" s="6">
        <v>238.2</v>
      </c>
      <c r="M28" s="8">
        <v>11</v>
      </c>
      <c r="N28" s="7">
        <v>59.9</v>
      </c>
      <c r="O28" s="7">
        <v>322.2</v>
      </c>
      <c r="P28" s="7">
        <v>559</v>
      </c>
      <c r="Q28" s="6">
        <v>270.60000000000002</v>
      </c>
      <c r="R28" s="8">
        <v>8.1</v>
      </c>
      <c r="S28" s="7">
        <v>49.3</v>
      </c>
      <c r="T28" s="7">
        <v>257</v>
      </c>
      <c r="U28" s="7">
        <v>508.9</v>
      </c>
      <c r="V28" s="6">
        <v>234.5</v>
      </c>
    </row>
    <row r="29" spans="1:22" x14ac:dyDescent="0.25">
      <c r="A29" s="8" t="s">
        <v>6</v>
      </c>
      <c r="B29" s="7">
        <v>2004</v>
      </c>
      <c r="C29" s="8">
        <v>8.4</v>
      </c>
      <c r="D29" s="7">
        <v>46.7</v>
      </c>
      <c r="E29" s="7">
        <v>237.4</v>
      </c>
      <c r="F29" s="7">
        <v>472</v>
      </c>
      <c r="G29" s="6">
        <v>218.1</v>
      </c>
      <c r="H29" s="8">
        <v>9.6</v>
      </c>
      <c r="I29" s="7">
        <v>51.6</v>
      </c>
      <c r="J29" s="7">
        <v>256.60000000000002</v>
      </c>
      <c r="K29" s="7">
        <v>494.1</v>
      </c>
      <c r="L29" s="6">
        <v>230.1</v>
      </c>
      <c r="M29" s="8">
        <v>10.8</v>
      </c>
      <c r="N29" s="7">
        <v>59.6</v>
      </c>
      <c r="O29" s="7">
        <v>302</v>
      </c>
      <c r="P29" s="7">
        <v>536.5</v>
      </c>
      <c r="Q29" s="6">
        <v>256</v>
      </c>
      <c r="R29" s="8">
        <v>8.5</v>
      </c>
      <c r="S29" s="7">
        <v>50</v>
      </c>
      <c r="T29" s="7">
        <v>255.6</v>
      </c>
      <c r="U29" s="7">
        <v>476.4</v>
      </c>
      <c r="V29" s="6">
        <v>235.9</v>
      </c>
    </row>
    <row r="30" spans="1:22" x14ac:dyDescent="0.25">
      <c r="A30" s="8" t="s">
        <v>6</v>
      </c>
      <c r="B30" s="7">
        <v>2005</v>
      </c>
      <c r="C30" s="8">
        <v>8</v>
      </c>
      <c r="D30" s="7">
        <v>46.5</v>
      </c>
      <c r="E30" s="7">
        <v>231.3</v>
      </c>
      <c r="F30" s="7">
        <v>464</v>
      </c>
      <c r="G30" s="6">
        <v>221.6</v>
      </c>
      <c r="H30" s="8">
        <v>8.1999999999999993</v>
      </c>
      <c r="I30" s="7">
        <v>49.5</v>
      </c>
      <c r="J30" s="7">
        <v>255.9</v>
      </c>
      <c r="K30" s="7">
        <v>489.3</v>
      </c>
      <c r="L30" s="6">
        <v>228.5</v>
      </c>
      <c r="M30" s="8">
        <v>10.199999999999999</v>
      </c>
      <c r="N30" s="7">
        <v>59.7</v>
      </c>
      <c r="O30" s="7">
        <v>298</v>
      </c>
      <c r="P30" s="7">
        <v>520.5</v>
      </c>
      <c r="Q30" s="6">
        <v>254.5</v>
      </c>
      <c r="R30" s="8">
        <v>7.7</v>
      </c>
      <c r="S30" s="7">
        <v>45.2</v>
      </c>
      <c r="T30" s="7">
        <v>240.5</v>
      </c>
      <c r="U30" s="7">
        <v>473.4</v>
      </c>
      <c r="V30" s="6">
        <v>216.2</v>
      </c>
    </row>
    <row r="31" spans="1:22" x14ac:dyDescent="0.25">
      <c r="A31" s="8" t="s">
        <v>6</v>
      </c>
      <c r="B31" s="7">
        <v>2006</v>
      </c>
      <c r="C31" s="8">
        <v>7.5</v>
      </c>
      <c r="D31" s="7">
        <v>45.6</v>
      </c>
      <c r="E31" s="7">
        <v>225.3</v>
      </c>
      <c r="F31" s="7">
        <v>441.9</v>
      </c>
      <c r="G31" s="6">
        <v>215.3</v>
      </c>
      <c r="H31" s="8">
        <v>7.6</v>
      </c>
      <c r="I31" s="7">
        <v>49.8</v>
      </c>
      <c r="J31" s="7">
        <v>243.4</v>
      </c>
      <c r="K31" s="7">
        <v>451.2</v>
      </c>
      <c r="L31" s="6">
        <v>223.1</v>
      </c>
      <c r="M31" s="8">
        <v>10</v>
      </c>
      <c r="N31" s="7">
        <v>59.3</v>
      </c>
      <c r="O31" s="7">
        <v>293.39999999999998</v>
      </c>
      <c r="P31" s="7">
        <v>506.5</v>
      </c>
      <c r="Q31" s="6">
        <v>244.6</v>
      </c>
      <c r="R31" s="8">
        <v>8.6</v>
      </c>
      <c r="S31" s="7">
        <v>51.1</v>
      </c>
      <c r="T31" s="7">
        <v>237.4</v>
      </c>
      <c r="U31" s="7">
        <v>464.1</v>
      </c>
      <c r="V31" s="6">
        <v>232</v>
      </c>
    </row>
    <row r="32" spans="1:22" x14ac:dyDescent="0.25">
      <c r="A32" s="8" t="s">
        <v>6</v>
      </c>
      <c r="B32" s="7">
        <v>2007</v>
      </c>
      <c r="C32" s="8">
        <v>7.3</v>
      </c>
      <c r="D32" s="7">
        <v>44.7</v>
      </c>
      <c r="E32" s="7">
        <v>220.5</v>
      </c>
      <c r="F32" s="7">
        <v>437.1</v>
      </c>
      <c r="G32" s="6">
        <v>219.6</v>
      </c>
      <c r="H32" s="8">
        <v>9.6999999999999993</v>
      </c>
      <c r="I32" s="7">
        <v>49.7</v>
      </c>
      <c r="J32" s="7">
        <v>246.5</v>
      </c>
      <c r="K32" s="7">
        <v>457.8</v>
      </c>
      <c r="L32" s="6">
        <v>228.1</v>
      </c>
      <c r="M32" s="8">
        <v>10</v>
      </c>
      <c r="N32" s="7">
        <v>59.4</v>
      </c>
      <c r="O32" s="7">
        <v>289.5</v>
      </c>
      <c r="P32" s="7">
        <v>503</v>
      </c>
      <c r="Q32" s="6">
        <v>252.3</v>
      </c>
      <c r="R32" s="8">
        <v>8.1999999999999993</v>
      </c>
      <c r="S32" s="7">
        <v>49.2</v>
      </c>
      <c r="T32" s="7">
        <v>230.8</v>
      </c>
      <c r="U32" s="7">
        <v>462.4</v>
      </c>
      <c r="V32" s="6">
        <v>222</v>
      </c>
    </row>
    <row r="33" spans="1:22" x14ac:dyDescent="0.25">
      <c r="A33" s="8" t="s">
        <v>6</v>
      </c>
      <c r="B33" s="7">
        <v>2008</v>
      </c>
      <c r="C33" s="8">
        <v>7.6</v>
      </c>
      <c r="D33" s="7">
        <v>45</v>
      </c>
      <c r="E33" s="7">
        <v>217</v>
      </c>
      <c r="F33" s="7">
        <v>436.1</v>
      </c>
      <c r="G33" s="6">
        <v>228.6</v>
      </c>
      <c r="H33" s="8">
        <v>8.5</v>
      </c>
      <c r="I33" s="7">
        <v>51.4</v>
      </c>
      <c r="J33" s="7">
        <v>239.1</v>
      </c>
      <c r="K33" s="7">
        <v>453.5</v>
      </c>
      <c r="L33" s="6">
        <v>229.3</v>
      </c>
      <c r="M33" s="8">
        <v>10.9</v>
      </c>
      <c r="N33" s="7">
        <v>57.4</v>
      </c>
      <c r="O33" s="7">
        <v>278.8</v>
      </c>
      <c r="P33" s="7">
        <v>513</v>
      </c>
      <c r="Q33" s="6">
        <v>249.6</v>
      </c>
      <c r="R33" s="8">
        <v>9</v>
      </c>
      <c r="S33" s="7">
        <v>51.9</v>
      </c>
      <c r="T33" s="7">
        <v>228.4</v>
      </c>
      <c r="U33" s="7">
        <v>464.9</v>
      </c>
      <c r="V33" s="6">
        <v>231.4</v>
      </c>
    </row>
    <row r="34" spans="1:22" x14ac:dyDescent="0.25">
      <c r="A34" s="8" t="s">
        <v>6</v>
      </c>
      <c r="B34" s="7">
        <v>2009</v>
      </c>
      <c r="C34" s="8">
        <v>7.3</v>
      </c>
      <c r="D34" s="7">
        <v>42.9</v>
      </c>
      <c r="E34" s="7">
        <v>206.6</v>
      </c>
      <c r="F34" s="7">
        <v>413.9</v>
      </c>
      <c r="G34" s="6">
        <v>206.7</v>
      </c>
      <c r="H34" s="8">
        <v>7</v>
      </c>
      <c r="I34" s="7">
        <v>45.6</v>
      </c>
      <c r="J34" s="7">
        <v>230.7</v>
      </c>
      <c r="K34" s="7">
        <v>431.5</v>
      </c>
      <c r="L34" s="6">
        <v>217.1</v>
      </c>
      <c r="M34" s="8">
        <v>10.9</v>
      </c>
      <c r="N34" s="7">
        <v>58.3</v>
      </c>
      <c r="O34" s="7">
        <v>266.3</v>
      </c>
      <c r="P34" s="7">
        <v>481.4</v>
      </c>
      <c r="Q34" s="6">
        <v>238.8</v>
      </c>
      <c r="R34" s="8">
        <v>8.5</v>
      </c>
      <c r="S34" s="7">
        <v>49.1</v>
      </c>
      <c r="T34" s="7">
        <v>235.7</v>
      </c>
      <c r="U34" s="7">
        <v>436.9</v>
      </c>
      <c r="V34" s="6">
        <v>219.8</v>
      </c>
    </row>
    <row r="35" spans="1:22" x14ac:dyDescent="0.25">
      <c r="A35" s="8" t="s">
        <v>6</v>
      </c>
      <c r="B35" s="7">
        <v>2010</v>
      </c>
      <c r="C35" s="8">
        <v>6.9</v>
      </c>
      <c r="D35" s="7">
        <v>42.7</v>
      </c>
      <c r="E35" s="7">
        <v>203.1</v>
      </c>
      <c r="F35" s="7">
        <v>407.2</v>
      </c>
      <c r="G35" s="6">
        <v>207.3</v>
      </c>
      <c r="H35" s="8">
        <v>9</v>
      </c>
      <c r="I35" s="7">
        <v>48.2</v>
      </c>
      <c r="J35" s="7">
        <v>221.8</v>
      </c>
      <c r="K35" s="7">
        <v>440.3</v>
      </c>
      <c r="L35" s="6">
        <v>212</v>
      </c>
      <c r="M35" s="8">
        <v>11.1</v>
      </c>
      <c r="N35" s="7">
        <v>54.4</v>
      </c>
      <c r="O35" s="7">
        <v>266.8</v>
      </c>
      <c r="P35" s="7">
        <v>472.8</v>
      </c>
      <c r="Q35" s="6">
        <v>226.7</v>
      </c>
      <c r="R35" s="8">
        <v>9.1999999999999993</v>
      </c>
      <c r="S35" s="7">
        <v>49.4</v>
      </c>
      <c r="T35" s="7">
        <v>222</v>
      </c>
      <c r="U35" s="7">
        <v>420.3</v>
      </c>
      <c r="V35" s="6">
        <v>211.7</v>
      </c>
    </row>
    <row r="36" spans="1:22" x14ac:dyDescent="0.25">
      <c r="A36" s="8" t="s">
        <v>6</v>
      </c>
      <c r="B36" s="7">
        <v>2011</v>
      </c>
      <c r="C36" s="8">
        <v>6.8</v>
      </c>
      <c r="D36" s="7">
        <v>41.1</v>
      </c>
      <c r="E36" s="7">
        <v>198.6</v>
      </c>
      <c r="F36" s="7">
        <v>389.7</v>
      </c>
      <c r="G36" s="6">
        <v>198.3</v>
      </c>
      <c r="H36" s="8">
        <v>7.4</v>
      </c>
      <c r="I36" s="7">
        <v>49.9</v>
      </c>
      <c r="J36" s="7">
        <v>215.2</v>
      </c>
      <c r="K36" s="7">
        <v>406.7</v>
      </c>
      <c r="L36" s="6">
        <v>196</v>
      </c>
      <c r="M36" s="8">
        <v>10.3</v>
      </c>
      <c r="N36" s="7">
        <v>57.7</v>
      </c>
      <c r="O36" s="7">
        <v>255.4</v>
      </c>
      <c r="P36" s="7">
        <v>463.4</v>
      </c>
      <c r="Q36" s="6">
        <v>214.8</v>
      </c>
      <c r="R36" s="8">
        <v>6.4</v>
      </c>
      <c r="S36" s="7">
        <v>45.5</v>
      </c>
      <c r="T36" s="7">
        <v>213.3</v>
      </c>
      <c r="U36" s="7">
        <v>413.1</v>
      </c>
      <c r="V36" s="6">
        <v>207.5</v>
      </c>
    </row>
    <row r="37" spans="1:22" x14ac:dyDescent="0.25">
      <c r="A37" s="8" t="s">
        <v>6</v>
      </c>
      <c r="B37" s="7">
        <v>2012</v>
      </c>
      <c r="C37" s="8">
        <v>6.2</v>
      </c>
      <c r="D37" s="7">
        <v>39.9</v>
      </c>
      <c r="E37" s="7">
        <v>197</v>
      </c>
      <c r="F37" s="7">
        <v>397.2</v>
      </c>
      <c r="G37" s="6">
        <v>207.2</v>
      </c>
      <c r="H37" s="8">
        <v>9.5</v>
      </c>
      <c r="I37" s="7">
        <v>45.2</v>
      </c>
      <c r="J37" s="7">
        <v>219.2</v>
      </c>
      <c r="K37" s="7">
        <v>418.3</v>
      </c>
      <c r="L37" s="6">
        <v>212.6</v>
      </c>
      <c r="M37" s="8">
        <v>9.6</v>
      </c>
      <c r="N37" s="7">
        <v>53.7</v>
      </c>
      <c r="O37" s="7">
        <v>256.5</v>
      </c>
      <c r="P37" s="7">
        <v>481.6</v>
      </c>
      <c r="Q37" s="6">
        <v>227.6</v>
      </c>
      <c r="R37" s="8">
        <v>7.4</v>
      </c>
      <c r="S37" s="7">
        <v>43.7</v>
      </c>
      <c r="T37" s="7">
        <v>206.2</v>
      </c>
      <c r="U37" s="7">
        <v>435.2</v>
      </c>
      <c r="V37" s="6">
        <v>218.8</v>
      </c>
    </row>
    <row r="38" spans="1:22" x14ac:dyDescent="0.25">
      <c r="A38" s="8" t="s">
        <v>6</v>
      </c>
      <c r="B38" s="7">
        <v>2013</v>
      </c>
      <c r="C38" s="8">
        <v>6.5</v>
      </c>
      <c r="D38" s="7">
        <v>39.799999999999997</v>
      </c>
      <c r="E38" s="7">
        <v>193.3</v>
      </c>
      <c r="F38" s="7">
        <v>394.6</v>
      </c>
      <c r="G38" s="6">
        <v>209.7</v>
      </c>
      <c r="H38" s="8">
        <v>8.1</v>
      </c>
      <c r="I38" s="7">
        <v>44.5</v>
      </c>
      <c r="J38" s="7">
        <v>216.8</v>
      </c>
      <c r="K38" s="7">
        <v>420.7</v>
      </c>
      <c r="L38" s="6">
        <v>216.8</v>
      </c>
      <c r="M38" s="8">
        <v>9.1</v>
      </c>
      <c r="N38" s="7">
        <v>52.6</v>
      </c>
      <c r="O38" s="7">
        <v>251.6</v>
      </c>
      <c r="P38" s="7">
        <v>465.7</v>
      </c>
      <c r="Q38" s="6">
        <v>222.1</v>
      </c>
      <c r="R38" s="8">
        <v>7.5</v>
      </c>
      <c r="S38" s="7">
        <v>41.6</v>
      </c>
      <c r="T38" s="7">
        <v>207.4</v>
      </c>
      <c r="U38" s="7">
        <v>430.4</v>
      </c>
      <c r="V38" s="6">
        <v>218.1</v>
      </c>
    </row>
    <row r="39" spans="1:22" x14ac:dyDescent="0.25">
      <c r="A39" s="8" t="s">
        <v>6</v>
      </c>
      <c r="B39" s="7">
        <v>2014</v>
      </c>
      <c r="C39" s="8">
        <v>6.9</v>
      </c>
      <c r="D39" s="7">
        <v>40.1</v>
      </c>
      <c r="E39" s="7">
        <v>189.4</v>
      </c>
      <c r="F39" s="7">
        <v>378.3</v>
      </c>
      <c r="G39" s="6">
        <v>198.5</v>
      </c>
      <c r="H39" s="8">
        <v>6.5</v>
      </c>
      <c r="I39" s="7">
        <v>43.6</v>
      </c>
      <c r="J39" s="7">
        <v>211.1</v>
      </c>
      <c r="K39" s="7">
        <v>406.7</v>
      </c>
      <c r="L39" s="6">
        <v>206.5</v>
      </c>
      <c r="M39" s="8">
        <v>8.8000000000000007</v>
      </c>
      <c r="N39" s="7">
        <v>52.1</v>
      </c>
      <c r="O39" s="7">
        <v>239.1</v>
      </c>
      <c r="P39" s="7">
        <v>457.2</v>
      </c>
      <c r="Q39" s="6">
        <v>209.1</v>
      </c>
      <c r="R39" s="8">
        <v>7.8</v>
      </c>
      <c r="S39" s="7">
        <v>43.9</v>
      </c>
      <c r="T39" s="7">
        <v>207.8</v>
      </c>
      <c r="U39" s="7">
        <v>415</v>
      </c>
      <c r="V39" s="6">
        <v>204.7</v>
      </c>
    </row>
    <row r="40" spans="1:22" x14ac:dyDescent="0.25">
      <c r="A40" s="8" t="s">
        <v>6</v>
      </c>
      <c r="B40" s="7">
        <v>2015</v>
      </c>
      <c r="C40" s="8">
        <v>6.5</v>
      </c>
      <c r="D40" s="7">
        <v>40.4</v>
      </c>
      <c r="E40" s="7">
        <v>191.1</v>
      </c>
      <c r="F40" s="7">
        <v>397.9</v>
      </c>
      <c r="G40" s="6">
        <v>218.9</v>
      </c>
      <c r="H40" s="8">
        <v>7.9</v>
      </c>
      <c r="I40" s="7">
        <v>48.9</v>
      </c>
      <c r="J40" s="7">
        <v>225.2</v>
      </c>
      <c r="K40" s="7">
        <v>417.3</v>
      </c>
      <c r="L40" s="6">
        <v>226.2</v>
      </c>
      <c r="M40" s="8">
        <v>8.9</v>
      </c>
      <c r="N40" s="7">
        <v>56.2</v>
      </c>
      <c r="O40" s="7">
        <v>247.2</v>
      </c>
      <c r="P40" s="7">
        <v>468.9</v>
      </c>
      <c r="Q40" s="6">
        <v>240.6</v>
      </c>
      <c r="R40" s="8">
        <v>8</v>
      </c>
      <c r="S40" s="7">
        <v>46.4</v>
      </c>
      <c r="T40" s="7">
        <v>213.3</v>
      </c>
      <c r="U40" s="7">
        <v>405.7</v>
      </c>
      <c r="V40" s="6">
        <v>222.2</v>
      </c>
    </row>
    <row r="41" spans="1:22" x14ac:dyDescent="0.25">
      <c r="A41" s="8" t="s">
        <v>6</v>
      </c>
      <c r="B41" s="7">
        <v>2016</v>
      </c>
      <c r="C41" s="5">
        <v>6.9</v>
      </c>
      <c r="D41" s="4">
        <v>40.700000000000003</v>
      </c>
      <c r="E41" s="4">
        <v>192.7</v>
      </c>
      <c r="F41" s="4">
        <v>382.9</v>
      </c>
      <c r="G41" s="9">
        <v>206.3</v>
      </c>
      <c r="H41" s="5">
        <v>8.1</v>
      </c>
      <c r="I41" s="4">
        <v>44.2</v>
      </c>
      <c r="J41" s="4">
        <v>215.3</v>
      </c>
      <c r="K41" s="4">
        <v>407.1</v>
      </c>
      <c r="L41" s="9">
        <v>220.5</v>
      </c>
      <c r="M41" s="5">
        <v>9.8000000000000007</v>
      </c>
      <c r="N41" s="4">
        <v>57.3</v>
      </c>
      <c r="O41" s="4">
        <v>243.9</v>
      </c>
      <c r="P41" s="4">
        <v>454.5</v>
      </c>
      <c r="Q41" s="9">
        <v>218.1</v>
      </c>
      <c r="R41" s="5">
        <v>9</v>
      </c>
      <c r="S41" s="4">
        <v>40.799999999999997</v>
      </c>
      <c r="T41" s="4">
        <v>216.9</v>
      </c>
      <c r="U41" s="4">
        <v>404.8</v>
      </c>
      <c r="V41" s="9">
        <v>215.2</v>
      </c>
    </row>
    <row r="42" spans="1:22" x14ac:dyDescent="0.25">
      <c r="A42" s="8"/>
      <c r="B42" s="7" t="s">
        <v>9</v>
      </c>
      <c r="C42" s="7">
        <f t="shared" ref="C42:V42" si="2">C26-C41</f>
        <v>1.6999999999999993</v>
      </c>
      <c r="D42" s="7">
        <f t="shared" si="2"/>
        <v>9</v>
      </c>
      <c r="E42" s="7">
        <f t="shared" si="2"/>
        <v>67</v>
      </c>
      <c r="F42" s="7">
        <f t="shared" si="2"/>
        <v>112.40000000000003</v>
      </c>
      <c r="G42" s="7">
        <f t="shared" si="2"/>
        <v>15.799999999999983</v>
      </c>
      <c r="H42" s="7">
        <f t="shared" si="2"/>
        <v>1.5999999999999996</v>
      </c>
      <c r="I42" s="7">
        <f t="shared" si="2"/>
        <v>8.1999999999999957</v>
      </c>
      <c r="J42" s="7">
        <f t="shared" si="2"/>
        <v>70.199999999999989</v>
      </c>
      <c r="K42" s="7">
        <f t="shared" si="2"/>
        <v>115.69999999999993</v>
      </c>
      <c r="L42" s="7">
        <f t="shared" si="2"/>
        <v>5.0999999999999943</v>
      </c>
      <c r="M42" s="7">
        <f t="shared" si="2"/>
        <v>1</v>
      </c>
      <c r="N42" s="7">
        <f t="shared" si="2"/>
        <v>4.1000000000000014</v>
      </c>
      <c r="O42" s="7">
        <f t="shared" si="2"/>
        <v>82.999999999999972</v>
      </c>
      <c r="P42" s="7">
        <f t="shared" si="2"/>
        <v>99.600000000000023</v>
      </c>
      <c r="Q42" s="7">
        <f t="shared" si="2"/>
        <v>16.400000000000006</v>
      </c>
      <c r="R42" s="7">
        <f t="shared" si="2"/>
        <v>-2.0999999999999996</v>
      </c>
      <c r="S42" s="7">
        <f t="shared" si="2"/>
        <v>10.800000000000004</v>
      </c>
      <c r="T42" s="7">
        <f t="shared" si="2"/>
        <v>55.099999999999994</v>
      </c>
      <c r="U42" s="7">
        <f t="shared" si="2"/>
        <v>106.19999999999999</v>
      </c>
      <c r="V42" s="6">
        <f t="shared" si="2"/>
        <v>27.200000000000017</v>
      </c>
    </row>
    <row r="43" spans="1:22" x14ac:dyDescent="0.25">
      <c r="A43" s="5"/>
      <c r="B43" s="4" t="s">
        <v>8</v>
      </c>
      <c r="C43" s="3">
        <f t="shared" ref="C43:V43" si="3">C42/C26*100</f>
        <v>19.767441860465109</v>
      </c>
      <c r="D43" s="3">
        <f t="shared" si="3"/>
        <v>18.108651911468812</v>
      </c>
      <c r="E43" s="3">
        <f t="shared" si="3"/>
        <v>25.798998844820947</v>
      </c>
      <c r="F43" s="3">
        <f t="shared" si="3"/>
        <v>22.693317181506163</v>
      </c>
      <c r="G43" s="3">
        <f t="shared" si="3"/>
        <v>7.1139126519585689</v>
      </c>
      <c r="H43" s="3">
        <f t="shared" si="3"/>
        <v>16.494845360824741</v>
      </c>
      <c r="I43" s="3">
        <f t="shared" si="3"/>
        <v>15.648854961832054</v>
      </c>
      <c r="J43" s="3">
        <f t="shared" si="3"/>
        <v>24.588441330998243</v>
      </c>
      <c r="K43" s="3">
        <f t="shared" si="3"/>
        <v>22.130833970925774</v>
      </c>
      <c r="L43" s="3">
        <f t="shared" si="3"/>
        <v>2.2606382978723376</v>
      </c>
      <c r="M43" s="3">
        <f t="shared" si="3"/>
        <v>9.2592592592592595</v>
      </c>
      <c r="N43" s="3">
        <f t="shared" si="3"/>
        <v>6.6775244299674297</v>
      </c>
      <c r="O43" s="3">
        <f t="shared" si="3"/>
        <v>25.390027531355148</v>
      </c>
      <c r="P43" s="3">
        <f t="shared" si="3"/>
        <v>17.975094748240394</v>
      </c>
      <c r="Q43" s="3">
        <f t="shared" si="3"/>
        <v>6.9936034115138614</v>
      </c>
      <c r="R43" s="3">
        <f t="shared" si="3"/>
        <v>-30.434782608695642</v>
      </c>
      <c r="S43" s="3">
        <f t="shared" si="3"/>
        <v>20.93023255813954</v>
      </c>
      <c r="T43" s="3">
        <f t="shared" si="3"/>
        <v>20.257352941176467</v>
      </c>
      <c r="U43" s="3">
        <f t="shared" si="3"/>
        <v>20.782778864970645</v>
      </c>
      <c r="V43" s="2">
        <f t="shared" si="3"/>
        <v>11.221122112211228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G29" sqref="G29"/>
    </sheetView>
  </sheetViews>
  <sheetFormatPr defaultRowHeight="15" x14ac:dyDescent="0.2"/>
  <sheetData>
    <row r="1" spans="1:16" x14ac:dyDescent="0.2">
      <c r="B1" t="s">
        <v>5</v>
      </c>
    </row>
    <row r="2" spans="1:16" x14ac:dyDescent="0.2">
      <c r="B2" t="s">
        <v>14</v>
      </c>
      <c r="C2" t="s">
        <v>13</v>
      </c>
      <c r="D2" t="s">
        <v>12</v>
      </c>
      <c r="E2" t="s">
        <v>11</v>
      </c>
      <c r="F2" t="s">
        <v>10</v>
      </c>
      <c r="G2" t="s">
        <v>14</v>
      </c>
      <c r="H2" t="s">
        <v>13</v>
      </c>
      <c r="I2" t="s">
        <v>12</v>
      </c>
      <c r="J2" t="s">
        <v>11</v>
      </c>
      <c r="K2" t="s">
        <v>10</v>
      </c>
      <c r="L2" t="s">
        <v>14</v>
      </c>
      <c r="M2" t="s">
        <v>13</v>
      </c>
      <c r="N2" t="s">
        <v>12</v>
      </c>
      <c r="O2" t="s">
        <v>11</v>
      </c>
      <c r="P2" t="s">
        <v>10</v>
      </c>
    </row>
    <row r="3" spans="1:16" x14ac:dyDescent="0.2">
      <c r="B3" t="s">
        <v>3</v>
      </c>
      <c r="C3" t="s">
        <v>3</v>
      </c>
      <c r="D3" t="s">
        <v>3</v>
      </c>
      <c r="E3" t="s">
        <v>3</v>
      </c>
      <c r="F3" t="s">
        <v>3</v>
      </c>
    </row>
    <row r="4" spans="1:16" x14ac:dyDescent="0.2">
      <c r="A4">
        <v>2001</v>
      </c>
      <c r="B4">
        <v>30.1</v>
      </c>
      <c r="C4">
        <v>107.8</v>
      </c>
      <c r="D4">
        <v>545.9</v>
      </c>
      <c r="E4">
        <v>788.7</v>
      </c>
      <c r="F4">
        <v>253.3</v>
      </c>
      <c r="L4">
        <v>100</v>
      </c>
      <c r="M4">
        <v>100</v>
      </c>
      <c r="N4">
        <v>100</v>
      </c>
      <c r="O4">
        <v>100</v>
      </c>
      <c r="P4">
        <v>100</v>
      </c>
    </row>
    <row r="5" spans="1:16" x14ac:dyDescent="0.2">
      <c r="A5">
        <v>2002</v>
      </c>
      <c r="B5">
        <v>32.5</v>
      </c>
      <c r="C5">
        <v>107.5</v>
      </c>
      <c r="D5">
        <v>538.5</v>
      </c>
      <c r="E5">
        <v>783.2</v>
      </c>
      <c r="F5">
        <v>306</v>
      </c>
      <c r="G5">
        <f>(B5-B4)/B4*100</f>
        <v>7.9734219269102944</v>
      </c>
      <c r="H5">
        <f t="shared" ref="H5:K20" si="0">(C5-C4)/C4*100</f>
        <v>-0.27829313543598999</v>
      </c>
      <c r="I5">
        <f t="shared" si="0"/>
        <v>-1.3555596263051801</v>
      </c>
      <c r="J5">
        <f t="shared" si="0"/>
        <v>-0.69735006973500702</v>
      </c>
      <c r="K5">
        <f t="shared" si="0"/>
        <v>20.805369127516773</v>
      </c>
      <c r="L5">
        <f>100+G5</f>
        <v>107.97342192691029</v>
      </c>
      <c r="M5">
        <f t="shared" ref="M5:P5" si="1">100+H5</f>
        <v>99.721706864564013</v>
      </c>
      <c r="N5">
        <f t="shared" si="1"/>
        <v>98.64444037369482</v>
      </c>
      <c r="O5">
        <f t="shared" si="1"/>
        <v>99.302649930264991</v>
      </c>
      <c r="P5">
        <f t="shared" si="1"/>
        <v>120.80536912751677</v>
      </c>
    </row>
    <row r="6" spans="1:16" x14ac:dyDescent="0.2">
      <c r="A6">
        <v>2003</v>
      </c>
      <c r="B6">
        <v>29.3</v>
      </c>
      <c r="C6">
        <v>100.7</v>
      </c>
      <c r="D6">
        <v>522</v>
      </c>
      <c r="E6">
        <v>795.2</v>
      </c>
      <c r="F6">
        <v>329.6</v>
      </c>
      <c r="G6">
        <f t="shared" ref="G6:G20" si="2">(B6-B5)/B5*100</f>
        <v>-9.8461538461538431</v>
      </c>
      <c r="H6">
        <f t="shared" si="0"/>
        <v>-6.3255813953488351</v>
      </c>
      <c r="I6">
        <f t="shared" si="0"/>
        <v>-3.0640668523676879</v>
      </c>
      <c r="J6">
        <f t="shared" si="0"/>
        <v>1.5321756894790601</v>
      </c>
      <c r="K6">
        <f t="shared" si="0"/>
        <v>7.712418300653602</v>
      </c>
      <c r="L6">
        <f>L5+G6</f>
        <v>98.127268080756451</v>
      </c>
      <c r="M6">
        <f t="shared" ref="M6:P6" si="3">M5+H6</f>
        <v>93.396125469215178</v>
      </c>
      <c r="N6">
        <f t="shared" si="3"/>
        <v>95.580373521327132</v>
      </c>
      <c r="O6">
        <f t="shared" si="3"/>
        <v>100.83482561974405</v>
      </c>
      <c r="P6">
        <f t="shared" si="3"/>
        <v>128.51778742817038</v>
      </c>
    </row>
    <row r="7" spans="1:16" x14ac:dyDescent="0.2">
      <c r="A7">
        <v>2004</v>
      </c>
      <c r="B7">
        <v>28.1</v>
      </c>
      <c r="C7">
        <v>101.8</v>
      </c>
      <c r="D7">
        <v>492.7</v>
      </c>
      <c r="E7">
        <v>748.4</v>
      </c>
      <c r="F7">
        <v>294.2</v>
      </c>
      <c r="G7">
        <f t="shared" si="2"/>
        <v>-4.0955631399317385</v>
      </c>
      <c r="H7">
        <f t="shared" si="0"/>
        <v>1.0923535253227352</v>
      </c>
      <c r="I7">
        <f t="shared" si="0"/>
        <v>-5.6130268199233742</v>
      </c>
      <c r="J7">
        <f t="shared" si="0"/>
        <v>-5.8853118712273726</v>
      </c>
      <c r="K7">
        <f t="shared" si="0"/>
        <v>-10.740291262135932</v>
      </c>
      <c r="L7">
        <f t="shared" ref="L7:L20" si="4">L6+G7</f>
        <v>94.03170494082471</v>
      </c>
      <c r="M7">
        <f t="shared" ref="M7:M20" si="5">M6+H7</f>
        <v>94.488478994537914</v>
      </c>
      <c r="N7">
        <f t="shared" ref="N7:N20" si="6">N6+I7</f>
        <v>89.967346701403756</v>
      </c>
      <c r="O7">
        <f t="shared" ref="O7:O20" si="7">O6+J7</f>
        <v>94.949513748516679</v>
      </c>
      <c r="P7">
        <f t="shared" ref="P7:P20" si="8">P6+K7</f>
        <v>117.77749616603445</v>
      </c>
    </row>
    <row r="8" spans="1:16" x14ac:dyDescent="0.2">
      <c r="A8">
        <v>2005</v>
      </c>
      <c r="B8">
        <v>24.4</v>
      </c>
      <c r="C8">
        <v>99.8</v>
      </c>
      <c r="D8">
        <v>471.2</v>
      </c>
      <c r="E8">
        <v>734.1</v>
      </c>
      <c r="F8">
        <v>280.89999999999998</v>
      </c>
      <c r="G8">
        <f t="shared" si="2"/>
        <v>-13.167259786476878</v>
      </c>
      <c r="H8">
        <f t="shared" si="0"/>
        <v>-1.9646365422396856</v>
      </c>
      <c r="I8">
        <f t="shared" si="0"/>
        <v>-4.3637101684595088</v>
      </c>
      <c r="J8">
        <f t="shared" si="0"/>
        <v>-1.9107429182255418</v>
      </c>
      <c r="K8">
        <f t="shared" si="0"/>
        <v>-4.5207341944255655</v>
      </c>
      <c r="L8">
        <f t="shared" si="4"/>
        <v>80.864445154347834</v>
      </c>
      <c r="M8">
        <f t="shared" si="5"/>
        <v>92.523842452298226</v>
      </c>
      <c r="N8">
        <f t="shared" si="6"/>
        <v>85.60363653294425</v>
      </c>
      <c r="O8">
        <f t="shared" si="7"/>
        <v>93.038770830291142</v>
      </c>
      <c r="P8">
        <f t="shared" si="8"/>
        <v>113.25676197160888</v>
      </c>
    </row>
    <row r="9" spans="1:16" x14ac:dyDescent="0.2">
      <c r="A9">
        <v>2006</v>
      </c>
      <c r="B9">
        <v>29.7</v>
      </c>
      <c r="C9">
        <v>102.6</v>
      </c>
      <c r="D9">
        <v>450.4</v>
      </c>
      <c r="E9">
        <v>698.4</v>
      </c>
      <c r="F9">
        <v>273.89999999999998</v>
      </c>
      <c r="G9">
        <f t="shared" si="2"/>
        <v>21.721311475409841</v>
      </c>
      <c r="H9">
        <f t="shared" si="0"/>
        <v>2.8056112224448873</v>
      </c>
      <c r="I9">
        <f t="shared" si="0"/>
        <v>-4.4142614601018701</v>
      </c>
      <c r="J9">
        <f t="shared" si="0"/>
        <v>-4.8630976706170888</v>
      </c>
      <c r="K9">
        <f t="shared" si="0"/>
        <v>-2.491990032039872</v>
      </c>
      <c r="L9">
        <f t="shared" si="4"/>
        <v>102.58575662975767</v>
      </c>
      <c r="M9">
        <f t="shared" si="5"/>
        <v>95.329453674743107</v>
      </c>
      <c r="N9">
        <f t="shared" si="6"/>
        <v>81.189375072842381</v>
      </c>
      <c r="O9">
        <f t="shared" si="7"/>
        <v>88.175673159674048</v>
      </c>
      <c r="P9">
        <f t="shared" si="8"/>
        <v>110.76477193956902</v>
      </c>
    </row>
    <row r="10" spans="1:16" x14ac:dyDescent="0.2">
      <c r="A10">
        <v>2007</v>
      </c>
      <c r="B10">
        <v>30.1</v>
      </c>
      <c r="C10">
        <v>99.8</v>
      </c>
      <c r="D10">
        <v>449.3</v>
      </c>
      <c r="E10">
        <v>702.2</v>
      </c>
      <c r="F10">
        <v>288.3</v>
      </c>
      <c r="G10">
        <f t="shared" si="2"/>
        <v>1.346801346801354</v>
      </c>
      <c r="H10">
        <f t="shared" si="0"/>
        <v>-2.7290448343079898</v>
      </c>
      <c r="I10">
        <f t="shared" si="0"/>
        <v>-0.24422735346358035</v>
      </c>
      <c r="J10">
        <f t="shared" si="0"/>
        <v>0.54410080183277032</v>
      </c>
      <c r="K10">
        <f t="shared" si="0"/>
        <v>5.2573932092004512</v>
      </c>
      <c r="L10">
        <f t="shared" si="4"/>
        <v>103.93255797655902</v>
      </c>
      <c r="M10">
        <f t="shared" si="5"/>
        <v>92.600408840435122</v>
      </c>
      <c r="N10">
        <f t="shared" si="6"/>
        <v>80.945147719378795</v>
      </c>
      <c r="O10">
        <f t="shared" si="7"/>
        <v>88.719773961506817</v>
      </c>
      <c r="P10">
        <f t="shared" si="8"/>
        <v>116.02216514876946</v>
      </c>
    </row>
    <row r="11" spans="1:16" x14ac:dyDescent="0.2">
      <c r="A11">
        <v>2008</v>
      </c>
      <c r="B11">
        <v>29.7</v>
      </c>
      <c r="C11">
        <v>98.4</v>
      </c>
      <c r="D11">
        <v>435.5</v>
      </c>
      <c r="E11">
        <v>673.4</v>
      </c>
      <c r="F11">
        <v>281</v>
      </c>
      <c r="G11">
        <f t="shared" si="2"/>
        <v>-1.3289036544850568</v>
      </c>
      <c r="H11">
        <f t="shared" si="0"/>
        <v>-1.4028056112224363</v>
      </c>
      <c r="I11">
        <f t="shared" si="0"/>
        <v>-3.0714444691742737</v>
      </c>
      <c r="J11">
        <f t="shared" si="0"/>
        <v>-4.1013956137852556</v>
      </c>
      <c r="K11">
        <f t="shared" si="0"/>
        <v>-2.5320846340617451</v>
      </c>
      <c r="L11">
        <f t="shared" si="4"/>
        <v>102.60365432207396</v>
      </c>
      <c r="M11">
        <f t="shared" si="5"/>
        <v>91.197603229212689</v>
      </c>
      <c r="N11">
        <f t="shared" si="6"/>
        <v>77.873703250204528</v>
      </c>
      <c r="O11">
        <f t="shared" si="7"/>
        <v>84.61837834772156</v>
      </c>
      <c r="P11">
        <f t="shared" si="8"/>
        <v>113.49008051470771</v>
      </c>
    </row>
    <row r="12" spans="1:16" x14ac:dyDescent="0.2">
      <c r="A12">
        <v>2009</v>
      </c>
      <c r="B12">
        <v>26.2</v>
      </c>
      <c r="C12">
        <v>95</v>
      </c>
      <c r="D12">
        <v>409.4</v>
      </c>
      <c r="E12">
        <v>653.70000000000005</v>
      </c>
      <c r="F12">
        <v>259.5</v>
      </c>
      <c r="G12">
        <f t="shared" si="2"/>
        <v>-11.784511784511785</v>
      </c>
      <c r="H12">
        <f t="shared" si="0"/>
        <v>-3.455284552845534</v>
      </c>
      <c r="I12">
        <f t="shared" si="0"/>
        <v>-5.9931113662457003</v>
      </c>
      <c r="J12">
        <f t="shared" si="0"/>
        <v>-2.9254529254529151</v>
      </c>
      <c r="K12">
        <f t="shared" si="0"/>
        <v>-7.6512455516014235</v>
      </c>
      <c r="L12">
        <f t="shared" si="4"/>
        <v>90.819142537562186</v>
      </c>
      <c r="M12">
        <f t="shared" si="5"/>
        <v>87.742318676367148</v>
      </c>
      <c r="N12">
        <f t="shared" si="6"/>
        <v>71.880591883958829</v>
      </c>
      <c r="O12">
        <f t="shared" si="7"/>
        <v>81.692925422268644</v>
      </c>
      <c r="P12">
        <f t="shared" si="8"/>
        <v>105.83883496310629</v>
      </c>
    </row>
    <row r="13" spans="1:16" x14ac:dyDescent="0.2">
      <c r="A13">
        <v>2010</v>
      </c>
      <c r="B13">
        <v>25</v>
      </c>
      <c r="C13">
        <v>91.9</v>
      </c>
      <c r="D13">
        <v>399.2</v>
      </c>
      <c r="E13">
        <v>640.20000000000005</v>
      </c>
      <c r="F13">
        <v>261.60000000000002</v>
      </c>
      <c r="G13">
        <f t="shared" si="2"/>
        <v>-4.5801526717557222</v>
      </c>
      <c r="H13">
        <f t="shared" si="0"/>
        <v>-3.2631578947368358</v>
      </c>
      <c r="I13">
        <f t="shared" si="0"/>
        <v>-2.4914509037615997</v>
      </c>
      <c r="J13">
        <f t="shared" si="0"/>
        <v>-2.0651675080312066</v>
      </c>
      <c r="K13">
        <f t="shared" si="0"/>
        <v>0.80924855491330361</v>
      </c>
      <c r="L13">
        <f t="shared" si="4"/>
        <v>86.23898986580646</v>
      </c>
      <c r="M13">
        <f t="shared" si="5"/>
        <v>84.479160781630313</v>
      </c>
      <c r="N13">
        <f t="shared" si="6"/>
        <v>69.389140980197226</v>
      </c>
      <c r="O13">
        <f t="shared" si="7"/>
        <v>79.627757914237435</v>
      </c>
      <c r="P13">
        <f t="shared" si="8"/>
        <v>106.6480835180196</v>
      </c>
    </row>
    <row r="14" spans="1:16" x14ac:dyDescent="0.2">
      <c r="A14">
        <v>2011</v>
      </c>
      <c r="B14">
        <v>24.5</v>
      </c>
      <c r="C14">
        <v>87.4</v>
      </c>
      <c r="D14">
        <v>391.9</v>
      </c>
      <c r="E14">
        <v>632.20000000000005</v>
      </c>
      <c r="F14">
        <v>235.3</v>
      </c>
      <c r="G14">
        <f t="shared" si="2"/>
        <v>-2</v>
      </c>
      <c r="H14">
        <f t="shared" si="0"/>
        <v>-4.8966267682263327</v>
      </c>
      <c r="I14">
        <f t="shared" si="0"/>
        <v>-1.8286573146292613</v>
      </c>
      <c r="J14">
        <f t="shared" si="0"/>
        <v>-1.2496094970321774</v>
      </c>
      <c r="K14">
        <f t="shared" si="0"/>
        <v>-10.053516819571868</v>
      </c>
      <c r="L14">
        <f t="shared" si="4"/>
        <v>84.23898986580646</v>
      </c>
      <c r="M14">
        <f t="shared" si="5"/>
        <v>79.582534013403986</v>
      </c>
      <c r="N14">
        <f t="shared" si="6"/>
        <v>67.560483665567958</v>
      </c>
      <c r="O14">
        <f t="shared" si="7"/>
        <v>78.378148417205253</v>
      </c>
      <c r="P14">
        <f t="shared" si="8"/>
        <v>96.594566698447736</v>
      </c>
    </row>
    <row r="15" spans="1:16" x14ac:dyDescent="0.2">
      <c r="A15">
        <v>2012</v>
      </c>
      <c r="B15">
        <v>22.6</v>
      </c>
      <c r="C15">
        <v>86.5</v>
      </c>
      <c r="D15">
        <v>377.7</v>
      </c>
      <c r="E15">
        <v>624.4</v>
      </c>
      <c r="F15">
        <v>238.5</v>
      </c>
      <c r="G15">
        <f t="shared" si="2"/>
        <v>-7.7551020408163209</v>
      </c>
      <c r="H15">
        <f t="shared" si="0"/>
        <v>-1.0297482837528669</v>
      </c>
      <c r="I15">
        <f t="shared" si="0"/>
        <v>-3.6233733095177314</v>
      </c>
      <c r="J15">
        <f t="shared" si="0"/>
        <v>-1.233786776336613</v>
      </c>
      <c r="K15">
        <f t="shared" si="0"/>
        <v>1.3599660008499739</v>
      </c>
      <c r="L15">
        <f t="shared" si="4"/>
        <v>76.483887824990134</v>
      </c>
      <c r="M15">
        <f t="shared" si="5"/>
        <v>78.55278572965112</v>
      </c>
      <c r="N15">
        <f t="shared" si="6"/>
        <v>63.937110356050226</v>
      </c>
      <c r="O15">
        <f t="shared" si="7"/>
        <v>77.144361640868638</v>
      </c>
      <c r="P15">
        <f t="shared" si="8"/>
        <v>97.954532699297715</v>
      </c>
    </row>
    <row r="16" spans="1:16" x14ac:dyDescent="0.2">
      <c r="A16">
        <v>2013</v>
      </c>
      <c r="B16">
        <v>20.3</v>
      </c>
      <c r="C16">
        <v>89</v>
      </c>
      <c r="D16">
        <v>370.9</v>
      </c>
      <c r="E16">
        <v>617</v>
      </c>
      <c r="F16">
        <v>243.9</v>
      </c>
      <c r="G16">
        <f t="shared" si="2"/>
        <v>-10.176991150442479</v>
      </c>
      <c r="H16">
        <f t="shared" si="0"/>
        <v>2.8901734104046244</v>
      </c>
      <c r="I16">
        <f t="shared" si="0"/>
        <v>-1.8003706645485869</v>
      </c>
      <c r="J16">
        <f t="shared" si="0"/>
        <v>-1.1851377322229304</v>
      </c>
      <c r="K16">
        <f t="shared" si="0"/>
        <v>2.2641509433962286</v>
      </c>
      <c r="L16">
        <f t="shared" si="4"/>
        <v>66.306896674547659</v>
      </c>
      <c r="M16">
        <f t="shared" si="5"/>
        <v>81.442959140055748</v>
      </c>
      <c r="N16">
        <f t="shared" si="6"/>
        <v>62.136739691501639</v>
      </c>
      <c r="O16">
        <f t="shared" si="7"/>
        <v>75.959223908645711</v>
      </c>
      <c r="P16">
        <f t="shared" si="8"/>
        <v>100.21868364269395</v>
      </c>
    </row>
    <row r="17" spans="1:17" x14ac:dyDescent="0.2">
      <c r="A17">
        <v>2014</v>
      </c>
      <c r="B17">
        <v>17.3</v>
      </c>
      <c r="C17">
        <v>87.6</v>
      </c>
      <c r="D17">
        <v>361.7</v>
      </c>
      <c r="E17">
        <v>603.29999999999995</v>
      </c>
      <c r="F17">
        <v>233.7</v>
      </c>
      <c r="G17">
        <f t="shared" si="2"/>
        <v>-14.778325123152708</v>
      </c>
      <c r="H17">
        <f t="shared" si="0"/>
        <v>-1.5730337078651748</v>
      </c>
      <c r="I17">
        <f t="shared" si="0"/>
        <v>-2.480452952278239</v>
      </c>
      <c r="J17">
        <f t="shared" si="0"/>
        <v>-2.2204213938411743</v>
      </c>
      <c r="K17">
        <f t="shared" si="0"/>
        <v>-4.1820418204182115</v>
      </c>
      <c r="L17">
        <f t="shared" si="4"/>
        <v>51.528571551394947</v>
      </c>
      <c r="M17">
        <f t="shared" si="5"/>
        <v>79.86992543219057</v>
      </c>
      <c r="N17">
        <f t="shared" si="6"/>
        <v>59.656286739223397</v>
      </c>
      <c r="O17">
        <f t="shared" si="7"/>
        <v>73.738802514804533</v>
      </c>
      <c r="P17">
        <f t="shared" si="8"/>
        <v>96.03664182227574</v>
      </c>
    </row>
    <row r="18" spans="1:17" x14ac:dyDescent="0.2">
      <c r="A18">
        <v>2015</v>
      </c>
      <c r="B18">
        <v>19.600000000000001</v>
      </c>
      <c r="C18">
        <v>89.8</v>
      </c>
      <c r="D18">
        <v>378.2</v>
      </c>
      <c r="E18">
        <v>621.5</v>
      </c>
      <c r="F18">
        <v>258.2</v>
      </c>
      <c r="G18">
        <f t="shared" si="2"/>
        <v>13.294797687861276</v>
      </c>
      <c r="H18">
        <f t="shared" si="0"/>
        <v>2.5114155251141588</v>
      </c>
      <c r="I18">
        <f t="shared" si="0"/>
        <v>4.5617915399502351</v>
      </c>
      <c r="J18">
        <f t="shared" si="0"/>
        <v>3.0167412564230145</v>
      </c>
      <c r="K18">
        <f t="shared" si="0"/>
        <v>10.483525887890458</v>
      </c>
      <c r="L18">
        <f t="shared" si="4"/>
        <v>64.823369239256223</v>
      </c>
      <c r="M18">
        <f t="shared" si="5"/>
        <v>82.381340957304729</v>
      </c>
      <c r="N18">
        <f t="shared" si="6"/>
        <v>64.218078279173625</v>
      </c>
      <c r="O18">
        <f t="shared" si="7"/>
        <v>76.755543771227551</v>
      </c>
      <c r="P18">
        <f t="shared" si="8"/>
        <v>106.52016771016619</v>
      </c>
    </row>
    <row r="19" spans="1:17" x14ac:dyDescent="0.2">
      <c r="A19">
        <v>2016</v>
      </c>
      <c r="B19">
        <v>21.6</v>
      </c>
      <c r="C19">
        <v>98.4</v>
      </c>
      <c r="D19">
        <v>365.4</v>
      </c>
      <c r="E19">
        <v>591.70000000000005</v>
      </c>
      <c r="F19">
        <v>244.1</v>
      </c>
      <c r="G19">
        <f t="shared" si="2"/>
        <v>10.204081632653059</v>
      </c>
      <c r="H19">
        <f t="shared" si="0"/>
        <v>9.5768374164810801</v>
      </c>
      <c r="I19">
        <f t="shared" si="0"/>
        <v>-3.3844526705446882</v>
      </c>
      <c r="J19">
        <f t="shared" si="0"/>
        <v>-4.7948511665325748</v>
      </c>
      <c r="K19">
        <f t="shared" si="0"/>
        <v>-5.4608830364058853</v>
      </c>
      <c r="L19">
        <f t="shared" si="4"/>
        <v>75.027450871909281</v>
      </c>
      <c r="M19">
        <f t="shared" si="5"/>
        <v>91.958178373785813</v>
      </c>
      <c r="N19">
        <f t="shared" si="6"/>
        <v>60.833625608628935</v>
      </c>
      <c r="O19">
        <f t="shared" si="7"/>
        <v>71.96069260469497</v>
      </c>
      <c r="P19">
        <f t="shared" si="8"/>
        <v>101.0592846737603</v>
      </c>
    </row>
    <row r="20" spans="1:17" x14ac:dyDescent="0.2">
      <c r="A20" s="15">
        <v>2017</v>
      </c>
      <c r="B20" s="15">
        <f>'Stata analysis 2010-2017'!L10+'Stata analysis 2010-2017'!L29</f>
        <v>19.79636428571429</v>
      </c>
      <c r="C20" s="15">
        <f>'Stata analysis 2010-2017'!M10+'Stata analysis 2010-2017'!M29</f>
        <v>96.083055714285706</v>
      </c>
      <c r="D20" s="15">
        <f>'Stata analysis 2010-2017'!N10+'Stata analysis 2010-2017'!N29</f>
        <v>349.75689999999997</v>
      </c>
      <c r="E20" s="15">
        <f>'Stata analysis 2010-2017'!O10+'Stata analysis 2010-2017'!O29</f>
        <v>606.8673</v>
      </c>
      <c r="F20" s="15">
        <f>'Stata analysis 2010-2017'!P10+'Stata analysis 2010-2017'!P29</f>
        <v>250.41245714285716</v>
      </c>
      <c r="G20" s="15">
        <f t="shared" si="2"/>
        <v>-8.3501653439153287</v>
      </c>
      <c r="H20" s="15">
        <f t="shared" si="0"/>
        <v>-2.3546181765389225</v>
      </c>
      <c r="I20" s="15">
        <f t="shared" si="0"/>
        <v>-4.2810892172961159</v>
      </c>
      <c r="J20" s="15">
        <f t="shared" si="0"/>
        <v>2.5633429102585694</v>
      </c>
      <c r="K20" s="15">
        <f t="shared" si="0"/>
        <v>2.5860127582372674</v>
      </c>
      <c r="L20" s="15">
        <f t="shared" si="4"/>
        <v>66.677285527993945</v>
      </c>
      <c r="M20" s="15">
        <f t="shared" si="5"/>
        <v>89.603560197246892</v>
      </c>
      <c r="N20" s="15">
        <f t="shared" si="6"/>
        <v>56.552536391332822</v>
      </c>
      <c r="O20" s="15">
        <f t="shared" si="7"/>
        <v>74.524035514953539</v>
      </c>
      <c r="P20" s="15">
        <f t="shared" si="8"/>
        <v>103.64529743199758</v>
      </c>
      <c r="Q20" t="s">
        <v>27</v>
      </c>
    </row>
    <row r="21" spans="1:17" x14ac:dyDescent="0.2">
      <c r="Q21" t="s">
        <v>31</v>
      </c>
    </row>
    <row r="23" spans="1:17" x14ac:dyDescent="0.2">
      <c r="A23" t="s">
        <v>6</v>
      </c>
      <c r="B23" t="s">
        <v>14</v>
      </c>
      <c r="C23" t="s">
        <v>13</v>
      </c>
      <c r="D23" t="s">
        <v>12</v>
      </c>
      <c r="E23" t="s">
        <v>11</v>
      </c>
      <c r="F23" t="s">
        <v>10</v>
      </c>
    </row>
    <row r="24" spans="1:17" x14ac:dyDescent="0.2">
      <c r="B24" t="s">
        <v>3</v>
      </c>
      <c r="C24" t="s">
        <v>3</v>
      </c>
      <c r="D24" t="s">
        <v>3</v>
      </c>
      <c r="E24" t="s">
        <v>3</v>
      </c>
      <c r="F24" t="s">
        <v>3</v>
      </c>
    </row>
    <row r="25" spans="1:17" x14ac:dyDescent="0.2">
      <c r="A25">
        <v>2001</v>
      </c>
      <c r="B25">
        <v>10.8</v>
      </c>
      <c r="C25">
        <v>61.4</v>
      </c>
      <c r="D25">
        <v>326.89999999999998</v>
      </c>
      <c r="E25">
        <v>554.1</v>
      </c>
      <c r="F25">
        <v>234.5</v>
      </c>
      <c r="L25">
        <f>100</f>
        <v>100</v>
      </c>
      <c r="M25">
        <f>100</f>
        <v>100</v>
      </c>
      <c r="N25">
        <f>100</f>
        <v>100</v>
      </c>
      <c r="O25">
        <f>100</f>
        <v>100</v>
      </c>
      <c r="P25">
        <f>100</f>
        <v>100</v>
      </c>
    </row>
    <row r="26" spans="1:17" x14ac:dyDescent="0.2">
      <c r="A26">
        <v>2002</v>
      </c>
      <c r="B26">
        <v>11.1</v>
      </c>
      <c r="C26">
        <v>63</v>
      </c>
      <c r="D26">
        <v>322.3</v>
      </c>
      <c r="E26">
        <v>553.29999999999995</v>
      </c>
      <c r="F26">
        <v>262.10000000000002</v>
      </c>
      <c r="G26">
        <f>(B26-B25)/B25*100</f>
        <v>2.7777777777777675</v>
      </c>
      <c r="H26">
        <f t="shared" ref="H26:H41" si="9">(C26-C25)/C25*100</f>
        <v>2.6058631921824129</v>
      </c>
      <c r="I26">
        <f t="shared" ref="I26:I41" si="10">(D26-D25)/D25*100</f>
        <v>-1.4071581523401548</v>
      </c>
      <c r="J26">
        <f t="shared" ref="J26:J41" si="11">(E26-E25)/E25*100</f>
        <v>-0.14437827107021625</v>
      </c>
      <c r="K26">
        <f t="shared" ref="K26:K41" si="12">(F26-F25)/F25*100</f>
        <v>11.769722814498945</v>
      </c>
      <c r="L26">
        <f>100+G26</f>
        <v>102.77777777777777</v>
      </c>
      <c r="M26">
        <f t="shared" ref="M26" si="13">100+H26</f>
        <v>102.60586319218241</v>
      </c>
      <c r="N26">
        <f t="shared" ref="N26" si="14">100+I26</f>
        <v>98.592841847659841</v>
      </c>
      <c r="O26">
        <f t="shared" ref="O26" si="15">100+J26</f>
        <v>99.85562172892979</v>
      </c>
      <c r="P26">
        <f t="shared" ref="P26" si="16">100+K26</f>
        <v>111.76972281449895</v>
      </c>
    </row>
    <row r="27" spans="1:17" x14ac:dyDescent="0.2">
      <c r="A27">
        <v>2003</v>
      </c>
      <c r="B27">
        <v>11</v>
      </c>
      <c r="C27">
        <v>59.9</v>
      </c>
      <c r="D27">
        <v>322.2</v>
      </c>
      <c r="E27">
        <v>559</v>
      </c>
      <c r="F27">
        <v>270.60000000000002</v>
      </c>
      <c r="G27">
        <f t="shared" ref="G27:G41" si="17">(B27-B26)/B26*100</f>
        <v>-0.90090090090089781</v>
      </c>
      <c r="H27">
        <f t="shared" si="9"/>
        <v>-4.9206349206349227</v>
      </c>
      <c r="I27">
        <f t="shared" si="10"/>
        <v>-3.1026993484338423E-2</v>
      </c>
      <c r="J27">
        <f t="shared" si="11"/>
        <v>1.030182541116943</v>
      </c>
      <c r="K27">
        <f t="shared" si="12"/>
        <v>3.2430370087752762</v>
      </c>
      <c r="L27">
        <f>L26+G27</f>
        <v>101.87687687687688</v>
      </c>
      <c r="M27">
        <f t="shared" ref="M27:M41" si="18">M26+H27</f>
        <v>97.685228271547487</v>
      </c>
      <c r="N27">
        <f t="shared" ref="N27:N41" si="19">N26+I27</f>
        <v>98.561814854175509</v>
      </c>
      <c r="O27">
        <f t="shared" ref="O27:O41" si="20">O26+J27</f>
        <v>100.88580427004673</v>
      </c>
      <c r="P27">
        <f t="shared" ref="P27:P41" si="21">P26+K27</f>
        <v>115.01275982327422</v>
      </c>
    </row>
    <row r="28" spans="1:17" x14ac:dyDescent="0.2">
      <c r="A28">
        <v>2004</v>
      </c>
      <c r="B28">
        <v>10.8</v>
      </c>
      <c r="C28">
        <v>59.6</v>
      </c>
      <c r="D28">
        <v>302</v>
      </c>
      <c r="E28">
        <v>536.5</v>
      </c>
      <c r="F28">
        <v>256</v>
      </c>
      <c r="G28">
        <f t="shared" si="17"/>
        <v>-1.8181818181818119</v>
      </c>
      <c r="H28">
        <f t="shared" si="9"/>
        <v>-0.50083472454089684</v>
      </c>
      <c r="I28">
        <f t="shared" si="10"/>
        <v>-6.2693978895096176</v>
      </c>
      <c r="J28">
        <f t="shared" si="11"/>
        <v>-4.0250447227191417</v>
      </c>
      <c r="K28">
        <f t="shared" si="12"/>
        <v>-5.3954175905395498</v>
      </c>
      <c r="L28">
        <f t="shared" ref="L28:L41" si="22">L27+G28</f>
        <v>100.05869505869506</v>
      </c>
      <c r="M28">
        <f t="shared" si="18"/>
        <v>97.184393547006593</v>
      </c>
      <c r="N28">
        <f t="shared" si="19"/>
        <v>92.29241696466589</v>
      </c>
      <c r="O28">
        <f t="shared" si="20"/>
        <v>96.860759547327589</v>
      </c>
      <c r="P28">
        <f t="shared" si="21"/>
        <v>109.61734223273467</v>
      </c>
    </row>
    <row r="29" spans="1:17" x14ac:dyDescent="0.2">
      <c r="A29">
        <v>2005</v>
      </c>
      <c r="B29">
        <v>10.199999999999999</v>
      </c>
      <c r="C29">
        <v>59.7</v>
      </c>
      <c r="D29">
        <v>298</v>
      </c>
      <c r="E29">
        <v>520.5</v>
      </c>
      <c r="F29">
        <v>254.5</v>
      </c>
      <c r="G29">
        <f t="shared" si="17"/>
        <v>-5.5555555555555687</v>
      </c>
      <c r="H29">
        <f t="shared" si="9"/>
        <v>0.16778523489933125</v>
      </c>
      <c r="I29">
        <f t="shared" si="10"/>
        <v>-1.3245033112582782</v>
      </c>
      <c r="J29">
        <f t="shared" si="11"/>
        <v>-2.9822926374650511</v>
      </c>
      <c r="K29">
        <f t="shared" si="12"/>
        <v>-0.5859375</v>
      </c>
      <c r="L29">
        <f t="shared" si="22"/>
        <v>94.503139503139494</v>
      </c>
      <c r="M29">
        <f t="shared" si="18"/>
        <v>97.35217878190592</v>
      </c>
      <c r="N29">
        <f t="shared" si="19"/>
        <v>90.967913653407606</v>
      </c>
      <c r="O29">
        <f t="shared" si="20"/>
        <v>93.878466909862539</v>
      </c>
      <c r="P29">
        <f t="shared" si="21"/>
        <v>109.03140473273467</v>
      </c>
    </row>
    <row r="30" spans="1:17" x14ac:dyDescent="0.2">
      <c r="A30">
        <v>2006</v>
      </c>
      <c r="B30">
        <v>10</v>
      </c>
      <c r="C30">
        <v>59.3</v>
      </c>
      <c r="D30">
        <v>293.39999999999998</v>
      </c>
      <c r="E30">
        <v>506.5</v>
      </c>
      <c r="F30">
        <v>244.6</v>
      </c>
      <c r="G30">
        <f t="shared" si="17"/>
        <v>-1.9607843137254832</v>
      </c>
      <c r="H30">
        <f t="shared" si="9"/>
        <v>-0.67001675041876996</v>
      </c>
      <c r="I30">
        <f t="shared" si="10"/>
        <v>-1.543624161073833</v>
      </c>
      <c r="J30">
        <f t="shared" si="11"/>
        <v>-2.6897214217098941</v>
      </c>
      <c r="K30">
        <f t="shared" si="12"/>
        <v>-3.8899803536345798</v>
      </c>
      <c r="L30">
        <f t="shared" si="22"/>
        <v>92.54235518941401</v>
      </c>
      <c r="M30">
        <f t="shared" si="18"/>
        <v>96.682162031487152</v>
      </c>
      <c r="N30">
        <f t="shared" si="19"/>
        <v>89.42428949233377</v>
      </c>
      <c r="O30">
        <f t="shared" si="20"/>
        <v>91.188745488152648</v>
      </c>
      <c r="P30">
        <f t="shared" si="21"/>
        <v>105.14142437910009</v>
      </c>
    </row>
    <row r="31" spans="1:17" x14ac:dyDescent="0.2">
      <c r="A31">
        <v>2007</v>
      </c>
      <c r="B31">
        <v>10</v>
      </c>
      <c r="C31">
        <v>59.4</v>
      </c>
      <c r="D31">
        <v>289.5</v>
      </c>
      <c r="E31">
        <v>503</v>
      </c>
      <c r="F31">
        <v>252.3</v>
      </c>
      <c r="G31">
        <f t="shared" si="17"/>
        <v>0</v>
      </c>
      <c r="H31">
        <f t="shared" si="9"/>
        <v>0.16863406408094675</v>
      </c>
      <c r="I31">
        <f t="shared" si="10"/>
        <v>-1.3292433537832236</v>
      </c>
      <c r="J31">
        <f t="shared" si="11"/>
        <v>-0.69101678183613036</v>
      </c>
      <c r="K31">
        <f t="shared" si="12"/>
        <v>3.1479967293540545</v>
      </c>
      <c r="L31">
        <f t="shared" si="22"/>
        <v>92.54235518941401</v>
      </c>
      <c r="M31">
        <f t="shared" si="18"/>
        <v>96.8507960955681</v>
      </c>
      <c r="N31">
        <f t="shared" si="19"/>
        <v>88.095046138550543</v>
      </c>
      <c r="O31">
        <f t="shared" si="20"/>
        <v>90.497728706316522</v>
      </c>
      <c r="P31">
        <f t="shared" si="21"/>
        <v>108.28942110845414</v>
      </c>
    </row>
    <row r="32" spans="1:17" x14ac:dyDescent="0.2">
      <c r="A32">
        <v>2008</v>
      </c>
      <c r="B32">
        <v>10.9</v>
      </c>
      <c r="C32">
        <v>57.4</v>
      </c>
      <c r="D32">
        <v>278.8</v>
      </c>
      <c r="E32">
        <v>513</v>
      </c>
      <c r="F32">
        <v>249.6</v>
      </c>
      <c r="G32">
        <f t="shared" si="17"/>
        <v>9.0000000000000036</v>
      </c>
      <c r="H32">
        <f t="shared" si="9"/>
        <v>-3.3670033670033668</v>
      </c>
      <c r="I32">
        <f t="shared" si="10"/>
        <v>-3.6960276338514642</v>
      </c>
      <c r="J32">
        <f t="shared" si="11"/>
        <v>1.9880715705765408</v>
      </c>
      <c r="K32">
        <f t="shared" si="12"/>
        <v>-1.0701545778834789</v>
      </c>
      <c r="L32">
        <f t="shared" si="22"/>
        <v>101.54235518941401</v>
      </c>
      <c r="M32">
        <f t="shared" si="18"/>
        <v>93.483792728564737</v>
      </c>
      <c r="N32">
        <f t="shared" si="19"/>
        <v>84.399018504699086</v>
      </c>
      <c r="O32">
        <f t="shared" si="20"/>
        <v>92.485800276893059</v>
      </c>
      <c r="P32">
        <f t="shared" si="21"/>
        <v>107.21926653057065</v>
      </c>
    </row>
    <row r="33" spans="1:17" x14ac:dyDescent="0.2">
      <c r="A33">
        <v>2009</v>
      </c>
      <c r="B33">
        <v>10.9</v>
      </c>
      <c r="C33">
        <v>58.3</v>
      </c>
      <c r="D33">
        <v>266.3</v>
      </c>
      <c r="E33">
        <v>481.4</v>
      </c>
      <c r="F33">
        <v>238.8</v>
      </c>
      <c r="G33">
        <f t="shared" si="17"/>
        <v>0</v>
      </c>
      <c r="H33">
        <f t="shared" si="9"/>
        <v>1.5679442508710777</v>
      </c>
      <c r="I33">
        <f t="shared" si="10"/>
        <v>-4.4835007173601147</v>
      </c>
      <c r="J33">
        <f t="shared" si="11"/>
        <v>-6.1598440545809012</v>
      </c>
      <c r="K33">
        <f t="shared" si="12"/>
        <v>-4.3269230769230695</v>
      </c>
      <c r="L33">
        <f t="shared" si="22"/>
        <v>101.54235518941401</v>
      </c>
      <c r="M33">
        <f t="shared" si="18"/>
        <v>95.051736979435816</v>
      </c>
      <c r="N33">
        <f t="shared" si="19"/>
        <v>79.91551778733897</v>
      </c>
      <c r="O33">
        <f t="shared" si="20"/>
        <v>86.325956222312158</v>
      </c>
      <c r="P33">
        <f t="shared" si="21"/>
        <v>102.89234345364758</v>
      </c>
    </row>
    <row r="34" spans="1:17" x14ac:dyDescent="0.2">
      <c r="A34">
        <v>2010</v>
      </c>
      <c r="B34">
        <v>11.1</v>
      </c>
      <c r="C34">
        <v>54.4</v>
      </c>
      <c r="D34">
        <v>266.8</v>
      </c>
      <c r="E34">
        <v>472.8</v>
      </c>
      <c r="F34">
        <v>226.7</v>
      </c>
      <c r="G34">
        <f t="shared" si="17"/>
        <v>1.8348623853210944</v>
      </c>
      <c r="H34">
        <f t="shared" si="9"/>
        <v>-6.6895368782161206</v>
      </c>
      <c r="I34">
        <f t="shared" si="10"/>
        <v>0.1877581674802854</v>
      </c>
      <c r="J34">
        <f t="shared" si="11"/>
        <v>-1.7864561695056018</v>
      </c>
      <c r="K34">
        <f t="shared" si="12"/>
        <v>-5.0670016750418849</v>
      </c>
      <c r="L34">
        <f t="shared" si="22"/>
        <v>103.3772175747351</v>
      </c>
      <c r="M34">
        <f t="shared" si="18"/>
        <v>88.362200101219699</v>
      </c>
      <c r="N34">
        <f t="shared" si="19"/>
        <v>80.103275954819253</v>
      </c>
      <c r="O34">
        <f t="shared" si="20"/>
        <v>84.539500052806559</v>
      </c>
      <c r="P34">
        <f t="shared" si="21"/>
        <v>97.825341778605704</v>
      </c>
    </row>
    <row r="35" spans="1:17" x14ac:dyDescent="0.2">
      <c r="A35">
        <v>2011</v>
      </c>
      <c r="B35">
        <v>10.3</v>
      </c>
      <c r="C35">
        <v>57.7</v>
      </c>
      <c r="D35">
        <v>255.4</v>
      </c>
      <c r="E35">
        <v>463.4</v>
      </c>
      <c r="F35">
        <v>214.8</v>
      </c>
      <c r="G35">
        <f t="shared" si="17"/>
        <v>-7.2072072072071975</v>
      </c>
      <c r="H35">
        <f t="shared" si="9"/>
        <v>6.0661764705882435</v>
      </c>
      <c r="I35">
        <f t="shared" si="10"/>
        <v>-4.272863568215894</v>
      </c>
      <c r="J35">
        <f t="shared" si="11"/>
        <v>-1.9881556683587214</v>
      </c>
      <c r="K35">
        <f t="shared" si="12"/>
        <v>-5.2492280546978289</v>
      </c>
      <c r="L35">
        <f t="shared" si="22"/>
        <v>96.170010367527908</v>
      </c>
      <c r="M35">
        <f t="shared" si="18"/>
        <v>94.428376571807945</v>
      </c>
      <c r="N35">
        <f t="shared" si="19"/>
        <v>75.830412386603356</v>
      </c>
      <c r="O35">
        <f t="shared" si="20"/>
        <v>82.551344384447845</v>
      </c>
      <c r="P35">
        <f t="shared" si="21"/>
        <v>92.576113723907881</v>
      </c>
    </row>
    <row r="36" spans="1:17" x14ac:dyDescent="0.2">
      <c r="A36">
        <v>2012</v>
      </c>
      <c r="B36">
        <v>9.6</v>
      </c>
      <c r="C36">
        <v>53.7</v>
      </c>
      <c r="D36">
        <v>256.5</v>
      </c>
      <c r="E36">
        <v>481.6</v>
      </c>
      <c r="F36">
        <v>227.6</v>
      </c>
      <c r="G36">
        <f t="shared" si="17"/>
        <v>-6.7961165048543783</v>
      </c>
      <c r="H36">
        <f t="shared" si="9"/>
        <v>-6.9324090121317159</v>
      </c>
      <c r="I36">
        <f t="shared" si="10"/>
        <v>0.43069694596710817</v>
      </c>
      <c r="J36">
        <f t="shared" si="11"/>
        <v>3.9274924471299197</v>
      </c>
      <c r="K36">
        <f t="shared" si="12"/>
        <v>5.9590316573556716</v>
      </c>
      <c r="L36">
        <f t="shared" si="22"/>
        <v>89.373893862673526</v>
      </c>
      <c r="M36">
        <f t="shared" si="18"/>
        <v>87.495967559676231</v>
      </c>
      <c r="N36">
        <f t="shared" si="19"/>
        <v>76.26110933257047</v>
      </c>
      <c r="O36">
        <f t="shared" si="20"/>
        <v>86.478836831577766</v>
      </c>
      <c r="P36">
        <f t="shared" si="21"/>
        <v>98.535145381263547</v>
      </c>
    </row>
    <row r="37" spans="1:17" x14ac:dyDescent="0.2">
      <c r="A37">
        <v>2013</v>
      </c>
      <c r="B37">
        <v>9.1</v>
      </c>
      <c r="C37">
        <v>52.6</v>
      </c>
      <c r="D37">
        <v>251.6</v>
      </c>
      <c r="E37">
        <v>465.7</v>
      </c>
      <c r="F37">
        <v>222.1</v>
      </c>
      <c r="G37">
        <f t="shared" si="17"/>
        <v>-5.2083333333333339</v>
      </c>
      <c r="H37">
        <f t="shared" si="9"/>
        <v>-2.0484171322160174</v>
      </c>
      <c r="I37">
        <f t="shared" si="10"/>
        <v>-1.9103313840155967</v>
      </c>
      <c r="J37">
        <f t="shared" si="11"/>
        <v>-3.3014950166113026</v>
      </c>
      <c r="K37">
        <f t="shared" si="12"/>
        <v>-2.4165202108963091</v>
      </c>
      <c r="L37">
        <f t="shared" si="22"/>
        <v>84.165560529340198</v>
      </c>
      <c r="M37">
        <f t="shared" si="18"/>
        <v>85.447550427460214</v>
      </c>
      <c r="N37">
        <f t="shared" si="19"/>
        <v>74.350777948554878</v>
      </c>
      <c r="O37">
        <f t="shared" si="20"/>
        <v>83.177341814966468</v>
      </c>
      <c r="P37">
        <f t="shared" si="21"/>
        <v>96.118625170367238</v>
      </c>
    </row>
    <row r="38" spans="1:17" x14ac:dyDescent="0.2">
      <c r="A38">
        <v>2014</v>
      </c>
      <c r="B38">
        <v>8.8000000000000007</v>
      </c>
      <c r="C38">
        <v>52.1</v>
      </c>
      <c r="D38">
        <v>239.1</v>
      </c>
      <c r="E38">
        <v>457.2</v>
      </c>
      <c r="F38">
        <v>209.1</v>
      </c>
      <c r="G38">
        <f t="shared" si="17"/>
        <v>-3.296703296703285</v>
      </c>
      <c r="H38">
        <f t="shared" si="9"/>
        <v>-0.95057034220532322</v>
      </c>
      <c r="I38">
        <f t="shared" si="10"/>
        <v>-4.9682034976152627</v>
      </c>
      <c r="J38">
        <f t="shared" si="11"/>
        <v>-1.8252093622503758</v>
      </c>
      <c r="K38">
        <f t="shared" si="12"/>
        <v>-5.8532192705988288</v>
      </c>
      <c r="L38">
        <f t="shared" si="22"/>
        <v>80.868857232636913</v>
      </c>
      <c r="M38">
        <f t="shared" si="18"/>
        <v>84.49698008525489</v>
      </c>
      <c r="N38">
        <f t="shared" si="19"/>
        <v>69.382574450939615</v>
      </c>
      <c r="O38">
        <f t="shared" si="20"/>
        <v>81.352132452716091</v>
      </c>
      <c r="P38">
        <f t="shared" si="21"/>
        <v>90.26540589976841</v>
      </c>
    </row>
    <row r="39" spans="1:17" x14ac:dyDescent="0.2">
      <c r="A39">
        <v>2015</v>
      </c>
      <c r="B39">
        <v>8.9</v>
      </c>
      <c r="C39">
        <v>56.2</v>
      </c>
      <c r="D39">
        <v>247.2</v>
      </c>
      <c r="E39">
        <v>468.9</v>
      </c>
      <c r="F39">
        <v>240.6</v>
      </c>
      <c r="G39">
        <f t="shared" si="17"/>
        <v>1.1363636363636322</v>
      </c>
      <c r="H39">
        <f t="shared" si="9"/>
        <v>7.8694817658349345</v>
      </c>
      <c r="I39">
        <f t="shared" si="10"/>
        <v>3.3877038895859446</v>
      </c>
      <c r="J39">
        <f t="shared" si="11"/>
        <v>2.5590551181102339</v>
      </c>
      <c r="K39">
        <f t="shared" si="12"/>
        <v>15.064562410329987</v>
      </c>
      <c r="L39">
        <f t="shared" si="22"/>
        <v>82.005220869000539</v>
      </c>
      <c r="M39">
        <f t="shared" si="18"/>
        <v>92.366461851089824</v>
      </c>
      <c r="N39">
        <f t="shared" si="19"/>
        <v>72.770278340525564</v>
      </c>
      <c r="O39">
        <f t="shared" si="20"/>
        <v>83.911187570826328</v>
      </c>
      <c r="P39">
        <f t="shared" si="21"/>
        <v>105.32996831009839</v>
      </c>
    </row>
    <row r="40" spans="1:17" x14ac:dyDescent="0.2">
      <c r="A40">
        <v>2016</v>
      </c>
      <c r="B40">
        <v>9.8000000000000007</v>
      </c>
      <c r="C40">
        <v>57.3</v>
      </c>
      <c r="D40">
        <v>243.9</v>
      </c>
      <c r="E40">
        <v>454.5</v>
      </c>
      <c r="F40">
        <v>218.1</v>
      </c>
      <c r="G40">
        <f t="shared" si="17"/>
        <v>10.112359550561802</v>
      </c>
      <c r="H40">
        <f t="shared" si="9"/>
        <v>1.9572953736654704</v>
      </c>
      <c r="I40">
        <f t="shared" si="10"/>
        <v>-1.3349514563106728</v>
      </c>
      <c r="J40">
        <f t="shared" si="11"/>
        <v>-3.0710172744721644</v>
      </c>
      <c r="K40">
        <f t="shared" si="12"/>
        <v>-9.3516209476309236</v>
      </c>
      <c r="L40">
        <f t="shared" si="22"/>
        <v>92.117580419562344</v>
      </c>
      <c r="M40">
        <f t="shared" si="18"/>
        <v>94.323757224755298</v>
      </c>
      <c r="N40">
        <f t="shared" si="19"/>
        <v>71.435326884214888</v>
      </c>
      <c r="O40">
        <f t="shared" si="20"/>
        <v>80.84017029635416</v>
      </c>
      <c r="P40">
        <f t="shared" si="21"/>
        <v>95.978347362467474</v>
      </c>
    </row>
    <row r="41" spans="1:17" x14ac:dyDescent="0.2">
      <c r="A41" s="15">
        <v>2017</v>
      </c>
      <c r="B41" s="15">
        <f>'Stata analysis 2010-2017'!Q10+'Stata analysis 2010-2017'!Q29</f>
        <v>7.5293371428571447</v>
      </c>
      <c r="C41" s="15">
        <f>'Stata analysis 2010-2017'!R10+'Stata analysis 2010-2017'!R29</f>
        <v>56.682014285714288</v>
      </c>
      <c r="D41" s="15">
        <f>'Stata analysis 2010-2017'!S10+'Stata analysis 2010-2017'!S29</f>
        <v>239.30627142857142</v>
      </c>
      <c r="E41" s="15">
        <f>'Stata analysis 2010-2017'!T10+'Stata analysis 2010-2017'!T29</f>
        <v>463.50614285714283</v>
      </c>
      <c r="F41" s="15">
        <f>'Stata analysis 2010-2017'!U10+'Stata analysis 2010-2017'!U29</f>
        <v>225.51691428571428</v>
      </c>
      <c r="G41" s="15">
        <f t="shared" si="17"/>
        <v>-23.170029154518936</v>
      </c>
      <c r="H41" s="15">
        <f t="shared" si="9"/>
        <v>-1.0785090999750591</v>
      </c>
      <c r="I41" s="15">
        <f t="shared" si="10"/>
        <v>-1.8834475487612075</v>
      </c>
      <c r="J41" s="15">
        <f t="shared" si="11"/>
        <v>1.9815495835297763</v>
      </c>
      <c r="K41" s="15">
        <f t="shared" si="12"/>
        <v>3.4006943079845411</v>
      </c>
      <c r="L41" s="15">
        <f t="shared" si="22"/>
        <v>68.947551265043415</v>
      </c>
      <c r="M41" s="15">
        <f t="shared" si="18"/>
        <v>93.245248124780233</v>
      </c>
      <c r="N41" s="15">
        <f t="shared" si="19"/>
        <v>69.551879335453677</v>
      </c>
      <c r="O41" s="15">
        <f t="shared" si="20"/>
        <v>82.821719879883929</v>
      </c>
      <c r="P41" s="15">
        <f t="shared" si="21"/>
        <v>99.379041670452011</v>
      </c>
      <c r="Q41" t="s">
        <v>28</v>
      </c>
    </row>
    <row r="42" spans="1:17" x14ac:dyDescent="0.2">
      <c r="Q42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2" zoomScaleNormal="100" workbookViewId="0">
      <selection activeCell="I58" sqref="I58"/>
    </sheetView>
  </sheetViews>
  <sheetFormatPr defaultRowHeight="15" x14ac:dyDescent="0.25"/>
  <cols>
    <col min="1" max="16384" width="8.88671875" style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1"/>
  <sheetViews>
    <sheetView topLeftCell="H1" workbookViewId="0">
      <selection activeCell="AD28" sqref="AD28"/>
    </sheetView>
  </sheetViews>
  <sheetFormatPr defaultRowHeight="15" x14ac:dyDescent="0.2"/>
  <sheetData>
    <row r="1" spans="1:43" x14ac:dyDescent="0.2">
      <c r="A1" t="s">
        <v>19</v>
      </c>
      <c r="B1" t="s">
        <v>16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L1" t="s">
        <v>5</v>
      </c>
      <c r="M1" t="s">
        <v>5</v>
      </c>
      <c r="N1" t="s">
        <v>5</v>
      </c>
      <c r="O1" t="s">
        <v>5</v>
      </c>
      <c r="P1" t="s">
        <v>5</v>
      </c>
      <c r="Q1" t="s">
        <v>6</v>
      </c>
      <c r="R1" t="s">
        <v>6</v>
      </c>
      <c r="S1" t="s">
        <v>6</v>
      </c>
      <c r="T1" t="s">
        <v>6</v>
      </c>
      <c r="U1" t="s">
        <v>6</v>
      </c>
      <c r="W1" t="s">
        <v>5</v>
      </c>
      <c r="X1" t="s">
        <v>5</v>
      </c>
      <c r="Y1" t="s">
        <v>5</v>
      </c>
      <c r="Z1" t="s">
        <v>5</v>
      </c>
      <c r="AA1" t="s">
        <v>5</v>
      </c>
      <c r="AB1" t="s">
        <v>6</v>
      </c>
      <c r="AC1" t="s">
        <v>6</v>
      </c>
      <c r="AD1" t="s">
        <v>6</v>
      </c>
      <c r="AE1" t="s">
        <v>6</v>
      </c>
      <c r="AF1" t="s">
        <v>6</v>
      </c>
      <c r="AH1" t="s">
        <v>5</v>
      </c>
      <c r="AI1" t="s">
        <v>5</v>
      </c>
      <c r="AJ1" t="s">
        <v>5</v>
      </c>
      <c r="AK1" t="s">
        <v>5</v>
      </c>
      <c r="AL1" t="s">
        <v>5</v>
      </c>
      <c r="AM1" t="s">
        <v>6</v>
      </c>
      <c r="AN1" t="s">
        <v>6</v>
      </c>
      <c r="AO1" t="s">
        <v>6</v>
      </c>
      <c r="AP1" t="s">
        <v>6</v>
      </c>
      <c r="AQ1" t="s">
        <v>6</v>
      </c>
    </row>
    <row r="2" spans="1:43" x14ac:dyDescent="0.2">
      <c r="A2">
        <v>2010</v>
      </c>
      <c r="B2" t="s">
        <v>5</v>
      </c>
      <c r="C2" t="s">
        <v>14</v>
      </c>
      <c r="D2">
        <v>818</v>
      </c>
      <c r="E2">
        <v>29.792480000000001</v>
      </c>
      <c r="F2">
        <v>818</v>
      </c>
      <c r="G2">
        <v>1.095018</v>
      </c>
      <c r="H2">
        <v>816615</v>
      </c>
      <c r="I2">
        <v>29000</v>
      </c>
      <c r="L2" t="s">
        <v>14</v>
      </c>
      <c r="M2" t="s">
        <v>13</v>
      </c>
      <c r="N2" t="s">
        <v>12</v>
      </c>
      <c r="O2" t="s">
        <v>11</v>
      </c>
      <c r="P2" t="s">
        <v>10</v>
      </c>
      <c r="Q2" t="s">
        <v>14</v>
      </c>
      <c r="R2" t="s">
        <v>13</v>
      </c>
      <c r="S2" t="s">
        <v>12</v>
      </c>
      <c r="T2" t="s">
        <v>11</v>
      </c>
      <c r="U2" t="s">
        <v>10</v>
      </c>
      <c r="W2" t="s">
        <v>14</v>
      </c>
      <c r="X2" t="s">
        <v>13</v>
      </c>
      <c r="Y2" t="s">
        <v>12</v>
      </c>
      <c r="Z2" t="s">
        <v>11</v>
      </c>
      <c r="AA2" t="s">
        <v>10</v>
      </c>
      <c r="AB2" t="s">
        <v>14</v>
      </c>
      <c r="AC2" t="s">
        <v>13</v>
      </c>
      <c r="AD2" t="s">
        <v>12</v>
      </c>
      <c r="AE2" t="s">
        <v>11</v>
      </c>
      <c r="AF2" t="s">
        <v>10</v>
      </c>
      <c r="AH2" t="s">
        <v>14</v>
      </c>
      <c r="AI2" t="s">
        <v>13</v>
      </c>
      <c r="AJ2" t="s">
        <v>12</v>
      </c>
      <c r="AK2" t="s">
        <v>11</v>
      </c>
      <c r="AL2" t="s">
        <v>10</v>
      </c>
      <c r="AM2" t="s">
        <v>14</v>
      </c>
      <c r="AN2" t="s">
        <v>13</v>
      </c>
      <c r="AO2" t="s">
        <v>12</v>
      </c>
      <c r="AP2" t="s">
        <v>11</v>
      </c>
      <c r="AQ2" t="s">
        <v>10</v>
      </c>
    </row>
    <row r="3" spans="1:43" x14ac:dyDescent="0.2">
      <c r="A3">
        <v>2010</v>
      </c>
      <c r="B3" t="s">
        <v>5</v>
      </c>
      <c r="C3" t="s">
        <v>13</v>
      </c>
      <c r="D3">
        <v>2458</v>
      </c>
      <c r="E3">
        <v>92.594530000000006</v>
      </c>
      <c r="F3">
        <v>2458</v>
      </c>
      <c r="G3">
        <v>3.4989870000000001</v>
      </c>
      <c r="H3">
        <v>878615</v>
      </c>
      <c r="I3">
        <v>33500</v>
      </c>
      <c r="K3">
        <v>2010</v>
      </c>
      <c r="L3">
        <v>29.792480000000001</v>
      </c>
      <c r="M3">
        <v>92.594530000000006</v>
      </c>
      <c r="N3">
        <v>399.63679999999999</v>
      </c>
      <c r="O3">
        <v>640.24390000000005</v>
      </c>
      <c r="P3">
        <v>261.55189999999999</v>
      </c>
      <c r="Q3">
        <v>15.205830000000001</v>
      </c>
      <c r="R3">
        <v>54.614939999999997</v>
      </c>
      <c r="S3">
        <v>267.2953</v>
      </c>
      <c r="T3">
        <v>472.77870000000001</v>
      </c>
      <c r="U3">
        <v>226.66229999999999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100</v>
      </c>
    </row>
    <row r="4" spans="1:43" x14ac:dyDescent="0.2">
      <c r="A4">
        <v>2010</v>
      </c>
      <c r="B4" t="s">
        <v>5</v>
      </c>
      <c r="C4" t="s">
        <v>12</v>
      </c>
      <c r="D4">
        <v>9046</v>
      </c>
      <c r="E4">
        <v>399.63679999999999</v>
      </c>
      <c r="F4">
        <v>9046</v>
      </c>
      <c r="G4">
        <v>17.876560000000001</v>
      </c>
      <c r="H4">
        <v>697471</v>
      </c>
      <c r="I4">
        <v>28500</v>
      </c>
      <c r="K4">
        <v>2011</v>
      </c>
      <c r="L4">
        <v>29.735140000000001</v>
      </c>
      <c r="M4">
        <v>88.120469999999997</v>
      </c>
      <c r="N4">
        <v>392.42189999999999</v>
      </c>
      <c r="O4">
        <v>632.21180000000004</v>
      </c>
      <c r="P4">
        <v>235.30709999999999</v>
      </c>
      <c r="Q4">
        <v>14.394539999999999</v>
      </c>
      <c r="R4">
        <v>58.105229999999999</v>
      </c>
      <c r="S4">
        <v>255.85560000000001</v>
      </c>
      <c r="T4">
        <v>463.40190000000001</v>
      </c>
      <c r="U4">
        <v>214.80260000000001</v>
      </c>
      <c r="W4">
        <f>(L4-L3)/L3*100</f>
        <v>-0.19246467564969397</v>
      </c>
      <c r="X4">
        <f t="shared" ref="X4:AF10" si="0">(M4-M3)/M3*100</f>
        <v>-4.8318836976655195</v>
      </c>
      <c r="Y4">
        <f t="shared" si="0"/>
        <v>-1.8053642707578481</v>
      </c>
      <c r="Z4">
        <f t="shared" si="0"/>
        <v>-1.2545375285887166</v>
      </c>
      <c r="AA4">
        <f t="shared" si="0"/>
        <v>-10.034260886653854</v>
      </c>
      <c r="AB4">
        <f t="shared" si="0"/>
        <v>-5.335387808491884</v>
      </c>
      <c r="AC4">
        <f t="shared" si="0"/>
        <v>6.3907238568787257</v>
      </c>
      <c r="AD4">
        <f t="shared" si="0"/>
        <v>-4.2797984102226971</v>
      </c>
      <c r="AE4">
        <f t="shared" si="0"/>
        <v>-1.9833380818552109</v>
      </c>
      <c r="AF4">
        <f t="shared" si="0"/>
        <v>-5.2323213873678931</v>
      </c>
      <c r="AH4">
        <f>AH3+W4</f>
        <v>99.807535324350312</v>
      </c>
      <c r="AI4">
        <f t="shared" ref="AI4:AQ10" si="1">AI3+X4</f>
        <v>95.168116302334482</v>
      </c>
      <c r="AJ4">
        <f t="shared" si="1"/>
        <v>98.194635729242151</v>
      </c>
      <c r="AK4">
        <f t="shared" si="1"/>
        <v>98.745462471411287</v>
      </c>
      <c r="AL4">
        <f t="shared" si="1"/>
        <v>89.965739113346146</v>
      </c>
      <c r="AM4">
        <f t="shared" si="1"/>
        <v>94.664612191508112</v>
      </c>
      <c r="AN4">
        <f t="shared" si="1"/>
        <v>106.39072385687872</v>
      </c>
      <c r="AO4">
        <f t="shared" si="1"/>
        <v>95.720201589777304</v>
      </c>
      <c r="AP4">
        <f t="shared" si="1"/>
        <v>98.016661918144791</v>
      </c>
      <c r="AQ4">
        <f t="shared" si="1"/>
        <v>94.76767861263211</v>
      </c>
    </row>
    <row r="5" spans="1:43" x14ac:dyDescent="0.2">
      <c r="A5">
        <v>2010</v>
      </c>
      <c r="B5" t="s">
        <v>5</v>
      </c>
      <c r="C5" t="s">
        <v>11</v>
      </c>
      <c r="D5">
        <v>11541</v>
      </c>
      <c r="E5">
        <v>640.24390000000005</v>
      </c>
      <c r="F5">
        <v>11541</v>
      </c>
      <c r="G5">
        <v>35.767530000000001</v>
      </c>
      <c r="H5">
        <v>147491</v>
      </c>
      <c r="I5">
        <v>8000</v>
      </c>
      <c r="K5">
        <v>2012</v>
      </c>
      <c r="L5">
        <v>27.639779999999998</v>
      </c>
      <c r="M5">
        <v>87.237750000000005</v>
      </c>
      <c r="N5">
        <v>378.3263</v>
      </c>
      <c r="O5">
        <v>624.35940000000005</v>
      </c>
      <c r="P5">
        <v>238.52090000000001</v>
      </c>
      <c r="Q5">
        <v>13.066649999999999</v>
      </c>
      <c r="R5">
        <v>54.247630000000001</v>
      </c>
      <c r="S5">
        <v>256.7362</v>
      </c>
      <c r="T5">
        <v>481.58940000000001</v>
      </c>
      <c r="U5">
        <v>227.56</v>
      </c>
      <c r="W5">
        <f t="shared" ref="W5:W10" si="2">(L5-L4)/L4*100</f>
        <v>-7.0467467111303428</v>
      </c>
      <c r="X5">
        <f t="shared" si="0"/>
        <v>-1.001719577755307</v>
      </c>
      <c r="Y5">
        <f t="shared" si="0"/>
        <v>-3.5919503982830698</v>
      </c>
      <c r="Z5">
        <f t="shared" si="0"/>
        <v>-1.2420521097518249</v>
      </c>
      <c r="AA5">
        <f t="shared" si="0"/>
        <v>1.3657896425564806</v>
      </c>
      <c r="AB5">
        <f t="shared" si="0"/>
        <v>-9.2249561291989881</v>
      </c>
      <c r="AC5">
        <f t="shared" si="0"/>
        <v>-6.638989295800048</v>
      </c>
      <c r="AD5">
        <f t="shared" si="0"/>
        <v>0.34417851319259263</v>
      </c>
      <c r="AE5">
        <f t="shared" si="0"/>
        <v>3.9247789014244439</v>
      </c>
      <c r="AF5">
        <f t="shared" si="0"/>
        <v>5.9391273662423032</v>
      </c>
      <c r="AH5">
        <f t="shared" ref="AH5:AH10" si="3">AH4+W5</f>
        <v>92.760788613219972</v>
      </c>
      <c r="AI5">
        <f t="shared" si="1"/>
        <v>94.166396724579172</v>
      </c>
      <c r="AJ5">
        <f t="shared" si="1"/>
        <v>94.602685330959076</v>
      </c>
      <c r="AK5">
        <f t="shared" si="1"/>
        <v>97.503410361659462</v>
      </c>
      <c r="AL5">
        <f t="shared" si="1"/>
        <v>91.331528755902625</v>
      </c>
      <c r="AM5">
        <f t="shared" si="1"/>
        <v>85.439656062309126</v>
      </c>
      <c r="AN5">
        <f t="shared" si="1"/>
        <v>99.751734561078678</v>
      </c>
      <c r="AO5">
        <f t="shared" si="1"/>
        <v>96.064380102969892</v>
      </c>
      <c r="AP5">
        <f t="shared" si="1"/>
        <v>101.94144081956924</v>
      </c>
      <c r="AQ5">
        <f t="shared" si="1"/>
        <v>100.70680597887441</v>
      </c>
    </row>
    <row r="6" spans="1:43" x14ac:dyDescent="0.2">
      <c r="A6">
        <v>2010</v>
      </c>
      <c r="B6" t="s">
        <v>5</v>
      </c>
      <c r="C6" t="s">
        <v>10</v>
      </c>
      <c r="D6">
        <v>2100</v>
      </c>
      <c r="E6">
        <v>261.55189999999999</v>
      </c>
      <c r="F6">
        <v>2100</v>
      </c>
      <c r="G6">
        <v>32.575899999999997</v>
      </c>
      <c r="H6">
        <v>8029</v>
      </c>
      <c r="I6">
        <v>1000</v>
      </c>
      <c r="K6">
        <v>2013</v>
      </c>
      <c r="L6">
        <v>24.216100000000001</v>
      </c>
      <c r="M6">
        <v>89.292860000000005</v>
      </c>
      <c r="N6">
        <v>371.59039999999999</v>
      </c>
      <c r="O6">
        <v>617.02390000000003</v>
      </c>
      <c r="P6">
        <v>243.893</v>
      </c>
      <c r="Q6">
        <v>12.77947</v>
      </c>
      <c r="R6">
        <v>52.826160000000002</v>
      </c>
      <c r="S6">
        <v>252.0873</v>
      </c>
      <c r="T6">
        <v>465.68310000000002</v>
      </c>
      <c r="U6">
        <v>222.14510000000001</v>
      </c>
      <c r="W6">
        <f t="shared" si="2"/>
        <v>-12.386784554725102</v>
      </c>
      <c r="X6">
        <f t="shared" si="0"/>
        <v>2.3557576851764277</v>
      </c>
      <c r="Y6">
        <f t="shared" si="0"/>
        <v>-1.7804471959787134</v>
      </c>
      <c r="Z6">
        <f t="shared" si="0"/>
        <v>-1.1748842093191876</v>
      </c>
      <c r="AA6">
        <f t="shared" si="0"/>
        <v>2.2522554627288378</v>
      </c>
      <c r="AB6">
        <f t="shared" si="0"/>
        <v>-2.1978089257766857</v>
      </c>
      <c r="AC6">
        <f t="shared" si="0"/>
        <v>-2.6203356718072279</v>
      </c>
      <c r="AD6">
        <f t="shared" si="0"/>
        <v>-1.8107691864255986</v>
      </c>
      <c r="AE6">
        <f t="shared" si="0"/>
        <v>-3.3028758523339565</v>
      </c>
      <c r="AF6">
        <f t="shared" si="0"/>
        <v>-2.3795482510107173</v>
      </c>
      <c r="AH6">
        <f t="shared" si="3"/>
        <v>80.374004058494876</v>
      </c>
      <c r="AI6">
        <f t="shared" si="1"/>
        <v>96.522154409755601</v>
      </c>
      <c r="AJ6">
        <f t="shared" si="1"/>
        <v>92.822238134980367</v>
      </c>
      <c r="AK6">
        <f t="shared" si="1"/>
        <v>96.328526152340274</v>
      </c>
      <c r="AL6">
        <f t="shared" si="1"/>
        <v>93.583784218631465</v>
      </c>
      <c r="AM6">
        <f t="shared" si="1"/>
        <v>83.241847136532442</v>
      </c>
      <c r="AN6">
        <f t="shared" si="1"/>
        <v>97.131398889271452</v>
      </c>
      <c r="AO6">
        <f t="shared" si="1"/>
        <v>94.253610916544289</v>
      </c>
      <c r="AP6">
        <f t="shared" si="1"/>
        <v>98.638564967235283</v>
      </c>
      <c r="AQ6">
        <f t="shared" si="1"/>
        <v>98.327257727863696</v>
      </c>
    </row>
    <row r="7" spans="1:43" x14ac:dyDescent="0.2">
      <c r="A7">
        <v>2010</v>
      </c>
      <c r="B7" t="s">
        <v>6</v>
      </c>
      <c r="C7" t="s">
        <v>14</v>
      </c>
      <c r="D7">
        <v>420</v>
      </c>
      <c r="E7">
        <v>15.205830000000001</v>
      </c>
      <c r="F7">
        <v>420</v>
      </c>
      <c r="G7">
        <v>0.55400910000000003</v>
      </c>
      <c r="H7">
        <v>818255</v>
      </c>
      <c r="I7">
        <v>29000</v>
      </c>
      <c r="K7">
        <v>2014</v>
      </c>
      <c r="L7">
        <v>21.52177</v>
      </c>
      <c r="M7">
        <v>88.205330000000004</v>
      </c>
      <c r="N7">
        <v>362.5265</v>
      </c>
      <c r="O7">
        <v>603.34410000000003</v>
      </c>
      <c r="P7">
        <v>233.73079999999999</v>
      </c>
      <c r="Q7">
        <v>12.498559999999999</v>
      </c>
      <c r="R7">
        <v>52.35069</v>
      </c>
      <c r="S7">
        <v>239.63759999999999</v>
      </c>
      <c r="T7">
        <v>457.1585</v>
      </c>
      <c r="U7">
        <v>209.06700000000001</v>
      </c>
      <c r="W7">
        <f t="shared" si="2"/>
        <v>-11.126192904720417</v>
      </c>
      <c r="X7">
        <f t="shared" si="0"/>
        <v>-1.217936126135954</v>
      </c>
      <c r="Y7">
        <f t="shared" si="0"/>
        <v>-2.4392180207023619</v>
      </c>
      <c r="Z7">
        <f t="shared" si="0"/>
        <v>-2.2170616081484038</v>
      </c>
      <c r="AA7">
        <f t="shared" si="0"/>
        <v>-4.1666632498677751</v>
      </c>
      <c r="AB7">
        <f t="shared" si="0"/>
        <v>-2.1981349774286447</v>
      </c>
      <c r="AC7">
        <f t="shared" si="0"/>
        <v>-0.90006542213176466</v>
      </c>
      <c r="AD7">
        <f t="shared" si="0"/>
        <v>-4.938646254690342</v>
      </c>
      <c r="AE7">
        <f t="shared" si="0"/>
        <v>-1.8305581628364913</v>
      </c>
      <c r="AF7">
        <f t="shared" si="0"/>
        <v>-5.8871881486469908</v>
      </c>
      <c r="AH7">
        <f t="shared" si="3"/>
        <v>69.247811153774464</v>
      </c>
      <c r="AI7">
        <f t="shared" si="1"/>
        <v>95.304218283619647</v>
      </c>
      <c r="AJ7">
        <f t="shared" si="1"/>
        <v>90.383020114278011</v>
      </c>
      <c r="AK7">
        <f t="shared" si="1"/>
        <v>94.111464544191875</v>
      </c>
      <c r="AL7">
        <f t="shared" si="1"/>
        <v>89.417120968763683</v>
      </c>
      <c r="AM7">
        <f t="shared" si="1"/>
        <v>81.043712159103791</v>
      </c>
      <c r="AN7">
        <f t="shared" si="1"/>
        <v>96.231333467139692</v>
      </c>
      <c r="AO7">
        <f t="shared" si="1"/>
        <v>89.314964661853949</v>
      </c>
      <c r="AP7">
        <f t="shared" si="1"/>
        <v>96.808006804398786</v>
      </c>
      <c r="AQ7">
        <f t="shared" si="1"/>
        <v>92.440069579216711</v>
      </c>
    </row>
    <row r="8" spans="1:43" x14ac:dyDescent="0.2">
      <c r="A8">
        <v>2010</v>
      </c>
      <c r="B8" t="s">
        <v>6</v>
      </c>
      <c r="C8" t="s">
        <v>13</v>
      </c>
      <c r="D8">
        <v>1525</v>
      </c>
      <c r="E8">
        <v>54.614939999999997</v>
      </c>
      <c r="F8">
        <v>1525</v>
      </c>
      <c r="G8">
        <v>1.962375</v>
      </c>
      <c r="H8">
        <v>912210</v>
      </c>
      <c r="I8">
        <v>33500</v>
      </c>
      <c r="K8">
        <v>2015</v>
      </c>
      <c r="L8">
        <v>23.501560000000001</v>
      </c>
      <c r="M8">
        <v>90.209789999999998</v>
      </c>
      <c r="N8">
        <v>378.62979999999999</v>
      </c>
      <c r="O8">
        <v>621.54960000000005</v>
      </c>
      <c r="P8">
        <v>258.16340000000002</v>
      </c>
      <c r="Q8">
        <v>12.04247</v>
      </c>
      <c r="R8">
        <v>56.349760000000003</v>
      </c>
      <c r="S8">
        <v>247.50299999999999</v>
      </c>
      <c r="T8">
        <v>468.8766</v>
      </c>
      <c r="U8">
        <v>240.62459999999999</v>
      </c>
      <c r="W8">
        <f t="shared" si="2"/>
        <v>9.1990110478831486</v>
      </c>
      <c r="X8">
        <f t="shared" si="0"/>
        <v>2.2724930568254713</v>
      </c>
      <c r="Y8">
        <f t="shared" si="0"/>
        <v>4.4419649322187453</v>
      </c>
      <c r="Z8">
        <f t="shared" si="0"/>
        <v>3.0174323408482868</v>
      </c>
      <c r="AA8">
        <f t="shared" si="0"/>
        <v>10.453307822503511</v>
      </c>
      <c r="AB8">
        <f t="shared" si="0"/>
        <v>-3.6491403809718852</v>
      </c>
      <c r="AC8">
        <f t="shared" si="0"/>
        <v>7.6390015107728342</v>
      </c>
      <c r="AD8">
        <f t="shared" si="0"/>
        <v>3.2822061312581976</v>
      </c>
      <c r="AE8">
        <f t="shared" si="0"/>
        <v>2.5632466639032181</v>
      </c>
      <c r="AF8">
        <f t="shared" si="0"/>
        <v>15.094491239650438</v>
      </c>
      <c r="AH8">
        <f t="shared" si="3"/>
        <v>78.446822201657611</v>
      </c>
      <c r="AI8">
        <f t="shared" si="1"/>
        <v>97.576711340445115</v>
      </c>
      <c r="AJ8">
        <f t="shared" si="1"/>
        <v>94.824985046496749</v>
      </c>
      <c r="AK8">
        <f t="shared" si="1"/>
        <v>97.128896885040163</v>
      </c>
      <c r="AL8">
        <f t="shared" si="1"/>
        <v>99.870428791267187</v>
      </c>
      <c r="AM8">
        <f t="shared" si="1"/>
        <v>77.394571778131905</v>
      </c>
      <c r="AN8">
        <f t="shared" si="1"/>
        <v>103.87033497791252</v>
      </c>
      <c r="AO8">
        <f t="shared" si="1"/>
        <v>92.597170793112141</v>
      </c>
      <c r="AP8">
        <f t="shared" si="1"/>
        <v>99.371253468302001</v>
      </c>
      <c r="AQ8">
        <f t="shared" si="1"/>
        <v>107.53456081886715</v>
      </c>
    </row>
    <row r="9" spans="1:43" x14ac:dyDescent="0.2">
      <c r="A9">
        <v>2010</v>
      </c>
      <c r="B9" t="s">
        <v>6</v>
      </c>
      <c r="C9" t="s">
        <v>12</v>
      </c>
      <c r="D9">
        <v>6730</v>
      </c>
      <c r="E9">
        <v>267.2953</v>
      </c>
      <c r="F9">
        <v>6730</v>
      </c>
      <c r="G9">
        <v>10.652950000000001</v>
      </c>
      <c r="H9">
        <v>734892</v>
      </c>
      <c r="I9">
        <v>28500</v>
      </c>
      <c r="K9">
        <v>2016</v>
      </c>
      <c r="L9">
        <v>25.496839999999999</v>
      </c>
      <c r="M9">
        <v>99.054389999999998</v>
      </c>
      <c r="N9">
        <v>365.95139999999998</v>
      </c>
      <c r="O9">
        <v>591.54070000000002</v>
      </c>
      <c r="P9">
        <v>244.07089999999999</v>
      </c>
      <c r="Q9">
        <v>13.59531</v>
      </c>
      <c r="R9">
        <v>57.63888</v>
      </c>
      <c r="S9">
        <v>244.47710000000001</v>
      </c>
      <c r="T9">
        <v>454.52190000000002</v>
      </c>
      <c r="U9">
        <v>218.14109999999999</v>
      </c>
      <c r="W9">
        <f t="shared" si="2"/>
        <v>8.4899896006903255</v>
      </c>
      <c r="X9">
        <f t="shared" si="0"/>
        <v>9.8044790925685561</v>
      </c>
      <c r="Y9">
        <f t="shared" si="0"/>
        <v>-3.3484950207300144</v>
      </c>
      <c r="Z9">
        <f t="shared" si="0"/>
        <v>-4.8280780809769706</v>
      </c>
      <c r="AA9">
        <f t="shared" si="0"/>
        <v>-5.4587520926669031</v>
      </c>
      <c r="AB9">
        <f t="shared" si="0"/>
        <v>12.894696852057757</v>
      </c>
      <c r="AC9">
        <f t="shared" si="0"/>
        <v>2.2877116069349666</v>
      </c>
      <c r="AD9">
        <f t="shared" si="0"/>
        <v>-1.2225710395429463</v>
      </c>
      <c r="AE9">
        <f t="shared" si="0"/>
        <v>-3.0615091476094096</v>
      </c>
      <c r="AF9">
        <f t="shared" si="0"/>
        <v>-9.3438077403557216</v>
      </c>
      <c r="AH9">
        <f t="shared" si="3"/>
        <v>86.936811802347933</v>
      </c>
      <c r="AI9">
        <f t="shared" si="1"/>
        <v>107.38119043301367</v>
      </c>
      <c r="AJ9">
        <f t="shared" si="1"/>
        <v>91.476490025766736</v>
      </c>
      <c r="AK9">
        <f t="shared" si="1"/>
        <v>92.300818804063198</v>
      </c>
      <c r="AL9">
        <f t="shared" si="1"/>
        <v>94.411676698600289</v>
      </c>
      <c r="AM9">
        <f t="shared" si="1"/>
        <v>90.289268630189667</v>
      </c>
      <c r="AN9">
        <f t="shared" si="1"/>
        <v>106.15804658484748</v>
      </c>
      <c r="AO9">
        <f t="shared" si="1"/>
        <v>91.3745997535692</v>
      </c>
      <c r="AP9">
        <f t="shared" si="1"/>
        <v>96.309744320692587</v>
      </c>
      <c r="AQ9">
        <f t="shared" si="1"/>
        <v>98.19075307851142</v>
      </c>
    </row>
    <row r="10" spans="1:43" x14ac:dyDescent="0.2">
      <c r="A10">
        <v>2010</v>
      </c>
      <c r="B10" t="s">
        <v>6</v>
      </c>
      <c r="C10" t="s">
        <v>11</v>
      </c>
      <c r="D10">
        <v>13827</v>
      </c>
      <c r="E10">
        <v>472.77870000000001</v>
      </c>
      <c r="F10">
        <v>13827</v>
      </c>
      <c r="G10">
        <v>16.317260000000001</v>
      </c>
      <c r="H10">
        <v>224348</v>
      </c>
      <c r="I10">
        <v>8000</v>
      </c>
      <c r="K10">
        <v>2017</v>
      </c>
      <c r="L10">
        <v>24.225460000000002</v>
      </c>
      <c r="M10">
        <v>96.670929999999998</v>
      </c>
      <c r="N10">
        <v>350.34019999999998</v>
      </c>
      <c r="O10">
        <v>606.86350000000004</v>
      </c>
      <c r="P10">
        <v>250.40360000000001</v>
      </c>
      <c r="Q10">
        <v>11.24117</v>
      </c>
      <c r="R10">
        <v>56.98677</v>
      </c>
      <c r="S10">
        <v>239.74799999999999</v>
      </c>
      <c r="T10">
        <v>463.49329999999998</v>
      </c>
      <c r="U10">
        <v>225.51730000000001</v>
      </c>
      <c r="W10">
        <f t="shared" si="2"/>
        <v>-4.9864218467857082</v>
      </c>
      <c r="X10">
        <f t="shared" si="0"/>
        <v>-2.4062133944795372</v>
      </c>
      <c r="Y10">
        <f t="shared" si="0"/>
        <v>-4.2659216497053976</v>
      </c>
      <c r="Z10">
        <f t="shared" si="0"/>
        <v>2.5903204969666547</v>
      </c>
      <c r="AA10">
        <f t="shared" si="0"/>
        <v>2.5946149254171704</v>
      </c>
      <c r="AB10">
        <f t="shared" si="0"/>
        <v>-17.315824354133884</v>
      </c>
      <c r="AC10">
        <f t="shared" si="0"/>
        <v>-1.1313717407416668</v>
      </c>
      <c r="AD10">
        <f t="shared" si="0"/>
        <v>-1.9343734034803328</v>
      </c>
      <c r="AE10">
        <f t="shared" si="0"/>
        <v>1.9738102828488484</v>
      </c>
      <c r="AF10">
        <f t="shared" si="0"/>
        <v>3.3813893851273384</v>
      </c>
      <c r="AH10">
        <f t="shared" si="3"/>
        <v>81.95038995556223</v>
      </c>
      <c r="AI10">
        <f t="shared" si="1"/>
        <v>104.97497703853413</v>
      </c>
      <c r="AJ10">
        <f t="shared" si="1"/>
        <v>87.210568376061332</v>
      </c>
      <c r="AK10">
        <f t="shared" si="1"/>
        <v>94.891139301029853</v>
      </c>
      <c r="AL10">
        <f t="shared" si="1"/>
        <v>97.006291624017464</v>
      </c>
      <c r="AM10">
        <f t="shared" si="1"/>
        <v>72.973444276055787</v>
      </c>
      <c r="AN10">
        <f t="shared" si="1"/>
        <v>105.02667484410581</v>
      </c>
      <c r="AO10">
        <f t="shared" si="1"/>
        <v>89.440226350088864</v>
      </c>
      <c r="AP10">
        <f t="shared" si="1"/>
        <v>98.283554603541432</v>
      </c>
      <c r="AQ10">
        <f t="shared" si="1"/>
        <v>101.57214246363876</v>
      </c>
    </row>
    <row r="11" spans="1:43" x14ac:dyDescent="0.2">
      <c r="A11">
        <v>2010</v>
      </c>
      <c r="B11" t="s">
        <v>6</v>
      </c>
      <c r="C11" t="s">
        <v>10</v>
      </c>
      <c r="D11">
        <v>5502</v>
      </c>
      <c r="E11">
        <v>226.66229999999999</v>
      </c>
      <c r="F11">
        <v>5502</v>
      </c>
      <c r="G11">
        <v>9.3376560000000008</v>
      </c>
      <c r="H11">
        <v>24274</v>
      </c>
      <c r="I11">
        <v>1000</v>
      </c>
    </row>
    <row r="12" spans="1:43" x14ac:dyDescent="0.2">
      <c r="A12">
        <v>2011</v>
      </c>
      <c r="B12" t="s">
        <v>5</v>
      </c>
      <c r="C12" t="s">
        <v>14</v>
      </c>
      <c r="D12">
        <v>828</v>
      </c>
      <c r="E12">
        <v>29.735140000000001</v>
      </c>
      <c r="F12">
        <v>828</v>
      </c>
      <c r="G12">
        <v>1.0767150000000001</v>
      </c>
      <c r="H12">
        <v>828248</v>
      </c>
      <c r="I12">
        <v>29000</v>
      </c>
      <c r="K12" t="s">
        <v>29</v>
      </c>
    </row>
    <row r="13" spans="1:43" x14ac:dyDescent="0.2">
      <c r="A13">
        <v>2011</v>
      </c>
      <c r="B13" t="s">
        <v>5</v>
      </c>
      <c r="C13" t="s">
        <v>13</v>
      </c>
      <c r="D13">
        <v>2349</v>
      </c>
      <c r="E13">
        <v>88.120469999999997</v>
      </c>
      <c r="F13">
        <v>2349</v>
      </c>
      <c r="G13">
        <v>3.318962</v>
      </c>
      <c r="H13">
        <v>878840</v>
      </c>
      <c r="I13">
        <v>33500</v>
      </c>
      <c r="K13">
        <v>2010</v>
      </c>
      <c r="L13">
        <v>25</v>
      </c>
      <c r="M13">
        <v>91.9</v>
      </c>
      <c r="N13">
        <v>399.2</v>
      </c>
      <c r="O13">
        <v>640.20000000000005</v>
      </c>
      <c r="P13">
        <v>261.60000000000002</v>
      </c>
      <c r="Q13">
        <v>11.1</v>
      </c>
      <c r="R13">
        <v>54.4</v>
      </c>
      <c r="S13">
        <v>266.8</v>
      </c>
      <c r="T13">
        <v>472.8</v>
      </c>
      <c r="U13">
        <v>226.7</v>
      </c>
    </row>
    <row r="14" spans="1:43" x14ac:dyDescent="0.2">
      <c r="A14">
        <v>2011</v>
      </c>
      <c r="B14" t="s">
        <v>5</v>
      </c>
      <c r="C14" t="s">
        <v>12</v>
      </c>
      <c r="D14">
        <v>8976</v>
      </c>
      <c r="E14">
        <v>392.42189999999999</v>
      </c>
      <c r="F14">
        <v>8976</v>
      </c>
      <c r="G14">
        <v>17.395</v>
      </c>
      <c r="H14">
        <v>703233</v>
      </c>
      <c r="I14">
        <v>28500</v>
      </c>
      <c r="K14">
        <v>2011</v>
      </c>
      <c r="L14">
        <v>24.5</v>
      </c>
      <c r="M14">
        <v>87.4</v>
      </c>
      <c r="N14">
        <v>391.9</v>
      </c>
      <c r="O14">
        <v>632.20000000000005</v>
      </c>
      <c r="P14">
        <v>235.3</v>
      </c>
      <c r="Q14">
        <v>10.3</v>
      </c>
      <c r="R14">
        <v>57.7</v>
      </c>
      <c r="S14">
        <v>255.4</v>
      </c>
      <c r="T14">
        <v>463.4</v>
      </c>
      <c r="U14">
        <v>214.8</v>
      </c>
    </row>
    <row r="15" spans="1:43" x14ac:dyDescent="0.2">
      <c r="A15">
        <v>2011</v>
      </c>
      <c r="B15" t="s">
        <v>5</v>
      </c>
      <c r="C15" t="s">
        <v>11</v>
      </c>
      <c r="D15">
        <v>11630</v>
      </c>
      <c r="E15">
        <v>632.21180000000004</v>
      </c>
      <c r="F15">
        <v>11630</v>
      </c>
      <c r="G15">
        <v>34.631430000000002</v>
      </c>
      <c r="H15">
        <v>150927</v>
      </c>
      <c r="I15">
        <v>8000</v>
      </c>
      <c r="K15">
        <v>2012</v>
      </c>
      <c r="L15">
        <v>22.6</v>
      </c>
      <c r="M15">
        <v>86.5</v>
      </c>
      <c r="N15">
        <v>377.7</v>
      </c>
      <c r="O15">
        <v>624.4</v>
      </c>
      <c r="P15">
        <v>238.5</v>
      </c>
      <c r="Q15">
        <v>9.6</v>
      </c>
      <c r="R15">
        <v>53.7</v>
      </c>
      <c r="S15">
        <v>256.5</v>
      </c>
      <c r="T15">
        <v>481.6</v>
      </c>
      <c r="U15">
        <v>227.6</v>
      </c>
    </row>
    <row r="16" spans="1:43" x14ac:dyDescent="0.2">
      <c r="A16">
        <v>2011</v>
      </c>
      <c r="B16" t="s">
        <v>5</v>
      </c>
      <c r="C16" t="s">
        <v>10</v>
      </c>
      <c r="D16">
        <v>2130</v>
      </c>
      <c r="E16">
        <v>235.30709999999999</v>
      </c>
      <c r="F16">
        <v>2130</v>
      </c>
      <c r="G16">
        <v>25.995039999999999</v>
      </c>
      <c r="H16">
        <v>9052</v>
      </c>
      <c r="I16">
        <v>1000</v>
      </c>
      <c r="K16">
        <v>2013</v>
      </c>
      <c r="L16">
        <v>20.3</v>
      </c>
      <c r="M16">
        <v>89</v>
      </c>
      <c r="N16">
        <v>370.9</v>
      </c>
      <c r="O16">
        <v>617</v>
      </c>
      <c r="P16">
        <v>243.9</v>
      </c>
      <c r="Q16">
        <v>9.1</v>
      </c>
      <c r="R16">
        <v>52.6</v>
      </c>
      <c r="S16">
        <v>251.6</v>
      </c>
      <c r="T16">
        <v>465.7</v>
      </c>
      <c r="U16">
        <v>222.1</v>
      </c>
    </row>
    <row r="17" spans="1:21" x14ac:dyDescent="0.2">
      <c r="A17">
        <v>2011</v>
      </c>
      <c r="B17" t="s">
        <v>6</v>
      </c>
      <c r="C17" t="s">
        <v>14</v>
      </c>
      <c r="D17">
        <v>405</v>
      </c>
      <c r="E17">
        <v>14.394539999999999</v>
      </c>
      <c r="F17">
        <v>405</v>
      </c>
      <c r="G17">
        <v>0.51406940000000001</v>
      </c>
      <c r="H17">
        <v>827884</v>
      </c>
      <c r="I17">
        <v>29000</v>
      </c>
      <c r="K17">
        <v>2014</v>
      </c>
      <c r="L17">
        <v>17.3</v>
      </c>
      <c r="M17">
        <v>87.6</v>
      </c>
      <c r="N17">
        <v>361.7</v>
      </c>
      <c r="O17">
        <v>603.29999999999995</v>
      </c>
      <c r="P17">
        <v>233.7</v>
      </c>
      <c r="Q17">
        <v>8.8000000000000007</v>
      </c>
      <c r="R17">
        <v>52.1</v>
      </c>
      <c r="S17">
        <v>239.1</v>
      </c>
      <c r="T17">
        <v>457.2</v>
      </c>
      <c r="U17">
        <v>209.1</v>
      </c>
    </row>
    <row r="18" spans="1:21" x14ac:dyDescent="0.2">
      <c r="A18">
        <v>2011</v>
      </c>
      <c r="B18" t="s">
        <v>6</v>
      </c>
      <c r="C18" t="s">
        <v>13</v>
      </c>
      <c r="D18">
        <v>1628</v>
      </c>
      <c r="E18">
        <v>58.105229999999999</v>
      </c>
      <c r="F18">
        <v>1628</v>
      </c>
      <c r="G18">
        <v>2.0825429999999998</v>
      </c>
      <c r="H18">
        <v>909911</v>
      </c>
      <c r="I18">
        <v>33500</v>
      </c>
      <c r="K18">
        <v>2015</v>
      </c>
      <c r="L18">
        <v>19.600000000000001</v>
      </c>
      <c r="M18">
        <v>89.8</v>
      </c>
      <c r="N18">
        <v>378.2</v>
      </c>
      <c r="O18">
        <v>621.5</v>
      </c>
      <c r="P18">
        <v>258.2</v>
      </c>
      <c r="Q18">
        <v>8.9</v>
      </c>
      <c r="R18">
        <v>56.2</v>
      </c>
      <c r="S18">
        <v>247.2</v>
      </c>
      <c r="T18">
        <v>468.9</v>
      </c>
      <c r="U18">
        <v>240.6</v>
      </c>
    </row>
    <row r="19" spans="1:21" x14ac:dyDescent="0.2">
      <c r="A19">
        <v>2011</v>
      </c>
      <c r="B19" t="s">
        <v>6</v>
      </c>
      <c r="C19" t="s">
        <v>12</v>
      </c>
      <c r="D19">
        <v>6499</v>
      </c>
      <c r="E19">
        <v>255.85560000000001</v>
      </c>
      <c r="F19">
        <v>6499</v>
      </c>
      <c r="G19">
        <v>10.115180000000001</v>
      </c>
      <c r="H19">
        <v>740200</v>
      </c>
      <c r="I19">
        <v>28500</v>
      </c>
      <c r="K19">
        <v>2016</v>
      </c>
      <c r="L19">
        <v>21.6</v>
      </c>
      <c r="M19">
        <v>98.4</v>
      </c>
      <c r="N19">
        <v>365.4</v>
      </c>
      <c r="O19">
        <v>591.70000000000005</v>
      </c>
      <c r="P19">
        <v>244.1</v>
      </c>
      <c r="Q19">
        <v>9.8000000000000007</v>
      </c>
      <c r="R19">
        <v>57.3</v>
      </c>
      <c r="S19">
        <v>243.9</v>
      </c>
      <c r="T19">
        <v>454.5</v>
      </c>
      <c r="U19">
        <v>218.1</v>
      </c>
    </row>
    <row r="20" spans="1:21" x14ac:dyDescent="0.2">
      <c r="A20">
        <v>2011</v>
      </c>
      <c r="B20" t="s">
        <v>6</v>
      </c>
      <c r="C20" t="s">
        <v>11</v>
      </c>
      <c r="D20">
        <v>13606</v>
      </c>
      <c r="E20">
        <v>463.40190000000001</v>
      </c>
      <c r="F20">
        <v>13606</v>
      </c>
      <c r="G20">
        <v>15.922790000000001</v>
      </c>
      <c r="H20">
        <v>225488</v>
      </c>
      <c r="I20">
        <v>8000</v>
      </c>
    </row>
    <row r="21" spans="1:21" x14ac:dyDescent="0.2">
      <c r="A21">
        <v>2011</v>
      </c>
      <c r="B21" t="s">
        <v>6</v>
      </c>
      <c r="C21" t="s">
        <v>10</v>
      </c>
      <c r="D21">
        <v>5610</v>
      </c>
      <c r="E21">
        <v>214.80260000000001</v>
      </c>
      <c r="F21">
        <v>5610</v>
      </c>
      <c r="G21">
        <v>8.2246279999999992</v>
      </c>
      <c r="H21">
        <v>26117</v>
      </c>
      <c r="I21">
        <v>1000</v>
      </c>
      <c r="K21" t="s">
        <v>30</v>
      </c>
    </row>
    <row r="22" spans="1:21" x14ac:dyDescent="0.2">
      <c r="A22">
        <v>2012</v>
      </c>
      <c r="B22" t="s">
        <v>5</v>
      </c>
      <c r="C22" t="s">
        <v>14</v>
      </c>
      <c r="D22">
        <v>772</v>
      </c>
      <c r="E22">
        <v>27.639779999999998</v>
      </c>
      <c r="F22">
        <v>772</v>
      </c>
      <c r="G22">
        <v>0.99633629999999995</v>
      </c>
      <c r="H22">
        <v>832992</v>
      </c>
      <c r="I22">
        <v>29000</v>
      </c>
      <c r="K22">
        <v>2010</v>
      </c>
      <c r="L22" s="16">
        <f>L13-L3</f>
        <v>-4.7924800000000012</v>
      </c>
      <c r="M22" s="16">
        <f t="shared" ref="M22:U22" si="4">M13-M3</f>
        <v>-0.69453000000000031</v>
      </c>
      <c r="N22" s="16">
        <f t="shared" si="4"/>
        <v>-0.43680000000000518</v>
      </c>
      <c r="O22" s="16">
        <f t="shared" si="4"/>
        <v>-4.3900000000007822E-2</v>
      </c>
      <c r="P22" s="16">
        <f t="shared" si="4"/>
        <v>4.810000000003356E-2</v>
      </c>
      <c r="Q22" s="16">
        <f t="shared" si="4"/>
        <v>-4.105830000000001</v>
      </c>
      <c r="R22" s="16">
        <f t="shared" si="4"/>
        <v>-0.21493999999999858</v>
      </c>
      <c r="S22" s="16">
        <f t="shared" si="4"/>
        <v>-0.49529999999998608</v>
      </c>
      <c r="T22" s="16">
        <f t="shared" si="4"/>
        <v>2.1299999999996544E-2</v>
      </c>
      <c r="U22" s="16">
        <f t="shared" si="4"/>
        <v>3.7700000000000955E-2</v>
      </c>
    </row>
    <row r="23" spans="1:21" x14ac:dyDescent="0.2">
      <c r="A23">
        <v>2012</v>
      </c>
      <c r="B23" t="s">
        <v>5</v>
      </c>
      <c r="C23" t="s">
        <v>13</v>
      </c>
      <c r="D23">
        <v>2318</v>
      </c>
      <c r="E23">
        <v>87.237750000000005</v>
      </c>
      <c r="F23">
        <v>2318</v>
      </c>
      <c r="G23">
        <v>3.30138</v>
      </c>
      <c r="H23">
        <v>873264</v>
      </c>
      <c r="I23">
        <v>33500</v>
      </c>
      <c r="K23">
        <v>2011</v>
      </c>
      <c r="L23" s="16">
        <f t="shared" ref="L23:U23" si="5">L14-L4</f>
        <v>-5.2351400000000012</v>
      </c>
      <c r="M23" s="16">
        <f t="shared" si="5"/>
        <v>-0.72046999999999173</v>
      </c>
      <c r="N23" s="16">
        <f t="shared" si="5"/>
        <v>-0.52190000000001646</v>
      </c>
      <c r="O23" s="16">
        <f t="shared" si="5"/>
        <v>-1.1799999999993815E-2</v>
      </c>
      <c r="P23" s="16">
        <f t="shared" si="5"/>
        <v>-7.0999999999799002E-3</v>
      </c>
      <c r="Q23" s="16">
        <f t="shared" si="5"/>
        <v>-4.0945399999999985</v>
      </c>
      <c r="R23" s="16">
        <f t="shared" si="5"/>
        <v>-0.40522999999999598</v>
      </c>
      <c r="S23" s="16">
        <f t="shared" si="5"/>
        <v>-0.455600000000004</v>
      </c>
      <c r="T23" s="16">
        <f t="shared" si="5"/>
        <v>-1.9000000000346517E-3</v>
      </c>
      <c r="U23" s="16">
        <f t="shared" si="5"/>
        <v>-2.6000000000010459E-3</v>
      </c>
    </row>
    <row r="24" spans="1:21" x14ac:dyDescent="0.2">
      <c r="A24">
        <v>2012</v>
      </c>
      <c r="B24" t="s">
        <v>5</v>
      </c>
      <c r="C24" t="s">
        <v>12</v>
      </c>
      <c r="D24">
        <v>8848</v>
      </c>
      <c r="E24">
        <v>378.3263</v>
      </c>
      <c r="F24">
        <v>8848</v>
      </c>
      <c r="G24">
        <v>16.386109999999999</v>
      </c>
      <c r="H24">
        <v>707043</v>
      </c>
      <c r="I24">
        <v>28500</v>
      </c>
      <c r="K24">
        <v>2012</v>
      </c>
      <c r="L24" s="16">
        <f t="shared" ref="L24:U24" si="6">L15-L5</f>
        <v>-5.0397799999999968</v>
      </c>
      <c r="M24" s="16">
        <f t="shared" si="6"/>
        <v>-0.73775000000000546</v>
      </c>
      <c r="N24" s="16">
        <f t="shared" si="6"/>
        <v>-0.62630000000001473</v>
      </c>
      <c r="O24" s="16">
        <f t="shared" si="6"/>
        <v>4.0599999999926695E-2</v>
      </c>
      <c r="P24" s="16">
        <f t="shared" si="6"/>
        <v>-2.0900000000011687E-2</v>
      </c>
      <c r="Q24" s="16">
        <f t="shared" si="6"/>
        <v>-3.4666499999999996</v>
      </c>
      <c r="R24" s="16">
        <f t="shared" si="6"/>
        <v>-0.54762999999999806</v>
      </c>
      <c r="S24" s="16">
        <f t="shared" si="6"/>
        <v>-0.23619999999999663</v>
      </c>
      <c r="T24" s="16">
        <f t="shared" si="6"/>
        <v>1.0600000000010823E-2</v>
      </c>
      <c r="U24" s="16">
        <f t="shared" si="6"/>
        <v>3.9999999999992042E-2</v>
      </c>
    </row>
    <row r="25" spans="1:21" x14ac:dyDescent="0.2">
      <c r="A25">
        <v>2012</v>
      </c>
      <c r="B25" t="s">
        <v>5</v>
      </c>
      <c r="C25" t="s">
        <v>11</v>
      </c>
      <c r="D25">
        <v>11729</v>
      </c>
      <c r="E25">
        <v>624.35940000000005</v>
      </c>
      <c r="F25">
        <v>11729</v>
      </c>
      <c r="G25">
        <v>33.513089999999998</v>
      </c>
      <c r="H25">
        <v>154147</v>
      </c>
      <c r="I25">
        <v>8000</v>
      </c>
      <c r="K25">
        <v>2013</v>
      </c>
      <c r="L25" s="16">
        <f t="shared" ref="L25:U25" si="7">L16-L6</f>
        <v>-3.9161000000000001</v>
      </c>
      <c r="M25" s="16">
        <f t="shared" si="7"/>
        <v>-0.29286000000000456</v>
      </c>
      <c r="N25" s="16">
        <f t="shared" si="7"/>
        <v>-0.690400000000011</v>
      </c>
      <c r="O25" s="16">
        <f t="shared" si="7"/>
        <v>-2.3900000000026012E-2</v>
      </c>
      <c r="P25" s="16">
        <f t="shared" si="7"/>
        <v>7.0000000000050022E-3</v>
      </c>
      <c r="Q25" s="16">
        <f t="shared" si="7"/>
        <v>-3.6794700000000002</v>
      </c>
      <c r="R25" s="16">
        <f t="shared" si="7"/>
        <v>-0.22616000000000014</v>
      </c>
      <c r="S25" s="16">
        <f t="shared" si="7"/>
        <v>-0.48730000000000473</v>
      </c>
      <c r="T25" s="16">
        <f t="shared" si="7"/>
        <v>1.6899999999964166E-2</v>
      </c>
      <c r="U25" s="16">
        <f t="shared" si="7"/>
        <v>-4.5100000000019236E-2</v>
      </c>
    </row>
    <row r="26" spans="1:21" x14ac:dyDescent="0.2">
      <c r="A26">
        <v>2012</v>
      </c>
      <c r="B26" t="s">
        <v>5</v>
      </c>
      <c r="C26" t="s">
        <v>10</v>
      </c>
      <c r="D26">
        <v>2348</v>
      </c>
      <c r="E26">
        <v>238.52090000000001</v>
      </c>
      <c r="F26">
        <v>2348</v>
      </c>
      <c r="G26">
        <v>24.230080000000001</v>
      </c>
      <c r="H26">
        <v>9844</v>
      </c>
      <c r="I26">
        <v>1000</v>
      </c>
      <c r="K26">
        <v>2014</v>
      </c>
      <c r="L26" s="16">
        <f t="shared" ref="L26:U26" si="8">L17-L7</f>
        <v>-4.2217699999999994</v>
      </c>
      <c r="M26" s="16">
        <f t="shared" si="8"/>
        <v>-0.60533000000000925</v>
      </c>
      <c r="N26" s="16">
        <f t="shared" si="8"/>
        <v>-0.82650000000001</v>
      </c>
      <c r="O26" s="16">
        <f t="shared" si="8"/>
        <v>-4.4100000000071304E-2</v>
      </c>
      <c r="P26" s="16">
        <f t="shared" si="8"/>
        <v>-3.0799999999999272E-2</v>
      </c>
      <c r="Q26" s="16">
        <f t="shared" si="8"/>
        <v>-3.6985599999999987</v>
      </c>
      <c r="R26" s="16">
        <f t="shared" si="8"/>
        <v>-0.25068999999999875</v>
      </c>
      <c r="S26" s="16">
        <f t="shared" si="8"/>
        <v>-0.53759999999999764</v>
      </c>
      <c r="T26" s="16">
        <f t="shared" si="8"/>
        <v>4.1499999999984993E-2</v>
      </c>
      <c r="U26" s="16">
        <f t="shared" si="8"/>
        <v>3.299999999998704E-2</v>
      </c>
    </row>
    <row r="27" spans="1:21" x14ac:dyDescent="0.2">
      <c r="A27">
        <v>2012</v>
      </c>
      <c r="B27" t="s">
        <v>6</v>
      </c>
      <c r="C27" t="s">
        <v>14</v>
      </c>
      <c r="D27">
        <v>372</v>
      </c>
      <c r="E27">
        <v>13.066649999999999</v>
      </c>
      <c r="F27">
        <v>372</v>
      </c>
      <c r="G27">
        <v>0.46061200000000002</v>
      </c>
      <c r="H27">
        <v>833340</v>
      </c>
      <c r="I27">
        <v>29000</v>
      </c>
      <c r="K27">
        <v>2015</v>
      </c>
      <c r="L27" s="16">
        <f t="shared" ref="L27:U27" si="9">L18-L8</f>
        <v>-3.9015599999999999</v>
      </c>
      <c r="M27" s="16">
        <f t="shared" si="9"/>
        <v>-0.40979000000000099</v>
      </c>
      <c r="N27" s="16">
        <f t="shared" si="9"/>
        <v>-0.42980000000000018</v>
      </c>
      <c r="O27" s="16">
        <f t="shared" si="9"/>
        <v>-4.9600000000054933E-2</v>
      </c>
      <c r="P27" s="16">
        <f t="shared" si="9"/>
        <v>3.6599999999964439E-2</v>
      </c>
      <c r="Q27" s="16">
        <f t="shared" si="9"/>
        <v>-3.1424699999999994</v>
      </c>
      <c r="R27" s="16">
        <f t="shared" si="9"/>
        <v>-0.14976000000000056</v>
      </c>
      <c r="S27" s="16">
        <f t="shared" si="9"/>
        <v>-0.30299999999999727</v>
      </c>
      <c r="T27" s="16">
        <f t="shared" si="9"/>
        <v>2.3399999999980992E-2</v>
      </c>
      <c r="U27" s="16">
        <f t="shared" si="9"/>
        <v>-2.4599999999992406E-2</v>
      </c>
    </row>
    <row r="28" spans="1:21" x14ac:dyDescent="0.2">
      <c r="A28">
        <v>2012</v>
      </c>
      <c r="B28" t="s">
        <v>6</v>
      </c>
      <c r="C28" t="s">
        <v>13</v>
      </c>
      <c r="D28">
        <v>1525</v>
      </c>
      <c r="E28">
        <v>54.247630000000001</v>
      </c>
      <c r="F28">
        <v>1525</v>
      </c>
      <c r="G28">
        <v>1.9396720000000001</v>
      </c>
      <c r="H28">
        <v>904766</v>
      </c>
      <c r="I28">
        <v>33500</v>
      </c>
      <c r="K28">
        <v>2016</v>
      </c>
      <c r="L28" s="16">
        <f t="shared" ref="L28:U28" si="10">L19-L9</f>
        <v>-3.8968399999999974</v>
      </c>
      <c r="M28" s="16">
        <f t="shared" si="10"/>
        <v>-0.65438999999999226</v>
      </c>
      <c r="N28" s="16">
        <f t="shared" si="10"/>
        <v>-0.551400000000001</v>
      </c>
      <c r="O28" s="16">
        <f t="shared" si="10"/>
        <v>0.1593000000000302</v>
      </c>
      <c r="P28" s="16">
        <f t="shared" si="10"/>
        <v>2.9099999999999682E-2</v>
      </c>
      <c r="Q28" s="16">
        <f t="shared" si="10"/>
        <v>-3.7953099999999989</v>
      </c>
      <c r="R28" s="16">
        <f t="shared" si="10"/>
        <v>-0.33888000000000318</v>
      </c>
      <c r="S28" s="16">
        <f t="shared" si="10"/>
        <v>-0.5771000000000015</v>
      </c>
      <c r="T28" s="16">
        <f t="shared" si="10"/>
        <v>-2.1900000000016462E-2</v>
      </c>
      <c r="U28" s="16">
        <f t="shared" si="10"/>
        <v>-4.1100000000000136E-2</v>
      </c>
    </row>
    <row r="29" spans="1:21" x14ac:dyDescent="0.2">
      <c r="A29">
        <v>2012</v>
      </c>
      <c r="B29" t="s">
        <v>6</v>
      </c>
      <c r="C29" t="s">
        <v>12</v>
      </c>
      <c r="D29">
        <v>6611</v>
      </c>
      <c r="E29">
        <v>256.7362</v>
      </c>
      <c r="F29">
        <v>6611</v>
      </c>
      <c r="G29">
        <v>10.006589999999999</v>
      </c>
      <c r="H29">
        <v>743742</v>
      </c>
      <c r="I29">
        <v>28500</v>
      </c>
      <c r="K29" s="15" t="s">
        <v>32</v>
      </c>
      <c r="L29" s="17">
        <f>AVERAGE(L22:L28)</f>
        <v>-4.4290957142857135</v>
      </c>
      <c r="M29" s="17">
        <f t="shared" ref="M29:U29" si="11">AVERAGE(M22:M28)</f>
        <v>-0.58787428571428635</v>
      </c>
      <c r="N29" s="17">
        <f t="shared" si="11"/>
        <v>-0.58330000000000837</v>
      </c>
      <c r="O29" s="17">
        <f t="shared" si="11"/>
        <v>3.7999999999718576E-3</v>
      </c>
      <c r="P29" s="17">
        <f t="shared" si="11"/>
        <v>8.8571428571445465E-3</v>
      </c>
      <c r="Q29" s="17">
        <f t="shared" si="11"/>
        <v>-3.711832857142856</v>
      </c>
      <c r="R29" s="17">
        <f t="shared" si="11"/>
        <v>-0.30475571428571363</v>
      </c>
      <c r="S29" s="17">
        <f t="shared" si="11"/>
        <v>-0.44172857142856969</v>
      </c>
      <c r="T29" s="17">
        <f t="shared" si="11"/>
        <v>1.2842857142840915E-2</v>
      </c>
      <c r="U29" s="17">
        <f t="shared" si="11"/>
        <v>-3.8571428571896959E-4</v>
      </c>
    </row>
    <row r="30" spans="1:21" x14ac:dyDescent="0.2">
      <c r="A30">
        <v>2012</v>
      </c>
      <c r="B30" t="s">
        <v>6</v>
      </c>
      <c r="C30" t="s">
        <v>11</v>
      </c>
      <c r="D30">
        <v>14256</v>
      </c>
      <c r="E30">
        <v>481.58940000000001</v>
      </c>
      <c r="F30">
        <v>14256</v>
      </c>
      <c r="G30">
        <v>16.41611</v>
      </c>
      <c r="H30">
        <v>227401</v>
      </c>
      <c r="I30">
        <v>8000</v>
      </c>
    </row>
    <row r="31" spans="1:21" x14ac:dyDescent="0.2">
      <c r="A31">
        <v>2012</v>
      </c>
      <c r="B31" t="s">
        <v>6</v>
      </c>
      <c r="C31" t="s">
        <v>10</v>
      </c>
      <c r="D31">
        <v>6158</v>
      </c>
      <c r="E31">
        <v>227.56</v>
      </c>
      <c r="F31">
        <v>6158</v>
      </c>
      <c r="G31">
        <v>8.4091480000000001</v>
      </c>
      <c r="H31">
        <v>27061</v>
      </c>
      <c r="I31">
        <v>1000</v>
      </c>
    </row>
    <row r="32" spans="1:21" x14ac:dyDescent="0.2">
      <c r="A32">
        <v>2013</v>
      </c>
      <c r="B32" t="s">
        <v>5</v>
      </c>
      <c r="C32" t="s">
        <v>14</v>
      </c>
      <c r="D32">
        <v>684</v>
      </c>
      <c r="E32">
        <v>24.216100000000001</v>
      </c>
      <c r="F32">
        <v>684</v>
      </c>
      <c r="G32">
        <v>0.86182820000000004</v>
      </c>
      <c r="H32">
        <v>836284</v>
      </c>
      <c r="I32">
        <v>29000</v>
      </c>
    </row>
    <row r="33" spans="1:9" x14ac:dyDescent="0.2">
      <c r="A33">
        <v>2013</v>
      </c>
      <c r="B33" t="s">
        <v>5</v>
      </c>
      <c r="C33" t="s">
        <v>13</v>
      </c>
      <c r="D33">
        <v>2371</v>
      </c>
      <c r="E33">
        <v>89.292860000000005</v>
      </c>
      <c r="F33">
        <v>2371</v>
      </c>
      <c r="G33">
        <v>3.3847900000000002</v>
      </c>
      <c r="H33">
        <v>870125</v>
      </c>
      <c r="I33">
        <v>33500</v>
      </c>
    </row>
    <row r="34" spans="1:9" x14ac:dyDescent="0.2">
      <c r="A34">
        <v>2013</v>
      </c>
      <c r="B34" t="s">
        <v>5</v>
      </c>
      <c r="C34" t="s">
        <v>12</v>
      </c>
      <c r="D34">
        <v>8851</v>
      </c>
      <c r="E34">
        <v>371.59039999999999</v>
      </c>
      <c r="F34">
        <v>8851</v>
      </c>
      <c r="G34">
        <v>15.80017</v>
      </c>
      <c r="H34">
        <v>711996</v>
      </c>
      <c r="I34">
        <v>28500</v>
      </c>
    </row>
    <row r="35" spans="1:9" x14ac:dyDescent="0.2">
      <c r="A35">
        <v>2013</v>
      </c>
      <c r="B35" t="s">
        <v>5</v>
      </c>
      <c r="C35" t="s">
        <v>11</v>
      </c>
      <c r="D35">
        <v>11903</v>
      </c>
      <c r="E35">
        <v>617.02390000000003</v>
      </c>
      <c r="F35">
        <v>11903</v>
      </c>
      <c r="G35">
        <v>32.248660000000001</v>
      </c>
      <c r="H35">
        <v>157959</v>
      </c>
      <c r="I35">
        <v>8000</v>
      </c>
    </row>
    <row r="36" spans="1:9" x14ac:dyDescent="0.2">
      <c r="A36">
        <v>2013</v>
      </c>
      <c r="B36" t="s">
        <v>5</v>
      </c>
      <c r="C36" t="s">
        <v>10</v>
      </c>
      <c r="D36">
        <v>2516</v>
      </c>
      <c r="E36">
        <v>243.893</v>
      </c>
      <c r="F36">
        <v>2516</v>
      </c>
      <c r="G36">
        <v>23.642199999999999</v>
      </c>
      <c r="H36">
        <v>10316</v>
      </c>
      <c r="I36">
        <v>1000</v>
      </c>
    </row>
    <row r="37" spans="1:9" x14ac:dyDescent="0.2">
      <c r="A37">
        <v>2013</v>
      </c>
      <c r="B37" t="s">
        <v>6</v>
      </c>
      <c r="C37" t="s">
        <v>14</v>
      </c>
      <c r="D37">
        <v>362</v>
      </c>
      <c r="E37">
        <v>12.77947</v>
      </c>
      <c r="F37">
        <v>362</v>
      </c>
      <c r="G37">
        <v>0.4522081</v>
      </c>
      <c r="H37">
        <v>834319</v>
      </c>
      <c r="I37">
        <v>29000</v>
      </c>
    </row>
    <row r="38" spans="1:9" x14ac:dyDescent="0.2">
      <c r="A38">
        <v>2013</v>
      </c>
      <c r="B38" t="s">
        <v>6</v>
      </c>
      <c r="C38" t="s">
        <v>13</v>
      </c>
      <c r="D38">
        <v>1483</v>
      </c>
      <c r="E38">
        <v>52.826160000000002</v>
      </c>
      <c r="F38">
        <v>1483</v>
      </c>
      <c r="G38">
        <v>1.8945399999999999</v>
      </c>
      <c r="H38">
        <v>901211</v>
      </c>
      <c r="I38">
        <v>33500</v>
      </c>
    </row>
    <row r="39" spans="1:9" x14ac:dyDescent="0.2">
      <c r="A39">
        <v>2013</v>
      </c>
      <c r="B39" t="s">
        <v>6</v>
      </c>
      <c r="C39" t="s">
        <v>12</v>
      </c>
      <c r="D39">
        <v>6593</v>
      </c>
      <c r="E39">
        <v>252.0873</v>
      </c>
      <c r="F39">
        <v>6593</v>
      </c>
      <c r="G39">
        <v>9.6761040000000005</v>
      </c>
      <c r="H39">
        <v>749169</v>
      </c>
      <c r="I39">
        <v>28500</v>
      </c>
    </row>
    <row r="40" spans="1:9" x14ac:dyDescent="0.2">
      <c r="A40">
        <v>2013</v>
      </c>
      <c r="B40" t="s">
        <v>6</v>
      </c>
      <c r="C40" t="s">
        <v>11</v>
      </c>
      <c r="D40">
        <v>13856</v>
      </c>
      <c r="E40">
        <v>465.68310000000002</v>
      </c>
      <c r="F40">
        <v>13856</v>
      </c>
      <c r="G40">
        <v>15.781969999999999</v>
      </c>
      <c r="H40">
        <v>228947</v>
      </c>
      <c r="I40">
        <v>8000</v>
      </c>
    </row>
    <row r="41" spans="1:9" x14ac:dyDescent="0.2">
      <c r="A41">
        <v>2013</v>
      </c>
      <c r="B41" t="s">
        <v>6</v>
      </c>
      <c r="C41" t="s">
        <v>10</v>
      </c>
      <c r="D41">
        <v>6081</v>
      </c>
      <c r="E41">
        <v>222.14510000000001</v>
      </c>
      <c r="F41">
        <v>6081</v>
      </c>
      <c r="G41">
        <v>8.1151859999999996</v>
      </c>
      <c r="H41">
        <v>27374</v>
      </c>
      <c r="I41">
        <v>1000</v>
      </c>
    </row>
    <row r="42" spans="1:9" x14ac:dyDescent="0.2">
      <c r="A42">
        <v>2014</v>
      </c>
      <c r="B42" t="s">
        <v>5</v>
      </c>
      <c r="C42" t="s">
        <v>14</v>
      </c>
      <c r="D42">
        <v>614</v>
      </c>
      <c r="E42">
        <v>21.52177</v>
      </c>
      <c r="F42">
        <v>614</v>
      </c>
      <c r="G42">
        <v>0.75786940000000003</v>
      </c>
      <c r="H42">
        <v>835701</v>
      </c>
      <c r="I42">
        <v>29000</v>
      </c>
    </row>
    <row r="43" spans="1:9" x14ac:dyDescent="0.2">
      <c r="A43">
        <v>2014</v>
      </c>
      <c r="B43" t="s">
        <v>5</v>
      </c>
      <c r="C43" t="s">
        <v>13</v>
      </c>
      <c r="D43">
        <v>2328</v>
      </c>
      <c r="E43">
        <v>88.205330000000004</v>
      </c>
      <c r="F43">
        <v>2328</v>
      </c>
      <c r="G43">
        <v>3.3658589999999999</v>
      </c>
      <c r="H43">
        <v>867657</v>
      </c>
      <c r="I43">
        <v>33500</v>
      </c>
    </row>
    <row r="44" spans="1:9" x14ac:dyDescent="0.2">
      <c r="A44">
        <v>2014</v>
      </c>
      <c r="B44" t="s">
        <v>5</v>
      </c>
      <c r="C44" t="s">
        <v>12</v>
      </c>
      <c r="D44">
        <v>8806</v>
      </c>
      <c r="E44">
        <v>362.5265</v>
      </c>
      <c r="F44">
        <v>8806</v>
      </c>
      <c r="G44">
        <v>15.10059</v>
      </c>
      <c r="H44">
        <v>720022</v>
      </c>
      <c r="I44">
        <v>28500</v>
      </c>
    </row>
    <row r="45" spans="1:9" x14ac:dyDescent="0.2">
      <c r="A45">
        <v>2014</v>
      </c>
      <c r="B45" t="s">
        <v>5</v>
      </c>
      <c r="C45" t="s">
        <v>11</v>
      </c>
      <c r="D45">
        <v>11972</v>
      </c>
      <c r="E45">
        <v>603.34410000000003</v>
      </c>
      <c r="F45">
        <v>11972</v>
      </c>
      <c r="G45">
        <v>30.61383</v>
      </c>
      <c r="H45">
        <v>162163</v>
      </c>
      <c r="I45">
        <v>8000</v>
      </c>
    </row>
    <row r="46" spans="1:9" x14ac:dyDescent="0.2">
      <c r="A46">
        <v>2014</v>
      </c>
      <c r="B46" t="s">
        <v>5</v>
      </c>
      <c r="C46" t="s">
        <v>10</v>
      </c>
      <c r="D46">
        <v>2568</v>
      </c>
      <c r="E46">
        <v>233.73079999999999</v>
      </c>
      <c r="F46">
        <v>2568</v>
      </c>
      <c r="G46">
        <v>21.273389999999999</v>
      </c>
      <c r="H46">
        <v>10987</v>
      </c>
      <c r="I46">
        <v>1000</v>
      </c>
    </row>
    <row r="47" spans="1:9" x14ac:dyDescent="0.2">
      <c r="A47">
        <v>2014</v>
      </c>
      <c r="B47" t="s">
        <v>6</v>
      </c>
      <c r="C47" t="s">
        <v>14</v>
      </c>
      <c r="D47">
        <v>357</v>
      </c>
      <c r="E47">
        <v>12.498559999999999</v>
      </c>
      <c r="F47">
        <v>357</v>
      </c>
      <c r="G47">
        <v>0.43863220000000003</v>
      </c>
      <c r="H47">
        <v>834208</v>
      </c>
      <c r="I47">
        <v>29000</v>
      </c>
    </row>
    <row r="48" spans="1:9" x14ac:dyDescent="0.2">
      <c r="A48">
        <v>2014</v>
      </c>
      <c r="B48" t="s">
        <v>6</v>
      </c>
      <c r="C48" t="s">
        <v>13</v>
      </c>
      <c r="D48">
        <v>1471</v>
      </c>
      <c r="E48">
        <v>52.35069</v>
      </c>
      <c r="F48">
        <v>1471</v>
      </c>
      <c r="G48">
        <v>1.8755329999999999</v>
      </c>
      <c r="H48">
        <v>899222</v>
      </c>
      <c r="I48">
        <v>33500</v>
      </c>
    </row>
    <row r="49" spans="1:9" x14ac:dyDescent="0.2">
      <c r="A49">
        <v>2014</v>
      </c>
      <c r="B49" t="s">
        <v>6</v>
      </c>
      <c r="C49" t="s">
        <v>12</v>
      </c>
      <c r="D49">
        <v>6384</v>
      </c>
      <c r="E49">
        <v>239.63759999999999</v>
      </c>
      <c r="F49">
        <v>6384</v>
      </c>
      <c r="G49">
        <v>9.0331670000000006</v>
      </c>
      <c r="H49">
        <v>757552</v>
      </c>
      <c r="I49">
        <v>28500</v>
      </c>
    </row>
    <row r="50" spans="1:9" x14ac:dyDescent="0.2">
      <c r="A50">
        <v>2014</v>
      </c>
      <c r="B50" t="s">
        <v>6</v>
      </c>
      <c r="C50" t="s">
        <v>11</v>
      </c>
      <c r="D50">
        <v>13766</v>
      </c>
      <c r="E50">
        <v>457.1585</v>
      </c>
      <c r="F50">
        <v>13766</v>
      </c>
      <c r="G50">
        <v>15.310409999999999</v>
      </c>
      <c r="H50">
        <v>231523</v>
      </c>
      <c r="I50">
        <v>8000</v>
      </c>
    </row>
    <row r="51" spans="1:9" x14ac:dyDescent="0.2">
      <c r="A51">
        <v>2014</v>
      </c>
      <c r="B51" t="s">
        <v>6</v>
      </c>
      <c r="C51" t="s">
        <v>10</v>
      </c>
      <c r="D51">
        <v>5972</v>
      </c>
      <c r="E51">
        <v>209.06700000000001</v>
      </c>
      <c r="F51">
        <v>5972</v>
      </c>
      <c r="G51">
        <v>7.3189929999999999</v>
      </c>
      <c r="H51">
        <v>28565</v>
      </c>
      <c r="I51">
        <v>1000</v>
      </c>
    </row>
    <row r="52" spans="1:9" x14ac:dyDescent="0.2">
      <c r="A52">
        <v>2015</v>
      </c>
      <c r="B52" t="s">
        <v>5</v>
      </c>
      <c r="C52" t="s">
        <v>14</v>
      </c>
      <c r="D52">
        <v>669</v>
      </c>
      <c r="E52">
        <v>23.501560000000001</v>
      </c>
      <c r="F52">
        <v>669</v>
      </c>
      <c r="G52">
        <v>0.82933020000000002</v>
      </c>
      <c r="H52">
        <v>839005</v>
      </c>
      <c r="I52">
        <v>29000</v>
      </c>
    </row>
    <row r="53" spans="1:9" x14ac:dyDescent="0.2">
      <c r="A53">
        <v>2015</v>
      </c>
      <c r="B53" t="s">
        <v>5</v>
      </c>
      <c r="C53" t="s">
        <v>13</v>
      </c>
      <c r="D53">
        <v>2377</v>
      </c>
      <c r="E53">
        <v>90.209789999999998</v>
      </c>
      <c r="F53">
        <v>2377</v>
      </c>
      <c r="G53">
        <v>3.4473769999999999</v>
      </c>
      <c r="H53">
        <v>865306</v>
      </c>
      <c r="I53">
        <v>33500</v>
      </c>
    </row>
    <row r="54" spans="1:9" x14ac:dyDescent="0.2">
      <c r="A54">
        <v>2015</v>
      </c>
      <c r="B54" t="s">
        <v>5</v>
      </c>
      <c r="C54" t="s">
        <v>12</v>
      </c>
      <c r="D54">
        <v>9345</v>
      </c>
      <c r="E54">
        <v>378.62979999999999</v>
      </c>
      <c r="F54">
        <v>9345</v>
      </c>
      <c r="G54">
        <v>15.52961</v>
      </c>
      <c r="H54">
        <v>729886</v>
      </c>
      <c r="I54">
        <v>28500</v>
      </c>
    </row>
    <row r="55" spans="1:9" x14ac:dyDescent="0.2">
      <c r="A55">
        <v>2015</v>
      </c>
      <c r="B55" t="s">
        <v>5</v>
      </c>
      <c r="C55" t="s">
        <v>11</v>
      </c>
      <c r="D55">
        <v>12560</v>
      </c>
      <c r="E55">
        <v>621.54960000000005</v>
      </c>
      <c r="F55">
        <v>12560</v>
      </c>
      <c r="G55">
        <v>30.970970000000001</v>
      </c>
      <c r="H55">
        <v>164849</v>
      </c>
      <c r="I55">
        <v>8000</v>
      </c>
    </row>
    <row r="56" spans="1:9" x14ac:dyDescent="0.2">
      <c r="A56">
        <v>2015</v>
      </c>
      <c r="B56" t="s">
        <v>5</v>
      </c>
      <c r="C56" t="s">
        <v>10</v>
      </c>
      <c r="D56">
        <v>2949</v>
      </c>
      <c r="E56">
        <v>258.16340000000002</v>
      </c>
      <c r="F56">
        <v>2949</v>
      </c>
      <c r="G56">
        <v>22.60031</v>
      </c>
      <c r="H56">
        <v>11423</v>
      </c>
      <c r="I56">
        <v>1000</v>
      </c>
    </row>
    <row r="57" spans="1:9" x14ac:dyDescent="0.2">
      <c r="A57">
        <v>2015</v>
      </c>
      <c r="B57" t="s">
        <v>6</v>
      </c>
      <c r="C57" t="s">
        <v>14</v>
      </c>
      <c r="D57">
        <v>344</v>
      </c>
      <c r="E57">
        <v>12.04247</v>
      </c>
      <c r="F57">
        <v>344</v>
      </c>
      <c r="G57">
        <v>0.42255680000000001</v>
      </c>
      <c r="H57">
        <v>835608</v>
      </c>
      <c r="I57">
        <v>29000</v>
      </c>
    </row>
    <row r="58" spans="1:9" x14ac:dyDescent="0.2">
      <c r="A58">
        <v>2015</v>
      </c>
      <c r="B58" t="s">
        <v>6</v>
      </c>
      <c r="C58" t="s">
        <v>13</v>
      </c>
      <c r="D58">
        <v>1576</v>
      </c>
      <c r="E58">
        <v>56.349760000000003</v>
      </c>
      <c r="F58">
        <v>1576</v>
      </c>
      <c r="G58">
        <v>2.0308109999999999</v>
      </c>
      <c r="H58">
        <v>898123</v>
      </c>
      <c r="I58">
        <v>33500</v>
      </c>
    </row>
    <row r="59" spans="1:9" x14ac:dyDescent="0.2">
      <c r="A59">
        <v>2015</v>
      </c>
      <c r="B59" t="s">
        <v>6</v>
      </c>
      <c r="C59" t="s">
        <v>12</v>
      </c>
      <c r="D59">
        <v>6672</v>
      </c>
      <c r="E59">
        <v>247.50299999999999</v>
      </c>
      <c r="F59">
        <v>6672</v>
      </c>
      <c r="G59">
        <v>9.2286649999999995</v>
      </c>
      <c r="H59">
        <v>767355</v>
      </c>
      <c r="I59">
        <v>28500</v>
      </c>
    </row>
    <row r="60" spans="1:9" x14ac:dyDescent="0.2">
      <c r="A60">
        <v>2015</v>
      </c>
      <c r="B60" t="s">
        <v>6</v>
      </c>
      <c r="C60" t="s">
        <v>11</v>
      </c>
      <c r="D60">
        <v>14254</v>
      </c>
      <c r="E60">
        <v>468.8766</v>
      </c>
      <c r="F60">
        <v>14254</v>
      </c>
      <c r="G60">
        <v>15.561249999999999</v>
      </c>
      <c r="H60">
        <v>233073</v>
      </c>
      <c r="I60">
        <v>8000</v>
      </c>
    </row>
    <row r="61" spans="1:9" x14ac:dyDescent="0.2">
      <c r="A61">
        <v>2015</v>
      </c>
      <c r="B61" t="s">
        <v>6</v>
      </c>
      <c r="C61" t="s">
        <v>10</v>
      </c>
      <c r="D61">
        <v>6827</v>
      </c>
      <c r="E61">
        <v>240.62459999999999</v>
      </c>
      <c r="F61">
        <v>6827</v>
      </c>
      <c r="G61">
        <v>8.4810569999999998</v>
      </c>
      <c r="H61">
        <v>28372</v>
      </c>
      <c r="I61">
        <v>1000</v>
      </c>
    </row>
    <row r="62" spans="1:9" x14ac:dyDescent="0.2">
      <c r="A62">
        <v>2016</v>
      </c>
      <c r="B62" t="s">
        <v>5</v>
      </c>
      <c r="C62" t="s">
        <v>14</v>
      </c>
      <c r="D62">
        <v>734</v>
      </c>
      <c r="E62">
        <v>25.496839999999999</v>
      </c>
      <c r="F62">
        <v>734</v>
      </c>
      <c r="G62">
        <v>0.88960799999999995</v>
      </c>
      <c r="H62">
        <v>840283</v>
      </c>
      <c r="I62">
        <v>29000</v>
      </c>
    </row>
    <row r="63" spans="1:9" x14ac:dyDescent="0.2">
      <c r="A63">
        <v>2016</v>
      </c>
      <c r="B63" t="s">
        <v>5</v>
      </c>
      <c r="C63" t="s">
        <v>13</v>
      </c>
      <c r="D63">
        <v>2593</v>
      </c>
      <c r="E63">
        <v>99.054389999999998</v>
      </c>
      <c r="F63">
        <v>2593</v>
      </c>
      <c r="G63">
        <v>3.810365</v>
      </c>
      <c r="H63">
        <v>865340</v>
      </c>
      <c r="I63">
        <v>33500</v>
      </c>
    </row>
    <row r="64" spans="1:9" x14ac:dyDescent="0.2">
      <c r="A64">
        <v>2016</v>
      </c>
      <c r="B64" t="s">
        <v>5</v>
      </c>
      <c r="C64" t="s">
        <v>12</v>
      </c>
      <c r="D64">
        <v>9276</v>
      </c>
      <c r="E64">
        <v>365.95139999999998</v>
      </c>
      <c r="F64">
        <v>9276</v>
      </c>
      <c r="G64">
        <v>14.58243</v>
      </c>
      <c r="H64">
        <v>742860</v>
      </c>
      <c r="I64">
        <v>28500</v>
      </c>
    </row>
    <row r="65" spans="1:9" x14ac:dyDescent="0.2">
      <c r="A65">
        <v>2016</v>
      </c>
      <c r="B65" t="s">
        <v>5</v>
      </c>
      <c r="C65" t="s">
        <v>11</v>
      </c>
      <c r="D65">
        <v>12218</v>
      </c>
      <c r="E65">
        <v>591.54070000000002</v>
      </c>
      <c r="F65">
        <v>12218</v>
      </c>
      <c r="G65">
        <v>28.791499999999999</v>
      </c>
      <c r="H65">
        <v>167003</v>
      </c>
      <c r="I65">
        <v>8000</v>
      </c>
    </row>
    <row r="66" spans="1:9" x14ac:dyDescent="0.2">
      <c r="A66">
        <v>2016</v>
      </c>
      <c r="B66" t="s">
        <v>5</v>
      </c>
      <c r="C66" t="s">
        <v>10</v>
      </c>
      <c r="D66">
        <v>2933</v>
      </c>
      <c r="E66">
        <v>244.07089999999999</v>
      </c>
      <c r="F66">
        <v>2933</v>
      </c>
      <c r="G66">
        <v>20.310469999999999</v>
      </c>
      <c r="H66">
        <v>12017</v>
      </c>
      <c r="I66">
        <v>1000</v>
      </c>
    </row>
    <row r="67" spans="1:9" x14ac:dyDescent="0.2">
      <c r="A67">
        <v>2016</v>
      </c>
      <c r="B67" t="s">
        <v>6</v>
      </c>
      <c r="C67" t="s">
        <v>14</v>
      </c>
      <c r="D67">
        <v>389</v>
      </c>
      <c r="E67">
        <v>13.59531</v>
      </c>
      <c r="F67">
        <v>389</v>
      </c>
      <c r="G67">
        <v>0.47652070000000002</v>
      </c>
      <c r="H67">
        <v>835619</v>
      </c>
      <c r="I67">
        <v>29000</v>
      </c>
    </row>
    <row r="68" spans="1:9" x14ac:dyDescent="0.2">
      <c r="A68">
        <v>2016</v>
      </c>
      <c r="B68" t="s">
        <v>6</v>
      </c>
      <c r="C68" t="s">
        <v>13</v>
      </c>
      <c r="D68">
        <v>1600</v>
      </c>
      <c r="E68">
        <v>57.63888</v>
      </c>
      <c r="F68">
        <v>1600</v>
      </c>
      <c r="G68">
        <v>2.0942639999999999</v>
      </c>
      <c r="H68">
        <v>897855</v>
      </c>
      <c r="I68">
        <v>33500</v>
      </c>
    </row>
    <row r="69" spans="1:9" x14ac:dyDescent="0.2">
      <c r="A69">
        <v>2016</v>
      </c>
      <c r="B69" t="s">
        <v>6</v>
      </c>
      <c r="C69" t="s">
        <v>12</v>
      </c>
      <c r="D69">
        <v>6719</v>
      </c>
      <c r="E69">
        <v>244.47710000000001</v>
      </c>
      <c r="F69">
        <v>6719</v>
      </c>
      <c r="G69">
        <v>8.9382459999999995</v>
      </c>
      <c r="H69">
        <v>780434</v>
      </c>
      <c r="I69">
        <v>28500</v>
      </c>
    </row>
    <row r="70" spans="1:9" x14ac:dyDescent="0.2">
      <c r="A70">
        <v>2016</v>
      </c>
      <c r="B70" t="s">
        <v>6</v>
      </c>
      <c r="C70" t="s">
        <v>11</v>
      </c>
      <c r="D70">
        <v>13924</v>
      </c>
      <c r="E70">
        <v>454.52190000000002</v>
      </c>
      <c r="F70">
        <v>13924</v>
      </c>
      <c r="G70">
        <v>14.99812</v>
      </c>
      <c r="H70">
        <v>234239</v>
      </c>
      <c r="I70">
        <v>8000</v>
      </c>
    </row>
    <row r="71" spans="1:9" x14ac:dyDescent="0.2">
      <c r="A71">
        <v>2016</v>
      </c>
      <c r="B71" t="s">
        <v>6</v>
      </c>
      <c r="C71" t="s">
        <v>10</v>
      </c>
      <c r="D71">
        <v>6337</v>
      </c>
      <c r="E71">
        <v>218.14109999999999</v>
      </c>
      <c r="F71">
        <v>6337</v>
      </c>
      <c r="G71">
        <v>7.5091609999999998</v>
      </c>
      <c r="H71">
        <v>29050</v>
      </c>
      <c r="I71">
        <v>1000</v>
      </c>
    </row>
    <row r="72" spans="1:9" x14ac:dyDescent="0.2">
      <c r="A72">
        <v>2017</v>
      </c>
      <c r="B72" t="s">
        <v>5</v>
      </c>
      <c r="C72" t="s">
        <v>14</v>
      </c>
      <c r="D72">
        <v>695</v>
      </c>
      <c r="E72">
        <v>24.225460000000002</v>
      </c>
      <c r="F72">
        <v>695</v>
      </c>
      <c r="G72">
        <v>0.84823590000000004</v>
      </c>
      <c r="H72">
        <v>837393</v>
      </c>
      <c r="I72">
        <v>29000</v>
      </c>
    </row>
    <row r="73" spans="1:9" x14ac:dyDescent="0.2">
      <c r="A73">
        <v>2017</v>
      </c>
      <c r="B73" t="s">
        <v>5</v>
      </c>
      <c r="C73" t="s">
        <v>13</v>
      </c>
      <c r="D73">
        <v>2509</v>
      </c>
      <c r="E73">
        <v>96.670929999999998</v>
      </c>
      <c r="F73">
        <v>2509</v>
      </c>
      <c r="G73">
        <v>3.7516180000000001</v>
      </c>
      <c r="H73">
        <v>862661</v>
      </c>
      <c r="I73">
        <v>33500</v>
      </c>
    </row>
    <row r="74" spans="1:9" x14ac:dyDescent="0.2">
      <c r="A74">
        <v>2017</v>
      </c>
      <c r="B74" t="s">
        <v>5</v>
      </c>
      <c r="C74" t="s">
        <v>12</v>
      </c>
      <c r="D74">
        <v>9128</v>
      </c>
      <c r="E74">
        <v>350.34019999999998</v>
      </c>
      <c r="F74">
        <v>9128</v>
      </c>
      <c r="G74">
        <v>13.48474</v>
      </c>
      <c r="H74">
        <v>757751</v>
      </c>
      <c r="I74">
        <v>28500</v>
      </c>
    </row>
    <row r="75" spans="1:9" x14ac:dyDescent="0.2">
      <c r="A75">
        <v>2017</v>
      </c>
      <c r="B75" t="s">
        <v>5</v>
      </c>
      <c r="C75" t="s">
        <v>11</v>
      </c>
      <c r="D75">
        <v>12811</v>
      </c>
      <c r="E75">
        <v>606.86350000000004</v>
      </c>
      <c r="F75">
        <v>12811</v>
      </c>
      <c r="G75">
        <v>28.857130000000002</v>
      </c>
      <c r="H75">
        <v>170107</v>
      </c>
      <c r="I75">
        <v>8000</v>
      </c>
    </row>
    <row r="76" spans="1:9" x14ac:dyDescent="0.2">
      <c r="A76">
        <v>2017</v>
      </c>
      <c r="B76" t="s">
        <v>5</v>
      </c>
      <c r="C76" t="s">
        <v>10</v>
      </c>
      <c r="D76">
        <v>3102</v>
      </c>
      <c r="E76">
        <v>250.40360000000001</v>
      </c>
      <c r="F76">
        <v>3102</v>
      </c>
      <c r="G76">
        <v>20.2134</v>
      </c>
      <c r="H76">
        <v>12388</v>
      </c>
      <c r="I76">
        <v>1000</v>
      </c>
    </row>
    <row r="77" spans="1:9" x14ac:dyDescent="0.2">
      <c r="A77">
        <v>2017</v>
      </c>
      <c r="B77" t="s">
        <v>6</v>
      </c>
      <c r="C77" t="s">
        <v>14</v>
      </c>
      <c r="D77">
        <v>319</v>
      </c>
      <c r="E77">
        <v>11.24117</v>
      </c>
      <c r="F77">
        <v>319</v>
      </c>
      <c r="G77">
        <v>0.39771220000000002</v>
      </c>
      <c r="H77">
        <v>828690</v>
      </c>
      <c r="I77">
        <v>29000</v>
      </c>
    </row>
    <row r="78" spans="1:9" x14ac:dyDescent="0.2">
      <c r="A78">
        <v>2017</v>
      </c>
      <c r="B78" t="s">
        <v>6</v>
      </c>
      <c r="C78" t="s">
        <v>13</v>
      </c>
      <c r="D78">
        <v>1571</v>
      </c>
      <c r="E78">
        <v>56.98677</v>
      </c>
      <c r="F78">
        <v>1571</v>
      </c>
      <c r="G78">
        <v>2.086703</v>
      </c>
      <c r="H78">
        <v>895495</v>
      </c>
      <c r="I78">
        <v>33500</v>
      </c>
    </row>
    <row r="79" spans="1:9" x14ac:dyDescent="0.2">
      <c r="A79">
        <v>2017</v>
      </c>
      <c r="B79" t="s">
        <v>6</v>
      </c>
      <c r="C79" t="s">
        <v>12</v>
      </c>
      <c r="D79">
        <v>6769</v>
      </c>
      <c r="E79">
        <v>239.74799999999999</v>
      </c>
      <c r="F79">
        <v>6769</v>
      </c>
      <c r="G79">
        <v>8.4989419999999996</v>
      </c>
      <c r="H79">
        <v>794839</v>
      </c>
      <c r="I79">
        <v>28500</v>
      </c>
    </row>
    <row r="80" spans="1:9" x14ac:dyDescent="0.2">
      <c r="A80">
        <v>2017</v>
      </c>
      <c r="B80" t="s">
        <v>6</v>
      </c>
      <c r="C80" t="s">
        <v>11</v>
      </c>
      <c r="D80">
        <v>14350</v>
      </c>
      <c r="E80">
        <v>463.49329999999998</v>
      </c>
      <c r="F80">
        <v>14350</v>
      </c>
      <c r="G80">
        <v>15.15142</v>
      </c>
      <c r="H80">
        <v>236139</v>
      </c>
      <c r="I80">
        <v>8000</v>
      </c>
    </row>
    <row r="81" spans="1:9" x14ac:dyDescent="0.2">
      <c r="A81">
        <v>2017</v>
      </c>
      <c r="B81" t="s">
        <v>6</v>
      </c>
      <c r="C81" t="s">
        <v>10</v>
      </c>
      <c r="D81">
        <v>6616</v>
      </c>
      <c r="E81">
        <v>225.51730000000001</v>
      </c>
      <c r="F81">
        <v>6616</v>
      </c>
      <c r="G81">
        <v>7.6871280000000004</v>
      </c>
      <c r="H81">
        <v>29337</v>
      </c>
      <c r="I81">
        <v>1000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S PHO Output" ma:contentTypeID="0x010100AB71BC9B4D1D724495B6D89DE9CAF1833E010049AF150FC1FBD54FB3865DBD6374D858" ma:contentTypeVersion="5" ma:contentTypeDescription="Standard Health Scotland document" ma:contentTypeScope="" ma:versionID="2347fcc05ab6fbcb08cf212d9a09d971">
  <xsd:schema xmlns:xsd="http://www.w3.org/2001/XMLSchema" xmlns:xs="http://www.w3.org/2001/XMLSchema" xmlns:p="http://schemas.microsoft.com/office/2006/metadata/properties" xmlns:ns1="http://schemas.microsoft.com/sharepoint/v3" xmlns:ns2="79392c51-0192-4e0e-b858-3a8b41b0fb8c" xmlns:ns3="1f9c2a4e-c33c-4586-94ce-504a756e9502" xmlns:ns4="fe5f4087-ee4e-473d-9fd7-38afcd6be3a0" targetNamespace="http://schemas.microsoft.com/office/2006/metadata/properties" ma:root="true" ma:fieldsID="91dfbbe5140ce0592bb2925929c3aa22" ns1:_="" ns2:_="" ns3:_="" ns4:_="">
    <xsd:import namespace="http://schemas.microsoft.com/sharepoint/v3"/>
    <xsd:import namespace="79392c51-0192-4e0e-b858-3a8b41b0fb8c"/>
    <xsd:import namespace="1f9c2a4e-c33c-4586-94ce-504a756e9502"/>
    <xsd:import namespace="fe5f4087-ee4e-473d-9fd7-38afcd6be3a0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daa1262b318242d28987a366a1d743c9" minOccurs="0"/>
                <xsd:element ref="ns3:f15ab22896834ccda9dd19a0d9fb96a7" minOccurs="0"/>
                <xsd:element ref="ns3:pec585762dee4a4ea7f3d0f1b611b462" minOccurs="0"/>
                <xsd:element ref="ns3:ld300b2b0b794dcab1c61f72098850b3" minOccurs="0"/>
                <xsd:element ref="ns3:dc8bdd57f6044d68ba2ad0d355b4e94f" minOccurs="0"/>
                <xsd:element ref="ns4:_x0063_ei0" minOccurs="0"/>
                <xsd:element ref="ns1:DocumentSetDescrip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SetDescription" ma:index="21" nillable="true" ma:displayName="Description" ma:description="A description of the Document Set" ma:internalName="DocumentSetDescription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92c51-0192-4e0e-b858-3a8b41b0fb8c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description="" ma:hidden="true" ma:list="{c6bb179b-2e3d-4740-bae1-cd660314586c}" ma:internalName="TaxCatchAll" ma:showField="CatchAllData" ma:web="1f9c2a4e-c33c-4586-94ce-504a756e95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description="" ma:hidden="true" ma:list="{c6bb179b-2e3d-4740-bae1-cd660314586c}" ma:internalName="TaxCatchAllLabel" ma:readOnly="true" ma:showField="CatchAllDataLabel" ma:web="1f9c2a4e-c33c-4586-94ce-504a756e95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9c2a4e-c33c-4586-94ce-504a756e9502" elementFormDefault="qualified">
    <xsd:import namespace="http://schemas.microsoft.com/office/2006/documentManagement/types"/>
    <xsd:import namespace="http://schemas.microsoft.com/office/infopath/2007/PartnerControls"/>
    <xsd:element name="daa1262b318242d28987a366a1d743c9" ma:index="10" ma:taxonomy="true" ma:internalName="daa1262b318242d28987a366a1d743c9" ma:taxonomyFieldName="HSDocumentTag" ma:displayName="HS Document Tag" ma:readOnly="false" ma:default="" ma:fieldId="{daa1262b-3182-42d2-8987-a366a1d743c9}" ma:taxonomyMulti="true" ma:sspId="c0f6cbc1-8b72-4b83-9c85-1dd2ec6ede9a" ma:termSetId="de4b84b4-8f63-4e23-8c8c-3fef434f408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15ab22896834ccda9dd19a0d9fb96a7" ma:index="12" nillable="true" ma:taxonomy="true" ma:internalName="f15ab22896834ccda9dd19a0d9fb96a7" ma:taxonomyFieldName="HSYear" ma:displayName="HS Year" ma:indexed="true" ma:fieldId="{f15ab228-9683-4ccd-a9dd-19a0d9fb96a7}" ma:sspId="c0f6cbc1-8b72-4b83-9c85-1dd2ec6ede9a" ma:termSetId="9144fb4a-73f0-4b6e-aed3-3dd2466e098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ec585762dee4a4ea7f3d0f1b611b462" ma:index="14" nillable="true" ma:taxonomy="true" ma:internalName="pec585762dee4a4ea7f3d0f1b611b462" ma:taxonomyFieldName="HSMonth" ma:displayName="HS Month" ma:indexed="true" ma:fieldId="{9ec58576-2dee-4a4e-a7f3-d0f1b611b462}" ma:sspId="c0f6cbc1-8b72-4b83-9c85-1dd2ec6ede9a" ma:termSetId="ac3c59ba-1895-4a12-af7b-2d04ef4651d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d300b2b0b794dcab1c61f72098850b3" ma:index="16" ma:taxonomy="true" ma:internalName="ld300b2b0b794dcab1c61f72098850b3" ma:taxonomyFieldName="HSPHOOutput" ma:displayName="HS PHO Output" ma:indexed="true" ma:readOnly="false" ma:fieldId="{5d300b2b-0b79-4dca-b1c6-1f72098850b3}" ma:sspId="c0f6cbc1-8b72-4b83-9c85-1dd2ec6ede9a" ma:termSetId="49238e4c-4e25-4ce0-a22e-ca055ee3e32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c8bdd57f6044d68ba2ad0d355b4e94f" ma:index="18" ma:taxonomy="true" ma:internalName="dc8bdd57f6044d68ba2ad0d355b4e94f" ma:taxonomyFieldName="HSPHOOutputFileType" ma:displayName="HS PHO Output File Type" ma:indexed="true" ma:readOnly="false" ma:fieldId="{dc8bdd57-f604-4d68-ba2a-d0d355b4e94f}" ma:sspId="c0f6cbc1-8b72-4b83-9c85-1dd2ec6ede9a" ma:termSetId="72c4f0a3-9d8b-4a44-911b-d7e3aa81e31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5f4087-ee4e-473d-9fd7-38afcd6be3a0" elementFormDefault="qualified">
    <xsd:import namespace="http://schemas.microsoft.com/office/2006/documentManagement/types"/>
    <xsd:import namespace="http://schemas.microsoft.com/office/infopath/2007/PartnerControls"/>
    <xsd:element name="_x0063_ei0" ma:index="20" nillable="true" ma:displayName="Text" ma:internalName="_x0063_ei0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d300b2b0b794dcab1c61f72098850b3 xmlns="1f9c2a4e-c33c-4586-94ce-504a756e9502">
      <Terms xmlns="http://schemas.microsoft.com/office/infopath/2007/PartnerControls">
        <TermInfo xmlns="http://schemas.microsoft.com/office/infopath/2007/PartnerControls">
          <TermName>Mortality trends</TermName>
          <TermId>95c21edd-a8d9-4cb2-898e-e98fc24643e5</TermId>
        </TermInfo>
      </Terms>
    </ld300b2b0b794dcab1c61f72098850b3>
    <DocumentSetDescription xmlns="http://schemas.microsoft.com/sharepoint/v3" xsi:nil="true"/>
    <TaxCatchAll xmlns="79392c51-0192-4e0e-b858-3a8b41b0fb8c">
      <Value>1665</Value>
      <Value>5726</Value>
      <Value>1526</Value>
      <Value>1508</Value>
      <Value>4325</Value>
      <Value>4710</Value>
      <Value>6426</Value>
    </TaxCatchAll>
    <_x0063_ei0 xmlns="fe5f4087-ee4e-473d-9fd7-38afcd6be3a0" xsi:nil="true"/>
    <daa1262b318242d28987a366a1d743c9 xmlns="1f9c2a4e-c33c-4586-94ce-504a756e9502">
      <Terms xmlns="http://schemas.microsoft.com/office/infopath/2007/PartnerControls">
        <TermInfo xmlns="http://schemas.microsoft.com/office/infopath/2007/PartnerControls">
          <TermName xmlns="http://schemas.microsoft.com/office/infopath/2007/PartnerControls">Public Health Science</TermName>
          <TermId xmlns="http://schemas.microsoft.com/office/infopath/2007/PartnerControls">b2b77e3c-2681-456c-b814-5de530825b32</TermId>
        </TermInfo>
        <TermInfo xmlns="http://schemas.microsoft.com/office/infopath/2007/PartnerControls">
          <TermName xmlns="http://schemas.microsoft.com/office/infopath/2007/PartnerControls">Public Health Observatory</TermName>
          <TermId xmlns="http://schemas.microsoft.com/office/infopath/2007/PartnerControls">93aae3ef-e663-4f27-9869-119d88d797dd</TermId>
        </TermInfo>
        <TermInfo xmlns="http://schemas.microsoft.com/office/infopath/2007/PartnerControls">
          <TermName xmlns="http://schemas.microsoft.com/office/infopath/2007/PartnerControls">Output</TermName>
          <TermId xmlns="http://schemas.microsoft.com/office/infopath/2007/PartnerControls">e7b7f30c-8859-4ebb-99e3-0d77a47f6e11</TermId>
        </TermInfo>
      </Terms>
    </daa1262b318242d28987a366a1d743c9>
    <dc8bdd57f6044d68ba2ad0d355b4e94f xmlns="1f9c2a4e-c33c-4586-94ce-504a756e9502">
      <Terms xmlns="http://schemas.microsoft.com/office/infopath/2007/PartnerControls">
        <TermInfo xmlns="http://schemas.microsoft.com/office/infopath/2007/PartnerControls">
          <TermName>Data (Excel)</TermName>
          <TermId>0d037044-88a9-43c8-ae49-1451648a8a68</TermId>
        </TermInfo>
      </Terms>
    </dc8bdd57f6044d68ba2ad0d355b4e94f>
    <f15ab22896834ccda9dd19a0d9fb96a7 xmlns="1f9c2a4e-c33c-4586-94ce-504a756e9502">
      <Terms xmlns="http://schemas.microsoft.com/office/infopath/2007/PartnerControls">
        <TermInfo xmlns="http://schemas.microsoft.com/office/infopath/2007/PartnerControls">
          <TermName>2018</TermName>
          <TermId>4b0c185b-194e-4c4b-9212-d13c66febe68</TermId>
        </TermInfo>
      </Terms>
    </f15ab22896834ccda9dd19a0d9fb96a7>
    <pec585762dee4a4ea7f3d0f1b611b462 xmlns="1f9c2a4e-c33c-4586-94ce-504a756e9502">
      <Terms xmlns="http://schemas.microsoft.com/office/infopath/2007/PartnerControls">
        <TermInfo xmlns="http://schemas.microsoft.com/office/infopath/2007/PartnerControls">
          <TermName>September</TermName>
          <TermId>77250d28-97c2-465b-903f-e13bd8ab165c</TermId>
        </TermInfo>
      </Terms>
    </pec585762dee4a4ea7f3d0f1b611b462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c0f6cbc1-8b72-4b83-9c85-1dd2ec6ede9a" ContentTypeId="0x010100AB71BC9B4D1D724495B6D89DE9CAF183" PreviousValue="false"/>
</file>

<file path=customXml/itemProps1.xml><?xml version="1.0" encoding="utf-8"?>
<ds:datastoreItem xmlns:ds="http://schemas.openxmlformats.org/officeDocument/2006/customXml" ds:itemID="{A4641150-AE56-4D19-9955-5C6EFB0E0C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9392c51-0192-4e0e-b858-3a8b41b0fb8c"/>
    <ds:schemaRef ds:uri="1f9c2a4e-c33c-4586-94ce-504a756e9502"/>
    <ds:schemaRef ds:uri="fe5f4087-ee4e-473d-9fd7-38afcd6be3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AB078A-BD36-46A2-89CE-7CF1F689925F}">
  <ds:schemaRefs>
    <ds:schemaRef ds:uri="fe5f4087-ee4e-473d-9fd7-38afcd6be3a0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1f9c2a4e-c33c-4586-94ce-504a756e9502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79392c51-0192-4e0e-b858-3a8b41b0fb8c"/>
    <ds:schemaRef ds:uri="http://schemas.microsoft.com/sharepoint/v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E1DC98A-60BF-4530-80E0-92312BEDD5B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A2227AC-2316-4065-8980-A3E95026D830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ONS country data</vt:lpstr>
      <vt:lpstr>Under 75</vt:lpstr>
      <vt:lpstr>ONS age group data </vt:lpstr>
      <vt:lpstr>Indexed analysis</vt:lpstr>
      <vt:lpstr>charts</vt:lpstr>
      <vt:lpstr>Stata analysis 2010-2017</vt:lpstr>
    </vt:vector>
  </TitlesOfParts>
  <Company>NHSHealthScotland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Lynda Fenton</dc:creator>
  <cp:lastModifiedBy>Lynda Fenton</cp:lastModifiedBy>
  <dcterms:created xsi:type="dcterms:W3CDTF">2018-09-17T15:52:36Z</dcterms:created>
  <dcterms:modified xsi:type="dcterms:W3CDTF">2018-12-05T16:56:57Z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0x010100AB71BC9B4D1D724495B6D89DE9CAF1833E010049AF150FC1FBD54FB3865DBD6374D858</vt:lpwstr>
  </property>
  <property fmtid="{D5CDD505-2E9C-101B-9397-08002B2CF9AE}" pid="3" name="HSMonth">
    <vt:lpwstr>1665;#September|77250d28-97c2-465b-903f-e13bd8ab165c</vt:lpwstr>
  </property>
  <property fmtid="{D5CDD505-2E9C-101B-9397-08002B2CF9AE}" pid="4" name="HSYear">
    <vt:lpwstr>4710;#2018|4b0c185b-194e-4c4b-9212-d13c66febe68</vt:lpwstr>
  </property>
  <property fmtid="{D5CDD505-2E9C-101B-9397-08002B2CF9AE}" pid="5" name="HSDocumentTag">
    <vt:lpwstr>1508;#Public Health Science|b2b77e3c-2681-456c-b814-5de530825b32;#1526;#Public Health Observatory|93aae3ef-e663-4f27-9869-119d88d797dd;#4325;#Output|e7b7f30c-8859-4ebb-99e3-0d77a47f6e11</vt:lpwstr>
  </property>
  <property fmtid="{D5CDD505-2E9C-101B-9397-08002B2CF9AE}" pid="6" name="HSPHOOutputFileType">
    <vt:lpwstr>5726;#Data (Excel)|0d037044-88a9-43c8-ae49-1451648a8a68</vt:lpwstr>
  </property>
  <property fmtid="{D5CDD505-2E9C-101B-9397-08002B2CF9AE}" pid="7" name="HSPHOOutput">
    <vt:lpwstr>6426;#Mortality trends|95c21edd-a8d9-4cb2-898e-e98fc24643e5</vt:lpwstr>
  </property>
</Properties>
</file>